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fileSharing readOnlyRecommended="1"/>
  <workbookPr filterPrivacy="1" showInkAnnotation="0" codeName="ThisWorkbook"/>
  <xr:revisionPtr revIDLastSave="0" documentId="13_ncr:1_{72CA06E7-8BC1-4556-A16F-AA8FA4754282}" xr6:coauthVersionLast="47" xr6:coauthVersionMax="47" xr10:uidLastSave="{00000000-0000-0000-0000-000000000000}"/>
  <bookViews>
    <workbookView xWindow="-108" yWindow="-108" windowWidth="23256" windowHeight="12576" tabRatio="846" xr2:uid="{00000000-000D-0000-FFFF-FFFF00000000}"/>
  </bookViews>
  <sheets>
    <sheet name="CoverSheet" sheetId="27" r:id="rId1"/>
    <sheet name="Description" sheetId="76" r:id="rId2"/>
    <sheet name="Table of Contents" sheetId="64" r:id="rId3"/>
    <sheet name="Inputs" sheetId="1" r:id="rId4"/>
    <sheet name="Inflation" sheetId="14" r:id="rId5"/>
    <sheet name="Capital contributions" sheetId="3" r:id="rId6"/>
    <sheet name="Assessment - Capex" sheetId="26" r:id="rId7"/>
    <sheet name="Assessment - Opex" sheetId="71" r:id="rId8"/>
    <sheet name="Policy" sheetId="24" r:id="rId9"/>
    <sheet name="Cost of Finance Adjustment" sheetId="75" r:id="rId10"/>
    <sheet name="Totals" sheetId="9" r:id="rId11"/>
    <sheet name="Outputs" sheetId="21" r:id="rId12"/>
    <sheet name="Reflation inputs" sheetId="67" r:id="rId13"/>
    <sheet name="Reflation Calculations" sheetId="68" r:id="rId14"/>
    <sheet name="Reflation outputs" sheetId="69" r:id="rId15"/>
    <sheet name="Chart book" sheetId="56" r:id="rId16"/>
    <sheet name="CB Capex approach" sheetId="78" r:id="rId17"/>
    <sheet name="CB Exp fcast" sheetId="62" r:id="rId18"/>
    <sheet name="CB Accept" sheetId="44" r:id="rId19"/>
    <sheet name="CB Ind tot comp" sheetId="63" r:id="rId20"/>
    <sheet name="CB 2017 feeder" sheetId="28" r:id="rId21"/>
    <sheet name="CB Att " sheetId="49" r:id="rId22"/>
    <sheet name="Allowance vs Actuals" sheetId="73" r:id="rId23"/>
    <sheet name="Historic over or under spend" sheetId="72" r:id="rId24"/>
  </sheets>
  <externalReferences>
    <externalReference r:id="rId25"/>
    <externalReference r:id="rId26"/>
  </externalReferences>
  <definedNames>
    <definedName name="EarlyBaseYear">'[1]GPB data'!$B$16</definedName>
    <definedName name="EDB_Name">#REF!</definedName>
    <definedName name="GPB_name">[1]Inputs!$C$3</definedName>
    <definedName name="Indices">#REF!</definedName>
    <definedName name="Indiv_Data">#REF!</definedName>
    <definedName name="LCI">#REF!</definedName>
    <definedName name="Leverage">#REF!</definedName>
    <definedName name="_xlnm.Print_Area" localSheetId="22">'Allowance vs Actuals'!$A$1:$AH$64</definedName>
    <definedName name="_xlnm.Print_Area" localSheetId="6">'Assessment - Capex'!$A$1:$Q$160</definedName>
    <definedName name="_xlnm.Print_Area" localSheetId="5">'Capital contributions'!$A$1:$P$230</definedName>
    <definedName name="_xlnm.Print_Area" localSheetId="20">'CB 2017 feeder'!$A$1:$I$20</definedName>
    <definedName name="_xlnm.Print_Area" localSheetId="18">'CB Accept'!$A$1:$J$90</definedName>
    <definedName name="_xlnm.Print_Area" localSheetId="21">'CB Att '!$A$1:$K$147</definedName>
    <definedName name="_xlnm.Print_Area" localSheetId="17">'CB Exp fcast'!$A$1:$I$197</definedName>
    <definedName name="_xlnm.Print_Area" localSheetId="19">'CB Ind tot comp'!$A$1:$N$172</definedName>
    <definedName name="_xlnm.Print_Area" localSheetId="15">'Chart book'!$A$1:$O$194</definedName>
    <definedName name="_xlnm.Print_Area" localSheetId="9">'Cost of Finance Adjustment'!$A$1:$J$47</definedName>
    <definedName name="_xlnm.Print_Area" localSheetId="0">CoverSheet!$A$1:$D$17</definedName>
    <definedName name="_xlnm.Print_Area" localSheetId="23">'Historic over or under spend'!$A$1:$X$97</definedName>
    <definedName name="_xlnm.Print_Area" localSheetId="4">Inflation!$A$1:$P$459</definedName>
    <definedName name="_xlnm.Print_Area" localSheetId="3">Inputs!$A$1:$N$524</definedName>
    <definedName name="_xlnm.Print_Area" localSheetId="11">Outputs!$A$1:$J$18</definedName>
    <definedName name="_xlnm.Print_Area" localSheetId="8">Policy!$A$1:$J$158</definedName>
    <definedName name="_xlnm.Print_Area" localSheetId="13">'Reflation Calculations'!$A$1:$N$133</definedName>
    <definedName name="_xlnm.Print_Area" localSheetId="12">'Reflation inputs'!$A$1:$J$114</definedName>
    <definedName name="_xlnm.Print_Area" localSheetId="14">'Reflation outputs'!$A$1:$G$21</definedName>
    <definedName name="_xlnm.Print_Area" localSheetId="2">'Table of Contents'!$A$1:$C$53</definedName>
    <definedName name="_xlnm.Print_Area" localSheetId="10">Totals!$A$1:$J$64</definedName>
    <definedName name="Qtr_Wgt">#REF!</definedName>
    <definedName name="rGPBNames">[1]Inputs!$B$23:$G$23</definedName>
    <definedName name="rPV">#REF!</definedName>
    <definedName name="rPVPrevious">#REF!</definedName>
    <definedName name="Scenario">#REF!</definedName>
    <definedName name="WACC">'[1]GPB data'!$B$7</definedName>
    <definedName name="Z_2F530BD0_D284_4ADF_AC7F_C1C966DD4D52_.wvu.PrintArea" localSheetId="13" hidden="1">'Reflation Calculations'!$A$3:$C$24</definedName>
    <definedName name="Z_2F530BD0_D284_4ADF_AC7F_C1C966DD4D52_.wvu.PrintArea" localSheetId="12" hidden="1">'Reflation inputs'!$A$1:$D$3</definedName>
  </definedNames>
  <calcPr calcId="191029" iterateDelta="1.0000000000000001E-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8" i="56" l="1"/>
  <c r="C77" i="56"/>
  <c r="C76" i="56"/>
  <c r="C75" i="56"/>
  <c r="C70" i="56"/>
  <c r="C69" i="56"/>
  <c r="C68" i="56"/>
  <c r="C67" i="56"/>
  <c r="D62" i="56" l="1"/>
  <c r="D61" i="56"/>
  <c r="D60" i="56"/>
  <c r="D59" i="56"/>
  <c r="D58" i="56"/>
  <c r="C49" i="56" l="1"/>
  <c r="D49" i="56"/>
  <c r="E49" i="56"/>
  <c r="F49" i="56"/>
  <c r="C50" i="56"/>
  <c r="D50" i="56"/>
  <c r="E50" i="56"/>
  <c r="C51" i="56"/>
  <c r="D51" i="56"/>
  <c r="E51" i="56"/>
  <c r="F51" i="56"/>
  <c r="C52" i="56"/>
  <c r="D52" i="56"/>
  <c r="E52" i="56"/>
  <c r="C53" i="56"/>
  <c r="D53" i="56"/>
  <c r="E53" i="56"/>
  <c r="C54" i="56"/>
  <c r="D54" i="56"/>
  <c r="E54" i="56"/>
  <c r="E55" i="56"/>
  <c r="B55" i="56"/>
  <c r="B50" i="56"/>
  <c r="B51" i="56"/>
  <c r="B52" i="56"/>
  <c r="B53" i="56"/>
  <c r="B54" i="56"/>
  <c r="B49" i="56"/>
  <c r="K65" i="78" l="1"/>
  <c r="P65" i="78" s="1"/>
  <c r="K59" i="78"/>
  <c r="P59" i="78" s="1"/>
  <c r="H59" i="78"/>
  <c r="M59" i="78" s="1"/>
  <c r="I47" i="78"/>
  <c r="N47" i="78" s="1"/>
  <c r="K53" i="78"/>
  <c r="P53" i="78" s="1"/>
  <c r="C65" i="78"/>
  <c r="I65" i="78" s="1"/>
  <c r="N65" i="78" s="1"/>
  <c r="D65" i="78"/>
  <c r="J65" i="78" s="1"/>
  <c r="O65" i="78" s="1"/>
  <c r="E65" i="78"/>
  <c r="F65" i="78"/>
  <c r="B65" i="78"/>
  <c r="H65" i="78" s="1"/>
  <c r="M65" i="78" s="1"/>
  <c r="C59" i="78"/>
  <c r="I59" i="78" s="1"/>
  <c r="N59" i="78" s="1"/>
  <c r="D59" i="78"/>
  <c r="J59" i="78" s="1"/>
  <c r="O59" i="78" s="1"/>
  <c r="E59" i="78"/>
  <c r="F59" i="78"/>
  <c r="B59" i="78"/>
  <c r="B53" i="78"/>
  <c r="C53" i="78"/>
  <c r="I53" i="78" s="1"/>
  <c r="N53" i="78" s="1"/>
  <c r="D53" i="78"/>
  <c r="J53" i="78" s="1"/>
  <c r="O53" i="78" s="1"/>
  <c r="E53" i="78"/>
  <c r="F53" i="78"/>
  <c r="C47" i="78"/>
  <c r="D47" i="78"/>
  <c r="J47" i="78" s="1"/>
  <c r="O47" i="78" s="1"/>
  <c r="E47" i="78"/>
  <c r="K47" i="78" s="1"/>
  <c r="P47" i="78" s="1"/>
  <c r="F47" i="78"/>
  <c r="B47" i="78"/>
  <c r="H47" i="78" s="1"/>
  <c r="M47" i="78" s="1"/>
  <c r="B41" i="78"/>
  <c r="H41" i="78" s="1"/>
  <c r="M41" i="78" s="1"/>
  <c r="C41" i="78"/>
  <c r="I41" i="78" s="1"/>
  <c r="N41" i="78" s="1"/>
  <c r="D41" i="78"/>
  <c r="J41" i="78" s="1"/>
  <c r="O41" i="78" s="1"/>
  <c r="E41" i="78"/>
  <c r="K41" i="78" s="1"/>
  <c r="P41" i="78" s="1"/>
  <c r="F41" i="78"/>
  <c r="J36" i="78"/>
  <c r="O36" i="78" s="1"/>
  <c r="K36" i="78"/>
  <c r="P36" i="78" s="1"/>
  <c r="H35" i="78"/>
  <c r="M35" i="78" s="1"/>
  <c r="J30" i="78"/>
  <c r="O30" i="78" s="1"/>
  <c r="K30" i="78"/>
  <c r="P30" i="78" s="1"/>
  <c r="J31" i="78"/>
  <c r="O31" i="78" s="1"/>
  <c r="K31" i="78"/>
  <c r="P31" i="78" s="1"/>
  <c r="J32" i="78"/>
  <c r="O32" i="78" s="1"/>
  <c r="K32" i="78"/>
  <c r="P32" i="78" s="1"/>
  <c r="H29" i="78"/>
  <c r="M29" i="78" s="1"/>
  <c r="K24" i="78"/>
  <c r="P24" i="78" s="1"/>
  <c r="K25" i="78"/>
  <c r="P25" i="78" s="1"/>
  <c r="K26" i="78"/>
  <c r="P26" i="78" s="1"/>
  <c r="H23" i="78"/>
  <c r="M23" i="78" s="1"/>
  <c r="K18" i="78"/>
  <c r="P18" i="78" s="1"/>
  <c r="K19" i="78"/>
  <c r="P19" i="78" s="1"/>
  <c r="K17" i="78"/>
  <c r="P17" i="78" s="1"/>
  <c r="M11" i="78"/>
  <c r="C35" i="78"/>
  <c r="I35" i="78" s="1"/>
  <c r="N35" i="78" s="1"/>
  <c r="D35" i="78"/>
  <c r="J35" i="78" s="1"/>
  <c r="O35" i="78" s="1"/>
  <c r="E35" i="78"/>
  <c r="K35" i="78" s="1"/>
  <c r="P35" i="78" s="1"/>
  <c r="C36" i="78"/>
  <c r="I36" i="78" s="1"/>
  <c r="N36" i="78" s="1"/>
  <c r="D36" i="78"/>
  <c r="E36" i="78"/>
  <c r="F36" i="78"/>
  <c r="B36" i="78"/>
  <c r="H36" i="78" s="1"/>
  <c r="M36" i="78" s="1"/>
  <c r="B35" i="78"/>
  <c r="C29" i="78"/>
  <c r="I29" i="78" s="1"/>
  <c r="N29" i="78" s="1"/>
  <c r="D29" i="78"/>
  <c r="J29" i="78" s="1"/>
  <c r="O29" i="78" s="1"/>
  <c r="E29" i="78"/>
  <c r="K29" i="78" s="1"/>
  <c r="P29" i="78" s="1"/>
  <c r="C30" i="78"/>
  <c r="I30" i="78" s="1"/>
  <c r="N30" i="78" s="1"/>
  <c r="D30" i="78"/>
  <c r="E30" i="78"/>
  <c r="F30" i="78"/>
  <c r="C31" i="78"/>
  <c r="I31" i="78" s="1"/>
  <c r="N31" i="78" s="1"/>
  <c r="D31" i="78"/>
  <c r="E31" i="78"/>
  <c r="C32" i="78"/>
  <c r="I32" i="78" s="1"/>
  <c r="N32" i="78" s="1"/>
  <c r="D32" i="78"/>
  <c r="E32" i="78"/>
  <c r="B32" i="78"/>
  <c r="H32" i="78" s="1"/>
  <c r="M32" i="78" s="1"/>
  <c r="B31" i="78"/>
  <c r="H31" i="78" s="1"/>
  <c r="M31" i="78" s="1"/>
  <c r="B30" i="78"/>
  <c r="H30" i="78" s="1"/>
  <c r="M30" i="78" s="1"/>
  <c r="B29" i="78"/>
  <c r="C24" i="78"/>
  <c r="I24" i="78" s="1"/>
  <c r="N24" i="78" s="1"/>
  <c r="D24" i="78"/>
  <c r="J24" i="78" s="1"/>
  <c r="O24" i="78" s="1"/>
  <c r="E24" i="78"/>
  <c r="F24" i="78"/>
  <c r="C25" i="78"/>
  <c r="I25" i="78" s="1"/>
  <c r="N25" i="78" s="1"/>
  <c r="D25" i="78"/>
  <c r="J25" i="78" s="1"/>
  <c r="O25" i="78" s="1"/>
  <c r="E25" i="78"/>
  <c r="F25" i="78"/>
  <c r="C26" i="78"/>
  <c r="I26" i="78" s="1"/>
  <c r="N26" i="78" s="1"/>
  <c r="D26" i="78"/>
  <c r="J26" i="78" s="1"/>
  <c r="O26" i="78" s="1"/>
  <c r="E26" i="78"/>
  <c r="F26" i="78"/>
  <c r="B26" i="78"/>
  <c r="H26" i="78" s="1"/>
  <c r="M26" i="78" s="1"/>
  <c r="B25" i="78"/>
  <c r="H25" i="78" s="1"/>
  <c r="M25" i="78" s="1"/>
  <c r="B24" i="78"/>
  <c r="H24" i="78" s="1"/>
  <c r="M24" i="78" s="1"/>
  <c r="C23" i="78"/>
  <c r="I23" i="78" s="1"/>
  <c r="N23" i="78" s="1"/>
  <c r="D23" i="78"/>
  <c r="J23" i="78" s="1"/>
  <c r="O23" i="78" s="1"/>
  <c r="E23" i="78"/>
  <c r="K23" i="78" s="1"/>
  <c r="P23" i="78" s="1"/>
  <c r="F23" i="78"/>
  <c r="B23" i="78"/>
  <c r="C17" i="78"/>
  <c r="I17" i="78" s="1"/>
  <c r="N17" i="78" s="1"/>
  <c r="D17" i="78"/>
  <c r="J17" i="78" s="1"/>
  <c r="O17" i="78" s="1"/>
  <c r="E17" i="78"/>
  <c r="F17" i="78"/>
  <c r="C18" i="78"/>
  <c r="I18" i="78" s="1"/>
  <c r="N18" i="78" s="1"/>
  <c r="D18" i="78"/>
  <c r="J18" i="78" s="1"/>
  <c r="O18" i="78" s="1"/>
  <c r="E18" i="78"/>
  <c r="F18" i="78"/>
  <c r="C19" i="78"/>
  <c r="I19" i="78" s="1"/>
  <c r="N19" i="78" s="1"/>
  <c r="D19" i="78"/>
  <c r="J19" i="78" s="1"/>
  <c r="O19" i="78" s="1"/>
  <c r="E19" i="78"/>
  <c r="C20" i="78"/>
  <c r="I20" i="78" s="1"/>
  <c r="N20" i="78" s="1"/>
  <c r="D20" i="78"/>
  <c r="J20" i="78" s="1"/>
  <c r="O20" i="78" s="1"/>
  <c r="E20" i="78"/>
  <c r="K20" i="78" s="1"/>
  <c r="P20" i="78" s="1"/>
  <c r="B20" i="78"/>
  <c r="H20" i="78" s="1"/>
  <c r="M20" i="78" s="1"/>
  <c r="B18" i="78"/>
  <c r="H18" i="78" s="1"/>
  <c r="M18" i="78" s="1"/>
  <c r="B19" i="78"/>
  <c r="H19" i="78" s="1"/>
  <c r="M19" i="78" s="1"/>
  <c r="B17" i="78"/>
  <c r="H17" i="78" s="1"/>
  <c r="M17" i="78" s="1"/>
  <c r="C11" i="78"/>
  <c r="I11" i="78" s="1"/>
  <c r="N11" i="78" s="1"/>
  <c r="D11" i="78"/>
  <c r="E11" i="78"/>
  <c r="F11" i="78"/>
  <c r="K11" i="78" s="1"/>
  <c r="P11" i="78" s="1"/>
  <c r="C12" i="78"/>
  <c r="D12" i="78"/>
  <c r="E12" i="78"/>
  <c r="F12" i="78"/>
  <c r="K12" i="78" s="1"/>
  <c r="P12" i="78" s="1"/>
  <c r="C13" i="78"/>
  <c r="I13" i="78" s="1"/>
  <c r="N13" i="78" s="1"/>
  <c r="D13" i="78"/>
  <c r="E13" i="78"/>
  <c r="F13" i="78"/>
  <c r="K13" i="78" s="1"/>
  <c r="P13" i="78" s="1"/>
  <c r="C14" i="78"/>
  <c r="I14" i="78" s="1"/>
  <c r="N14" i="78" s="1"/>
  <c r="D14" i="78"/>
  <c r="E14" i="78"/>
  <c r="F14" i="78"/>
  <c r="K14" i="78" s="1"/>
  <c r="P14" i="78" s="1"/>
  <c r="B11" i="78"/>
  <c r="H11" i="78" s="1"/>
  <c r="B12" i="78"/>
  <c r="H12" i="78" s="1"/>
  <c r="M12" i="78" s="1"/>
  <c r="B13" i="78"/>
  <c r="H13" i="78" s="1"/>
  <c r="M13" i="78" s="1"/>
  <c r="B14" i="78"/>
  <c r="H14" i="78" s="1"/>
  <c r="M14" i="78" s="1"/>
  <c r="A3" i="78"/>
  <c r="A4" i="78"/>
  <c r="A5" i="78"/>
  <c r="A6" i="78"/>
  <c r="A7" i="78"/>
  <c r="B4" i="78"/>
  <c r="B5" i="78"/>
  <c r="B6" i="78"/>
  <c r="B7" i="78"/>
  <c r="B3" i="78"/>
  <c r="D68" i="78" l="1"/>
  <c r="H53" i="78"/>
  <c r="M53" i="78" s="1"/>
  <c r="E69" i="78" s="1"/>
  <c r="J14" i="78"/>
  <c r="O14" i="78" s="1"/>
  <c r="D71" i="78" s="1"/>
  <c r="J13" i="78"/>
  <c r="O13" i="78" s="1"/>
  <c r="D70" i="78" s="1"/>
  <c r="J12" i="78"/>
  <c r="O12" i="78" s="1"/>
  <c r="J11" i="78"/>
  <c r="O11" i="78" s="1"/>
  <c r="D72" i="78" s="1"/>
  <c r="I12" i="78"/>
  <c r="N12" i="78" s="1"/>
  <c r="D69" i="78" l="1"/>
  <c r="D73" i="78" s="1"/>
  <c r="F130" i="26" l="1"/>
  <c r="C130" i="26"/>
  <c r="K30" i="26"/>
  <c r="L30" i="26"/>
  <c r="M30" i="26"/>
  <c r="N30" i="26"/>
  <c r="O30" i="26"/>
  <c r="P30" i="26"/>
  <c r="K28" i="26"/>
  <c r="L28" i="26"/>
  <c r="M28" i="26"/>
  <c r="N28" i="26"/>
  <c r="O28" i="26"/>
  <c r="P28" i="26"/>
  <c r="I362" i="1" l="1"/>
  <c r="J362" i="1"/>
  <c r="K362" i="1"/>
  <c r="L362" i="1"/>
  <c r="M362" i="1"/>
  <c r="H362" i="1"/>
  <c r="B111" i="24" l="1"/>
  <c r="E108" i="24"/>
  <c r="B108" i="24"/>
  <c r="C105" i="24"/>
  <c r="B105" i="24"/>
  <c r="B102" i="24"/>
  <c r="B99" i="24"/>
  <c r="I415" i="1"/>
  <c r="D111" i="24" s="1"/>
  <c r="J415" i="1"/>
  <c r="E111" i="24" s="1"/>
  <c r="K415" i="1"/>
  <c r="F111" i="24" s="1"/>
  <c r="L415" i="1"/>
  <c r="G111" i="24" s="1"/>
  <c r="M415" i="1"/>
  <c r="H111" i="24" s="1"/>
  <c r="H415" i="1"/>
  <c r="C111" i="24" s="1"/>
  <c r="M410" i="1"/>
  <c r="H108" i="24" s="1"/>
  <c r="L410" i="1"/>
  <c r="G108" i="24" s="1"/>
  <c r="K410" i="1"/>
  <c r="F108" i="24" s="1"/>
  <c r="J410" i="1"/>
  <c r="I410" i="1"/>
  <c r="D108" i="24" s="1"/>
  <c r="H410" i="1"/>
  <c r="C108" i="24" s="1"/>
  <c r="M406" i="1"/>
  <c r="H105" i="24" s="1"/>
  <c r="L406" i="1"/>
  <c r="G105" i="24" s="1"/>
  <c r="K406" i="1"/>
  <c r="F105" i="24" s="1"/>
  <c r="J406" i="1"/>
  <c r="E105" i="24" s="1"/>
  <c r="I406" i="1"/>
  <c r="D105" i="24" s="1"/>
  <c r="H406" i="1"/>
  <c r="K402" i="1"/>
  <c r="F102" i="24" s="1"/>
  <c r="M402" i="1"/>
  <c r="H102" i="24" s="1"/>
  <c r="L402" i="1"/>
  <c r="G102" i="24" s="1"/>
  <c r="J402" i="1"/>
  <c r="E102" i="24" s="1"/>
  <c r="I402" i="1"/>
  <c r="D102" i="24" s="1"/>
  <c r="H402" i="1"/>
  <c r="C102" i="24" s="1"/>
  <c r="K398" i="1"/>
  <c r="F99" i="24" s="1"/>
  <c r="M398" i="1"/>
  <c r="H99" i="24" s="1"/>
  <c r="L398" i="1"/>
  <c r="G99" i="24" s="1"/>
  <c r="J398" i="1"/>
  <c r="E99" i="24" s="1"/>
  <c r="I398" i="1"/>
  <c r="D99" i="24" s="1"/>
  <c r="H398" i="1"/>
  <c r="C99" i="24" s="1"/>
  <c r="B337" i="1" l="1"/>
  <c r="B330" i="1"/>
  <c r="B324" i="1"/>
  <c r="H389" i="1" l="1"/>
  <c r="I52" i="68" l="1"/>
  <c r="C52" i="68"/>
  <c r="C51" i="68"/>
  <c r="J77" i="26" l="1"/>
  <c r="J65" i="26"/>
  <c r="J53" i="26"/>
  <c r="J41" i="26"/>
  <c r="J29" i="26"/>
  <c r="H62" i="71" l="1"/>
  <c r="H51" i="71"/>
  <c r="H43" i="71"/>
  <c r="H35" i="71"/>
  <c r="H27" i="71"/>
  <c r="L77" i="26" l="1"/>
  <c r="M77" i="26"/>
  <c r="N77" i="26"/>
  <c r="O77" i="26"/>
  <c r="P77" i="26"/>
  <c r="K77" i="26"/>
  <c r="L65" i="26"/>
  <c r="M65" i="26"/>
  <c r="N65" i="26"/>
  <c r="O65" i="26"/>
  <c r="P65" i="26"/>
  <c r="K65" i="26"/>
  <c r="L53" i="26"/>
  <c r="M53" i="26"/>
  <c r="N53" i="26"/>
  <c r="O53" i="26"/>
  <c r="P53" i="26"/>
  <c r="K53" i="26"/>
  <c r="L41" i="26" l="1"/>
  <c r="M41" i="26"/>
  <c r="N41" i="26"/>
  <c r="O41" i="26"/>
  <c r="P41" i="26"/>
  <c r="K41" i="26"/>
  <c r="L29" i="26"/>
  <c r="M29" i="26"/>
  <c r="N29" i="26"/>
  <c r="O29" i="26"/>
  <c r="P29" i="26"/>
  <c r="K29" i="26"/>
  <c r="I349" i="1"/>
  <c r="J349" i="1"/>
  <c r="K349" i="1"/>
  <c r="L349" i="1"/>
  <c r="M349" i="1"/>
  <c r="H349" i="1"/>
  <c r="C122" i="71"/>
  <c r="H378" i="1" l="1"/>
  <c r="C119" i="71" s="1"/>
  <c r="I378" i="1"/>
  <c r="J378" i="1"/>
  <c r="K378" i="1"/>
  <c r="L378" i="1"/>
  <c r="M378" i="1"/>
  <c r="H369" i="1"/>
  <c r="I369" i="1"/>
  <c r="J369" i="1"/>
  <c r="K369" i="1"/>
  <c r="L369" i="1"/>
  <c r="M369" i="1"/>
  <c r="I358" i="1"/>
  <c r="J358" i="1"/>
  <c r="K358" i="1"/>
  <c r="L358" i="1"/>
  <c r="M358" i="1"/>
  <c r="H358" i="1"/>
  <c r="E218" i="1" l="1"/>
  <c r="E194" i="1"/>
  <c r="D194" i="1"/>
  <c r="C194" i="1"/>
  <c r="F218" i="1" l="1"/>
  <c r="B13" i="26" l="1"/>
  <c r="F140" i="14" l="1"/>
  <c r="F141" i="14"/>
  <c r="F142" i="14"/>
  <c r="F143" i="14"/>
  <c r="F144" i="14"/>
  <c r="F147" i="14"/>
  <c r="F148" i="14"/>
  <c r="F149" i="14"/>
  <c r="F150" i="14"/>
  <c r="F151" i="14"/>
  <c r="F154" i="14"/>
  <c r="F155" i="14"/>
  <c r="F156" i="14"/>
  <c r="F157" i="14"/>
  <c r="F158" i="14"/>
  <c r="F161" i="14"/>
  <c r="F162" i="14"/>
  <c r="F163" i="14"/>
  <c r="F164" i="14"/>
  <c r="F165" i="14"/>
  <c r="F168" i="14"/>
  <c r="F169" i="14"/>
  <c r="F170" i="14"/>
  <c r="F171" i="14"/>
  <c r="F172" i="14"/>
  <c r="F173" i="14"/>
  <c r="F174" i="14"/>
  <c r="F175" i="14"/>
  <c r="C135" i="14"/>
  <c r="D135" i="14"/>
  <c r="E135" i="14"/>
  <c r="B135" i="14"/>
  <c r="F131" i="14"/>
  <c r="F132" i="14"/>
  <c r="F133" i="14"/>
  <c r="F134" i="14"/>
  <c r="F124" i="14"/>
  <c r="F125" i="14"/>
  <c r="F126" i="14"/>
  <c r="F127" i="14"/>
  <c r="F117" i="14"/>
  <c r="F118" i="14"/>
  <c r="F119" i="14"/>
  <c r="F120" i="14"/>
  <c r="F103" i="14"/>
  <c r="F104" i="14"/>
  <c r="F105" i="14"/>
  <c r="F106" i="14"/>
  <c r="F110" i="14"/>
  <c r="F111" i="14"/>
  <c r="F112" i="14"/>
  <c r="F113" i="14"/>
  <c r="F94" i="14"/>
  <c r="F95" i="14"/>
  <c r="F96" i="14"/>
  <c r="F97" i="14"/>
  <c r="F98" i="14"/>
  <c r="F99" i="14"/>
  <c r="F86" i="14"/>
  <c r="F87" i="14"/>
  <c r="F88" i="14"/>
  <c r="F89" i="14"/>
  <c r="F90" i="14"/>
  <c r="F91" i="14"/>
  <c r="F78" i="14"/>
  <c r="F79" i="14"/>
  <c r="F80" i="14"/>
  <c r="F81" i="14"/>
  <c r="F82" i="14"/>
  <c r="F83" i="14"/>
  <c r="F70" i="14"/>
  <c r="F71" i="14"/>
  <c r="F72" i="14"/>
  <c r="F73" i="14"/>
  <c r="F74" i="14"/>
  <c r="F75" i="14"/>
  <c r="F63" i="14"/>
  <c r="F64" i="14"/>
  <c r="F65" i="14"/>
  <c r="F66" i="14"/>
  <c r="F67" i="14"/>
  <c r="F62" i="14"/>
  <c r="G221" i="1" a="1"/>
  <c r="G221" i="1" s="1"/>
  <c r="F107" i="14" l="1"/>
  <c r="F114" i="14"/>
  <c r="D23" i="75" l="1"/>
  <c r="E23" i="75"/>
  <c r="F23" i="75"/>
  <c r="D24" i="75"/>
  <c r="E24" i="75"/>
  <c r="F24" i="75"/>
  <c r="D19" i="75"/>
  <c r="E19" i="75"/>
  <c r="F19" i="75"/>
  <c r="D20" i="75"/>
  <c r="E20" i="75"/>
  <c r="F20" i="75"/>
  <c r="D15" i="75"/>
  <c r="E15" i="75"/>
  <c r="F15" i="75"/>
  <c r="D16" i="75"/>
  <c r="E16" i="75"/>
  <c r="F16" i="75"/>
  <c r="D11" i="75"/>
  <c r="E11" i="75"/>
  <c r="F11" i="75"/>
  <c r="D12" i="75"/>
  <c r="E12" i="75"/>
  <c r="F12" i="75"/>
  <c r="D7" i="75"/>
  <c r="E7" i="75"/>
  <c r="F7" i="75"/>
  <c r="D8" i="75"/>
  <c r="E8" i="75"/>
  <c r="F8" i="75"/>
  <c r="C24" i="75"/>
  <c r="C20" i="75"/>
  <c r="C16" i="75"/>
  <c r="C23" i="75"/>
  <c r="C19" i="75"/>
  <c r="C15" i="75"/>
  <c r="C7" i="75"/>
  <c r="C12" i="75"/>
  <c r="C11" i="75"/>
  <c r="C8" i="75"/>
  <c r="B35" i="75" l="1"/>
  <c r="B30" i="75"/>
  <c r="B38" i="75"/>
  <c r="B29" i="75"/>
  <c r="B39" i="75"/>
  <c r="B36" i="75"/>
  <c r="B32" i="75"/>
  <c r="B31" i="75"/>
  <c r="B28" i="75"/>
  <c r="B37" i="75"/>
  <c r="B44" i="75" l="1"/>
  <c r="B8" i="9" s="1"/>
  <c r="B45" i="75"/>
  <c r="B9" i="9" s="1"/>
  <c r="B46" i="75"/>
  <c r="B10" i="9" s="1"/>
  <c r="B43" i="75"/>
  <c r="B7" i="9" s="1"/>
  <c r="B42" i="75"/>
  <c r="B6" i="9" s="1"/>
  <c r="C165" i="62"/>
  <c r="D165" i="62"/>
  <c r="E165" i="62"/>
  <c r="F165" i="62"/>
  <c r="B165" i="62"/>
  <c r="I61" i="44"/>
  <c r="I62" i="44"/>
  <c r="I63" i="44"/>
  <c r="I64" i="44"/>
  <c r="I65" i="44"/>
  <c r="B62" i="44"/>
  <c r="B63" i="44"/>
  <c r="B64" i="44"/>
  <c r="B65" i="44"/>
  <c r="B61" i="44"/>
  <c r="B55" i="44"/>
  <c r="I55" i="44"/>
  <c r="B56" i="44"/>
  <c r="I56" i="44"/>
  <c r="B57" i="44"/>
  <c r="I57" i="44"/>
  <c r="B58" i="44"/>
  <c r="I58" i="44"/>
  <c r="I54" i="44"/>
  <c r="B54" i="44"/>
  <c r="B15" i="26" l="1"/>
  <c r="B10" i="26"/>
  <c r="B113" i="71" l="1"/>
  <c r="C110" i="71"/>
  <c r="D110" i="71"/>
  <c r="E110" i="71"/>
  <c r="F110" i="71"/>
  <c r="G110" i="71"/>
  <c r="H110" i="71"/>
  <c r="B110" i="71"/>
  <c r="I389" i="1"/>
  <c r="J389" i="1"/>
  <c r="K389" i="1"/>
  <c r="L389" i="1"/>
  <c r="M389" i="1"/>
  <c r="T46" i="73" l="1"/>
  <c r="S46" i="73"/>
  <c r="R46" i="73"/>
  <c r="S45" i="73"/>
  <c r="R45" i="73"/>
  <c r="S44" i="73"/>
  <c r="R44" i="73"/>
  <c r="T43" i="73"/>
  <c r="T47" i="73" s="1"/>
  <c r="S43" i="73"/>
  <c r="R43" i="73"/>
  <c r="S42" i="73"/>
  <c r="S47" i="73" s="1"/>
  <c r="R42" i="73"/>
  <c r="R47" i="73" s="1"/>
  <c r="S37" i="73"/>
  <c r="S38" i="73"/>
  <c r="T38" i="73"/>
  <c r="T39" i="73" s="1"/>
  <c r="S39" i="73"/>
  <c r="R39" i="73"/>
  <c r="R38" i="73"/>
  <c r="R37" i="73"/>
  <c r="S36" i="73"/>
  <c r="R36" i="73"/>
  <c r="S35" i="73"/>
  <c r="T35" i="73"/>
  <c r="R35" i="73"/>
  <c r="S34" i="73"/>
  <c r="R34" i="73"/>
  <c r="I180" i="14"/>
  <c r="I181" i="14"/>
  <c r="I182" i="14"/>
  <c r="I183" i="14"/>
  <c r="I184" i="14"/>
  <c r="I185" i="14"/>
  <c r="I188" i="14"/>
  <c r="I189" i="14"/>
  <c r="I190" i="14"/>
  <c r="I191" i="14"/>
  <c r="I192" i="14"/>
  <c r="I193" i="14"/>
  <c r="I196" i="14"/>
  <c r="I197" i="14"/>
  <c r="I198" i="14"/>
  <c r="I199" i="14"/>
  <c r="I200" i="14"/>
  <c r="I201" i="14"/>
  <c r="I204" i="14"/>
  <c r="I205" i="14"/>
  <c r="I206" i="14"/>
  <c r="I207" i="14"/>
  <c r="I208" i="14"/>
  <c r="I209" i="14"/>
  <c r="I212" i="14"/>
  <c r="I213" i="14"/>
  <c r="I214" i="14"/>
  <c r="I215" i="14"/>
  <c r="I216" i="14"/>
  <c r="I217" i="14"/>
  <c r="I221" i="14"/>
  <c r="I222" i="14"/>
  <c r="I223" i="14"/>
  <c r="I224" i="14"/>
  <c r="I225" i="14"/>
  <c r="I228" i="14"/>
  <c r="I229" i="14"/>
  <c r="I230" i="14"/>
  <c r="I231" i="14"/>
  <c r="I232" i="14"/>
  <c r="I235" i="14"/>
  <c r="I236" i="14"/>
  <c r="I237" i="14"/>
  <c r="I238" i="14"/>
  <c r="I239" i="14"/>
  <c r="I242" i="14"/>
  <c r="I243" i="14"/>
  <c r="I244" i="14"/>
  <c r="I245" i="14"/>
  <c r="I246" i="14"/>
  <c r="I249" i="14"/>
  <c r="I250" i="14"/>
  <c r="I251" i="14"/>
  <c r="I252" i="14"/>
  <c r="I253" i="14"/>
  <c r="I254" i="14"/>
  <c r="I255" i="14"/>
  <c r="I256" i="14"/>
  <c r="V12" i="73" l="1"/>
  <c r="W12" i="73"/>
  <c r="X12" i="73"/>
  <c r="Y12" i="73"/>
  <c r="Z12" i="73"/>
  <c r="AA12" i="73"/>
  <c r="AB12" i="73"/>
  <c r="V10" i="73"/>
  <c r="W10" i="73"/>
  <c r="X10" i="73"/>
  <c r="X15" i="73" s="1"/>
  <c r="Y10" i="73"/>
  <c r="Z10" i="73"/>
  <c r="AA10" i="73"/>
  <c r="AB10" i="73"/>
  <c r="AB15" i="73" s="1"/>
  <c r="V11" i="73"/>
  <c r="W11" i="73"/>
  <c r="X11" i="73"/>
  <c r="Y11" i="73"/>
  <c r="Z11" i="73"/>
  <c r="AA11" i="73"/>
  <c r="AB11" i="73"/>
  <c r="V13" i="73"/>
  <c r="W13" i="73"/>
  <c r="X13" i="73"/>
  <c r="Y13" i="73"/>
  <c r="Z13" i="73"/>
  <c r="AA13" i="73"/>
  <c r="AB13" i="73"/>
  <c r="V14" i="73"/>
  <c r="W14" i="73"/>
  <c r="X14" i="73"/>
  <c r="Y14" i="73"/>
  <c r="Z14" i="73"/>
  <c r="AA14" i="73"/>
  <c r="AB14" i="73"/>
  <c r="AA15" i="73" l="1"/>
  <c r="W15" i="73"/>
  <c r="Z15" i="73"/>
  <c r="V15" i="73"/>
  <c r="Y15" i="73"/>
  <c r="V6" i="73"/>
  <c r="W6" i="73"/>
  <c r="X6" i="73"/>
  <c r="Y6" i="73"/>
  <c r="Z6" i="73"/>
  <c r="AA6" i="73"/>
  <c r="AB6" i="73"/>
  <c r="V5" i="73"/>
  <c r="W5" i="73"/>
  <c r="X5" i="73"/>
  <c r="Y5" i="73"/>
  <c r="Z5" i="73"/>
  <c r="AA5" i="73"/>
  <c r="AB5" i="73"/>
  <c r="V3" i="73"/>
  <c r="V7" i="73" s="1"/>
  <c r="W3" i="73"/>
  <c r="W7" i="73" s="1"/>
  <c r="X3" i="73"/>
  <c r="X7" i="73" s="1"/>
  <c r="Y3" i="73"/>
  <c r="Y7" i="73" s="1"/>
  <c r="Z3" i="73"/>
  <c r="Z7" i="73" s="1"/>
  <c r="AA3" i="73"/>
  <c r="AA7" i="73" s="1"/>
  <c r="AB3" i="73"/>
  <c r="AB7" i="73" s="1"/>
  <c r="M15" i="73" l="1"/>
  <c r="M7" i="73"/>
  <c r="A3" i="72"/>
  <c r="B3" i="72"/>
  <c r="A4" i="72"/>
  <c r="B4" i="72"/>
  <c r="A5" i="72"/>
  <c r="B5" i="72"/>
  <c r="A6" i="72"/>
  <c r="B6" i="72"/>
  <c r="B2" i="72"/>
  <c r="A2" i="72"/>
  <c r="D119" i="71" l="1"/>
  <c r="E119" i="71"/>
  <c r="F119" i="71"/>
  <c r="G119" i="71"/>
  <c r="H119" i="71"/>
  <c r="B119" i="71"/>
  <c r="C116" i="71"/>
  <c r="D116" i="71"/>
  <c r="E116" i="71"/>
  <c r="F116" i="71"/>
  <c r="G116" i="71"/>
  <c r="H116" i="71"/>
  <c r="B116" i="71"/>
  <c r="B122" i="71"/>
  <c r="D122" i="71"/>
  <c r="E122" i="71"/>
  <c r="F122" i="71"/>
  <c r="G122" i="71"/>
  <c r="H122" i="71"/>
  <c r="C113" i="71"/>
  <c r="D113" i="71"/>
  <c r="E113" i="71"/>
  <c r="F113" i="71"/>
  <c r="G113" i="71"/>
  <c r="H113" i="71"/>
  <c r="H188" i="14" l="1"/>
  <c r="H189" i="14"/>
  <c r="H190" i="14"/>
  <c r="H191" i="14"/>
  <c r="H192" i="14"/>
  <c r="H193" i="14"/>
  <c r="H196" i="14"/>
  <c r="H197" i="14"/>
  <c r="H198" i="14"/>
  <c r="H199" i="14"/>
  <c r="H200" i="14"/>
  <c r="H201" i="14"/>
  <c r="H204" i="14"/>
  <c r="H205" i="14"/>
  <c r="H206" i="14"/>
  <c r="H207" i="14"/>
  <c r="H208" i="14"/>
  <c r="H209" i="14"/>
  <c r="H212" i="14"/>
  <c r="H213" i="14"/>
  <c r="H214" i="14"/>
  <c r="H215" i="14"/>
  <c r="H216" i="14"/>
  <c r="H217" i="14"/>
  <c r="H221" i="14"/>
  <c r="H222" i="14"/>
  <c r="H223" i="14"/>
  <c r="H224" i="14"/>
  <c r="H225" i="14"/>
  <c r="H228" i="14"/>
  <c r="H229" i="14"/>
  <c r="H230" i="14"/>
  <c r="H231" i="14"/>
  <c r="H232" i="14"/>
  <c r="H235" i="14"/>
  <c r="H236" i="14"/>
  <c r="H237" i="14"/>
  <c r="H238" i="14"/>
  <c r="H239" i="14"/>
  <c r="H242" i="14"/>
  <c r="H243" i="14"/>
  <c r="H244" i="14"/>
  <c r="H245" i="14"/>
  <c r="H246" i="14"/>
  <c r="H249" i="14"/>
  <c r="H250" i="14"/>
  <c r="H251" i="14"/>
  <c r="H252" i="14"/>
  <c r="H253" i="14"/>
  <c r="H254" i="14"/>
  <c r="H255" i="14"/>
  <c r="H256" i="14"/>
  <c r="H180" i="14"/>
  <c r="H181" i="14"/>
  <c r="H182" i="14"/>
  <c r="H183" i="14"/>
  <c r="H184" i="14"/>
  <c r="H185" i="14"/>
  <c r="N83" i="3" l="1"/>
  <c r="O83" i="3"/>
  <c r="N67" i="3"/>
  <c r="N103" i="3" s="1"/>
  <c r="O67" i="3"/>
  <c r="N75" i="3"/>
  <c r="N115" i="3" s="1"/>
  <c r="O75" i="3"/>
  <c r="O115" i="3" s="1"/>
  <c r="H66" i="3" l="1"/>
  <c r="I66" i="3"/>
  <c r="J66" i="3"/>
  <c r="K66" i="3"/>
  <c r="L66" i="3"/>
  <c r="M66" i="3"/>
  <c r="H67" i="3"/>
  <c r="I67" i="3"/>
  <c r="J67" i="3"/>
  <c r="K67" i="3"/>
  <c r="L67" i="3"/>
  <c r="M67" i="3"/>
  <c r="H68" i="3"/>
  <c r="I68" i="3"/>
  <c r="J68" i="3"/>
  <c r="K68" i="3"/>
  <c r="L68" i="3"/>
  <c r="M68" i="3"/>
  <c r="I65" i="3"/>
  <c r="J65" i="3"/>
  <c r="K65" i="3"/>
  <c r="L65" i="3"/>
  <c r="M65" i="3"/>
  <c r="H65" i="3"/>
  <c r="G151" i="1" l="1"/>
  <c r="I69" i="3" s="1"/>
  <c r="H151" i="1"/>
  <c r="J69" i="3" s="1"/>
  <c r="I151" i="1"/>
  <c r="K69" i="3" s="1"/>
  <c r="J151" i="1"/>
  <c r="L69" i="3" s="1"/>
  <c r="K151" i="1"/>
  <c r="M69" i="3" s="1"/>
  <c r="F151" i="1"/>
  <c r="H69" i="3" s="1"/>
  <c r="C47" i="73" l="1"/>
  <c r="D47" i="73"/>
  <c r="E47" i="73"/>
  <c r="C39" i="73"/>
  <c r="D39" i="73"/>
  <c r="E39" i="73"/>
  <c r="G15" i="73"/>
  <c r="H15" i="73"/>
  <c r="I15" i="73"/>
  <c r="J15" i="73"/>
  <c r="K15" i="73"/>
  <c r="L15" i="73"/>
  <c r="G7" i="73"/>
  <c r="H7" i="73"/>
  <c r="I7" i="73"/>
  <c r="J7" i="73"/>
  <c r="K7" i="73"/>
  <c r="L7" i="73"/>
  <c r="O70" i="3" l="1"/>
  <c r="B249" i="14" l="1"/>
  <c r="B250" i="14"/>
  <c r="B251" i="14"/>
  <c r="B252" i="14"/>
  <c r="B253" i="14"/>
  <c r="B254" i="14"/>
  <c r="B255" i="14"/>
  <c r="B256" i="14"/>
  <c r="B242" i="14"/>
  <c r="B243" i="14"/>
  <c r="B244" i="14"/>
  <c r="B245" i="14"/>
  <c r="B246" i="14"/>
  <c r="B235" i="14"/>
  <c r="B236" i="14"/>
  <c r="B237" i="14"/>
  <c r="B238" i="14"/>
  <c r="B239" i="14"/>
  <c r="B228" i="14"/>
  <c r="B229" i="14"/>
  <c r="B230" i="14"/>
  <c r="B231" i="14"/>
  <c r="B232" i="14"/>
  <c r="B221" i="14"/>
  <c r="B222" i="14"/>
  <c r="B223" i="14"/>
  <c r="B224" i="14"/>
  <c r="B225" i="14"/>
  <c r="B212" i="14"/>
  <c r="B213" i="14"/>
  <c r="B214" i="14"/>
  <c r="B215" i="14"/>
  <c r="B216" i="14"/>
  <c r="B217" i="14"/>
  <c r="B204" i="14"/>
  <c r="B205" i="14"/>
  <c r="B206" i="14"/>
  <c r="B207" i="14"/>
  <c r="B208" i="14"/>
  <c r="B209" i="14"/>
  <c r="B196" i="14"/>
  <c r="B197" i="14"/>
  <c r="B198" i="14"/>
  <c r="B199" i="14"/>
  <c r="B200" i="14"/>
  <c r="B201" i="14"/>
  <c r="B188" i="14"/>
  <c r="B189" i="14"/>
  <c r="B190" i="14"/>
  <c r="B191" i="14"/>
  <c r="B192" i="14"/>
  <c r="B193" i="14"/>
  <c r="B180" i="14"/>
  <c r="B181" i="14"/>
  <c r="B182" i="14"/>
  <c r="B183" i="14"/>
  <c r="B184" i="14"/>
  <c r="B185" i="14"/>
  <c r="J54" i="71"/>
  <c r="K54" i="71"/>
  <c r="L54" i="71"/>
  <c r="M54" i="71"/>
  <c r="N54" i="71"/>
  <c r="O54" i="71"/>
  <c r="P54" i="71"/>
  <c r="J55" i="71"/>
  <c r="K55" i="71"/>
  <c r="L55" i="71"/>
  <c r="M55" i="71"/>
  <c r="N55" i="71"/>
  <c r="O55" i="71"/>
  <c r="P55" i="71"/>
  <c r="J56" i="71"/>
  <c r="K56" i="71"/>
  <c r="L56" i="71"/>
  <c r="M56" i="71"/>
  <c r="N56" i="71"/>
  <c r="O56" i="71"/>
  <c r="P56" i="71"/>
  <c r="J57" i="71"/>
  <c r="K57" i="71"/>
  <c r="L57" i="71"/>
  <c r="M57" i="71"/>
  <c r="N57" i="71"/>
  <c r="O57" i="71"/>
  <c r="P57" i="71"/>
  <c r="J58" i="71"/>
  <c r="K58" i="71"/>
  <c r="L58" i="71"/>
  <c r="M58" i="71"/>
  <c r="N58" i="71"/>
  <c r="O58" i="71"/>
  <c r="P58" i="71"/>
  <c r="J59" i="71"/>
  <c r="K59" i="71"/>
  <c r="L59" i="71"/>
  <c r="M59" i="71"/>
  <c r="N59" i="71"/>
  <c r="O59" i="71"/>
  <c r="P59" i="71"/>
  <c r="J60" i="71"/>
  <c r="K60" i="71"/>
  <c r="L60" i="71"/>
  <c r="M60" i="71"/>
  <c r="N60" i="71"/>
  <c r="O60" i="71"/>
  <c r="P60" i="71"/>
  <c r="J61" i="71"/>
  <c r="K61" i="71"/>
  <c r="L61" i="71"/>
  <c r="M61" i="71"/>
  <c r="N61" i="71"/>
  <c r="O61" i="71"/>
  <c r="P61" i="71"/>
  <c r="J46" i="71"/>
  <c r="K46" i="71"/>
  <c r="L46" i="71"/>
  <c r="M46" i="71"/>
  <c r="N46" i="71"/>
  <c r="O46" i="71"/>
  <c r="P46" i="71"/>
  <c r="J47" i="71"/>
  <c r="K47" i="71"/>
  <c r="L47" i="71"/>
  <c r="M47" i="71"/>
  <c r="N47" i="71"/>
  <c r="O47" i="71"/>
  <c r="P47" i="71"/>
  <c r="J48" i="71"/>
  <c r="K48" i="71"/>
  <c r="L48" i="71"/>
  <c r="M48" i="71"/>
  <c r="N48" i="71"/>
  <c r="O48" i="71"/>
  <c r="P48" i="71"/>
  <c r="J49" i="71"/>
  <c r="K49" i="71"/>
  <c r="L49" i="71"/>
  <c r="M49" i="71"/>
  <c r="N49" i="71"/>
  <c r="O49" i="71"/>
  <c r="P49" i="71"/>
  <c r="J50" i="71"/>
  <c r="K50" i="71"/>
  <c r="L50" i="71"/>
  <c r="M50" i="71"/>
  <c r="N50" i="71"/>
  <c r="O50" i="71"/>
  <c r="P50" i="71"/>
  <c r="J30" i="71"/>
  <c r="K30" i="71"/>
  <c r="L30" i="71"/>
  <c r="M30" i="71"/>
  <c r="N30" i="71"/>
  <c r="O30" i="71"/>
  <c r="P30" i="71"/>
  <c r="J31" i="71"/>
  <c r="K31" i="71"/>
  <c r="L31" i="71"/>
  <c r="M31" i="71"/>
  <c r="N31" i="71"/>
  <c r="O31" i="71"/>
  <c r="P31" i="71"/>
  <c r="J32" i="71"/>
  <c r="K32" i="71"/>
  <c r="L32" i="71"/>
  <c r="M32" i="71"/>
  <c r="N32" i="71"/>
  <c r="O32" i="71"/>
  <c r="P32" i="71"/>
  <c r="J33" i="71"/>
  <c r="K33" i="71"/>
  <c r="L33" i="71"/>
  <c r="M33" i="71"/>
  <c r="N33" i="71"/>
  <c r="O33" i="71"/>
  <c r="P33" i="71"/>
  <c r="J34" i="71"/>
  <c r="K34" i="71"/>
  <c r="L34" i="71"/>
  <c r="M34" i="71"/>
  <c r="N34" i="71"/>
  <c r="O34" i="71"/>
  <c r="P34" i="71"/>
  <c r="I48" i="3"/>
  <c r="J48" i="3"/>
  <c r="K48" i="3"/>
  <c r="L48" i="3"/>
  <c r="M48" i="3"/>
  <c r="N48" i="3"/>
  <c r="O48" i="3"/>
  <c r="I49" i="3"/>
  <c r="J49" i="3"/>
  <c r="K49" i="3"/>
  <c r="L49" i="3"/>
  <c r="M49" i="3"/>
  <c r="N49" i="3"/>
  <c r="O49" i="3"/>
  <c r="I50" i="3"/>
  <c r="J50" i="3"/>
  <c r="K50" i="3"/>
  <c r="L50" i="3"/>
  <c r="M50" i="3"/>
  <c r="N50" i="3"/>
  <c r="O50" i="3"/>
  <c r="I51" i="3"/>
  <c r="J51" i="3"/>
  <c r="K51" i="3"/>
  <c r="L51" i="3"/>
  <c r="M51" i="3"/>
  <c r="N51" i="3"/>
  <c r="O51" i="3"/>
  <c r="I52" i="3"/>
  <c r="J52" i="3"/>
  <c r="K52" i="3"/>
  <c r="L52" i="3"/>
  <c r="M52" i="3"/>
  <c r="N52" i="3"/>
  <c r="O52" i="3"/>
  <c r="I53" i="3"/>
  <c r="J53" i="3"/>
  <c r="K53" i="3"/>
  <c r="L53" i="3"/>
  <c r="M53" i="3"/>
  <c r="N53" i="3"/>
  <c r="O53" i="3"/>
  <c r="H49" i="3"/>
  <c r="H50" i="3"/>
  <c r="H51" i="3"/>
  <c r="H52" i="3"/>
  <c r="H53" i="3"/>
  <c r="H48" i="3"/>
  <c r="I39" i="3"/>
  <c r="J39" i="3"/>
  <c r="K39" i="3"/>
  <c r="L39" i="3"/>
  <c r="M39" i="3"/>
  <c r="N39" i="3"/>
  <c r="O39" i="3"/>
  <c r="I40" i="3"/>
  <c r="J40" i="3"/>
  <c r="K40" i="3"/>
  <c r="L40" i="3"/>
  <c r="M40" i="3"/>
  <c r="N40" i="3"/>
  <c r="O40" i="3"/>
  <c r="I41" i="3"/>
  <c r="J41" i="3"/>
  <c r="K41" i="3"/>
  <c r="L41" i="3"/>
  <c r="M41" i="3"/>
  <c r="N41" i="3"/>
  <c r="O41" i="3"/>
  <c r="I42" i="3"/>
  <c r="J42" i="3"/>
  <c r="K42" i="3"/>
  <c r="L42" i="3"/>
  <c r="M42" i="3"/>
  <c r="N42" i="3"/>
  <c r="O42" i="3"/>
  <c r="I43" i="3"/>
  <c r="J43" i="3"/>
  <c r="K43" i="3"/>
  <c r="L43" i="3"/>
  <c r="M43" i="3"/>
  <c r="N43" i="3"/>
  <c r="O43" i="3"/>
  <c r="I44" i="3"/>
  <c r="J44" i="3"/>
  <c r="K44" i="3"/>
  <c r="L44" i="3"/>
  <c r="M44" i="3"/>
  <c r="N44" i="3"/>
  <c r="O44" i="3"/>
  <c r="H40" i="3"/>
  <c r="H41" i="3"/>
  <c r="H42" i="3"/>
  <c r="H43" i="3"/>
  <c r="H44" i="3"/>
  <c r="H39" i="3"/>
  <c r="H21" i="3"/>
  <c r="H155" i="3" s="1"/>
  <c r="I21" i="3"/>
  <c r="J21" i="3"/>
  <c r="K21" i="3"/>
  <c r="L21" i="3"/>
  <c r="M21" i="3"/>
  <c r="N21" i="3"/>
  <c r="O21" i="3"/>
  <c r="H22" i="3"/>
  <c r="H156" i="3" s="1"/>
  <c r="I22" i="3"/>
  <c r="J22" i="3"/>
  <c r="K22" i="3"/>
  <c r="L22" i="3"/>
  <c r="M22" i="3"/>
  <c r="M156" i="3" s="1"/>
  <c r="N22" i="3"/>
  <c r="O22" i="3"/>
  <c r="H23" i="3"/>
  <c r="I23" i="3"/>
  <c r="J23" i="3"/>
  <c r="K23" i="3"/>
  <c r="L23" i="3"/>
  <c r="M23" i="3"/>
  <c r="N23" i="3"/>
  <c r="O23" i="3"/>
  <c r="H24" i="3"/>
  <c r="I24" i="3"/>
  <c r="J24" i="3"/>
  <c r="K24" i="3"/>
  <c r="L24" i="3"/>
  <c r="M24" i="3"/>
  <c r="N24" i="3"/>
  <c r="O24" i="3"/>
  <c r="H25" i="3"/>
  <c r="I25" i="3"/>
  <c r="J25" i="3"/>
  <c r="K25" i="3"/>
  <c r="L25" i="3"/>
  <c r="M25" i="3"/>
  <c r="N25" i="3"/>
  <c r="O25" i="3"/>
  <c r="H26" i="3"/>
  <c r="I26" i="3"/>
  <c r="J26" i="3"/>
  <c r="K26" i="3"/>
  <c r="L26" i="3"/>
  <c r="M26" i="3"/>
  <c r="N26" i="3"/>
  <c r="N101" i="3" s="1"/>
  <c r="O26" i="3"/>
  <c r="I20" i="3"/>
  <c r="J20" i="3"/>
  <c r="K20" i="3"/>
  <c r="L20" i="3"/>
  <c r="M20" i="3"/>
  <c r="N20" i="3"/>
  <c r="O20" i="3"/>
  <c r="H20" i="3"/>
  <c r="J62" i="71" l="1"/>
  <c r="K62" i="71"/>
  <c r="M62" i="71"/>
  <c r="F52" i="62" s="1"/>
  <c r="O62" i="71"/>
  <c r="F54" i="62" s="1"/>
  <c r="N62" i="71"/>
  <c r="P62" i="71"/>
  <c r="M39" i="63" s="1"/>
  <c r="L62" i="71"/>
  <c r="F51" i="62" s="1"/>
  <c r="P35" i="71"/>
  <c r="M36" i="63" s="1"/>
  <c r="O35" i="71"/>
  <c r="C54" i="62" s="1"/>
  <c r="N35" i="71"/>
  <c r="C53" i="62" s="1"/>
  <c r="J35" i="71"/>
  <c r="L35" i="71"/>
  <c r="C51" i="62" s="1"/>
  <c r="K35" i="71"/>
  <c r="C50" i="62" s="1"/>
  <c r="M35" i="71"/>
  <c r="C52" i="62" s="1"/>
  <c r="F53" i="62"/>
  <c r="F50" i="62"/>
  <c r="L51" i="71"/>
  <c r="E51" i="62" s="1"/>
  <c r="M51" i="71"/>
  <c r="E52" i="62" s="1"/>
  <c r="O101" i="3"/>
  <c r="J51" i="71"/>
  <c r="K51" i="71"/>
  <c r="E50" i="62" s="1"/>
  <c r="N51" i="71"/>
  <c r="E53" i="62" s="1"/>
  <c r="O51" i="71"/>
  <c r="E54" i="62" s="1"/>
  <c r="P51" i="71"/>
  <c r="M38" i="63" s="1"/>
  <c r="B7" i="14"/>
  <c r="B34" i="14" s="1"/>
  <c r="B8" i="14"/>
  <c r="B35" i="14" s="1"/>
  <c r="G249" i="14"/>
  <c r="G250" i="14"/>
  <c r="G251" i="14"/>
  <c r="G252" i="14"/>
  <c r="G253" i="14"/>
  <c r="G254" i="14"/>
  <c r="G255" i="14"/>
  <c r="G256" i="14"/>
  <c r="G242" i="14"/>
  <c r="G243" i="14"/>
  <c r="G244" i="14"/>
  <c r="G245" i="14"/>
  <c r="G246" i="14"/>
  <c r="G235" i="14"/>
  <c r="G236" i="14"/>
  <c r="G237" i="14"/>
  <c r="G238" i="14"/>
  <c r="G239" i="14"/>
  <c r="G228" i="14"/>
  <c r="G229" i="14"/>
  <c r="G230" i="14"/>
  <c r="G231" i="14"/>
  <c r="G232" i="14"/>
  <c r="G221" i="14"/>
  <c r="G222" i="14"/>
  <c r="G223" i="14"/>
  <c r="G224" i="14"/>
  <c r="G225" i="14"/>
  <c r="G212" i="14"/>
  <c r="G213" i="14"/>
  <c r="G214" i="14"/>
  <c r="G215" i="14"/>
  <c r="G216" i="14"/>
  <c r="G217" i="14"/>
  <c r="G204" i="14"/>
  <c r="G205" i="14"/>
  <c r="G206" i="14"/>
  <c r="G207" i="14"/>
  <c r="G208" i="14"/>
  <c r="G209" i="14"/>
  <c r="G196" i="14"/>
  <c r="G197" i="14"/>
  <c r="G198" i="14"/>
  <c r="G199" i="14"/>
  <c r="G200" i="14"/>
  <c r="G201" i="14"/>
  <c r="G188" i="14"/>
  <c r="G189" i="14"/>
  <c r="G190" i="14"/>
  <c r="G191" i="14"/>
  <c r="G192" i="14"/>
  <c r="G193" i="14"/>
  <c r="G181" i="14"/>
  <c r="G182" i="14"/>
  <c r="G183" i="14"/>
  <c r="G184" i="14"/>
  <c r="G185" i="14"/>
  <c r="G180" i="14"/>
  <c r="H81" i="3"/>
  <c r="H82" i="3"/>
  <c r="H83" i="3"/>
  <c r="H84" i="3"/>
  <c r="H73" i="3"/>
  <c r="H74" i="3"/>
  <c r="H75" i="3"/>
  <c r="H76" i="3"/>
  <c r="H58" i="3"/>
  <c r="H59" i="3"/>
  <c r="H60" i="3"/>
  <c r="H61" i="3"/>
  <c r="H29" i="3"/>
  <c r="H30" i="3"/>
  <c r="H31" i="3"/>
  <c r="H32" i="3"/>
  <c r="H33" i="3"/>
  <c r="H34" i="3"/>
  <c r="H13" i="3"/>
  <c r="H14" i="3"/>
  <c r="H15" i="3"/>
  <c r="H16" i="3"/>
  <c r="H17" i="3"/>
  <c r="H12" i="3"/>
  <c r="C250" i="14"/>
  <c r="D250" i="14"/>
  <c r="E250" i="14"/>
  <c r="F250" i="14"/>
  <c r="C251" i="14"/>
  <c r="D251" i="14"/>
  <c r="E251" i="14"/>
  <c r="F251" i="14"/>
  <c r="C252" i="14"/>
  <c r="D252" i="14"/>
  <c r="E252" i="14"/>
  <c r="F252" i="14"/>
  <c r="C253" i="14"/>
  <c r="D253" i="14"/>
  <c r="E253" i="14"/>
  <c r="F253" i="14"/>
  <c r="C254" i="14"/>
  <c r="D254" i="14"/>
  <c r="E254" i="14"/>
  <c r="F254" i="14"/>
  <c r="C255" i="14"/>
  <c r="D255" i="14"/>
  <c r="E255" i="14"/>
  <c r="F255" i="14"/>
  <c r="C256" i="14"/>
  <c r="D256" i="14"/>
  <c r="E256" i="14"/>
  <c r="F256" i="14"/>
  <c r="D249" i="14"/>
  <c r="E249" i="14"/>
  <c r="F249" i="14"/>
  <c r="C249" i="14"/>
  <c r="C243" i="14"/>
  <c r="D243" i="14"/>
  <c r="E243" i="14"/>
  <c r="F243" i="14"/>
  <c r="C244" i="14"/>
  <c r="D244" i="14"/>
  <c r="E244" i="14"/>
  <c r="F244" i="14"/>
  <c r="C245" i="14"/>
  <c r="D245" i="14"/>
  <c r="E245" i="14"/>
  <c r="F245" i="14"/>
  <c r="C246" i="14"/>
  <c r="D246" i="14"/>
  <c r="E246" i="14"/>
  <c r="F246" i="14"/>
  <c r="D242" i="14"/>
  <c r="E242" i="14"/>
  <c r="F242" i="14"/>
  <c r="C242" i="14"/>
  <c r="C236" i="14"/>
  <c r="D236" i="14"/>
  <c r="E236" i="14"/>
  <c r="F236" i="14"/>
  <c r="C237" i="14"/>
  <c r="D237" i="14"/>
  <c r="E237" i="14"/>
  <c r="F237" i="14"/>
  <c r="C238" i="14"/>
  <c r="D238" i="14"/>
  <c r="E238" i="14"/>
  <c r="F238" i="14"/>
  <c r="C239" i="14"/>
  <c r="D239" i="14"/>
  <c r="E239" i="14"/>
  <c r="F239" i="14"/>
  <c r="D235" i="14"/>
  <c r="E235" i="14"/>
  <c r="F235" i="14"/>
  <c r="C235" i="14"/>
  <c r="C229" i="14"/>
  <c r="D229" i="14"/>
  <c r="E229" i="14"/>
  <c r="F229" i="14"/>
  <c r="C230" i="14"/>
  <c r="D230" i="14"/>
  <c r="E230" i="14"/>
  <c r="F230" i="14"/>
  <c r="C231" i="14"/>
  <c r="D231" i="14"/>
  <c r="E231" i="14"/>
  <c r="F231" i="14"/>
  <c r="C232" i="14"/>
  <c r="D232" i="14"/>
  <c r="E232" i="14"/>
  <c r="F232" i="14"/>
  <c r="D228" i="14"/>
  <c r="E228" i="14"/>
  <c r="F228" i="14"/>
  <c r="C228" i="14"/>
  <c r="C222" i="14"/>
  <c r="D222" i="14"/>
  <c r="E222" i="14"/>
  <c r="F222" i="14"/>
  <c r="C223" i="14"/>
  <c r="D223" i="14"/>
  <c r="E223" i="14"/>
  <c r="F223" i="14"/>
  <c r="C224" i="14"/>
  <c r="D224" i="14"/>
  <c r="E224" i="14"/>
  <c r="F224" i="14"/>
  <c r="C225" i="14"/>
  <c r="D225" i="14"/>
  <c r="E225" i="14"/>
  <c r="F225" i="14"/>
  <c r="D221" i="14"/>
  <c r="E221" i="14"/>
  <c r="F221" i="14"/>
  <c r="C221" i="14"/>
  <c r="C213" i="14"/>
  <c r="D213" i="14"/>
  <c r="E213" i="14"/>
  <c r="F213" i="14"/>
  <c r="C214" i="14"/>
  <c r="D214" i="14"/>
  <c r="E214" i="14"/>
  <c r="F214" i="14"/>
  <c r="C215" i="14"/>
  <c r="D215" i="14"/>
  <c r="E215" i="14"/>
  <c r="F215" i="14"/>
  <c r="C216" i="14"/>
  <c r="D216" i="14"/>
  <c r="E216" i="14"/>
  <c r="F216" i="14"/>
  <c r="C217" i="14"/>
  <c r="D217" i="14"/>
  <c r="E217" i="14"/>
  <c r="F217" i="14"/>
  <c r="D212" i="14"/>
  <c r="E212" i="14"/>
  <c r="F212" i="14"/>
  <c r="C212" i="14"/>
  <c r="C205" i="14"/>
  <c r="D205" i="14"/>
  <c r="E205" i="14"/>
  <c r="F205" i="14"/>
  <c r="C206" i="14"/>
  <c r="D206" i="14"/>
  <c r="E206" i="14"/>
  <c r="F206" i="14"/>
  <c r="C207" i="14"/>
  <c r="D207" i="14"/>
  <c r="E207" i="14"/>
  <c r="F207" i="14"/>
  <c r="C208" i="14"/>
  <c r="D208" i="14"/>
  <c r="E208" i="14"/>
  <c r="F208" i="14"/>
  <c r="C209" i="14"/>
  <c r="D209" i="14"/>
  <c r="E209" i="14"/>
  <c r="F209" i="14"/>
  <c r="D204" i="14"/>
  <c r="E204" i="14"/>
  <c r="F204" i="14"/>
  <c r="C204" i="14"/>
  <c r="C197" i="14"/>
  <c r="D197" i="14"/>
  <c r="E197" i="14"/>
  <c r="F197" i="14"/>
  <c r="C198" i="14"/>
  <c r="D198" i="14"/>
  <c r="E198" i="14"/>
  <c r="F198" i="14"/>
  <c r="C199" i="14"/>
  <c r="D199" i="14"/>
  <c r="E199" i="14"/>
  <c r="F199" i="14"/>
  <c r="C200" i="14"/>
  <c r="D200" i="14"/>
  <c r="E200" i="14"/>
  <c r="F200" i="14"/>
  <c r="C201" i="14"/>
  <c r="D201" i="14"/>
  <c r="E201" i="14"/>
  <c r="F201" i="14"/>
  <c r="D196" i="14"/>
  <c r="E196" i="14"/>
  <c r="F196" i="14"/>
  <c r="C196" i="14"/>
  <c r="D188" i="14"/>
  <c r="E188" i="14"/>
  <c r="F188" i="14"/>
  <c r="D189" i="14"/>
  <c r="E189" i="14"/>
  <c r="F189" i="14"/>
  <c r="D190" i="14"/>
  <c r="E190" i="14"/>
  <c r="F190" i="14"/>
  <c r="D191" i="14"/>
  <c r="E191" i="14"/>
  <c r="F191" i="14"/>
  <c r="D192" i="14"/>
  <c r="E192" i="14"/>
  <c r="F192" i="14"/>
  <c r="D193" i="14"/>
  <c r="E193" i="14"/>
  <c r="F193" i="14"/>
  <c r="C189" i="14"/>
  <c r="C190" i="14"/>
  <c r="C191" i="14"/>
  <c r="C192" i="14"/>
  <c r="C193" i="14"/>
  <c r="C188" i="14"/>
  <c r="D180" i="14"/>
  <c r="E180" i="14"/>
  <c r="F180" i="14"/>
  <c r="D181" i="14"/>
  <c r="E181" i="14"/>
  <c r="F181" i="14"/>
  <c r="D182" i="14"/>
  <c r="E182" i="14"/>
  <c r="F182" i="14"/>
  <c r="D183" i="14"/>
  <c r="E183" i="14"/>
  <c r="F183" i="14"/>
  <c r="D184" i="14"/>
  <c r="E184" i="14"/>
  <c r="F184" i="14"/>
  <c r="D185" i="14"/>
  <c r="E185" i="14"/>
  <c r="F185" i="14"/>
  <c r="C181" i="14"/>
  <c r="C182" i="14"/>
  <c r="C183" i="14"/>
  <c r="C184" i="14"/>
  <c r="C185" i="14"/>
  <c r="C180" i="14"/>
  <c r="H146" i="3" l="1"/>
  <c r="F108" i="62"/>
  <c r="C106" i="62"/>
  <c r="E108" i="62"/>
  <c r="E106" i="62"/>
  <c r="F106" i="62"/>
  <c r="E109" i="62"/>
  <c r="F107" i="62"/>
  <c r="E107" i="62"/>
  <c r="F109" i="62"/>
  <c r="C109" i="62"/>
  <c r="C108" i="62"/>
  <c r="C107" i="62"/>
  <c r="H27" i="44"/>
  <c r="L36" i="63"/>
  <c r="D29" i="44"/>
  <c r="H38" i="63"/>
  <c r="H30" i="44"/>
  <c r="L39" i="63"/>
  <c r="D30" i="44"/>
  <c r="H39" i="63"/>
  <c r="F27" i="44"/>
  <c r="J36" i="63"/>
  <c r="G27" i="44"/>
  <c r="K36" i="63"/>
  <c r="C29" i="44"/>
  <c r="G38" i="63"/>
  <c r="G30" i="44"/>
  <c r="K39" i="63"/>
  <c r="C30" i="44"/>
  <c r="G39" i="63"/>
  <c r="C27" i="44"/>
  <c r="G36" i="63"/>
  <c r="E27" i="44"/>
  <c r="I36" i="63"/>
  <c r="G29" i="44"/>
  <c r="K38" i="63"/>
  <c r="E30" i="44"/>
  <c r="I39" i="63"/>
  <c r="E29" i="44"/>
  <c r="I38" i="63"/>
  <c r="H29" i="44"/>
  <c r="L38" i="63"/>
  <c r="F30" i="44"/>
  <c r="J39" i="63"/>
  <c r="D27" i="44"/>
  <c r="H36" i="63"/>
  <c r="F29" i="44"/>
  <c r="J38" i="63"/>
  <c r="M46" i="73"/>
  <c r="I30" i="44"/>
  <c r="M45" i="73"/>
  <c r="I29" i="44"/>
  <c r="M43" i="73"/>
  <c r="I27" i="44"/>
  <c r="H45" i="73"/>
  <c r="W45" i="73" s="1"/>
  <c r="H46" i="73"/>
  <c r="W46" i="73" s="1"/>
  <c r="U46" i="73"/>
  <c r="G45" i="73"/>
  <c r="V45" i="73" s="1"/>
  <c r="K46" i="73"/>
  <c r="Z46" i="73" s="1"/>
  <c r="G46" i="73"/>
  <c r="V46" i="73" s="1"/>
  <c r="L45" i="73"/>
  <c r="AA45" i="73" s="1"/>
  <c r="U45" i="73"/>
  <c r="J46" i="73"/>
  <c r="Y46" i="73" s="1"/>
  <c r="J45" i="73"/>
  <c r="Y45" i="73" s="1"/>
  <c r="L46" i="73"/>
  <c r="AA46" i="73" s="1"/>
  <c r="K45" i="73"/>
  <c r="Z45" i="73" s="1"/>
  <c r="I46" i="73"/>
  <c r="X46" i="73" s="1"/>
  <c r="I45" i="73"/>
  <c r="X45" i="73" s="1"/>
  <c r="H35" i="3"/>
  <c r="H85" i="3"/>
  <c r="H77" i="3"/>
  <c r="H62" i="3"/>
  <c r="C6" i="67"/>
  <c r="B6" i="67"/>
  <c r="C5" i="67"/>
  <c r="B5" i="67"/>
  <c r="E19" i="26"/>
  <c r="E18" i="26"/>
  <c r="B65" i="24"/>
  <c r="G41" i="44" l="1"/>
  <c r="G62" i="44" s="1"/>
  <c r="F44" i="44"/>
  <c r="F65" i="44" s="1"/>
  <c r="E181" i="62"/>
  <c r="E187" i="62" s="1"/>
  <c r="G10" i="56" s="1"/>
  <c r="H41" i="44"/>
  <c r="H62" i="44" s="1"/>
  <c r="F181" i="62"/>
  <c r="E188" i="62" s="1"/>
  <c r="G11" i="56" s="1"/>
  <c r="G44" i="44"/>
  <c r="G65" i="44" s="1"/>
  <c r="C181" i="62"/>
  <c r="E185" i="62" s="1"/>
  <c r="G8" i="56" s="1"/>
  <c r="D41" i="44"/>
  <c r="D62" i="44" s="1"/>
  <c r="F41" i="44"/>
  <c r="F62" i="44" s="1"/>
  <c r="F43" i="44"/>
  <c r="F64" i="44" s="1"/>
  <c r="H44" i="44"/>
  <c r="H65" i="44" s="1"/>
  <c r="E44" i="44"/>
  <c r="E65" i="44" s="1"/>
  <c r="D44" i="44"/>
  <c r="D65" i="44" s="1"/>
  <c r="G43" i="44"/>
  <c r="G64" i="44" s="1"/>
  <c r="D43" i="44"/>
  <c r="D64" i="44" s="1"/>
  <c r="H43" i="44"/>
  <c r="H64" i="44" s="1"/>
  <c r="E41" i="44"/>
  <c r="E62" i="44" s="1"/>
  <c r="E43" i="44"/>
  <c r="E64" i="44" s="1"/>
  <c r="C18" i="26"/>
  <c r="J38" i="71"/>
  <c r="K38" i="71"/>
  <c r="L38" i="71"/>
  <c r="M38" i="71"/>
  <c r="N38" i="71"/>
  <c r="O38" i="71"/>
  <c r="P38" i="71"/>
  <c r="J39" i="71"/>
  <c r="K39" i="71"/>
  <c r="L39" i="71"/>
  <c r="M39" i="71"/>
  <c r="N39" i="71"/>
  <c r="O39" i="71"/>
  <c r="P39" i="71"/>
  <c r="J40" i="71"/>
  <c r="K40" i="71"/>
  <c r="L40" i="71"/>
  <c r="M40" i="71"/>
  <c r="N40" i="71"/>
  <c r="O40" i="71"/>
  <c r="P40" i="71"/>
  <c r="J41" i="71"/>
  <c r="K41" i="71"/>
  <c r="L41" i="71"/>
  <c r="M41" i="71"/>
  <c r="N41" i="71"/>
  <c r="O41" i="71"/>
  <c r="P41" i="71"/>
  <c r="J42" i="71"/>
  <c r="K42" i="71"/>
  <c r="L42" i="71"/>
  <c r="M42" i="71"/>
  <c r="N42" i="71"/>
  <c r="O42" i="71"/>
  <c r="P42" i="71"/>
  <c r="J23" i="71"/>
  <c r="K23" i="71"/>
  <c r="L23" i="71"/>
  <c r="M23" i="71"/>
  <c r="N23" i="71"/>
  <c r="O23" i="71"/>
  <c r="P23" i="71"/>
  <c r="J24" i="71"/>
  <c r="K24" i="71"/>
  <c r="L24" i="71"/>
  <c r="M24" i="71"/>
  <c r="N24" i="71"/>
  <c r="O24" i="71"/>
  <c r="P24" i="71"/>
  <c r="J25" i="71"/>
  <c r="K25" i="71"/>
  <c r="L25" i="71"/>
  <c r="M25" i="71"/>
  <c r="N25" i="71"/>
  <c r="O25" i="71"/>
  <c r="P25" i="71"/>
  <c r="J26" i="71"/>
  <c r="K26" i="71"/>
  <c r="L26" i="71"/>
  <c r="M26" i="71"/>
  <c r="N26" i="71"/>
  <c r="O26" i="71"/>
  <c r="P26" i="71"/>
  <c r="J22" i="71"/>
  <c r="K22" i="71"/>
  <c r="L22" i="71"/>
  <c r="M22" i="71"/>
  <c r="N22" i="71"/>
  <c r="O22" i="71"/>
  <c r="P22" i="71"/>
  <c r="C18" i="71"/>
  <c r="D18" i="71"/>
  <c r="E18" i="71"/>
  <c r="B18" i="71"/>
  <c r="B8" i="71"/>
  <c r="P27" i="71" l="1"/>
  <c r="M35" i="63" s="1"/>
  <c r="L27" i="71"/>
  <c r="B51" i="62" s="1"/>
  <c r="O43" i="71"/>
  <c r="D54" i="62" s="1"/>
  <c r="N43" i="71"/>
  <c r="D53" i="62" s="1"/>
  <c r="J43" i="71"/>
  <c r="M43" i="71"/>
  <c r="D52" i="62" s="1"/>
  <c r="K43" i="71"/>
  <c r="D50" i="62" s="1"/>
  <c r="P43" i="71"/>
  <c r="M37" i="63" s="1"/>
  <c r="L43" i="71"/>
  <c r="D51" i="62" s="1"/>
  <c r="L43" i="73"/>
  <c r="AA43" i="73" s="1"/>
  <c r="G43" i="73"/>
  <c r="V43" i="73" s="1"/>
  <c r="J43" i="73"/>
  <c r="Y43" i="73" s="1"/>
  <c r="H43" i="73"/>
  <c r="W43" i="73" s="1"/>
  <c r="K43" i="73"/>
  <c r="Z43" i="73" s="1"/>
  <c r="M27" i="71"/>
  <c r="B52" i="62" s="1"/>
  <c r="I43" i="73"/>
  <c r="X43" i="73" s="1"/>
  <c r="O27" i="71"/>
  <c r="B54" i="62" s="1"/>
  <c r="N27" i="71"/>
  <c r="B53" i="62" s="1"/>
  <c r="J27" i="71"/>
  <c r="K27" i="71"/>
  <c r="B50" i="62" s="1"/>
  <c r="G167" i="1"/>
  <c r="H167" i="1"/>
  <c r="I167" i="1"/>
  <c r="J167" i="1"/>
  <c r="K167" i="1"/>
  <c r="F167" i="1"/>
  <c r="F128" i="14" s="1"/>
  <c r="M171" i="1"/>
  <c r="M175" i="1" s="1"/>
  <c r="L171" i="1"/>
  <c r="L175" i="1" s="1"/>
  <c r="G175" i="1"/>
  <c r="H175" i="1"/>
  <c r="I175" i="1"/>
  <c r="J175" i="1"/>
  <c r="K175" i="1"/>
  <c r="F175" i="1"/>
  <c r="F135" i="14" s="1"/>
  <c r="B106" i="62" l="1"/>
  <c r="D107" i="62"/>
  <c r="B109" i="62"/>
  <c r="D106" i="62"/>
  <c r="D109" i="62"/>
  <c r="B108" i="62"/>
  <c r="D108" i="62"/>
  <c r="B107" i="62"/>
  <c r="D26" i="44"/>
  <c r="H35" i="63"/>
  <c r="H28" i="44"/>
  <c r="L37" i="63"/>
  <c r="H26" i="44"/>
  <c r="L35" i="63"/>
  <c r="D28" i="44"/>
  <c r="H37" i="63"/>
  <c r="G28" i="44"/>
  <c r="K37" i="63"/>
  <c r="C26" i="44"/>
  <c r="G35" i="63"/>
  <c r="F26" i="44"/>
  <c r="J35" i="63"/>
  <c r="E28" i="44"/>
  <c r="I37" i="63"/>
  <c r="F28" i="44"/>
  <c r="J37" i="63"/>
  <c r="E26" i="44"/>
  <c r="I35" i="63"/>
  <c r="G26" i="44"/>
  <c r="K35" i="63"/>
  <c r="C28" i="44"/>
  <c r="G37" i="63"/>
  <c r="M44" i="73"/>
  <c r="I28" i="44"/>
  <c r="M42" i="73"/>
  <c r="I26" i="44"/>
  <c r="L42" i="73"/>
  <c r="G44" i="73"/>
  <c r="H42" i="73"/>
  <c r="H44" i="73"/>
  <c r="K44" i="73"/>
  <c r="G42" i="73"/>
  <c r="L44" i="73"/>
  <c r="K42" i="73"/>
  <c r="J42" i="73"/>
  <c r="I44" i="73"/>
  <c r="J44" i="73"/>
  <c r="I42" i="73"/>
  <c r="C81" i="14"/>
  <c r="D42" i="44" l="1"/>
  <c r="D63" i="44" s="1"/>
  <c r="D181" i="62"/>
  <c r="E186" i="62" s="1"/>
  <c r="G9" i="56" s="1"/>
  <c r="B181" i="62"/>
  <c r="E184" i="62" s="1"/>
  <c r="G7" i="56" s="1"/>
  <c r="F40" i="44"/>
  <c r="F61" i="44" s="1"/>
  <c r="H42" i="44"/>
  <c r="H63" i="44" s="1"/>
  <c r="G40" i="44"/>
  <c r="G61" i="44" s="1"/>
  <c r="AA44" i="73"/>
  <c r="D40" i="44"/>
  <c r="D61" i="44" s="1"/>
  <c r="E40" i="44"/>
  <c r="E61" i="44" s="1"/>
  <c r="E42" i="44"/>
  <c r="E63" i="44" s="1"/>
  <c r="F42" i="44"/>
  <c r="F63" i="44" s="1"/>
  <c r="H40" i="44"/>
  <c r="H61" i="44" s="1"/>
  <c r="G42" i="44"/>
  <c r="G63" i="44" s="1"/>
  <c r="AA42" i="73"/>
  <c r="M47" i="73"/>
  <c r="X44" i="73"/>
  <c r="W42" i="73"/>
  <c r="Y42" i="73"/>
  <c r="V44" i="73"/>
  <c r="Z44" i="73"/>
  <c r="V42" i="73"/>
  <c r="X42" i="73"/>
  <c r="K47" i="73"/>
  <c r="Z42" i="73"/>
  <c r="Y44" i="73"/>
  <c r="W44" i="73"/>
  <c r="I47" i="73"/>
  <c r="G47" i="73"/>
  <c r="J47" i="73"/>
  <c r="L47" i="73"/>
  <c r="F47" i="73"/>
  <c r="H47" i="73"/>
  <c r="C19" i="26"/>
  <c r="D19" i="26"/>
  <c r="D18" i="26"/>
  <c r="B9" i="26"/>
  <c r="B19" i="26"/>
  <c r="B18" i="26"/>
  <c r="E189" i="62" l="1"/>
  <c r="G12" i="56" s="1"/>
  <c r="AA47" i="73"/>
  <c r="Z47" i="73"/>
  <c r="Y47" i="73"/>
  <c r="X47" i="73"/>
  <c r="U47" i="73"/>
  <c r="W47" i="73"/>
  <c r="V47" i="73"/>
  <c r="I53" i="68" l="1"/>
  <c r="I54" i="68"/>
  <c r="I55" i="68"/>
  <c r="I56" i="68"/>
  <c r="I57" i="68"/>
  <c r="I58" i="68"/>
  <c r="I59" i="68"/>
  <c r="I60" i="68"/>
  <c r="I61" i="68"/>
  <c r="I62" i="68"/>
  <c r="I63" i="68"/>
  <c r="I64" i="68"/>
  <c r="I65" i="68"/>
  <c r="I66" i="68"/>
  <c r="I67" i="68"/>
  <c r="I68" i="68"/>
  <c r="I69" i="68"/>
  <c r="I51" i="68"/>
  <c r="C54" i="68"/>
  <c r="C58" i="68"/>
  <c r="C62" i="68"/>
  <c r="C66" i="68"/>
  <c r="C63" i="68"/>
  <c r="I70" i="68" l="1"/>
  <c r="C59" i="68"/>
  <c r="C55" i="68"/>
  <c r="C60" i="67"/>
  <c r="B60" i="67"/>
  <c r="C59" i="67"/>
  <c r="I49" i="68" s="1"/>
  <c r="B59" i="67"/>
  <c r="C49" i="68" s="1"/>
  <c r="C58" i="67"/>
  <c r="I48" i="68" s="1"/>
  <c r="B58" i="67"/>
  <c r="C48" i="68" s="1"/>
  <c r="C57" i="67"/>
  <c r="I47" i="68" s="1"/>
  <c r="B57" i="67"/>
  <c r="C47" i="68" s="1"/>
  <c r="C56" i="67"/>
  <c r="I46" i="68" s="1"/>
  <c r="B56" i="67"/>
  <c r="C46" i="68" s="1"/>
  <c r="C55" i="67"/>
  <c r="I45" i="68" s="1"/>
  <c r="B55" i="67"/>
  <c r="C45" i="68" s="1"/>
  <c r="C54" i="67"/>
  <c r="I44" i="68" s="1"/>
  <c r="B54" i="67"/>
  <c r="C44" i="68" s="1"/>
  <c r="C53" i="67"/>
  <c r="I43" i="68" s="1"/>
  <c r="B53" i="67"/>
  <c r="C43" i="68" s="1"/>
  <c r="C52" i="67"/>
  <c r="I42" i="68" s="1"/>
  <c r="B52" i="67"/>
  <c r="C42" i="68" s="1"/>
  <c r="C51" i="67"/>
  <c r="I41" i="68" s="1"/>
  <c r="B51" i="67"/>
  <c r="C41" i="68" s="1"/>
  <c r="C50" i="67"/>
  <c r="I40" i="68" s="1"/>
  <c r="B50" i="67"/>
  <c r="C40" i="68" s="1"/>
  <c r="C49" i="67"/>
  <c r="I39" i="68" s="1"/>
  <c r="B49" i="67"/>
  <c r="C39" i="68" s="1"/>
  <c r="C48" i="67"/>
  <c r="I38" i="68" s="1"/>
  <c r="B48" i="67"/>
  <c r="C38" i="68" s="1"/>
  <c r="C47" i="67"/>
  <c r="I37" i="68" s="1"/>
  <c r="B47" i="67"/>
  <c r="C37" i="68" s="1"/>
  <c r="C46" i="67"/>
  <c r="I36" i="68" s="1"/>
  <c r="B46" i="67"/>
  <c r="C36" i="68" s="1"/>
  <c r="C45" i="67"/>
  <c r="I35" i="68" s="1"/>
  <c r="B45" i="67"/>
  <c r="C35" i="68" s="1"/>
  <c r="C44" i="67"/>
  <c r="I34" i="68" s="1"/>
  <c r="B44" i="67"/>
  <c r="C34" i="68" s="1"/>
  <c r="C43" i="67"/>
  <c r="I33" i="68" s="1"/>
  <c r="B43" i="67"/>
  <c r="C33" i="68" s="1"/>
  <c r="C42" i="67"/>
  <c r="I32" i="68" s="1"/>
  <c r="B42" i="67"/>
  <c r="C32" i="68" s="1"/>
  <c r="C41" i="67"/>
  <c r="I31" i="68" s="1"/>
  <c r="B41" i="67"/>
  <c r="C31" i="68" s="1"/>
  <c r="C40" i="67"/>
  <c r="I30" i="68" s="1"/>
  <c r="B40" i="67"/>
  <c r="C30" i="68" s="1"/>
  <c r="C39" i="67"/>
  <c r="I29" i="68" s="1"/>
  <c r="B39" i="67"/>
  <c r="C29" i="68" s="1"/>
  <c r="C38" i="67"/>
  <c r="I28" i="68" s="1"/>
  <c r="B38" i="67"/>
  <c r="C28" i="68" s="1"/>
  <c r="C37" i="67"/>
  <c r="I27" i="68" s="1"/>
  <c r="B37" i="67"/>
  <c r="C27" i="68" s="1"/>
  <c r="C36" i="67"/>
  <c r="I26" i="68" s="1"/>
  <c r="B36" i="67"/>
  <c r="C26" i="68" s="1"/>
  <c r="C35" i="67"/>
  <c r="I25" i="68" s="1"/>
  <c r="B35" i="67"/>
  <c r="C25" i="68" s="1"/>
  <c r="C34" i="67"/>
  <c r="I24" i="68" s="1"/>
  <c r="B34" i="67"/>
  <c r="C24" i="68" s="1"/>
  <c r="C33" i="67"/>
  <c r="I23" i="68" s="1"/>
  <c r="B33" i="67"/>
  <c r="C23" i="68" s="1"/>
  <c r="C32" i="67"/>
  <c r="I22" i="68" s="1"/>
  <c r="B32" i="67"/>
  <c r="C22" i="68" s="1"/>
  <c r="C31" i="67"/>
  <c r="I21" i="68" s="1"/>
  <c r="B31" i="67"/>
  <c r="C21" i="68" s="1"/>
  <c r="C30" i="67"/>
  <c r="I20" i="68" s="1"/>
  <c r="B30" i="67"/>
  <c r="C20" i="68" s="1"/>
  <c r="C29" i="67"/>
  <c r="I19" i="68" s="1"/>
  <c r="B29" i="67"/>
  <c r="C19" i="68" s="1"/>
  <c r="C28" i="67"/>
  <c r="I18" i="68" s="1"/>
  <c r="B28" i="67"/>
  <c r="C18" i="68" s="1"/>
  <c r="C27" i="67"/>
  <c r="I17" i="68" s="1"/>
  <c r="B27" i="67"/>
  <c r="C17" i="68" s="1"/>
  <c r="C26" i="67"/>
  <c r="I16" i="68" s="1"/>
  <c r="B26" i="67"/>
  <c r="C16" i="68" s="1"/>
  <c r="C25" i="67"/>
  <c r="I15" i="68" s="1"/>
  <c r="B25" i="67"/>
  <c r="C15" i="68" s="1"/>
  <c r="C24" i="67"/>
  <c r="I14" i="68" s="1"/>
  <c r="B24" i="67"/>
  <c r="C14" i="68" s="1"/>
  <c r="C23" i="67"/>
  <c r="I13" i="68" s="1"/>
  <c r="B23" i="67"/>
  <c r="C13" i="68" s="1"/>
  <c r="C22" i="67"/>
  <c r="I12" i="68" s="1"/>
  <c r="B22" i="67"/>
  <c r="C12" i="68" s="1"/>
  <c r="C21" i="67"/>
  <c r="I11" i="68" s="1"/>
  <c r="B21" i="67"/>
  <c r="C11" i="68" s="1"/>
  <c r="C20" i="67"/>
  <c r="I10" i="68" s="1"/>
  <c r="B20" i="67"/>
  <c r="C10" i="68" s="1"/>
  <c r="C19" i="67"/>
  <c r="I9" i="68" s="1"/>
  <c r="B19" i="67"/>
  <c r="C9" i="68" s="1"/>
  <c r="C18" i="67"/>
  <c r="I8" i="68" s="1"/>
  <c r="B18" i="67"/>
  <c r="C8" i="68" s="1"/>
  <c r="C17" i="67"/>
  <c r="I7" i="68" s="1"/>
  <c r="B17" i="67"/>
  <c r="C7" i="68" s="1"/>
  <c r="C16" i="67"/>
  <c r="I6" i="68" s="1"/>
  <c r="B16" i="67"/>
  <c r="C6" i="68" s="1"/>
  <c r="E83" i="68"/>
  <c r="D83" i="68"/>
  <c r="E82" i="68"/>
  <c r="D82" i="68"/>
  <c r="D9" i="68" l="1"/>
  <c r="J54" i="68"/>
  <c r="J60" i="68"/>
  <c r="J64" i="68"/>
  <c r="J66" i="68"/>
  <c r="J68" i="68"/>
  <c r="J70" i="68"/>
  <c r="C65" i="68"/>
  <c r="C64" i="68"/>
  <c r="C61" i="68"/>
  <c r="C60" i="68"/>
  <c r="I71" i="68"/>
  <c r="J71" i="68" s="1"/>
  <c r="C57" i="68"/>
  <c r="C56" i="68"/>
  <c r="C50" i="68"/>
  <c r="D50" i="68" s="1"/>
  <c r="D45" i="68"/>
  <c r="J16" i="68"/>
  <c r="D21" i="68"/>
  <c r="J22" i="68"/>
  <c r="J26" i="68"/>
  <c r="D33" i="68"/>
  <c r="J34" i="68"/>
  <c r="D43" i="68"/>
  <c r="J44" i="68"/>
  <c r="D12" i="68"/>
  <c r="D16" i="68"/>
  <c r="D35" i="68"/>
  <c r="J20" i="68"/>
  <c r="D39" i="68"/>
  <c r="D19" i="68"/>
  <c r="D11" i="68"/>
  <c r="J40" i="68"/>
  <c r="D10" i="68"/>
  <c r="J10" i="68"/>
  <c r="D14" i="68"/>
  <c r="D29" i="68"/>
  <c r="D37" i="68"/>
  <c r="J38" i="68"/>
  <c r="K38" i="68" s="1"/>
  <c r="D41" i="68"/>
  <c r="D47" i="68"/>
  <c r="I50" i="68"/>
  <c r="J50" i="68" s="1"/>
  <c r="J18" i="68"/>
  <c r="J28" i="68"/>
  <c r="J32" i="68"/>
  <c r="J36" i="68"/>
  <c r="J48" i="68"/>
  <c r="J58" i="68"/>
  <c r="J62" i="68"/>
  <c r="D49" i="68"/>
  <c r="D13" i="68"/>
  <c r="D17" i="68"/>
  <c r="D23" i="68"/>
  <c r="D25" i="68"/>
  <c r="D27" i="68"/>
  <c r="D31" i="68"/>
  <c r="J46" i="68"/>
  <c r="J30" i="68"/>
  <c r="J56" i="68"/>
  <c r="J12" i="68"/>
  <c r="J42" i="68"/>
  <c r="J24" i="68"/>
  <c r="J9" i="68"/>
  <c r="J11" i="68"/>
  <c r="J13" i="68"/>
  <c r="J15" i="68"/>
  <c r="D18" i="68"/>
  <c r="D20" i="68"/>
  <c r="D22" i="68"/>
  <c r="D24" i="68"/>
  <c r="D26" i="68"/>
  <c r="D28" i="68"/>
  <c r="D30" i="68"/>
  <c r="D32" i="68"/>
  <c r="D34" i="68"/>
  <c r="D36" i="68"/>
  <c r="D38" i="68"/>
  <c r="D40" i="68"/>
  <c r="D42" i="68"/>
  <c r="D44" i="68"/>
  <c r="D46" i="68"/>
  <c r="D48" i="68"/>
  <c r="D15" i="68"/>
  <c r="J17" i="68"/>
  <c r="J19" i="68"/>
  <c r="J21" i="68"/>
  <c r="J23" i="68"/>
  <c r="J25" i="68"/>
  <c r="J27" i="68"/>
  <c r="J29" i="68"/>
  <c r="J31" i="68"/>
  <c r="J33" i="68"/>
  <c r="J35" i="68"/>
  <c r="J37" i="68"/>
  <c r="J39" i="68"/>
  <c r="J41" i="68"/>
  <c r="J43" i="68"/>
  <c r="J45" i="68"/>
  <c r="J47" i="68"/>
  <c r="J49" i="68"/>
  <c r="J55" i="68"/>
  <c r="J57" i="68"/>
  <c r="J59" i="68"/>
  <c r="J61" i="68"/>
  <c r="J63" i="68"/>
  <c r="J65" i="68"/>
  <c r="J67" i="68"/>
  <c r="J69" i="68"/>
  <c r="J14" i="68"/>
  <c r="K44" i="68" l="1"/>
  <c r="K64" i="68"/>
  <c r="I96" i="68" s="1"/>
  <c r="D66" i="68"/>
  <c r="K58" i="68"/>
  <c r="K54" i="68"/>
  <c r="K70" i="68"/>
  <c r="E29" i="68"/>
  <c r="K68" i="68"/>
  <c r="J96" i="68" s="1"/>
  <c r="D65" i="68"/>
  <c r="D63" i="68"/>
  <c r="D58" i="68"/>
  <c r="D64" i="68"/>
  <c r="D61" i="68"/>
  <c r="K62" i="68"/>
  <c r="D60" i="68"/>
  <c r="E47" i="68"/>
  <c r="D59" i="68"/>
  <c r="D57" i="68"/>
  <c r="D62" i="68"/>
  <c r="E62" i="68" s="1"/>
  <c r="I72" i="68"/>
  <c r="E45" i="68"/>
  <c r="K26" i="68"/>
  <c r="K22" i="68"/>
  <c r="E35" i="68"/>
  <c r="E49" i="68"/>
  <c r="E16" i="68"/>
  <c r="K30" i="68"/>
  <c r="E41" i="68"/>
  <c r="E14" i="68"/>
  <c r="E39" i="68"/>
  <c r="K20" i="68"/>
  <c r="K50" i="68"/>
  <c r="E20" i="68"/>
  <c r="J53" i="68"/>
  <c r="K57" i="68" s="1"/>
  <c r="K16" i="68"/>
  <c r="E21" i="68"/>
  <c r="E33" i="68"/>
  <c r="K14" i="68"/>
  <c r="J51" i="68"/>
  <c r="K55" i="68" s="1"/>
  <c r="G88" i="68" s="1"/>
  <c r="E23" i="68"/>
  <c r="E13" i="68"/>
  <c r="K48" i="68"/>
  <c r="E37" i="68"/>
  <c r="E43" i="68"/>
  <c r="K40" i="68"/>
  <c r="E15" i="68"/>
  <c r="E18" i="68"/>
  <c r="E25" i="68"/>
  <c r="K28" i="68"/>
  <c r="K46" i="68"/>
  <c r="E27" i="68"/>
  <c r="C67" i="68"/>
  <c r="J52" i="68"/>
  <c r="K52" i="68" s="1"/>
  <c r="E17" i="68"/>
  <c r="K32" i="68"/>
  <c r="K36" i="68"/>
  <c r="K66" i="68"/>
  <c r="E31" i="68"/>
  <c r="K34" i="68"/>
  <c r="K42" i="68"/>
  <c r="K60" i="68"/>
  <c r="H96" i="68" s="1"/>
  <c r="K24" i="68"/>
  <c r="K19" i="68"/>
  <c r="K59" i="68"/>
  <c r="H88" i="68" s="1"/>
  <c r="K43" i="68"/>
  <c r="K27" i="68"/>
  <c r="K35" i="68"/>
  <c r="K17" i="68"/>
  <c r="K13" i="68"/>
  <c r="K67" i="68"/>
  <c r="J88" i="68" s="1"/>
  <c r="E44" i="68"/>
  <c r="E36" i="68"/>
  <c r="E28" i="68"/>
  <c r="K15" i="68"/>
  <c r="K65" i="68"/>
  <c r="K41" i="68"/>
  <c r="K25" i="68"/>
  <c r="E46" i="68"/>
  <c r="E38" i="68"/>
  <c r="E30" i="68"/>
  <c r="E22" i="68"/>
  <c r="K49" i="68"/>
  <c r="K33" i="68"/>
  <c r="K71" i="68"/>
  <c r="K88" i="68" s="1"/>
  <c r="K63" i="68"/>
  <c r="I88" i="68" s="1"/>
  <c r="K47" i="68"/>
  <c r="K39" i="68"/>
  <c r="K31" i="68"/>
  <c r="K23" i="68"/>
  <c r="E50" i="68"/>
  <c r="E42" i="68"/>
  <c r="E34" i="68"/>
  <c r="E26" i="68"/>
  <c r="E19" i="68"/>
  <c r="K69" i="68"/>
  <c r="K61" i="68"/>
  <c r="K45" i="68"/>
  <c r="K37" i="68"/>
  <c r="K29" i="68"/>
  <c r="K21" i="68"/>
  <c r="E48" i="68"/>
  <c r="E40" i="68"/>
  <c r="E32" i="68"/>
  <c r="E24" i="68"/>
  <c r="K18" i="68"/>
  <c r="E65" i="68" l="1"/>
  <c r="E63" i="68"/>
  <c r="I87" i="68" s="1"/>
  <c r="E64" i="68"/>
  <c r="I95" i="68" s="1"/>
  <c r="I97" i="68" s="1"/>
  <c r="E61" i="68"/>
  <c r="E66" i="68"/>
  <c r="J72" i="68"/>
  <c r="K72" i="68" s="1"/>
  <c r="K96" i="68" s="1"/>
  <c r="I73" i="68"/>
  <c r="K51" i="68"/>
  <c r="K53" i="68"/>
  <c r="D67" i="68"/>
  <c r="E67" i="68" s="1"/>
  <c r="J87" i="68" s="1"/>
  <c r="C68" i="68"/>
  <c r="D68" i="68" s="1"/>
  <c r="E68" i="68" s="1"/>
  <c r="J95" i="68" s="1"/>
  <c r="J97" i="68" s="1"/>
  <c r="K56" i="68"/>
  <c r="G96" i="68" s="1"/>
  <c r="J98" i="68" l="1"/>
  <c r="I98" i="68"/>
  <c r="J89" i="68"/>
  <c r="J90" i="68"/>
  <c r="I89" i="68"/>
  <c r="I90" i="68"/>
  <c r="J73" i="68"/>
  <c r="K73" i="68" s="1"/>
  <c r="I74" i="68"/>
  <c r="C69" i="68"/>
  <c r="D69" i="68" s="1"/>
  <c r="E69" i="68" s="1"/>
  <c r="D51" i="68"/>
  <c r="E51" i="68" s="1"/>
  <c r="C53" i="68"/>
  <c r="D56" i="68" s="1"/>
  <c r="I75" i="68" l="1"/>
  <c r="J74" i="68"/>
  <c r="K74" i="68" s="1"/>
  <c r="D55" i="68"/>
  <c r="E55" i="68" s="1"/>
  <c r="G87" i="68" s="1"/>
  <c r="D53" i="68"/>
  <c r="E57" i="68" s="1"/>
  <c r="D52" i="68"/>
  <c r="E52" i="68" s="1"/>
  <c r="D54" i="68"/>
  <c r="C70" i="68"/>
  <c r="D70" i="68" s="1"/>
  <c r="E70" i="68" s="1"/>
  <c r="E60" i="68"/>
  <c r="H95" i="68" s="1"/>
  <c r="H97" i="68" s="1"/>
  <c r="B14" i="26"/>
  <c r="H98" i="68" l="1"/>
  <c r="G89" i="68"/>
  <c r="G91" i="68" s="1"/>
  <c r="G90" i="68"/>
  <c r="G92" i="68" s="1"/>
  <c r="J75" i="68"/>
  <c r="K75" i="68" s="1"/>
  <c r="L88" i="68" s="1"/>
  <c r="I76" i="68"/>
  <c r="E59" i="68"/>
  <c r="H87" i="68" s="1"/>
  <c r="E56" i="68"/>
  <c r="G95" i="68" s="1"/>
  <c r="E53" i="68"/>
  <c r="E58" i="68"/>
  <c r="E54" i="68"/>
  <c r="C71" i="68"/>
  <c r="D71" i="68" s="1"/>
  <c r="E71" i="68" s="1"/>
  <c r="K87" i="68" s="1"/>
  <c r="O94" i="3"/>
  <c r="N94" i="3"/>
  <c r="O86" i="3"/>
  <c r="N86" i="3"/>
  <c r="O78" i="3"/>
  <c r="N78" i="3"/>
  <c r="N70" i="3"/>
  <c r="J54" i="3"/>
  <c r="K54" i="3"/>
  <c r="L54" i="3"/>
  <c r="M54" i="3"/>
  <c r="N54" i="3"/>
  <c r="N136" i="3" s="1"/>
  <c r="O54" i="3"/>
  <c r="O136" i="3" s="1"/>
  <c r="I54" i="3"/>
  <c r="J45" i="3"/>
  <c r="K45" i="3"/>
  <c r="L45" i="3"/>
  <c r="M45" i="3"/>
  <c r="N45" i="3"/>
  <c r="N128" i="3" s="1"/>
  <c r="O45" i="3"/>
  <c r="O128" i="3" s="1"/>
  <c r="I45" i="3"/>
  <c r="J36" i="3"/>
  <c r="K36" i="3"/>
  <c r="L36" i="3"/>
  <c r="M36" i="3"/>
  <c r="N36" i="3"/>
  <c r="O36" i="3"/>
  <c r="I36" i="3"/>
  <c r="G97" i="68" l="1"/>
  <c r="G99" i="68" s="1"/>
  <c r="H99" i="68" s="1"/>
  <c r="I99" i="68" s="1"/>
  <c r="J99" i="68" s="1"/>
  <c r="G98" i="68"/>
  <c r="G100" i="68" s="1"/>
  <c r="H100" i="68" s="1"/>
  <c r="I100" i="68" s="1"/>
  <c r="J100" i="68" s="1"/>
  <c r="K89" i="68"/>
  <c r="K90" i="68"/>
  <c r="H90" i="68"/>
  <c r="H92" i="68" s="1"/>
  <c r="I92" i="68" s="1"/>
  <c r="J92" i="68" s="1"/>
  <c r="H89" i="68"/>
  <c r="H91" i="68" s="1"/>
  <c r="I91" i="68" s="1"/>
  <c r="J91" i="68" s="1"/>
  <c r="I77" i="68"/>
  <c r="J77" i="68" s="1"/>
  <c r="K77" i="68" s="1"/>
  <c r="J76" i="68"/>
  <c r="K76" i="68" s="1"/>
  <c r="L96" i="68" s="1"/>
  <c r="C72" i="68"/>
  <c r="D72" i="68" s="1"/>
  <c r="E72" i="68" s="1"/>
  <c r="K95" i="68" s="1"/>
  <c r="K97" i="68" s="1"/>
  <c r="K98" i="68" l="1"/>
  <c r="K100" i="68" s="1"/>
  <c r="K99" i="68"/>
  <c r="I78" i="68"/>
  <c r="K92" i="68"/>
  <c r="K91" i="68"/>
  <c r="C73" i="68"/>
  <c r="D73" i="68" s="1"/>
  <c r="E73" i="68" s="1"/>
  <c r="C161" i="14"/>
  <c r="D161" i="14"/>
  <c r="E161" i="14"/>
  <c r="C162" i="14"/>
  <c r="D162" i="14"/>
  <c r="E162" i="14"/>
  <c r="C163" i="14"/>
  <c r="D163" i="14"/>
  <c r="E163" i="14"/>
  <c r="C164" i="14"/>
  <c r="D164" i="14"/>
  <c r="E164" i="14"/>
  <c r="C165" i="14"/>
  <c r="D165" i="14"/>
  <c r="E165" i="14"/>
  <c r="B162" i="14"/>
  <c r="B163" i="14"/>
  <c r="B164" i="14"/>
  <c r="B165" i="14"/>
  <c r="B161" i="14"/>
  <c r="C154" i="14"/>
  <c r="D154" i="14"/>
  <c r="E154" i="14"/>
  <c r="C155" i="14"/>
  <c r="D155" i="14"/>
  <c r="E155" i="14"/>
  <c r="C156" i="14"/>
  <c r="D156" i="14"/>
  <c r="E156" i="14"/>
  <c r="C157" i="14"/>
  <c r="D157" i="14"/>
  <c r="E157" i="14"/>
  <c r="C158" i="14"/>
  <c r="D158" i="14"/>
  <c r="E158" i="14"/>
  <c r="B155" i="14"/>
  <c r="B156" i="14"/>
  <c r="B157" i="14"/>
  <c r="B158" i="14"/>
  <c r="B154" i="14"/>
  <c r="B147" i="14"/>
  <c r="B148" i="14"/>
  <c r="B149" i="14"/>
  <c r="B150" i="14"/>
  <c r="B151" i="14"/>
  <c r="B140" i="14"/>
  <c r="B141" i="14"/>
  <c r="B142" i="14"/>
  <c r="B143" i="14"/>
  <c r="B144" i="14"/>
  <c r="C124" i="14"/>
  <c r="D124" i="14"/>
  <c r="E124" i="14"/>
  <c r="C125" i="14"/>
  <c r="D125" i="14"/>
  <c r="E125" i="14"/>
  <c r="C126" i="14"/>
  <c r="D126" i="14"/>
  <c r="E126" i="14"/>
  <c r="C127" i="14"/>
  <c r="D127" i="14"/>
  <c r="E127" i="14"/>
  <c r="C128" i="14"/>
  <c r="D128" i="14"/>
  <c r="E128" i="14"/>
  <c r="B125" i="14"/>
  <c r="B126" i="14"/>
  <c r="B127" i="14"/>
  <c r="B128" i="14"/>
  <c r="B124" i="14"/>
  <c r="C117" i="14"/>
  <c r="D117" i="14"/>
  <c r="E117" i="14"/>
  <c r="C118" i="14"/>
  <c r="D118" i="14"/>
  <c r="E118" i="14"/>
  <c r="C119" i="14"/>
  <c r="D119" i="14"/>
  <c r="E119" i="14"/>
  <c r="C120" i="14"/>
  <c r="D120" i="14"/>
  <c r="E120" i="14"/>
  <c r="C121" i="14"/>
  <c r="D121" i="14"/>
  <c r="E121" i="14"/>
  <c r="B118" i="14"/>
  <c r="B119" i="14"/>
  <c r="B120" i="14"/>
  <c r="B121" i="14"/>
  <c r="B117" i="14"/>
  <c r="B111" i="14"/>
  <c r="B112" i="14"/>
  <c r="B113" i="14"/>
  <c r="B110" i="14"/>
  <c r="B104" i="14"/>
  <c r="B105" i="14"/>
  <c r="B106" i="14"/>
  <c r="B103" i="14"/>
  <c r="C86" i="14"/>
  <c r="D86" i="14"/>
  <c r="E86" i="14"/>
  <c r="C87" i="14"/>
  <c r="D87" i="14"/>
  <c r="E87" i="14"/>
  <c r="C88" i="14"/>
  <c r="D88" i="14"/>
  <c r="E88" i="14"/>
  <c r="C89" i="14"/>
  <c r="D89" i="14"/>
  <c r="E89" i="14"/>
  <c r="C90" i="14"/>
  <c r="D90" i="14"/>
  <c r="E90" i="14"/>
  <c r="C91" i="14"/>
  <c r="D91" i="14"/>
  <c r="E91" i="14"/>
  <c r="B87" i="14"/>
  <c r="B88" i="14"/>
  <c r="B89" i="14"/>
  <c r="B90" i="14"/>
  <c r="B91" i="14"/>
  <c r="B86" i="14"/>
  <c r="C78" i="14"/>
  <c r="D78" i="14"/>
  <c r="E78" i="14"/>
  <c r="C79" i="14"/>
  <c r="D79" i="14"/>
  <c r="E79" i="14"/>
  <c r="C80" i="14"/>
  <c r="D80" i="14"/>
  <c r="E80" i="14"/>
  <c r="D81" i="14"/>
  <c r="E81" i="14"/>
  <c r="C82" i="14"/>
  <c r="D82" i="14"/>
  <c r="E82" i="14"/>
  <c r="C83" i="14"/>
  <c r="D83" i="14"/>
  <c r="E83" i="14"/>
  <c r="B79" i="14"/>
  <c r="B80" i="14"/>
  <c r="B81" i="14"/>
  <c r="B82" i="14"/>
  <c r="B83" i="14"/>
  <c r="B78" i="14"/>
  <c r="J78" i="68" l="1"/>
  <c r="K78" i="68" s="1"/>
  <c r="I79" i="68"/>
  <c r="C74" i="68"/>
  <c r="B114" i="14"/>
  <c r="B107" i="14"/>
  <c r="J79" i="68" l="1"/>
  <c r="K79" i="68" s="1"/>
  <c r="D74" i="68"/>
  <c r="E74" i="68" s="1"/>
  <c r="C75" i="68"/>
  <c r="C76" i="68" l="1"/>
  <c r="D76" i="68" s="1"/>
  <c r="E76" i="68" s="1"/>
  <c r="L95" i="68" s="1"/>
  <c r="L97" i="68" s="1"/>
  <c r="D75" i="68"/>
  <c r="E75" i="68" s="1"/>
  <c r="L87" i="68" s="1"/>
  <c r="L98" i="68" l="1"/>
  <c r="L100" i="68" s="1"/>
  <c r="L99" i="68"/>
  <c r="L90" i="68"/>
  <c r="L92" i="68" s="1"/>
  <c r="L89" i="68"/>
  <c r="L91" i="68" s="1"/>
  <c r="C77" i="68"/>
  <c r="C78" i="68" l="1"/>
  <c r="D78" i="68" s="1"/>
  <c r="E78" i="68" s="1"/>
  <c r="D77" i="68"/>
  <c r="E77" i="68" s="1"/>
  <c r="C79" i="68" l="1"/>
  <c r="D79" i="68" l="1"/>
  <c r="E79" i="68" s="1"/>
  <c r="B84" i="24" l="1"/>
  <c r="B70" i="14" l="1"/>
  <c r="B71" i="14"/>
  <c r="B72" i="14"/>
  <c r="B73" i="14"/>
  <c r="B74" i="14"/>
  <c r="B75" i="14"/>
  <c r="B63" i="14"/>
  <c r="B64" i="14"/>
  <c r="B65" i="14"/>
  <c r="B66" i="14"/>
  <c r="B67" i="14"/>
  <c r="B62" i="14"/>
  <c r="B9" i="14"/>
  <c r="B36" i="14" s="1"/>
  <c r="B10" i="14"/>
  <c r="B37" i="14" s="1"/>
  <c r="B11" i="14"/>
  <c r="B38" i="14" s="1"/>
  <c r="B12" i="14"/>
  <c r="B39" i="14" s="1"/>
  <c r="C39" i="14" l="1"/>
  <c r="C38" i="14"/>
  <c r="C37" i="14"/>
  <c r="B31" i="14"/>
  <c r="B14" i="14"/>
  <c r="B15" i="14"/>
  <c r="B16" i="14"/>
  <c r="B17" i="14"/>
  <c r="B18" i="14"/>
  <c r="B19" i="14"/>
  <c r="B20" i="14"/>
  <c r="B21" i="14"/>
  <c r="B22" i="14"/>
  <c r="B23" i="14"/>
  <c r="B24" i="14"/>
  <c r="B25" i="14"/>
  <c r="B26" i="14"/>
  <c r="B27" i="14"/>
  <c r="B28" i="14"/>
  <c r="B29" i="14"/>
  <c r="B30" i="14"/>
  <c r="B13" i="14"/>
  <c r="G159" i="1" l="1"/>
  <c r="H159" i="1"/>
  <c r="I159" i="1"/>
  <c r="J159" i="1"/>
  <c r="K159" i="1"/>
  <c r="F159" i="1"/>
  <c r="F121" i="14" s="1"/>
  <c r="G43" i="56" l="1"/>
  <c r="H43" i="56"/>
  <c r="I43" i="56"/>
  <c r="J43" i="56"/>
  <c r="K43" i="56"/>
  <c r="L43" i="56"/>
  <c r="D44" i="56"/>
  <c r="E44" i="56"/>
  <c r="H45" i="56"/>
  <c r="I45" i="56"/>
  <c r="J45" i="56"/>
  <c r="K45" i="56"/>
  <c r="L45" i="56"/>
  <c r="D46" i="56"/>
  <c r="E46" i="56"/>
  <c r="F46" i="56"/>
  <c r="G46" i="56"/>
  <c r="C44" i="56"/>
  <c r="C46" i="56"/>
  <c r="G36" i="56"/>
  <c r="H36" i="56"/>
  <c r="I36" i="56"/>
  <c r="J36" i="56"/>
  <c r="K36" i="56"/>
  <c r="L36" i="56"/>
  <c r="D37" i="56"/>
  <c r="E37" i="56"/>
  <c r="F37" i="56"/>
  <c r="H38" i="56"/>
  <c r="I38" i="56"/>
  <c r="J38" i="56"/>
  <c r="K38" i="56"/>
  <c r="L38" i="56"/>
  <c r="D39" i="56"/>
  <c r="E39" i="56"/>
  <c r="F39" i="56"/>
  <c r="G39" i="56"/>
  <c r="C37" i="56"/>
  <c r="C39" i="56"/>
  <c r="C74" i="24" l="1"/>
  <c r="D74" i="24"/>
  <c r="E74" i="24"/>
  <c r="F74" i="24"/>
  <c r="G74" i="24"/>
  <c r="H74" i="24"/>
  <c r="B74" i="24"/>
  <c r="A41" i="14" l="1"/>
  <c r="A42" i="14"/>
  <c r="A43" i="14"/>
  <c r="A44" i="14"/>
  <c r="A45" i="14"/>
  <c r="A46" i="14"/>
  <c r="A47" i="14"/>
  <c r="A48" i="14"/>
  <c r="A49" i="14"/>
  <c r="A50" i="14"/>
  <c r="A51" i="14"/>
  <c r="A52" i="14"/>
  <c r="A53" i="14"/>
  <c r="A54" i="14"/>
  <c r="A55" i="14"/>
  <c r="A56" i="14"/>
  <c r="A57" i="14"/>
  <c r="A58" i="14"/>
  <c r="A40" i="14"/>
  <c r="H89" i="3" l="1"/>
  <c r="B58" i="14" l="1"/>
  <c r="B48" i="14"/>
  <c r="B44" i="14"/>
  <c r="B40" i="14"/>
  <c r="C40" i="14" s="1"/>
  <c r="B56" i="14"/>
  <c r="B55" i="14"/>
  <c r="B51" i="14"/>
  <c r="B47" i="14"/>
  <c r="B43" i="14"/>
  <c r="B46" i="14"/>
  <c r="B42" i="14"/>
  <c r="B54" i="14"/>
  <c r="B57" i="14"/>
  <c r="B53" i="14"/>
  <c r="B49" i="14"/>
  <c r="B45" i="14"/>
  <c r="B41" i="14"/>
  <c r="B52" i="14"/>
  <c r="B50" i="14"/>
  <c r="C45" i="14" l="1"/>
  <c r="C57" i="14"/>
  <c r="E37" i="14" s="1"/>
  <c r="B260" i="14" s="1"/>
  <c r="C42" i="14"/>
  <c r="C41" i="14"/>
  <c r="C44" i="14"/>
  <c r="C43" i="14"/>
  <c r="C48" i="14"/>
  <c r="C56" i="14"/>
  <c r="C54" i="14"/>
  <c r="C49" i="14"/>
  <c r="C46" i="14"/>
  <c r="C53" i="14"/>
  <c r="C55" i="14"/>
  <c r="C47" i="14"/>
  <c r="C58" i="14"/>
  <c r="C52" i="14"/>
  <c r="C51" i="14"/>
  <c r="C50" i="14"/>
  <c r="E41" i="14" l="1"/>
  <c r="C260" i="14" s="1"/>
  <c r="E49" i="14"/>
  <c r="E260" i="14" s="1"/>
  <c r="E53" i="14"/>
  <c r="F260" i="14" s="1"/>
  <c r="D50" i="14"/>
  <c r="E261" i="14" s="1"/>
  <c r="D58" i="14"/>
  <c r="G261" i="14" s="1"/>
  <c r="F353" i="14" s="1"/>
  <c r="D38" i="14"/>
  <c r="B261" i="14" s="1"/>
  <c r="B262" i="14" s="1"/>
  <c r="I439" i="14" s="1"/>
  <c r="P28" i="72" s="1"/>
  <c r="D46" i="14"/>
  <c r="D42" i="14"/>
  <c r="E57" i="14"/>
  <c r="G260" i="14" s="1"/>
  <c r="D54" i="14"/>
  <c r="E45" i="14"/>
  <c r="D260" i="14" s="1"/>
  <c r="F349" i="14" l="1"/>
  <c r="F364" i="14"/>
  <c r="F295" i="14"/>
  <c r="F303" i="14"/>
  <c r="F352" i="14"/>
  <c r="F33" i="71" s="1"/>
  <c r="G33" i="71" s="1"/>
  <c r="F370" i="14"/>
  <c r="F54" i="71" s="1"/>
  <c r="F316" i="14"/>
  <c r="F293" i="14"/>
  <c r="F300" i="14"/>
  <c r="F275" i="14"/>
  <c r="F290" i="14"/>
  <c r="F291" i="14"/>
  <c r="F374" i="14"/>
  <c r="F58" i="71" s="1"/>
  <c r="G58" i="71" s="1"/>
  <c r="F274" i="14"/>
  <c r="F373" i="14"/>
  <c r="F57" i="71" s="1"/>
  <c r="G57" i="71" s="1"/>
  <c r="F327" i="14"/>
  <c r="F376" i="14"/>
  <c r="G48" i="72" s="1"/>
  <c r="F372" i="14"/>
  <c r="F56" i="71" s="1"/>
  <c r="G56" i="71" s="1"/>
  <c r="F315" i="14"/>
  <c r="F276" i="14"/>
  <c r="F279" i="14"/>
  <c r="F350" i="14"/>
  <c r="F31" i="71" s="1"/>
  <c r="G31" i="71" s="1"/>
  <c r="F278" i="14"/>
  <c r="F351" i="14"/>
  <c r="F334" i="14"/>
  <c r="F301" i="14"/>
  <c r="F277" i="14"/>
  <c r="F365" i="14"/>
  <c r="F313" i="14"/>
  <c r="F366" i="14"/>
  <c r="G37" i="72" s="1"/>
  <c r="F367" i="14"/>
  <c r="G38" i="72" s="1"/>
  <c r="F371" i="14"/>
  <c r="G43" i="72" s="1"/>
  <c r="F299" i="14"/>
  <c r="F326" i="14"/>
  <c r="F302" i="14"/>
  <c r="F298" i="14"/>
  <c r="F328" i="14"/>
  <c r="F329" i="14"/>
  <c r="F375" i="14"/>
  <c r="F59" i="71" s="1"/>
  <c r="G59" i="71" s="1"/>
  <c r="F330" i="14"/>
  <c r="F314" i="14"/>
  <c r="F333" i="14"/>
  <c r="F377" i="14"/>
  <c r="G49" i="72" s="1"/>
  <c r="F335" i="14"/>
  <c r="F294" i="14"/>
  <c r="F363" i="14"/>
  <c r="F46" i="71" s="1"/>
  <c r="F292" i="14"/>
  <c r="F336" i="14"/>
  <c r="B425" i="14"/>
  <c r="I12" i="72" s="1"/>
  <c r="B402" i="14"/>
  <c r="I76" i="72" s="1"/>
  <c r="I403" i="14"/>
  <c r="P77" i="72" s="1"/>
  <c r="F437" i="14"/>
  <c r="M26" i="72" s="1"/>
  <c r="H399" i="14"/>
  <c r="O73" i="72" s="1"/>
  <c r="F382" i="14"/>
  <c r="M54" i="72" s="1"/>
  <c r="F399" i="14"/>
  <c r="M73" i="72" s="1"/>
  <c r="H398" i="14"/>
  <c r="O72" i="72" s="1"/>
  <c r="F386" i="14"/>
  <c r="M58" i="72" s="1"/>
  <c r="G382" i="14"/>
  <c r="N54" i="72" s="1"/>
  <c r="C427" i="14"/>
  <c r="C439" i="14"/>
  <c r="C426" i="14"/>
  <c r="B437" i="14"/>
  <c r="I26" i="72" s="1"/>
  <c r="H441" i="14"/>
  <c r="O30" i="72" s="1"/>
  <c r="C441" i="14"/>
  <c r="E401" i="14"/>
  <c r="L75" i="72" s="1"/>
  <c r="E426" i="14"/>
  <c r="F423" i="14"/>
  <c r="F441" i="14"/>
  <c r="M30" i="72" s="1"/>
  <c r="C437" i="14"/>
  <c r="H425" i="14"/>
  <c r="O12" i="72" s="1"/>
  <c r="G385" i="14"/>
  <c r="N57" i="72" s="1"/>
  <c r="C440" i="14"/>
  <c r="G398" i="14"/>
  <c r="H403" i="14"/>
  <c r="O77" i="72" s="1"/>
  <c r="I386" i="14"/>
  <c r="P58" i="72" s="1"/>
  <c r="I398" i="14"/>
  <c r="P72" i="72" s="1"/>
  <c r="I425" i="14"/>
  <c r="P12" i="72" s="1"/>
  <c r="I400" i="14"/>
  <c r="P74" i="72" s="1"/>
  <c r="I437" i="14"/>
  <c r="P26" i="72" s="1"/>
  <c r="E384" i="14"/>
  <c r="L56" i="72" s="1"/>
  <c r="D384" i="14"/>
  <c r="K56" i="72" s="1"/>
  <c r="E427" i="14"/>
  <c r="G399" i="14"/>
  <c r="N73" i="72" s="1"/>
  <c r="F426" i="14"/>
  <c r="F424" i="14"/>
  <c r="E403" i="14"/>
  <c r="L77" i="72" s="1"/>
  <c r="B438" i="14"/>
  <c r="I27" i="72" s="1"/>
  <c r="H384" i="14"/>
  <c r="O56" i="72" s="1"/>
  <c r="C402" i="14"/>
  <c r="J76" i="72" s="1"/>
  <c r="G402" i="14"/>
  <c r="N76" i="72" s="1"/>
  <c r="E424" i="14"/>
  <c r="C384" i="14"/>
  <c r="J56" i="72" s="1"/>
  <c r="D386" i="14"/>
  <c r="K58" i="72" s="1"/>
  <c r="D437" i="14"/>
  <c r="K26" i="72" s="1"/>
  <c r="G426" i="14"/>
  <c r="B426" i="14"/>
  <c r="I13" i="72" s="1"/>
  <c r="H426" i="14"/>
  <c r="O13" i="72" s="1"/>
  <c r="E399" i="14"/>
  <c r="L73" i="72" s="1"/>
  <c r="D382" i="14"/>
  <c r="K54" i="72" s="1"/>
  <c r="G383" i="14"/>
  <c r="N55" i="72" s="1"/>
  <c r="E386" i="14"/>
  <c r="L58" i="72" s="1"/>
  <c r="E441" i="14"/>
  <c r="L30" i="72" s="1"/>
  <c r="G384" i="14"/>
  <c r="N56" i="72" s="1"/>
  <c r="B398" i="14"/>
  <c r="I72" i="72" s="1"/>
  <c r="B383" i="14"/>
  <c r="I55" i="72" s="1"/>
  <c r="B401" i="14"/>
  <c r="I75" i="72" s="1"/>
  <c r="H440" i="14"/>
  <c r="O29" i="72" s="1"/>
  <c r="H383" i="14"/>
  <c r="O55" i="72" s="1"/>
  <c r="H385" i="14"/>
  <c r="O57" i="72" s="1"/>
  <c r="H424" i="14"/>
  <c r="O11" i="72" s="1"/>
  <c r="D400" i="14"/>
  <c r="K74" i="72" s="1"/>
  <c r="C383" i="14"/>
  <c r="J55" i="72" s="1"/>
  <c r="E438" i="14"/>
  <c r="L27" i="72" s="1"/>
  <c r="F440" i="14"/>
  <c r="M29" i="72" s="1"/>
  <c r="G403" i="14"/>
  <c r="N77" i="72" s="1"/>
  <c r="D425" i="14"/>
  <c r="F401" i="14"/>
  <c r="M75" i="72" s="1"/>
  <c r="G440" i="14"/>
  <c r="I384" i="14"/>
  <c r="P56" i="72" s="1"/>
  <c r="I427" i="14"/>
  <c r="P14" i="72" s="1"/>
  <c r="I424" i="14"/>
  <c r="P11" i="72" s="1"/>
  <c r="I402" i="14"/>
  <c r="P76" i="72" s="1"/>
  <c r="I426" i="14"/>
  <c r="P13" i="72" s="1"/>
  <c r="I438" i="14"/>
  <c r="P27" i="72" s="1"/>
  <c r="C424" i="14"/>
  <c r="F385" i="14"/>
  <c r="M57" i="72" s="1"/>
  <c r="E440" i="14"/>
  <c r="L29" i="72" s="1"/>
  <c r="E423" i="14"/>
  <c r="D423" i="14"/>
  <c r="C438" i="14"/>
  <c r="F383" i="14"/>
  <c r="M55" i="72" s="1"/>
  <c r="B441" i="14"/>
  <c r="I30" i="72" s="1"/>
  <c r="H438" i="14"/>
  <c r="O27" i="72" s="1"/>
  <c r="E425" i="14"/>
  <c r="C403" i="14"/>
  <c r="J77" i="72" s="1"/>
  <c r="D383" i="14"/>
  <c r="K55" i="72" s="1"/>
  <c r="E385" i="14"/>
  <c r="L57" i="72" s="1"/>
  <c r="E382" i="14"/>
  <c r="L54" i="72" s="1"/>
  <c r="E383" i="14"/>
  <c r="L55" i="72" s="1"/>
  <c r="C387" i="14"/>
  <c r="J59" i="72" s="1"/>
  <c r="B384" i="14"/>
  <c r="I56" i="72" s="1"/>
  <c r="F425" i="14"/>
  <c r="G400" i="14"/>
  <c r="N74" i="72" s="1"/>
  <c r="D426" i="14"/>
  <c r="F384" i="14"/>
  <c r="M56" i="72" s="1"/>
  <c r="F438" i="14"/>
  <c r="M27" i="72" s="1"/>
  <c r="G386" i="14"/>
  <c r="N58" i="72" s="1"/>
  <c r="D399" i="14"/>
  <c r="K73" i="72" s="1"/>
  <c r="B439" i="14"/>
  <c r="I28" i="72" s="1"/>
  <c r="B387" i="14"/>
  <c r="I59" i="72" s="1"/>
  <c r="H382" i="14"/>
  <c r="O54" i="72" s="1"/>
  <c r="H401" i="14"/>
  <c r="O75" i="72" s="1"/>
  <c r="H423" i="14"/>
  <c r="H387" i="14"/>
  <c r="O59" i="72" s="1"/>
  <c r="H400" i="14"/>
  <c r="O74" i="72" s="1"/>
  <c r="G441" i="14"/>
  <c r="D439" i="14"/>
  <c r="D385" i="14"/>
  <c r="K57" i="72" s="1"/>
  <c r="F387" i="14"/>
  <c r="M59" i="72" s="1"/>
  <c r="C425" i="14"/>
  <c r="C400" i="14"/>
  <c r="J74" i="72" s="1"/>
  <c r="D402" i="14"/>
  <c r="K76" i="72" s="1"/>
  <c r="E398" i="14"/>
  <c r="L72" i="72" s="1"/>
  <c r="I385" i="14"/>
  <c r="P57" i="72" s="1"/>
  <c r="I387" i="14"/>
  <c r="P59" i="72" s="1"/>
  <c r="I440" i="14"/>
  <c r="P29" i="72" s="1"/>
  <c r="I382" i="14"/>
  <c r="P54" i="72" s="1"/>
  <c r="I401" i="14"/>
  <c r="P75" i="72" s="1"/>
  <c r="I383" i="14"/>
  <c r="P55" i="72" s="1"/>
  <c r="D403" i="14"/>
  <c r="K77" i="72" s="1"/>
  <c r="C399" i="14"/>
  <c r="J73" i="72" s="1"/>
  <c r="F403" i="14"/>
  <c r="M77" i="72" s="1"/>
  <c r="E439" i="14"/>
  <c r="L28" i="72" s="1"/>
  <c r="C382" i="14"/>
  <c r="J54" i="72" s="1"/>
  <c r="D398" i="14"/>
  <c r="K72" i="72" s="1"/>
  <c r="E400" i="14"/>
  <c r="L74" i="72" s="1"/>
  <c r="B440" i="14"/>
  <c r="I29" i="72" s="1"/>
  <c r="G427" i="14"/>
  <c r="G438" i="14"/>
  <c r="N27" i="72" s="1"/>
  <c r="E437" i="14"/>
  <c r="C401" i="14"/>
  <c r="J75" i="72" s="1"/>
  <c r="G439" i="14"/>
  <c r="G423" i="14"/>
  <c r="D387" i="14"/>
  <c r="K59" i="72" s="1"/>
  <c r="B424" i="14"/>
  <c r="I11" i="72" s="1"/>
  <c r="B399" i="14"/>
  <c r="I73" i="72" s="1"/>
  <c r="G387" i="14"/>
  <c r="N59" i="72" s="1"/>
  <c r="F427" i="14"/>
  <c r="E387" i="14"/>
  <c r="L59" i="72" s="1"/>
  <c r="D440" i="14"/>
  <c r="K29" i="72" s="1"/>
  <c r="C398" i="14"/>
  <c r="J72" i="72" s="1"/>
  <c r="F402" i="14"/>
  <c r="M76" i="72" s="1"/>
  <c r="C385" i="14"/>
  <c r="J57" i="72" s="1"/>
  <c r="B400" i="14"/>
  <c r="I74" i="72" s="1"/>
  <c r="H439" i="14"/>
  <c r="O28" i="72" s="1"/>
  <c r="H437" i="14"/>
  <c r="H386" i="14"/>
  <c r="O58" i="72" s="1"/>
  <c r="D441" i="14"/>
  <c r="K30" i="72" s="1"/>
  <c r="G437" i="14"/>
  <c r="N26" i="72" s="1"/>
  <c r="C423" i="14"/>
  <c r="F439" i="14"/>
  <c r="D427" i="14"/>
  <c r="D438" i="14"/>
  <c r="K27" i="72" s="1"/>
  <c r="I423" i="14"/>
  <c r="P10" i="72" s="1"/>
  <c r="B427" i="14"/>
  <c r="I14" i="72" s="1"/>
  <c r="B403" i="14"/>
  <c r="I77" i="72" s="1"/>
  <c r="B386" i="14"/>
  <c r="I58" i="72" s="1"/>
  <c r="H427" i="14"/>
  <c r="O14" i="72" s="1"/>
  <c r="B385" i="14"/>
  <c r="I57" i="72" s="1"/>
  <c r="D401" i="14"/>
  <c r="K75" i="72" s="1"/>
  <c r="H402" i="14"/>
  <c r="O76" i="72" s="1"/>
  <c r="F400" i="14"/>
  <c r="M74" i="72" s="1"/>
  <c r="G424" i="14"/>
  <c r="F398" i="14"/>
  <c r="M72" i="72" s="1"/>
  <c r="C386" i="14"/>
  <c r="J58" i="72" s="1"/>
  <c r="I399" i="14"/>
  <c r="P73" i="72" s="1"/>
  <c r="D424" i="14"/>
  <c r="G425" i="14"/>
  <c r="E402" i="14"/>
  <c r="L76" i="72" s="1"/>
  <c r="G401" i="14"/>
  <c r="N75" i="72" s="1"/>
  <c r="I441" i="14"/>
  <c r="P30" i="72" s="1"/>
  <c r="B423" i="14"/>
  <c r="I10" i="72" s="1"/>
  <c r="B382" i="14"/>
  <c r="I54" i="72" s="1"/>
  <c r="F30" i="71"/>
  <c r="G18" i="72"/>
  <c r="F47" i="71"/>
  <c r="G47" i="71" s="1"/>
  <c r="G35" i="72"/>
  <c r="G42" i="72"/>
  <c r="I431" i="14"/>
  <c r="P19" i="72" s="1"/>
  <c r="I434" i="14"/>
  <c r="P22" i="72" s="1"/>
  <c r="I406" i="14"/>
  <c r="P81" i="72" s="1"/>
  <c r="I392" i="14"/>
  <c r="P65" i="72" s="1"/>
  <c r="I447" i="14"/>
  <c r="P37" i="72" s="1"/>
  <c r="I407" i="14"/>
  <c r="P82" i="72" s="1"/>
  <c r="I448" i="14"/>
  <c r="P38" i="72" s="1"/>
  <c r="I457" i="14"/>
  <c r="P48" i="72" s="1"/>
  <c r="I433" i="14"/>
  <c r="P21" i="72" s="1"/>
  <c r="H392" i="14"/>
  <c r="O65" i="72" s="1"/>
  <c r="H430" i="14"/>
  <c r="H414" i="14"/>
  <c r="H434" i="14"/>
  <c r="O22" i="72" s="1"/>
  <c r="H418" i="14"/>
  <c r="O94" i="72" s="1"/>
  <c r="H407" i="14"/>
  <c r="O82" i="72" s="1"/>
  <c r="H448" i="14"/>
  <c r="O38" i="72" s="1"/>
  <c r="H452" i="14"/>
  <c r="O43" i="72" s="1"/>
  <c r="H416" i="14"/>
  <c r="O92" i="72" s="1"/>
  <c r="B457" i="14"/>
  <c r="I48" i="72" s="1"/>
  <c r="B454" i="14"/>
  <c r="I45" i="72" s="1"/>
  <c r="B455" i="14"/>
  <c r="I46" i="72" s="1"/>
  <c r="B417" i="14"/>
  <c r="I93" i="72" s="1"/>
  <c r="B456" i="14"/>
  <c r="I47" i="72" s="1"/>
  <c r="B451" i="14"/>
  <c r="B419" i="14"/>
  <c r="I95" i="72" s="1"/>
  <c r="B458" i="14"/>
  <c r="I49" i="72" s="1"/>
  <c r="B406" i="14"/>
  <c r="F414" i="14"/>
  <c r="E409" i="14"/>
  <c r="L84" i="72" s="1"/>
  <c r="E457" i="14"/>
  <c r="L48" i="72" s="1"/>
  <c r="D417" i="14"/>
  <c r="K93" i="72" s="1"/>
  <c r="D458" i="14"/>
  <c r="G456" i="14"/>
  <c r="N47" i="72" s="1"/>
  <c r="C416" i="14"/>
  <c r="J92" i="72" s="1"/>
  <c r="C453" i="14"/>
  <c r="C390" i="14"/>
  <c r="F418" i="14"/>
  <c r="M94" i="72" s="1"/>
  <c r="F455" i="14"/>
  <c r="E453" i="14"/>
  <c r="L44" i="72" s="1"/>
  <c r="G415" i="14"/>
  <c r="N91" i="72" s="1"/>
  <c r="C448" i="14"/>
  <c r="F410" i="14"/>
  <c r="M85" i="72" s="1"/>
  <c r="F446" i="14"/>
  <c r="G417" i="14"/>
  <c r="N93" i="72" s="1"/>
  <c r="E448" i="14"/>
  <c r="L38" i="72" s="1"/>
  <c r="F391" i="14"/>
  <c r="M64" i="72" s="1"/>
  <c r="E417" i="14"/>
  <c r="L93" i="72" s="1"/>
  <c r="F395" i="14"/>
  <c r="M68" i="72" s="1"/>
  <c r="D448" i="14"/>
  <c r="E395" i="14"/>
  <c r="L68" i="72" s="1"/>
  <c r="C417" i="14"/>
  <c r="J93" i="72" s="1"/>
  <c r="C458" i="14"/>
  <c r="G455" i="14"/>
  <c r="N46" i="72" s="1"/>
  <c r="E418" i="14"/>
  <c r="L94" i="72" s="1"/>
  <c r="G453" i="14"/>
  <c r="E431" i="14"/>
  <c r="L19" i="72" s="1"/>
  <c r="E390" i="14"/>
  <c r="D416" i="14"/>
  <c r="K92" i="72" s="1"/>
  <c r="D453" i="14"/>
  <c r="F392" i="14"/>
  <c r="M65" i="72" s="1"/>
  <c r="C433" i="14"/>
  <c r="C452" i="14"/>
  <c r="D391" i="14"/>
  <c r="K64" i="72" s="1"/>
  <c r="C430" i="14"/>
  <c r="F454" i="14"/>
  <c r="G454" i="14"/>
  <c r="N45" i="72" s="1"/>
  <c r="E456" i="14"/>
  <c r="L47" i="72" s="1"/>
  <c r="G416" i="14"/>
  <c r="N92" i="72" s="1"/>
  <c r="E444" i="14"/>
  <c r="L34" i="72" s="1"/>
  <c r="C418" i="14"/>
  <c r="J94" i="72" s="1"/>
  <c r="F456" i="14"/>
  <c r="F452" i="14"/>
  <c r="E394" i="14"/>
  <c r="L67" i="72" s="1"/>
  <c r="D456" i="14"/>
  <c r="D451" i="14"/>
  <c r="F415" i="14"/>
  <c r="M91" i="72" s="1"/>
  <c r="I418" i="14"/>
  <c r="P94" i="72" s="1"/>
  <c r="I408" i="14"/>
  <c r="P83" i="72" s="1"/>
  <c r="I411" i="14"/>
  <c r="P86" i="72" s="1"/>
  <c r="I393" i="14"/>
  <c r="P66" i="72" s="1"/>
  <c r="I395" i="14"/>
  <c r="P68" i="72" s="1"/>
  <c r="I409" i="14"/>
  <c r="P84" i="72" s="1"/>
  <c r="I454" i="14"/>
  <c r="P45" i="72" s="1"/>
  <c r="I446" i="14"/>
  <c r="P36" i="72" s="1"/>
  <c r="I414" i="14"/>
  <c r="P90" i="72" s="1"/>
  <c r="I390" i="14"/>
  <c r="P63" i="72" s="1"/>
  <c r="H419" i="14"/>
  <c r="O95" i="72" s="1"/>
  <c r="H451" i="14"/>
  <c r="H406" i="14"/>
  <c r="H455" i="14"/>
  <c r="O46" i="72" s="1"/>
  <c r="H454" i="14"/>
  <c r="O45" i="72" s="1"/>
  <c r="H445" i="14"/>
  <c r="O35" i="72" s="1"/>
  <c r="H415" i="14"/>
  <c r="O91" i="72" s="1"/>
  <c r="H391" i="14"/>
  <c r="O64" i="72" s="1"/>
  <c r="H444" i="14"/>
  <c r="B411" i="14"/>
  <c r="I86" i="72" s="1"/>
  <c r="B430" i="14"/>
  <c r="B407" i="14"/>
  <c r="I82" i="72" s="1"/>
  <c r="B410" i="14"/>
  <c r="I85" i="72" s="1"/>
  <c r="B391" i="14"/>
  <c r="I64" i="72" s="1"/>
  <c r="B434" i="14"/>
  <c r="I22" i="72" s="1"/>
  <c r="B452" i="14"/>
  <c r="I43" i="72" s="1"/>
  <c r="B446" i="14"/>
  <c r="I36" i="72" s="1"/>
  <c r="B444" i="14"/>
  <c r="E446" i="14"/>
  <c r="L36" i="72" s="1"/>
  <c r="E415" i="14"/>
  <c r="L91" i="72" s="1"/>
  <c r="G390" i="14"/>
  <c r="E430" i="14"/>
  <c r="L18" i="72" s="1"/>
  <c r="D454" i="14"/>
  <c r="D394" i="14"/>
  <c r="K67" i="72" s="1"/>
  <c r="C434" i="14"/>
  <c r="G392" i="14"/>
  <c r="N65" i="72" s="1"/>
  <c r="E392" i="14"/>
  <c r="L65" i="72" s="1"/>
  <c r="F432" i="14"/>
  <c r="G411" i="14"/>
  <c r="N86" i="72" s="1"/>
  <c r="D419" i="14"/>
  <c r="K95" i="72" s="1"/>
  <c r="E391" i="14"/>
  <c r="L64" i="72" s="1"/>
  <c r="C455" i="14"/>
  <c r="C414" i="14"/>
  <c r="F457" i="14"/>
  <c r="C395" i="14"/>
  <c r="J68" i="72" s="1"/>
  <c r="E454" i="14"/>
  <c r="L45" i="72" s="1"/>
  <c r="E406" i="14"/>
  <c r="F430" i="14"/>
  <c r="D408" i="14"/>
  <c r="K83" i="72" s="1"/>
  <c r="E451" i="14"/>
  <c r="L42" i="72" s="1"/>
  <c r="D390" i="14"/>
  <c r="D430" i="14"/>
  <c r="C454" i="14"/>
  <c r="F393" i="14"/>
  <c r="M66" i="72" s="1"/>
  <c r="F451" i="14"/>
  <c r="C394" i="14"/>
  <c r="J67" i="72" s="1"/>
  <c r="E447" i="14"/>
  <c r="L37" i="72" s="1"/>
  <c r="D411" i="14"/>
  <c r="K86" i="72" s="1"/>
  <c r="D434" i="14"/>
  <c r="G393" i="14"/>
  <c r="N66" i="72" s="1"/>
  <c r="C409" i="14"/>
  <c r="J84" i="72" s="1"/>
  <c r="D444" i="14"/>
  <c r="G414" i="14"/>
  <c r="F411" i="14"/>
  <c r="M86" i="72" s="1"/>
  <c r="F431" i="14"/>
  <c r="G395" i="14"/>
  <c r="N68" i="72" s="1"/>
  <c r="E410" i="14"/>
  <c r="L85" i="72" s="1"/>
  <c r="D409" i="14"/>
  <c r="K84" i="72" s="1"/>
  <c r="G447" i="14"/>
  <c r="N37" i="72" s="1"/>
  <c r="I458" i="14"/>
  <c r="P49" i="72" s="1"/>
  <c r="I419" i="14"/>
  <c r="P95" i="72" s="1"/>
  <c r="I391" i="14"/>
  <c r="P64" i="72" s="1"/>
  <c r="I432" i="14"/>
  <c r="P20" i="72" s="1"/>
  <c r="I410" i="14"/>
  <c r="P85" i="72" s="1"/>
  <c r="I452" i="14"/>
  <c r="P43" i="72" s="1"/>
  <c r="I445" i="14"/>
  <c r="P35" i="72" s="1"/>
  <c r="I394" i="14"/>
  <c r="P67" i="72" s="1"/>
  <c r="I417" i="14"/>
  <c r="P93" i="72" s="1"/>
  <c r="H408" i="14"/>
  <c r="O83" i="72" s="1"/>
  <c r="H458" i="14"/>
  <c r="O49" i="72" s="1"/>
  <c r="H456" i="14"/>
  <c r="O47" i="72" s="1"/>
  <c r="H411" i="14"/>
  <c r="O86" i="72" s="1"/>
  <c r="H432" i="14"/>
  <c r="O20" i="72" s="1"/>
  <c r="H395" i="14"/>
  <c r="O68" i="72" s="1"/>
  <c r="H431" i="14"/>
  <c r="O19" i="72" s="1"/>
  <c r="H433" i="14"/>
  <c r="O21" i="72" s="1"/>
  <c r="H457" i="14"/>
  <c r="O48" i="72" s="1"/>
  <c r="B394" i="14"/>
  <c r="I67" i="72" s="1"/>
  <c r="B408" i="14"/>
  <c r="I83" i="72" s="1"/>
  <c r="B416" i="14"/>
  <c r="I92" i="72" s="1"/>
  <c r="B409" i="14"/>
  <c r="I84" i="72" s="1"/>
  <c r="B392" i="14"/>
  <c r="I65" i="72" s="1"/>
  <c r="B431" i="14"/>
  <c r="I19" i="72" s="1"/>
  <c r="B414" i="14"/>
  <c r="B395" i="14"/>
  <c r="I68" i="72" s="1"/>
  <c r="B447" i="14"/>
  <c r="I37" i="72" s="1"/>
  <c r="E452" i="14"/>
  <c r="L43" i="72" s="1"/>
  <c r="E433" i="14"/>
  <c r="L21" i="72" s="1"/>
  <c r="D393" i="14"/>
  <c r="K66" i="72" s="1"/>
  <c r="D431" i="14"/>
  <c r="G409" i="14"/>
  <c r="N84" i="72" s="1"/>
  <c r="C410" i="14"/>
  <c r="J85" i="72" s="1"/>
  <c r="C446" i="14"/>
  <c r="G418" i="14"/>
  <c r="N94" i="72" s="1"/>
  <c r="C406" i="14"/>
  <c r="F448" i="14"/>
  <c r="G458" i="14"/>
  <c r="N49" i="72" s="1"/>
  <c r="D445" i="14"/>
  <c r="D406" i="14"/>
  <c r="G444" i="14"/>
  <c r="N34" i="72" s="1"/>
  <c r="F416" i="14"/>
  <c r="M92" i="72" s="1"/>
  <c r="F453" i="14"/>
  <c r="E408" i="14"/>
  <c r="L83" i="72" s="1"/>
  <c r="G406" i="14"/>
  <c r="F390" i="14"/>
  <c r="E458" i="14"/>
  <c r="L49" i="72" s="1"/>
  <c r="D418" i="14"/>
  <c r="K94" i="72" s="1"/>
  <c r="D455" i="14"/>
  <c r="C411" i="14"/>
  <c r="J86" i="72" s="1"/>
  <c r="C431" i="14"/>
  <c r="G408" i="14"/>
  <c r="N83" i="72" s="1"/>
  <c r="D392" i="14"/>
  <c r="K65" i="72" s="1"/>
  <c r="G394" i="14"/>
  <c r="N67" i="72" s="1"/>
  <c r="C391" i="14"/>
  <c r="J64" i="72" s="1"/>
  <c r="E455" i="14"/>
  <c r="L46" i="72" s="1"/>
  <c r="D410" i="14"/>
  <c r="K85" i="72" s="1"/>
  <c r="D446" i="14"/>
  <c r="G419" i="14"/>
  <c r="N95" i="72" s="1"/>
  <c r="C419" i="14"/>
  <c r="J95" i="72" s="1"/>
  <c r="C445" i="14"/>
  <c r="G448" i="14"/>
  <c r="N38" i="72" s="1"/>
  <c r="F407" i="14"/>
  <c r="M82" i="72" s="1"/>
  <c r="F447" i="14"/>
  <c r="G407" i="14"/>
  <c r="N82" i="72" s="1"/>
  <c r="E416" i="14"/>
  <c r="L92" i="72" s="1"/>
  <c r="E393" i="14"/>
  <c r="L66" i="72" s="1"/>
  <c r="D415" i="14"/>
  <c r="K91" i="72" s="1"/>
  <c r="C393" i="14"/>
  <c r="J66" i="72" s="1"/>
  <c r="F409" i="14"/>
  <c r="M84" i="72" s="1"/>
  <c r="F419" i="14"/>
  <c r="M95" i="72" s="1"/>
  <c r="C444" i="14"/>
  <c r="I453" i="14"/>
  <c r="P44" i="72" s="1"/>
  <c r="I456" i="14"/>
  <c r="P47" i="72" s="1"/>
  <c r="I451" i="14"/>
  <c r="P42" i="72" s="1"/>
  <c r="I416" i="14"/>
  <c r="P92" i="72" s="1"/>
  <c r="I444" i="14"/>
  <c r="P34" i="72" s="1"/>
  <c r="I430" i="14"/>
  <c r="P18" i="72" s="1"/>
  <c r="I415" i="14"/>
  <c r="P91" i="72" s="1"/>
  <c r="H390" i="14"/>
  <c r="H394" i="14"/>
  <c r="O67" i="72" s="1"/>
  <c r="H453" i="14"/>
  <c r="O44" i="72" s="1"/>
  <c r="I455" i="14"/>
  <c r="P46" i="72" s="1"/>
  <c r="H393" i="14"/>
  <c r="O66" i="72" s="1"/>
  <c r="B445" i="14"/>
  <c r="I35" i="72" s="1"/>
  <c r="B418" i="14"/>
  <c r="I94" i="72" s="1"/>
  <c r="F394" i="14"/>
  <c r="M67" i="72" s="1"/>
  <c r="D447" i="14"/>
  <c r="G451" i="14"/>
  <c r="N42" i="72" s="1"/>
  <c r="D452" i="14"/>
  <c r="G391" i="14"/>
  <c r="N64" i="72" s="1"/>
  <c r="G434" i="14"/>
  <c r="N22" i="72" s="1"/>
  <c r="C447" i="14"/>
  <c r="E407" i="14"/>
  <c r="L82" i="72" s="1"/>
  <c r="G452" i="14"/>
  <c r="N43" i="72" s="1"/>
  <c r="F417" i="14"/>
  <c r="M93" i="72" s="1"/>
  <c r="E445" i="14"/>
  <c r="L35" i="72" s="1"/>
  <c r="F445" i="14"/>
  <c r="C415" i="14"/>
  <c r="J91" i="72" s="1"/>
  <c r="F458" i="14"/>
  <c r="H447" i="14"/>
  <c r="O37" i="72" s="1"/>
  <c r="B415" i="14"/>
  <c r="I91" i="72" s="1"/>
  <c r="E419" i="14"/>
  <c r="L95" i="72" s="1"/>
  <c r="F434" i="14"/>
  <c r="G430" i="14"/>
  <c r="N18" i="72" s="1"/>
  <c r="E434" i="14"/>
  <c r="L22" i="72" s="1"/>
  <c r="H410" i="14"/>
  <c r="O85" i="72" s="1"/>
  <c r="H417" i="14"/>
  <c r="O93" i="72" s="1"/>
  <c r="B432" i="14"/>
  <c r="I20" i="72" s="1"/>
  <c r="B393" i="14"/>
  <c r="I66" i="72" s="1"/>
  <c r="G457" i="14"/>
  <c r="N48" i="72" s="1"/>
  <c r="G433" i="14"/>
  <c r="N21" i="72" s="1"/>
  <c r="F408" i="14"/>
  <c r="M83" i="72" s="1"/>
  <c r="C432" i="14"/>
  <c r="E432" i="14"/>
  <c r="L20" i="72" s="1"/>
  <c r="D432" i="14"/>
  <c r="G432" i="14"/>
  <c r="N20" i="72" s="1"/>
  <c r="G410" i="14"/>
  <c r="N85" i="72" s="1"/>
  <c r="D433" i="14"/>
  <c r="B433" i="14"/>
  <c r="I21" i="72" s="1"/>
  <c r="C407" i="14"/>
  <c r="J82" i="72" s="1"/>
  <c r="F433" i="14"/>
  <c r="H409" i="14"/>
  <c r="O84" i="72" s="1"/>
  <c r="H446" i="14"/>
  <c r="O36" i="72" s="1"/>
  <c r="B453" i="14"/>
  <c r="I44" i="72" s="1"/>
  <c r="B448" i="14"/>
  <c r="I38" i="72" s="1"/>
  <c r="F444" i="14"/>
  <c r="D414" i="14"/>
  <c r="C451" i="14"/>
  <c r="D395" i="14"/>
  <c r="K68" i="72" s="1"/>
  <c r="G446" i="14"/>
  <c r="N36" i="72" s="1"/>
  <c r="G445" i="14"/>
  <c r="F406" i="14"/>
  <c r="E414" i="14"/>
  <c r="C456" i="14"/>
  <c r="G431" i="14"/>
  <c r="N19" i="72" s="1"/>
  <c r="C408" i="14"/>
  <c r="J83" i="72" s="1"/>
  <c r="B390" i="14"/>
  <c r="D407" i="14"/>
  <c r="K82" i="72" s="1"/>
  <c r="C457" i="14"/>
  <c r="E411" i="14"/>
  <c r="L86" i="72" s="1"/>
  <c r="D457" i="14"/>
  <c r="C392" i="14"/>
  <c r="J65" i="72" s="1"/>
  <c r="F48" i="71"/>
  <c r="G48" i="71" s="1"/>
  <c r="G36" i="72"/>
  <c r="F322" i="14"/>
  <c r="F343" i="14"/>
  <c r="F321" i="14"/>
  <c r="F269" i="14"/>
  <c r="F308" i="14"/>
  <c r="F323" i="14"/>
  <c r="F345" i="14"/>
  <c r="F356" i="14"/>
  <c r="F342" i="14"/>
  <c r="F271" i="14"/>
  <c r="F310" i="14"/>
  <c r="F270" i="14"/>
  <c r="F309" i="14"/>
  <c r="F287" i="14"/>
  <c r="F358" i="14"/>
  <c r="F268" i="14"/>
  <c r="F319" i="14"/>
  <c r="F285" i="14"/>
  <c r="F282" i="14"/>
  <c r="F267" i="14"/>
  <c r="F360" i="14"/>
  <c r="F266" i="14"/>
  <c r="F359" i="14"/>
  <c r="F283" i="14"/>
  <c r="F346" i="14"/>
  <c r="F286" i="14"/>
  <c r="F307" i="14"/>
  <c r="F344" i="14"/>
  <c r="F284" i="14"/>
  <c r="F320" i="14"/>
  <c r="F357" i="14"/>
  <c r="F34" i="71"/>
  <c r="G34" i="71" s="1"/>
  <c r="G22" i="72"/>
  <c r="F32" i="71"/>
  <c r="G32" i="71" s="1"/>
  <c r="G20" i="72"/>
  <c r="F60" i="71"/>
  <c r="G60" i="71" s="1"/>
  <c r="B267" i="14"/>
  <c r="D13" i="3" s="1"/>
  <c r="B270" i="14"/>
  <c r="D16" i="3" s="1"/>
  <c r="E262" i="14"/>
  <c r="D323" i="14"/>
  <c r="B356" i="14"/>
  <c r="C26" i="72" s="1"/>
  <c r="B268" i="14"/>
  <c r="D14" i="3" s="1"/>
  <c r="C283" i="14"/>
  <c r="B344" i="14"/>
  <c r="C12" i="72" s="1"/>
  <c r="G262" i="14"/>
  <c r="B282" i="14"/>
  <c r="D29" i="3" s="1"/>
  <c r="B308" i="14"/>
  <c r="D59" i="3" s="1"/>
  <c r="B284" i="14"/>
  <c r="D31" i="3" s="1"/>
  <c r="B342" i="14"/>
  <c r="B22" i="71" s="1"/>
  <c r="B343" i="14"/>
  <c r="C11" i="72" s="1"/>
  <c r="B269" i="14"/>
  <c r="D15" i="3" s="1"/>
  <c r="B345" i="14"/>
  <c r="C13" i="72" s="1"/>
  <c r="B321" i="14"/>
  <c r="D75" i="3" s="1"/>
  <c r="B320" i="14"/>
  <c r="D74" i="3" s="1"/>
  <c r="B358" i="14"/>
  <c r="C28" i="72" s="1"/>
  <c r="B322" i="14"/>
  <c r="D76" i="3" s="1"/>
  <c r="B285" i="14"/>
  <c r="D32" i="3" s="1"/>
  <c r="D165" i="3" s="1"/>
  <c r="B357" i="14"/>
  <c r="C27" i="72" s="1"/>
  <c r="D261" i="14"/>
  <c r="C328" i="14" s="1"/>
  <c r="E83" i="3" s="1"/>
  <c r="F261" i="14"/>
  <c r="E290" i="14" s="1"/>
  <c r="B271" i="14"/>
  <c r="D17" i="3" s="1"/>
  <c r="D151" i="3" s="1"/>
  <c r="B360" i="14"/>
  <c r="C30" i="72" s="1"/>
  <c r="B323" i="14"/>
  <c r="D77" i="3" s="1"/>
  <c r="B307" i="14"/>
  <c r="D58" i="3" s="1"/>
  <c r="C261" i="14"/>
  <c r="B310" i="14"/>
  <c r="D61" i="3" s="1"/>
  <c r="B359" i="14"/>
  <c r="C29" i="72" s="1"/>
  <c r="B319" i="14"/>
  <c r="D73" i="3" s="1"/>
  <c r="B266" i="14"/>
  <c r="D12" i="3" s="1"/>
  <c r="B287" i="14"/>
  <c r="D34" i="3" s="1"/>
  <c r="D167" i="3" s="1"/>
  <c r="B346" i="14"/>
  <c r="C14" i="72" s="1"/>
  <c r="B309" i="14"/>
  <c r="D60" i="3" s="1"/>
  <c r="B283" i="14"/>
  <c r="D30" i="3" s="1"/>
  <c r="B286" i="14"/>
  <c r="D33" i="3" s="1"/>
  <c r="D293" i="14"/>
  <c r="D291" i="14"/>
  <c r="D367" i="14"/>
  <c r="D366" i="14"/>
  <c r="D294" i="14"/>
  <c r="D364" i="14"/>
  <c r="D365" i="14"/>
  <c r="D295" i="14"/>
  <c r="D327" i="14"/>
  <c r="D329" i="14"/>
  <c r="D292" i="14"/>
  <c r="D328" i="14"/>
  <c r="D290" i="14"/>
  <c r="D330" i="14"/>
  <c r="F85" i="3" s="1"/>
  <c r="D326" i="14"/>
  <c r="D363" i="14"/>
  <c r="C319" i="14"/>
  <c r="E73" i="3" s="1"/>
  <c r="E323" i="14"/>
  <c r="C320" i="14"/>
  <c r="E74" i="3" s="1"/>
  <c r="C321" i="14"/>
  <c r="E75" i="3" s="1"/>
  <c r="C322" i="14"/>
  <c r="E76" i="3" s="1"/>
  <c r="B53" i="24"/>
  <c r="C53" i="24"/>
  <c r="D53" i="24"/>
  <c r="E53" i="24"/>
  <c r="F53" i="24"/>
  <c r="G53" i="24"/>
  <c r="H53" i="24"/>
  <c r="B54" i="24"/>
  <c r="C54" i="24"/>
  <c r="D54" i="24"/>
  <c r="E54" i="24"/>
  <c r="F54" i="24"/>
  <c r="G54" i="24"/>
  <c r="H54" i="24"/>
  <c r="B55" i="24"/>
  <c r="C55" i="24"/>
  <c r="D55" i="24"/>
  <c r="E55" i="24"/>
  <c r="F55" i="24"/>
  <c r="G55" i="24"/>
  <c r="H55" i="24"/>
  <c r="B56" i="24"/>
  <c r="C56" i="24"/>
  <c r="D56" i="24"/>
  <c r="E56" i="24"/>
  <c r="F56" i="24"/>
  <c r="G56" i="24"/>
  <c r="H56" i="24"/>
  <c r="B57" i="24"/>
  <c r="C57" i="24"/>
  <c r="D57" i="24"/>
  <c r="E57" i="24"/>
  <c r="F57" i="24"/>
  <c r="G57" i="24"/>
  <c r="H57" i="24"/>
  <c r="B58" i="24"/>
  <c r="C58" i="24"/>
  <c r="D58" i="24"/>
  <c r="E58" i="24"/>
  <c r="F58" i="24"/>
  <c r="G58" i="24"/>
  <c r="H58" i="24"/>
  <c r="B62" i="24"/>
  <c r="C62" i="24"/>
  <c r="D62" i="24"/>
  <c r="E62" i="24"/>
  <c r="F62" i="24"/>
  <c r="G62" i="24"/>
  <c r="H62" i="24"/>
  <c r="B63" i="24"/>
  <c r="C63" i="24"/>
  <c r="D63" i="24"/>
  <c r="E63" i="24"/>
  <c r="F63" i="24"/>
  <c r="G63" i="24"/>
  <c r="H63" i="24"/>
  <c r="B64" i="24"/>
  <c r="C64" i="24"/>
  <c r="D64" i="24"/>
  <c r="E64" i="24"/>
  <c r="F64" i="24"/>
  <c r="G64" i="24"/>
  <c r="H64" i="24"/>
  <c r="C65" i="24"/>
  <c r="D65" i="24"/>
  <c r="E65" i="24"/>
  <c r="F65" i="24"/>
  <c r="G65" i="24"/>
  <c r="H65" i="24"/>
  <c r="B66" i="24"/>
  <c r="C66" i="24"/>
  <c r="D66" i="24"/>
  <c r="E66" i="24"/>
  <c r="F66" i="24"/>
  <c r="G66" i="24"/>
  <c r="H66" i="24"/>
  <c r="B67" i="24"/>
  <c r="C67" i="24"/>
  <c r="D67" i="24"/>
  <c r="E67" i="24"/>
  <c r="F67" i="24"/>
  <c r="G67" i="24"/>
  <c r="H67" i="24"/>
  <c r="B71" i="24"/>
  <c r="C71" i="24"/>
  <c r="D71" i="24"/>
  <c r="E71" i="24"/>
  <c r="F71" i="24"/>
  <c r="G71" i="24"/>
  <c r="H71" i="24"/>
  <c r="B72" i="24"/>
  <c r="C72" i="24"/>
  <c r="D72" i="24"/>
  <c r="E72" i="24"/>
  <c r="F72" i="24"/>
  <c r="G72" i="24"/>
  <c r="H72" i="24"/>
  <c r="B73" i="24"/>
  <c r="C73" i="24"/>
  <c r="D73" i="24"/>
  <c r="E73" i="24"/>
  <c r="F73" i="24"/>
  <c r="G73" i="24"/>
  <c r="H73" i="24"/>
  <c r="B75" i="24"/>
  <c r="C75" i="24"/>
  <c r="D75" i="24"/>
  <c r="E75" i="24"/>
  <c r="F75" i="24"/>
  <c r="G75" i="24"/>
  <c r="H75" i="24"/>
  <c r="B76" i="24"/>
  <c r="C76" i="24"/>
  <c r="D76" i="24"/>
  <c r="E76" i="24"/>
  <c r="F76" i="24"/>
  <c r="G76" i="24"/>
  <c r="H76" i="24"/>
  <c r="B89" i="24"/>
  <c r="C89" i="24"/>
  <c r="D89" i="24"/>
  <c r="E89" i="24"/>
  <c r="F89" i="24"/>
  <c r="G89" i="24"/>
  <c r="H89" i="24"/>
  <c r="B90" i="24"/>
  <c r="C90" i="24"/>
  <c r="D90" i="24"/>
  <c r="E90" i="24"/>
  <c r="F90" i="24"/>
  <c r="G90" i="24"/>
  <c r="H90" i="24"/>
  <c r="B91" i="24"/>
  <c r="C91" i="24"/>
  <c r="D91" i="24"/>
  <c r="E91" i="24"/>
  <c r="F91" i="24"/>
  <c r="G91" i="24"/>
  <c r="H91" i="24"/>
  <c r="B92" i="24"/>
  <c r="C92" i="24"/>
  <c r="D92" i="24"/>
  <c r="E92" i="24"/>
  <c r="F92" i="24"/>
  <c r="G92" i="24"/>
  <c r="H92" i="24"/>
  <c r="B93" i="24"/>
  <c r="C93" i="24"/>
  <c r="D93" i="24"/>
  <c r="E93" i="24"/>
  <c r="F93" i="24"/>
  <c r="G93" i="24"/>
  <c r="H93" i="24"/>
  <c r="B94" i="24"/>
  <c r="C94" i="24"/>
  <c r="D94" i="24"/>
  <c r="E94" i="24"/>
  <c r="F94" i="24"/>
  <c r="G94" i="24"/>
  <c r="H94" i="24"/>
  <c r="F50" i="71" l="1"/>
  <c r="G50" i="71" s="1"/>
  <c r="F61" i="71"/>
  <c r="G61" i="71" s="1"/>
  <c r="F337" i="14"/>
  <c r="F35" i="71"/>
  <c r="G46" i="72"/>
  <c r="W46" i="72" s="1"/>
  <c r="F49" i="71"/>
  <c r="G49" i="71" s="1"/>
  <c r="W42" i="72"/>
  <c r="G19" i="72"/>
  <c r="W19" i="72" s="1"/>
  <c r="G34" i="72"/>
  <c r="W34" i="72" s="1"/>
  <c r="G44" i="72"/>
  <c r="G21" i="72"/>
  <c r="W21" i="72" s="1"/>
  <c r="G45" i="72"/>
  <c r="W45" i="72" s="1"/>
  <c r="F55" i="71"/>
  <c r="G55" i="71" s="1"/>
  <c r="G47" i="72"/>
  <c r="W47" i="72" s="1"/>
  <c r="W38" i="72"/>
  <c r="B350" i="14"/>
  <c r="C19" i="72" s="1"/>
  <c r="P15" i="72"/>
  <c r="H26" i="73" s="1"/>
  <c r="H17" i="28"/>
  <c r="P60" i="72"/>
  <c r="H18" i="73" s="1"/>
  <c r="G15" i="28"/>
  <c r="G65" i="63" s="1"/>
  <c r="D15" i="28"/>
  <c r="D65" i="63" s="1"/>
  <c r="H10" i="28"/>
  <c r="B17" i="28"/>
  <c r="P23" i="72"/>
  <c r="H27" i="73" s="1"/>
  <c r="E17" i="28"/>
  <c r="G17" i="28"/>
  <c r="E15" i="28"/>
  <c r="E65" i="63" s="1"/>
  <c r="C17" i="28"/>
  <c r="P78" i="72"/>
  <c r="H20" i="73" s="1"/>
  <c r="G8" i="28"/>
  <c r="G58" i="63" s="1"/>
  <c r="B15" i="28"/>
  <c r="B65" i="63" s="1"/>
  <c r="H8" i="28"/>
  <c r="H58" i="63" s="1"/>
  <c r="O26" i="72"/>
  <c r="O31" i="72" s="1"/>
  <c r="G28" i="73" s="1"/>
  <c r="D8" i="28"/>
  <c r="D58" i="63" s="1"/>
  <c r="W36" i="72"/>
  <c r="W43" i="72"/>
  <c r="P31" i="72"/>
  <c r="H28" i="73" s="1"/>
  <c r="F17" i="28"/>
  <c r="D17" i="28"/>
  <c r="H15" i="28"/>
  <c r="H65" i="63" s="1"/>
  <c r="C15" i="28"/>
  <c r="C65" i="63" s="1"/>
  <c r="F15" i="28"/>
  <c r="F65" i="63" s="1"/>
  <c r="G10" i="28"/>
  <c r="K28" i="72"/>
  <c r="K31" i="72" s="1"/>
  <c r="O10" i="72"/>
  <c r="O15" i="72" s="1"/>
  <c r="G26" i="73" s="1"/>
  <c r="C8" i="28"/>
  <c r="C58" i="63" s="1"/>
  <c r="C120" i="63" s="1"/>
  <c r="I15" i="72"/>
  <c r="L26" i="72"/>
  <c r="L31" i="72" s="1"/>
  <c r="D28" i="73" s="1"/>
  <c r="N72" i="72"/>
  <c r="B8" i="28"/>
  <c r="F10" i="28"/>
  <c r="E8" i="28"/>
  <c r="E58" i="63" s="1"/>
  <c r="B10" i="28"/>
  <c r="O78" i="72"/>
  <c r="G20" i="73" s="1"/>
  <c r="I31" i="72"/>
  <c r="O60" i="72"/>
  <c r="G18" i="73" s="1"/>
  <c r="C10" i="28"/>
  <c r="W49" i="72"/>
  <c r="F19" i="28"/>
  <c r="F69" i="63" s="1"/>
  <c r="F131" i="63" s="1"/>
  <c r="W20" i="72"/>
  <c r="M28" i="72"/>
  <c r="M31" i="72" s="1"/>
  <c r="E28" i="73" s="1"/>
  <c r="E10" i="28"/>
  <c r="D10" i="28"/>
  <c r="F8" i="28"/>
  <c r="F58" i="63" s="1"/>
  <c r="I60" i="72"/>
  <c r="G29" i="72"/>
  <c r="F41" i="71"/>
  <c r="G41" i="71" s="1"/>
  <c r="I63" i="72"/>
  <c r="I69" i="72" s="1"/>
  <c r="B9" i="28"/>
  <c r="B59" i="63" s="1"/>
  <c r="B121" i="63" s="1"/>
  <c r="L81" i="72"/>
  <c r="L87" i="72" s="1"/>
  <c r="E11" i="28"/>
  <c r="I81" i="72"/>
  <c r="I87" i="72" s="1"/>
  <c r="B11" i="28"/>
  <c r="P87" i="72"/>
  <c r="H21" i="73" s="1"/>
  <c r="W18" i="72"/>
  <c r="W48" i="72"/>
  <c r="W37" i="72"/>
  <c r="G46" i="71"/>
  <c r="F23" i="71"/>
  <c r="G23" i="71" s="1"/>
  <c r="G11" i="72"/>
  <c r="M81" i="72"/>
  <c r="F11" i="28"/>
  <c r="C19" i="28"/>
  <c r="C69" i="63" s="1"/>
  <c r="C131" i="63" s="1"/>
  <c r="G16" i="28"/>
  <c r="G66" i="63" s="1"/>
  <c r="G128" i="63" s="1"/>
  <c r="G19" i="28"/>
  <c r="G69" i="63" s="1"/>
  <c r="G131" i="63" s="1"/>
  <c r="P39" i="72"/>
  <c r="H29" i="73" s="1"/>
  <c r="G11" i="28"/>
  <c r="N81" i="72"/>
  <c r="N87" i="72" s="1"/>
  <c r="G18" i="28"/>
  <c r="I90" i="72"/>
  <c r="I96" i="72" s="1"/>
  <c r="B12" i="28"/>
  <c r="B62" i="63" s="1"/>
  <c r="B124" i="63" s="1"/>
  <c r="D18" i="28"/>
  <c r="E19" i="28"/>
  <c r="E69" i="63" s="1"/>
  <c r="E131" i="63" s="1"/>
  <c r="P69" i="72"/>
  <c r="H19" i="73" s="1"/>
  <c r="G30" i="71"/>
  <c r="G35" i="71" s="1"/>
  <c r="I35" i="71" s="1"/>
  <c r="F40" i="71"/>
  <c r="G40" i="71" s="1"/>
  <c r="G28" i="72"/>
  <c r="N63" i="72"/>
  <c r="N69" i="72" s="1"/>
  <c r="G9" i="28"/>
  <c r="G59" i="63" s="1"/>
  <c r="G121" i="63" s="1"/>
  <c r="O34" i="72"/>
  <c r="O39" i="72" s="1"/>
  <c r="G29" i="73" s="1"/>
  <c r="V29" i="73" s="1"/>
  <c r="H18" i="28"/>
  <c r="W22" i="72"/>
  <c r="F26" i="71"/>
  <c r="G26" i="71" s="1"/>
  <c r="B70" i="71" s="1"/>
  <c r="G14" i="72"/>
  <c r="F42" i="71"/>
  <c r="G42" i="71" s="1"/>
  <c r="G30" i="72"/>
  <c r="F22" i="71"/>
  <c r="G10" i="72"/>
  <c r="K90" i="72"/>
  <c r="D12" i="28"/>
  <c r="D62" i="63" s="1"/>
  <c r="D124" i="63" s="1"/>
  <c r="H9" i="28"/>
  <c r="H59" i="63" s="1"/>
  <c r="O63" i="72"/>
  <c r="O69" i="72" s="1"/>
  <c r="G19" i="73" s="1"/>
  <c r="C18" i="28"/>
  <c r="K81" i="72"/>
  <c r="D11" i="28"/>
  <c r="C11" i="28"/>
  <c r="J81" i="72"/>
  <c r="I18" i="72"/>
  <c r="I23" i="72" s="1"/>
  <c r="B16" i="28"/>
  <c r="B66" i="63" s="1"/>
  <c r="H11" i="28"/>
  <c r="O81" i="72"/>
  <c r="O87" i="72" s="1"/>
  <c r="G21" i="73" s="1"/>
  <c r="V21" i="73" s="1"/>
  <c r="P96" i="72"/>
  <c r="H22" i="73" s="1"/>
  <c r="E18" i="28"/>
  <c r="E9" i="28"/>
  <c r="E59" i="63" s="1"/>
  <c r="E121" i="63" s="1"/>
  <c r="L63" i="72"/>
  <c r="L69" i="72" s="1"/>
  <c r="G27" i="72"/>
  <c r="W27" i="72" s="1"/>
  <c r="F39" i="71"/>
  <c r="G39" i="71" s="1"/>
  <c r="G13" i="72"/>
  <c r="F25" i="71"/>
  <c r="G25" i="71" s="1"/>
  <c r="E12" i="28"/>
  <c r="E62" i="63" s="1"/>
  <c r="E124" i="63" s="1"/>
  <c r="L90" i="72"/>
  <c r="L96" i="72" s="1"/>
  <c r="M63" i="72"/>
  <c r="F9" i="28"/>
  <c r="F59" i="63" s="1"/>
  <c r="F121" i="63" s="1"/>
  <c r="N90" i="72"/>
  <c r="N96" i="72" s="1"/>
  <c r="G12" i="28"/>
  <c r="G62" i="63" s="1"/>
  <c r="G124" i="63" s="1"/>
  <c r="D9" i="28"/>
  <c r="D59" i="63" s="1"/>
  <c r="D121" i="63" s="1"/>
  <c r="K63" i="72"/>
  <c r="J90" i="72"/>
  <c r="C12" i="28"/>
  <c r="C62" i="63" s="1"/>
  <c r="C124" i="63" s="1"/>
  <c r="D19" i="28"/>
  <c r="D69" i="63" s="1"/>
  <c r="D131" i="63" s="1"/>
  <c r="O18" i="72"/>
  <c r="O23" i="72" s="1"/>
  <c r="G27" i="73" s="1"/>
  <c r="H16" i="28"/>
  <c r="H66" i="63" s="1"/>
  <c r="G12" i="72"/>
  <c r="F24" i="71"/>
  <c r="G24" i="71" s="1"/>
  <c r="F38" i="71"/>
  <c r="G26" i="72"/>
  <c r="F18" i="28"/>
  <c r="P50" i="72"/>
  <c r="H30" i="73" s="1"/>
  <c r="D16" i="28"/>
  <c r="D66" i="63" s="1"/>
  <c r="D128" i="63" s="1"/>
  <c r="F16" i="28"/>
  <c r="F66" i="63" s="1"/>
  <c r="F128" i="63" s="1"/>
  <c r="E16" i="28"/>
  <c r="E66" i="63" s="1"/>
  <c r="E128" i="63" s="1"/>
  <c r="B18" i="28"/>
  <c r="I34" i="72"/>
  <c r="I39" i="72" s="1"/>
  <c r="O42" i="72"/>
  <c r="O50" i="72" s="1"/>
  <c r="G30" i="73" s="1"/>
  <c r="V30" i="73" s="1"/>
  <c r="H19" i="28"/>
  <c r="H69" i="63" s="1"/>
  <c r="C16" i="28"/>
  <c r="C66" i="63" s="1"/>
  <c r="C128" i="63" s="1"/>
  <c r="J63" i="72"/>
  <c r="C9" i="28"/>
  <c r="C59" i="63" s="1"/>
  <c r="C121" i="63" s="1"/>
  <c r="M90" i="72"/>
  <c r="F12" i="28"/>
  <c r="F62" i="63" s="1"/>
  <c r="F124" i="63" s="1"/>
  <c r="B19" i="28"/>
  <c r="B69" i="63" s="1"/>
  <c r="I42" i="72"/>
  <c r="I50" i="72" s="1"/>
  <c r="O90" i="72"/>
  <c r="O96" i="72" s="1"/>
  <c r="G22" i="73" s="1"/>
  <c r="V22" i="73" s="1"/>
  <c r="H12" i="28"/>
  <c r="H62" i="63" s="1"/>
  <c r="G54" i="71"/>
  <c r="F262" i="14"/>
  <c r="H68" i="24"/>
  <c r="D68" i="24"/>
  <c r="H59" i="24"/>
  <c r="H77" i="24"/>
  <c r="D77" i="24"/>
  <c r="G68" i="24"/>
  <c r="C68" i="24"/>
  <c r="G59" i="24"/>
  <c r="C59" i="24"/>
  <c r="G77" i="24"/>
  <c r="C77" i="24"/>
  <c r="F68" i="24"/>
  <c r="B68" i="24"/>
  <c r="F59" i="24"/>
  <c r="B59" i="24"/>
  <c r="E77" i="24"/>
  <c r="D59" i="24"/>
  <c r="F77" i="24"/>
  <c r="B77" i="24"/>
  <c r="E68" i="24"/>
  <c r="E59" i="24"/>
  <c r="D163" i="3"/>
  <c r="I78" i="72"/>
  <c r="C95" i="24"/>
  <c r="F95" i="24"/>
  <c r="B95" i="24"/>
  <c r="E95" i="24"/>
  <c r="G95" i="24"/>
  <c r="H95" i="24"/>
  <c r="D95" i="24"/>
  <c r="B23" i="71"/>
  <c r="B364" i="14"/>
  <c r="B47" i="71" s="1"/>
  <c r="B293" i="14"/>
  <c r="D42" i="3" s="1"/>
  <c r="D173" i="3" s="1"/>
  <c r="B351" i="14"/>
  <c r="B32" i="71" s="1"/>
  <c r="B326" i="14"/>
  <c r="D81" i="3" s="1"/>
  <c r="B275" i="14"/>
  <c r="D21" i="3" s="1"/>
  <c r="B314" i="14"/>
  <c r="D66" i="3" s="1"/>
  <c r="B277" i="14"/>
  <c r="D23" i="3" s="1"/>
  <c r="D157" i="3" s="1"/>
  <c r="B353" i="14"/>
  <c r="C22" i="72" s="1"/>
  <c r="B313" i="14"/>
  <c r="D65" i="3" s="1"/>
  <c r="B315" i="14"/>
  <c r="D67" i="3" s="1"/>
  <c r="B274" i="14"/>
  <c r="D20" i="3" s="1"/>
  <c r="B292" i="14"/>
  <c r="D41" i="3" s="1"/>
  <c r="D35" i="3"/>
  <c r="B330" i="14"/>
  <c r="D85" i="3" s="1"/>
  <c r="B367" i="14"/>
  <c r="B50" i="71" s="1"/>
  <c r="B278" i="14"/>
  <c r="D24" i="3" s="1"/>
  <c r="B316" i="14"/>
  <c r="D68" i="3" s="1"/>
  <c r="B276" i="14"/>
  <c r="D22" i="3" s="1"/>
  <c r="B294" i="14"/>
  <c r="D43" i="3" s="1"/>
  <c r="L39" i="72"/>
  <c r="B352" i="14"/>
  <c r="B327" i="14"/>
  <c r="D82" i="3" s="1"/>
  <c r="B291" i="14"/>
  <c r="D40" i="3" s="1"/>
  <c r="B328" i="14"/>
  <c r="D83" i="3" s="1"/>
  <c r="B329" i="14"/>
  <c r="D84" i="3" s="1"/>
  <c r="B365" i="14"/>
  <c r="B48" i="71" s="1"/>
  <c r="B349" i="14"/>
  <c r="B30" i="71" s="1"/>
  <c r="B363" i="14"/>
  <c r="B46" i="71" s="1"/>
  <c r="B279" i="14"/>
  <c r="D25" i="3" s="1"/>
  <c r="D159" i="3" s="1"/>
  <c r="B295" i="14"/>
  <c r="D44" i="3" s="1"/>
  <c r="D175" i="3" s="1"/>
  <c r="B366" i="14"/>
  <c r="B49" i="71" s="1"/>
  <c r="B290" i="14"/>
  <c r="D39" i="3" s="1"/>
  <c r="L23" i="72"/>
  <c r="L50" i="72"/>
  <c r="M14" i="72"/>
  <c r="M13" i="72"/>
  <c r="M10" i="72"/>
  <c r="M12" i="72"/>
  <c r="M11" i="72"/>
  <c r="B26" i="71"/>
  <c r="D166" i="3"/>
  <c r="C364" i="14"/>
  <c r="D35" i="72" s="1"/>
  <c r="K38" i="72"/>
  <c r="K35" i="72"/>
  <c r="K47" i="72"/>
  <c r="K43" i="72"/>
  <c r="K20" i="72"/>
  <c r="K46" i="72"/>
  <c r="K34" i="72"/>
  <c r="K22" i="72"/>
  <c r="K21" i="72"/>
  <c r="K37" i="72"/>
  <c r="K49" i="72"/>
  <c r="K45" i="72"/>
  <c r="K42" i="72"/>
  <c r="K36" i="72"/>
  <c r="K19" i="72"/>
  <c r="K48" i="72"/>
  <c r="K44" i="72"/>
  <c r="K18" i="72"/>
  <c r="B24" i="71"/>
  <c r="E328" i="14"/>
  <c r="C291" i="14"/>
  <c r="J22" i="72"/>
  <c r="J36" i="72"/>
  <c r="J48" i="72"/>
  <c r="J44" i="72"/>
  <c r="J18" i="72"/>
  <c r="J21" i="72"/>
  <c r="J35" i="72"/>
  <c r="J47" i="72"/>
  <c r="J43" i="72"/>
  <c r="J20" i="72"/>
  <c r="J38" i="72"/>
  <c r="J46" i="72"/>
  <c r="J34" i="72"/>
  <c r="J19" i="72"/>
  <c r="J45" i="72"/>
  <c r="J42" i="72"/>
  <c r="J37" i="72"/>
  <c r="J49" i="72"/>
  <c r="D164" i="3"/>
  <c r="D262" i="14"/>
  <c r="E366" i="14"/>
  <c r="E49" i="71" s="1"/>
  <c r="M19" i="72"/>
  <c r="M37" i="72"/>
  <c r="M49" i="72"/>
  <c r="M45" i="72"/>
  <c r="M36" i="72"/>
  <c r="M44" i="72"/>
  <c r="M22" i="72"/>
  <c r="M48" i="72"/>
  <c r="M42" i="72"/>
  <c r="M21" i="72"/>
  <c r="M35" i="72"/>
  <c r="M47" i="72"/>
  <c r="M43" i="72"/>
  <c r="M38" i="72"/>
  <c r="M18" i="72"/>
  <c r="M34" i="72"/>
  <c r="M20" i="72"/>
  <c r="M46" i="72"/>
  <c r="E330" i="14"/>
  <c r="G85" i="3" s="1"/>
  <c r="B38" i="71"/>
  <c r="E326" i="14"/>
  <c r="D148" i="3"/>
  <c r="N13" i="72"/>
  <c r="N12" i="72"/>
  <c r="N11" i="72"/>
  <c r="C262" i="14"/>
  <c r="L14" i="72"/>
  <c r="L13" i="72"/>
  <c r="L12" i="72"/>
  <c r="L11" i="72"/>
  <c r="L10" i="72"/>
  <c r="D162" i="3"/>
  <c r="N30" i="72"/>
  <c r="B42" i="71"/>
  <c r="N10" i="72"/>
  <c r="D149" i="3"/>
  <c r="B39" i="71"/>
  <c r="D147" i="3"/>
  <c r="C10" i="72"/>
  <c r="C293" i="14"/>
  <c r="C363" i="14"/>
  <c r="C46" i="71" s="1"/>
  <c r="B41" i="71"/>
  <c r="C327" i="14"/>
  <c r="E82" i="3" s="1"/>
  <c r="C290" i="14"/>
  <c r="B25" i="71"/>
  <c r="N28" i="72"/>
  <c r="C367" i="14"/>
  <c r="C50" i="71" s="1"/>
  <c r="C326" i="14"/>
  <c r="E81" i="3" s="1"/>
  <c r="D146" i="3"/>
  <c r="E295" i="14"/>
  <c r="E365" i="14"/>
  <c r="D62" i="3"/>
  <c r="D150" i="3" s="1"/>
  <c r="C31" i="72"/>
  <c r="N29" i="72"/>
  <c r="E367" i="14"/>
  <c r="E363" i="14"/>
  <c r="E329" i="14"/>
  <c r="E294" i="14"/>
  <c r="C294" i="14"/>
  <c r="C330" i="14"/>
  <c r="E85" i="3" s="1"/>
  <c r="C366" i="14"/>
  <c r="C329" i="14"/>
  <c r="E84" i="3" s="1"/>
  <c r="E293" i="14"/>
  <c r="E291" i="14"/>
  <c r="B40" i="71"/>
  <c r="E327" i="14"/>
  <c r="E364" i="14"/>
  <c r="E292" i="14"/>
  <c r="C292" i="14"/>
  <c r="C295" i="14"/>
  <c r="C365" i="14"/>
  <c r="N23" i="72"/>
  <c r="N44" i="72"/>
  <c r="N35" i="72"/>
  <c r="W35" i="72" s="1"/>
  <c r="D47" i="71"/>
  <c r="E35" i="72"/>
  <c r="U35" i="72" s="1"/>
  <c r="D46" i="71"/>
  <c r="E34" i="72"/>
  <c r="U34" i="72" s="1"/>
  <c r="D49" i="71"/>
  <c r="E37" i="72"/>
  <c r="U37" i="72" s="1"/>
  <c r="D48" i="71"/>
  <c r="E36" i="72"/>
  <c r="U36" i="72" s="1"/>
  <c r="D50" i="71"/>
  <c r="E38" i="72"/>
  <c r="U38" i="72" s="1"/>
  <c r="B79" i="71" l="1"/>
  <c r="E61" i="56"/>
  <c r="F61" i="56" s="1"/>
  <c r="V27" i="73"/>
  <c r="V19" i="73"/>
  <c r="G62" i="71"/>
  <c r="I62" i="71" s="1"/>
  <c r="G51" i="71"/>
  <c r="W12" i="72"/>
  <c r="F62" i="71"/>
  <c r="B30" i="44" s="1"/>
  <c r="C44" i="44" s="1"/>
  <c r="C65" i="44" s="1"/>
  <c r="B72" i="44" s="1"/>
  <c r="F51" i="71"/>
  <c r="F23" i="63" s="1"/>
  <c r="F85" i="63" s="1"/>
  <c r="V26" i="73"/>
  <c r="G39" i="72"/>
  <c r="F13" i="73" s="1"/>
  <c r="U13" i="73" s="1"/>
  <c r="G23" i="72"/>
  <c r="F11" i="73" s="1"/>
  <c r="W44" i="72"/>
  <c r="B31" i="71"/>
  <c r="G50" i="72"/>
  <c r="F14" i="73" s="1"/>
  <c r="U14" i="73" s="1"/>
  <c r="B74" i="71"/>
  <c r="H31" i="73"/>
  <c r="V18" i="73"/>
  <c r="W28" i="72"/>
  <c r="W13" i="72"/>
  <c r="V28" i="73"/>
  <c r="V20" i="73"/>
  <c r="W10" i="72"/>
  <c r="G23" i="73"/>
  <c r="H23" i="73"/>
  <c r="W29" i="72"/>
  <c r="W11" i="72"/>
  <c r="F43" i="71"/>
  <c r="G38" i="71"/>
  <c r="W30" i="72"/>
  <c r="G15" i="72"/>
  <c r="F10" i="73" s="1"/>
  <c r="F21" i="63"/>
  <c r="F83" i="63" s="1"/>
  <c r="B27" i="44"/>
  <c r="C41" i="44" s="1"/>
  <c r="C62" i="44" s="1"/>
  <c r="B69" i="44" s="1"/>
  <c r="G31" i="72"/>
  <c r="F12" i="73" s="1"/>
  <c r="W26" i="72"/>
  <c r="G22" i="71"/>
  <c r="F27" i="71"/>
  <c r="G120" i="63"/>
  <c r="F127" i="63"/>
  <c r="E120" i="63"/>
  <c r="E127" i="63"/>
  <c r="G127" i="63"/>
  <c r="D127" i="63"/>
  <c r="D120" i="63"/>
  <c r="F120" i="63"/>
  <c r="S28" i="73"/>
  <c r="F27" i="73"/>
  <c r="D27" i="73"/>
  <c r="D29" i="73"/>
  <c r="S29" i="73" s="1"/>
  <c r="C28" i="73"/>
  <c r="D30" i="73"/>
  <c r="S30" i="73" s="1"/>
  <c r="F19" i="73"/>
  <c r="F22" i="73"/>
  <c r="U22" i="73" s="1"/>
  <c r="S19" i="72"/>
  <c r="D22" i="73"/>
  <c r="S22" i="73" s="1"/>
  <c r="D21" i="73"/>
  <c r="S21" i="73" s="1"/>
  <c r="F21" i="73"/>
  <c r="U21" i="73" s="1"/>
  <c r="D19" i="73"/>
  <c r="T35" i="72"/>
  <c r="B12" i="73"/>
  <c r="S22" i="72"/>
  <c r="C35" i="72"/>
  <c r="S35" i="72" s="1"/>
  <c r="C20" i="72"/>
  <c r="S20" i="72" s="1"/>
  <c r="D170" i="3"/>
  <c r="C18" i="72"/>
  <c r="S18" i="72" s="1"/>
  <c r="C38" i="72"/>
  <c r="S38" i="72" s="1"/>
  <c r="D155" i="3"/>
  <c r="C36" i="72"/>
  <c r="S36" i="72" s="1"/>
  <c r="D171" i="3"/>
  <c r="C37" i="72"/>
  <c r="S37" i="72" s="1"/>
  <c r="D174" i="3"/>
  <c r="C34" i="72"/>
  <c r="S34" i="72" s="1"/>
  <c r="D154" i="3"/>
  <c r="B51" i="71"/>
  <c r="D156" i="3"/>
  <c r="D69" i="3"/>
  <c r="D172" i="3"/>
  <c r="D158" i="3"/>
  <c r="B34" i="71"/>
  <c r="B33" i="71"/>
  <c r="C21" i="72"/>
  <c r="S21" i="72" s="1"/>
  <c r="N39" i="72"/>
  <c r="N50" i="72"/>
  <c r="C47" i="71"/>
  <c r="M39" i="72"/>
  <c r="M15" i="72"/>
  <c r="E26" i="73" s="1"/>
  <c r="L15" i="72"/>
  <c r="N60" i="72"/>
  <c r="N78" i="72"/>
  <c r="M23" i="72"/>
  <c r="M50" i="72"/>
  <c r="M69" i="72"/>
  <c r="M87" i="72"/>
  <c r="J87" i="72"/>
  <c r="J50" i="72"/>
  <c r="J96" i="72"/>
  <c r="K96" i="72"/>
  <c r="N31" i="72"/>
  <c r="J23" i="72"/>
  <c r="J39" i="72"/>
  <c r="K23" i="72"/>
  <c r="K87" i="72"/>
  <c r="K69" i="72"/>
  <c r="M78" i="72"/>
  <c r="B27" i="71"/>
  <c r="M96" i="72"/>
  <c r="J69" i="72"/>
  <c r="K50" i="72"/>
  <c r="K39" i="72"/>
  <c r="J13" i="72"/>
  <c r="J27" i="72"/>
  <c r="J26" i="72"/>
  <c r="J12" i="72"/>
  <c r="J30" i="72"/>
  <c r="J11" i="72"/>
  <c r="J29" i="72"/>
  <c r="J10" i="72"/>
  <c r="J28" i="72"/>
  <c r="J14" i="72"/>
  <c r="N14" i="72"/>
  <c r="W14" i="72" s="1"/>
  <c r="K13" i="72"/>
  <c r="K12" i="72"/>
  <c r="K11" i="72"/>
  <c r="K10" i="72"/>
  <c r="K14" i="72"/>
  <c r="F37" i="72"/>
  <c r="V37" i="72" s="1"/>
  <c r="L78" i="72"/>
  <c r="L60" i="72"/>
  <c r="M60" i="72"/>
  <c r="C15" i="72"/>
  <c r="B43" i="71"/>
  <c r="D38" i="72"/>
  <c r="T38" i="72" s="1"/>
  <c r="D34" i="72"/>
  <c r="T34" i="72" s="1"/>
  <c r="C49" i="71"/>
  <c r="B93" i="71" s="1"/>
  <c r="D37" i="72"/>
  <c r="T37" i="72" s="1"/>
  <c r="E46" i="71"/>
  <c r="F34" i="72"/>
  <c r="V34" i="72" s="1"/>
  <c r="E48" i="71"/>
  <c r="F36" i="72"/>
  <c r="V36" i="72" s="1"/>
  <c r="D51" i="71"/>
  <c r="D23" i="63" s="1"/>
  <c r="D85" i="63" s="1"/>
  <c r="C48" i="71"/>
  <c r="D36" i="72"/>
  <c r="T36" i="72" s="1"/>
  <c r="E47" i="71"/>
  <c r="B91" i="71" s="1"/>
  <c r="F35" i="72"/>
  <c r="V35" i="72" s="1"/>
  <c r="E50" i="71"/>
  <c r="F38" i="72"/>
  <c r="V38" i="72" s="1"/>
  <c r="E39" i="72"/>
  <c r="U39" i="72" s="1"/>
  <c r="B58" i="63"/>
  <c r="B120" i="63" s="1"/>
  <c r="C127" i="63"/>
  <c r="B106" i="71" l="1"/>
  <c r="E59" i="56"/>
  <c r="F59" i="56" s="1"/>
  <c r="V23" i="73"/>
  <c r="U19" i="73"/>
  <c r="S27" i="73"/>
  <c r="U11" i="73"/>
  <c r="U27" i="73"/>
  <c r="S19" i="73"/>
  <c r="R28" i="73"/>
  <c r="U12" i="73"/>
  <c r="F24" i="63"/>
  <c r="F86" i="63" s="1"/>
  <c r="G27" i="71"/>
  <c r="I27" i="71" s="1"/>
  <c r="W23" i="72"/>
  <c r="B35" i="71"/>
  <c r="I51" i="71"/>
  <c r="V31" i="73"/>
  <c r="B29" i="44"/>
  <c r="C43" i="44" s="1"/>
  <c r="C64" i="44" s="1"/>
  <c r="B71" i="44" s="1"/>
  <c r="W50" i="72"/>
  <c r="W39" i="72"/>
  <c r="W31" i="72"/>
  <c r="U10" i="73"/>
  <c r="F15" i="73"/>
  <c r="F20" i="63"/>
  <c r="B26" i="44"/>
  <c r="C40" i="44" s="1"/>
  <c r="C61" i="44" s="1"/>
  <c r="B68" i="44" s="1"/>
  <c r="F22" i="63"/>
  <c r="F84" i="63" s="1"/>
  <c r="B28" i="44"/>
  <c r="C42" i="44" s="1"/>
  <c r="C63" i="44" s="1"/>
  <c r="B70" i="44" s="1"/>
  <c r="B92" i="71"/>
  <c r="B23" i="63"/>
  <c r="B22" i="63"/>
  <c r="B20" i="63"/>
  <c r="B94" i="71"/>
  <c r="B90" i="71"/>
  <c r="D26" i="73"/>
  <c r="F28" i="73"/>
  <c r="E27" i="73"/>
  <c r="F30" i="73"/>
  <c r="U30" i="73" s="1"/>
  <c r="C30" i="73"/>
  <c r="R30" i="73" s="1"/>
  <c r="E30" i="73"/>
  <c r="T30" i="73" s="1"/>
  <c r="C29" i="73"/>
  <c r="R29" i="73" s="1"/>
  <c r="C27" i="73"/>
  <c r="E29" i="73"/>
  <c r="T29" i="73" s="1"/>
  <c r="F29" i="73"/>
  <c r="U29" i="73" s="1"/>
  <c r="D18" i="73"/>
  <c r="S29" i="72"/>
  <c r="S26" i="72"/>
  <c r="E20" i="73"/>
  <c r="E19" i="73"/>
  <c r="F18" i="73"/>
  <c r="D20" i="73"/>
  <c r="S14" i="72"/>
  <c r="S11" i="72"/>
  <c r="S27" i="72"/>
  <c r="C19" i="73"/>
  <c r="S28" i="72"/>
  <c r="S30" i="72"/>
  <c r="S13" i="72"/>
  <c r="E22" i="73"/>
  <c r="T22" i="73" s="1"/>
  <c r="C21" i="73"/>
  <c r="R21" i="73" s="1"/>
  <c r="E18" i="73"/>
  <c r="S10" i="72"/>
  <c r="S12" i="72"/>
  <c r="C22" i="73"/>
  <c r="R22" i="73" s="1"/>
  <c r="E21" i="73"/>
  <c r="T21" i="73" s="1"/>
  <c r="F20" i="73"/>
  <c r="B10" i="73"/>
  <c r="N15" i="72"/>
  <c r="W15" i="72" s="1"/>
  <c r="C39" i="72"/>
  <c r="D13" i="73"/>
  <c r="S13" i="73" s="1"/>
  <c r="C23" i="72"/>
  <c r="J15" i="72"/>
  <c r="K15" i="72"/>
  <c r="J60" i="72"/>
  <c r="J31" i="72"/>
  <c r="K60" i="72"/>
  <c r="K78" i="72"/>
  <c r="J78" i="72"/>
  <c r="C51" i="71"/>
  <c r="C23" i="63" s="1"/>
  <c r="C85" i="63" s="1"/>
  <c r="D39" i="72"/>
  <c r="T39" i="72" s="1"/>
  <c r="F39" i="72"/>
  <c r="V39" i="72" s="1"/>
  <c r="E51" i="71"/>
  <c r="E23" i="63" s="1"/>
  <c r="E85" i="63" s="1"/>
  <c r="B95" i="71" l="1"/>
  <c r="E58" i="56"/>
  <c r="F58" i="56" s="1"/>
  <c r="B71" i="71"/>
  <c r="E60" i="56"/>
  <c r="F60" i="56" s="1"/>
  <c r="U15" i="73"/>
  <c r="U20" i="73"/>
  <c r="U18" i="73"/>
  <c r="R27" i="73"/>
  <c r="T19" i="73"/>
  <c r="T27" i="73"/>
  <c r="R19" i="73"/>
  <c r="S26" i="73"/>
  <c r="S31" i="73" s="1"/>
  <c r="B73" i="44"/>
  <c r="F134" i="63"/>
  <c r="F82" i="63"/>
  <c r="B21" i="63"/>
  <c r="T18" i="73"/>
  <c r="T20" i="73"/>
  <c r="U28" i="73"/>
  <c r="T28" i="73"/>
  <c r="S20" i="73"/>
  <c r="S18" i="73"/>
  <c r="C26" i="73"/>
  <c r="F26" i="73"/>
  <c r="C20" i="73"/>
  <c r="C18" i="73"/>
  <c r="S15" i="72"/>
  <c r="S31" i="72"/>
  <c r="B11" i="73"/>
  <c r="S23" i="72"/>
  <c r="B13" i="73"/>
  <c r="Q13" i="73" s="1"/>
  <c r="S39" i="72"/>
  <c r="F23" i="73"/>
  <c r="G31" i="73"/>
  <c r="D23" i="73"/>
  <c r="E23" i="73"/>
  <c r="E31" i="73"/>
  <c r="E13" i="73"/>
  <c r="T13" i="73" s="1"/>
  <c r="D31" i="73"/>
  <c r="C13" i="73"/>
  <c r="R13" i="73" s="1"/>
  <c r="U23" i="73" l="1"/>
  <c r="Q11" i="73"/>
  <c r="R20" i="73"/>
  <c r="F31" i="73"/>
  <c r="R26" i="73"/>
  <c r="R31" i="73" s="1"/>
  <c r="R18" i="73"/>
  <c r="S23" i="73"/>
  <c r="T23" i="73"/>
  <c r="U26" i="73"/>
  <c r="U31" i="73" s="1"/>
  <c r="T26" i="73"/>
  <c r="T31" i="73" s="1"/>
  <c r="C31" i="73"/>
  <c r="C23" i="73"/>
  <c r="R23" i="73" l="1"/>
  <c r="B7" i="3"/>
  <c r="C7" i="3"/>
  <c r="I89" i="3"/>
  <c r="H90" i="3"/>
  <c r="B299" i="14"/>
  <c r="B132" i="14"/>
  <c r="B334" i="14" s="1"/>
  <c r="C95" i="14"/>
  <c r="C299" i="14" s="1"/>
  <c r="C132" i="14"/>
  <c r="C334" i="14" s="1"/>
  <c r="D95" i="14"/>
  <c r="D299" i="14" s="1"/>
  <c r="D132" i="14"/>
  <c r="D334" i="14" s="1"/>
  <c r="B8" i="26"/>
  <c r="I90" i="3"/>
  <c r="H91" i="3"/>
  <c r="I91" i="3"/>
  <c r="H181" i="3"/>
  <c r="I181" i="3"/>
  <c r="H182" i="3"/>
  <c r="I182" i="3"/>
  <c r="H92" i="3"/>
  <c r="I92" i="3"/>
  <c r="J89" i="3"/>
  <c r="J90" i="3"/>
  <c r="J91" i="3"/>
  <c r="J181" i="3"/>
  <c r="J182" i="3"/>
  <c r="J92" i="3"/>
  <c r="K89" i="3"/>
  <c r="K90" i="3"/>
  <c r="K91" i="3"/>
  <c r="K181" i="3"/>
  <c r="K182" i="3"/>
  <c r="K92" i="3"/>
  <c r="L89" i="3"/>
  <c r="L90" i="3"/>
  <c r="L91" i="3"/>
  <c r="L181" i="3"/>
  <c r="L182" i="3"/>
  <c r="L92" i="3"/>
  <c r="M89" i="3"/>
  <c r="M90" i="3"/>
  <c r="M91" i="3"/>
  <c r="M181" i="3"/>
  <c r="M182" i="3"/>
  <c r="M92" i="3"/>
  <c r="N137" i="3"/>
  <c r="N181" i="3"/>
  <c r="N182" i="3"/>
  <c r="O137" i="3"/>
  <c r="O181" i="3"/>
  <c r="O182" i="3"/>
  <c r="B173" i="14"/>
  <c r="B375" i="14" s="1"/>
  <c r="C173" i="14"/>
  <c r="C375" i="14" s="1"/>
  <c r="D173" i="14"/>
  <c r="D375" i="14" s="1"/>
  <c r="E168" i="14"/>
  <c r="E370" i="14" s="1"/>
  <c r="E54" i="71" s="1"/>
  <c r="E169" i="14"/>
  <c r="E371" i="14" s="1"/>
  <c r="E55" i="71" s="1"/>
  <c r="E170" i="14"/>
  <c r="E372" i="14" s="1"/>
  <c r="E171" i="14"/>
  <c r="E373" i="14" s="1"/>
  <c r="E172" i="14"/>
  <c r="E374" i="14" s="1"/>
  <c r="E173" i="14"/>
  <c r="E375" i="14" s="1"/>
  <c r="E174" i="14"/>
  <c r="E376" i="14" s="1"/>
  <c r="E175" i="14"/>
  <c r="E377" i="14" s="1"/>
  <c r="H157" i="3"/>
  <c r="H159" i="3"/>
  <c r="I157" i="3"/>
  <c r="I159" i="3"/>
  <c r="J157" i="3"/>
  <c r="J159" i="3"/>
  <c r="K157" i="3"/>
  <c r="K159" i="3"/>
  <c r="L157" i="3"/>
  <c r="L159" i="3"/>
  <c r="M157" i="3"/>
  <c r="M159" i="3"/>
  <c r="N102" i="3"/>
  <c r="N104" i="3" s="1"/>
  <c r="N159" i="3"/>
  <c r="O102" i="3"/>
  <c r="O159" i="3"/>
  <c r="H165" i="3"/>
  <c r="H167" i="3"/>
  <c r="I29" i="3"/>
  <c r="I73" i="3"/>
  <c r="I30" i="3"/>
  <c r="I74" i="3"/>
  <c r="I31" i="3"/>
  <c r="I75" i="3"/>
  <c r="I32" i="3"/>
  <c r="I165" i="3" s="1"/>
  <c r="I33" i="3"/>
  <c r="I76" i="3"/>
  <c r="I34" i="3"/>
  <c r="I167" i="3" s="1"/>
  <c r="J29" i="3"/>
  <c r="J73" i="3"/>
  <c r="J30" i="3"/>
  <c r="J74" i="3"/>
  <c r="J31" i="3"/>
  <c r="J75" i="3"/>
  <c r="J32" i="3"/>
  <c r="J165" i="3" s="1"/>
  <c r="J33" i="3"/>
  <c r="J76" i="3"/>
  <c r="J34" i="3"/>
  <c r="J167" i="3" s="1"/>
  <c r="K29" i="3"/>
  <c r="K73" i="3"/>
  <c r="K30" i="3"/>
  <c r="K74" i="3"/>
  <c r="K31" i="3"/>
  <c r="K75" i="3"/>
  <c r="K32" i="3"/>
  <c r="K165" i="3" s="1"/>
  <c r="K33" i="3"/>
  <c r="K76" i="3"/>
  <c r="K34" i="3"/>
  <c r="K167" i="3" s="1"/>
  <c r="L29" i="3"/>
  <c r="L73" i="3"/>
  <c r="L30" i="3"/>
  <c r="L74" i="3"/>
  <c r="L31" i="3"/>
  <c r="L75" i="3"/>
  <c r="L32" i="3"/>
  <c r="L165" i="3" s="1"/>
  <c r="L33" i="3"/>
  <c r="L76" i="3"/>
  <c r="L34" i="3"/>
  <c r="L167" i="3" s="1"/>
  <c r="M29" i="3"/>
  <c r="M73" i="3"/>
  <c r="M30" i="3"/>
  <c r="M74" i="3"/>
  <c r="M31" i="3"/>
  <c r="M75" i="3"/>
  <c r="M32" i="3"/>
  <c r="M165" i="3" s="1"/>
  <c r="M33" i="3"/>
  <c r="M76" i="3"/>
  <c r="M34" i="3"/>
  <c r="M167" i="3" s="1"/>
  <c r="N29" i="3"/>
  <c r="N116" i="3" s="1"/>
  <c r="N30" i="3"/>
  <c r="N31" i="3"/>
  <c r="N164" i="3" s="1"/>
  <c r="N32" i="3"/>
  <c r="N165" i="3" s="1"/>
  <c r="N33" i="3"/>
  <c r="N34" i="3"/>
  <c r="N167" i="3" s="1"/>
  <c r="O29" i="3"/>
  <c r="O116" i="3" s="1"/>
  <c r="O30" i="3"/>
  <c r="O31" i="3"/>
  <c r="O32" i="3"/>
  <c r="O165" i="3" s="1"/>
  <c r="O33" i="3"/>
  <c r="O34" i="3"/>
  <c r="O167" i="3" s="1"/>
  <c r="I81" i="3"/>
  <c r="B80" i="24"/>
  <c r="I82" i="3"/>
  <c r="B81" i="24"/>
  <c r="B82" i="24"/>
  <c r="H173" i="3"/>
  <c r="I173" i="3"/>
  <c r="B83" i="24"/>
  <c r="H175" i="3"/>
  <c r="I175" i="3"/>
  <c r="B85" i="24"/>
  <c r="J81" i="3"/>
  <c r="C80" i="24"/>
  <c r="J82" i="3"/>
  <c r="C81" i="24"/>
  <c r="C82" i="24"/>
  <c r="J173" i="3"/>
  <c r="C83" i="24"/>
  <c r="C84" i="24"/>
  <c r="J175" i="3"/>
  <c r="C85" i="24"/>
  <c r="K81" i="3"/>
  <c r="D80" i="24"/>
  <c r="K82" i="3"/>
  <c r="D81" i="24"/>
  <c r="D82" i="24"/>
  <c r="K173" i="3"/>
  <c r="D83" i="24"/>
  <c r="D84" i="24"/>
  <c r="K175" i="3"/>
  <c r="D85" i="24"/>
  <c r="L81" i="3"/>
  <c r="E80" i="24"/>
  <c r="L82" i="3"/>
  <c r="E81" i="24"/>
  <c r="E82" i="24"/>
  <c r="L173" i="3"/>
  <c r="E83" i="24"/>
  <c r="E84" i="24"/>
  <c r="L175" i="3"/>
  <c r="E85" i="24"/>
  <c r="M81" i="3"/>
  <c r="F80" i="24"/>
  <c r="M82" i="3"/>
  <c r="F81" i="24"/>
  <c r="F82" i="24"/>
  <c r="M173" i="3"/>
  <c r="F83" i="24"/>
  <c r="F84" i="24"/>
  <c r="M175" i="3"/>
  <c r="F85" i="24"/>
  <c r="G80" i="24"/>
  <c r="G81" i="24"/>
  <c r="G82" i="24"/>
  <c r="G83" i="24"/>
  <c r="G84" i="24"/>
  <c r="N175" i="3"/>
  <c r="G85" i="24"/>
  <c r="H80" i="24"/>
  <c r="H81" i="24"/>
  <c r="H82" i="24"/>
  <c r="H83" i="24"/>
  <c r="H84" i="24"/>
  <c r="O175" i="3"/>
  <c r="H85" i="24"/>
  <c r="I83" i="3"/>
  <c r="I84" i="3"/>
  <c r="J83" i="3"/>
  <c r="J84" i="3"/>
  <c r="K83" i="3"/>
  <c r="K84" i="3"/>
  <c r="L83" i="3"/>
  <c r="L84" i="3"/>
  <c r="M83" i="3"/>
  <c r="M84" i="3"/>
  <c r="N129" i="3"/>
  <c r="O129" i="3"/>
  <c r="E94" i="14"/>
  <c r="E298" i="14" s="1"/>
  <c r="E131" i="14"/>
  <c r="E333" i="14" s="1"/>
  <c r="E95" i="14"/>
  <c r="E299" i="14" s="1"/>
  <c r="E132" i="14"/>
  <c r="E334" i="14" s="1"/>
  <c r="E96" i="14"/>
  <c r="E300" i="14" s="1"/>
  <c r="E133" i="14"/>
  <c r="E335" i="14" s="1"/>
  <c r="E97" i="14"/>
  <c r="E301" i="14" s="1"/>
  <c r="E98" i="14"/>
  <c r="E302" i="14" s="1"/>
  <c r="E99" i="14"/>
  <c r="E303" i="14" s="1"/>
  <c r="E134" i="14"/>
  <c r="E336" i="14" s="1"/>
  <c r="C63" i="14"/>
  <c r="C267" i="14" s="1"/>
  <c r="C104" i="14"/>
  <c r="C308" i="14" s="1"/>
  <c r="D63" i="14"/>
  <c r="D267" i="14" s="1"/>
  <c r="D104" i="14"/>
  <c r="D308" i="14" s="1"/>
  <c r="E63" i="14"/>
  <c r="E267" i="14" s="1"/>
  <c r="E104" i="14"/>
  <c r="E308" i="14" s="1"/>
  <c r="H149" i="3"/>
  <c r="H151" i="3"/>
  <c r="I12" i="3"/>
  <c r="I58" i="3"/>
  <c r="I14" i="3"/>
  <c r="I60" i="3"/>
  <c r="I15" i="3"/>
  <c r="I149" i="3" s="1"/>
  <c r="I16" i="3"/>
  <c r="I61" i="3"/>
  <c r="I17" i="3"/>
  <c r="I151" i="3" s="1"/>
  <c r="J12" i="3"/>
  <c r="J58" i="3"/>
  <c r="J14" i="3"/>
  <c r="J60" i="3"/>
  <c r="J15" i="3"/>
  <c r="J149" i="3" s="1"/>
  <c r="J16" i="3"/>
  <c r="J61" i="3"/>
  <c r="J17" i="3"/>
  <c r="J151" i="3" s="1"/>
  <c r="K12" i="3"/>
  <c r="K58" i="3"/>
  <c r="K14" i="3"/>
  <c r="K60" i="3"/>
  <c r="K15" i="3"/>
  <c r="K149" i="3" s="1"/>
  <c r="K16" i="3"/>
  <c r="K61" i="3"/>
  <c r="K17" i="3"/>
  <c r="K151" i="3" s="1"/>
  <c r="L12" i="3"/>
  <c r="L58" i="3"/>
  <c r="L14" i="3"/>
  <c r="L60" i="3"/>
  <c r="L15" i="3"/>
  <c r="L149" i="3" s="1"/>
  <c r="L16" i="3"/>
  <c r="L61" i="3"/>
  <c r="L17" i="3"/>
  <c r="L151" i="3" s="1"/>
  <c r="M12" i="3"/>
  <c r="M58" i="3"/>
  <c r="M14" i="3"/>
  <c r="M60" i="3"/>
  <c r="M15" i="3"/>
  <c r="M149" i="3" s="1"/>
  <c r="M16" i="3"/>
  <c r="M61" i="3"/>
  <c r="M17" i="3"/>
  <c r="M151" i="3" s="1"/>
  <c r="N12" i="3"/>
  <c r="N146" i="3" s="1"/>
  <c r="N14" i="3"/>
  <c r="N15" i="3"/>
  <c r="N149" i="3" s="1"/>
  <c r="N16" i="3"/>
  <c r="N17" i="3"/>
  <c r="N151" i="3" s="1"/>
  <c r="O12" i="3"/>
  <c r="O14" i="3"/>
  <c r="O15" i="3"/>
  <c r="O149" i="3" s="1"/>
  <c r="O16" i="3"/>
  <c r="O17" i="3"/>
  <c r="O151" i="3" s="1"/>
  <c r="I13" i="3"/>
  <c r="I59" i="3"/>
  <c r="J13" i="3"/>
  <c r="J59" i="3"/>
  <c r="K13" i="3"/>
  <c r="K59" i="3"/>
  <c r="L13" i="3"/>
  <c r="L59" i="3"/>
  <c r="M13" i="3"/>
  <c r="M59" i="3"/>
  <c r="N13" i="3"/>
  <c r="O13" i="3"/>
  <c r="B172" i="14"/>
  <c r="B374" i="14" s="1"/>
  <c r="C172" i="14"/>
  <c r="C374" i="14" s="1"/>
  <c r="D172" i="14"/>
  <c r="D374" i="14" s="1"/>
  <c r="C285" i="14"/>
  <c r="D285" i="14"/>
  <c r="E285" i="14"/>
  <c r="C70" i="14"/>
  <c r="C274" i="14" s="1"/>
  <c r="C110" i="14"/>
  <c r="D70" i="14"/>
  <c r="D274" i="14" s="1"/>
  <c r="D110" i="14"/>
  <c r="E70" i="14"/>
  <c r="E274" i="14" s="1"/>
  <c r="E110" i="14"/>
  <c r="C71" i="14"/>
  <c r="C275" i="14" s="1"/>
  <c r="C111" i="14"/>
  <c r="C314" i="14" s="1"/>
  <c r="D71" i="14"/>
  <c r="D275" i="14" s="1"/>
  <c r="D111" i="14"/>
  <c r="D314" i="14" s="1"/>
  <c r="E71" i="14"/>
  <c r="E275" i="14" s="1"/>
  <c r="E111" i="14"/>
  <c r="E314" i="14" s="1"/>
  <c r="C72" i="14"/>
  <c r="C276" i="14" s="1"/>
  <c r="C112" i="14"/>
  <c r="C315" i="14" s="1"/>
  <c r="D72" i="14"/>
  <c r="D276" i="14" s="1"/>
  <c r="D112" i="14"/>
  <c r="D315" i="14" s="1"/>
  <c r="E72" i="14"/>
  <c r="E276" i="14" s="1"/>
  <c r="E112" i="14"/>
  <c r="E315" i="14" s="1"/>
  <c r="C73" i="14"/>
  <c r="C277" i="14" s="1"/>
  <c r="D73" i="14"/>
  <c r="D277" i="14" s="1"/>
  <c r="E73" i="14"/>
  <c r="E277" i="14" s="1"/>
  <c r="C74" i="14"/>
  <c r="C278" i="14" s="1"/>
  <c r="C113" i="14"/>
  <c r="C316" i="14" s="1"/>
  <c r="D74" i="14"/>
  <c r="D278" i="14" s="1"/>
  <c r="D113" i="14"/>
  <c r="D316" i="14" s="1"/>
  <c r="E74" i="14"/>
  <c r="E278" i="14" s="1"/>
  <c r="E113" i="14"/>
  <c r="E316" i="14" s="1"/>
  <c r="C75" i="14"/>
  <c r="C279" i="14" s="1"/>
  <c r="D75" i="14"/>
  <c r="D279" i="14" s="1"/>
  <c r="E75" i="14"/>
  <c r="E279" i="14" s="1"/>
  <c r="D62" i="14"/>
  <c r="D266" i="14" s="1"/>
  <c r="D103" i="14"/>
  <c r="E62" i="14"/>
  <c r="E266" i="14" s="1"/>
  <c r="E103" i="14"/>
  <c r="D64" i="14"/>
  <c r="D268" i="14" s="1"/>
  <c r="D105" i="14"/>
  <c r="D309" i="14" s="1"/>
  <c r="E64" i="14"/>
  <c r="E268" i="14" s="1"/>
  <c r="E105" i="14"/>
  <c r="E309" i="14" s="1"/>
  <c r="D65" i="14"/>
  <c r="D269" i="14" s="1"/>
  <c r="E65" i="14"/>
  <c r="E269" i="14" s="1"/>
  <c r="D66" i="14"/>
  <c r="D270" i="14" s="1"/>
  <c r="D106" i="14"/>
  <c r="D310" i="14" s="1"/>
  <c r="E66" i="14"/>
  <c r="E270" i="14" s="1"/>
  <c r="E106" i="14"/>
  <c r="E310" i="14" s="1"/>
  <c r="D67" i="14"/>
  <c r="D271" i="14" s="1"/>
  <c r="E67" i="14"/>
  <c r="E271" i="14" s="1"/>
  <c r="C64" i="14"/>
  <c r="C268" i="14" s="1"/>
  <c r="C105" i="14"/>
  <c r="C309" i="14" s="1"/>
  <c r="C65" i="14"/>
  <c r="C269" i="14" s="1"/>
  <c r="C66" i="14"/>
  <c r="C270" i="14" s="1"/>
  <c r="C106" i="14"/>
  <c r="C310" i="14" s="1"/>
  <c r="C67" i="14"/>
  <c r="C271" i="14" s="1"/>
  <c r="C62" i="14"/>
  <c r="C266" i="14" s="1"/>
  <c r="C103" i="14"/>
  <c r="B174" i="14"/>
  <c r="B376" i="14" s="1"/>
  <c r="C174" i="14"/>
  <c r="C376" i="14" s="1"/>
  <c r="D174" i="14"/>
  <c r="D376" i="14" s="1"/>
  <c r="B175" i="14"/>
  <c r="B377" i="14" s="1"/>
  <c r="C175" i="14"/>
  <c r="C377" i="14" s="1"/>
  <c r="D175" i="14"/>
  <c r="D377" i="14" s="1"/>
  <c r="D171" i="14"/>
  <c r="D373" i="14" s="1"/>
  <c r="C171" i="14"/>
  <c r="C373" i="14" s="1"/>
  <c r="B171" i="14"/>
  <c r="B373" i="14" s="1"/>
  <c r="D170" i="14"/>
  <c r="D372" i="14" s="1"/>
  <c r="C170" i="14"/>
  <c r="C372" i="14" s="1"/>
  <c r="B170" i="14"/>
  <c r="B372" i="14" s="1"/>
  <c r="D169" i="14"/>
  <c r="D371" i="14" s="1"/>
  <c r="C169" i="14"/>
  <c r="C371" i="14" s="1"/>
  <c r="B169" i="14"/>
  <c r="B371" i="14" s="1"/>
  <c r="D168" i="14"/>
  <c r="D370" i="14" s="1"/>
  <c r="C168" i="14"/>
  <c r="C370" i="14" s="1"/>
  <c r="B168" i="14"/>
  <c r="B370" i="14" s="1"/>
  <c r="E151" i="14"/>
  <c r="E353" i="14" s="1"/>
  <c r="D151" i="14"/>
  <c r="D353" i="14" s="1"/>
  <c r="C151" i="14"/>
  <c r="C353" i="14" s="1"/>
  <c r="E150" i="14"/>
  <c r="E352" i="14" s="1"/>
  <c r="D150" i="14"/>
  <c r="D352" i="14" s="1"/>
  <c r="C150" i="14"/>
  <c r="C352" i="14" s="1"/>
  <c r="E149" i="14"/>
  <c r="E351" i="14" s="1"/>
  <c r="D149" i="14"/>
  <c r="D351" i="14" s="1"/>
  <c r="C149" i="14"/>
  <c r="C351" i="14" s="1"/>
  <c r="E148" i="14"/>
  <c r="E350" i="14" s="1"/>
  <c r="D148" i="14"/>
  <c r="D350" i="14" s="1"/>
  <c r="C148" i="14"/>
  <c r="C350" i="14" s="1"/>
  <c r="E147" i="14"/>
  <c r="E349" i="14" s="1"/>
  <c r="E30" i="71" s="1"/>
  <c r="D147" i="14"/>
  <c r="D349" i="14" s="1"/>
  <c r="C147" i="14"/>
  <c r="C349" i="14" s="1"/>
  <c r="E144" i="14"/>
  <c r="E346" i="14" s="1"/>
  <c r="D144" i="14"/>
  <c r="D346" i="14" s="1"/>
  <c r="C144" i="14"/>
  <c r="C346" i="14" s="1"/>
  <c r="E143" i="14"/>
  <c r="E345" i="14" s="1"/>
  <c r="D143" i="14"/>
  <c r="D345" i="14" s="1"/>
  <c r="C143" i="14"/>
  <c r="C345" i="14" s="1"/>
  <c r="E142" i="14"/>
  <c r="E344" i="14" s="1"/>
  <c r="D142" i="14"/>
  <c r="D344" i="14" s="1"/>
  <c r="C142" i="14"/>
  <c r="C344" i="14" s="1"/>
  <c r="E141" i="14"/>
  <c r="E343" i="14" s="1"/>
  <c r="D141" i="14"/>
  <c r="D343" i="14" s="1"/>
  <c r="C141" i="14"/>
  <c r="C343" i="14" s="1"/>
  <c r="E140" i="14"/>
  <c r="E342" i="14" s="1"/>
  <c r="D140" i="14"/>
  <c r="D342" i="14" s="1"/>
  <c r="C140" i="14"/>
  <c r="C342" i="14" s="1"/>
  <c r="D134" i="14"/>
  <c r="D336" i="14" s="1"/>
  <c r="C134" i="14"/>
  <c r="C336" i="14" s="1"/>
  <c r="B134" i="14"/>
  <c r="B336" i="14" s="1"/>
  <c r="D133" i="14"/>
  <c r="D335" i="14" s="1"/>
  <c r="C133" i="14"/>
  <c r="C335" i="14" s="1"/>
  <c r="B133" i="14"/>
  <c r="B335" i="14" s="1"/>
  <c r="D131" i="14"/>
  <c r="D333" i="14" s="1"/>
  <c r="C131" i="14"/>
  <c r="C333" i="14" s="1"/>
  <c r="B131" i="14"/>
  <c r="B333" i="14" s="1"/>
  <c r="D99" i="14"/>
  <c r="D303" i="14" s="1"/>
  <c r="C99" i="14"/>
  <c r="C303" i="14" s="1"/>
  <c r="B303" i="14"/>
  <c r="D98" i="14"/>
  <c r="D302" i="14" s="1"/>
  <c r="C98" i="14"/>
  <c r="C302" i="14" s="1"/>
  <c r="B302" i="14"/>
  <c r="D97" i="14"/>
  <c r="D301" i="14" s="1"/>
  <c r="C97" i="14"/>
  <c r="C301" i="14" s="1"/>
  <c r="B301" i="14"/>
  <c r="D96" i="14"/>
  <c r="D300" i="14" s="1"/>
  <c r="C96" i="14"/>
  <c r="C300" i="14" s="1"/>
  <c r="B300" i="14"/>
  <c r="D94" i="14"/>
  <c r="D298" i="14" s="1"/>
  <c r="C94" i="14"/>
  <c r="C298" i="14" s="1"/>
  <c r="B298" i="14"/>
  <c r="H187" i="3" l="1"/>
  <c r="G54" i="72" s="1"/>
  <c r="W54" i="72" s="1"/>
  <c r="E86" i="24"/>
  <c r="C86" i="24"/>
  <c r="B86" i="24"/>
  <c r="G86" i="24"/>
  <c r="H86" i="24"/>
  <c r="F86" i="24"/>
  <c r="D86" i="24"/>
  <c r="O113" i="3"/>
  <c r="O114" i="3" s="1"/>
  <c r="O117" i="3" s="1"/>
  <c r="O119" i="3" s="1"/>
  <c r="O164" i="3"/>
  <c r="N35" i="3"/>
  <c r="L35" i="3"/>
  <c r="J35" i="3"/>
  <c r="O35" i="3"/>
  <c r="M35" i="3"/>
  <c r="K35" i="3"/>
  <c r="I35" i="3"/>
  <c r="E24" i="71"/>
  <c r="B68" i="71" s="1"/>
  <c r="F12" i="72"/>
  <c r="V12" i="72" s="1"/>
  <c r="D30" i="71"/>
  <c r="E18" i="72"/>
  <c r="U18" i="72" s="1"/>
  <c r="C33" i="71"/>
  <c r="D21" i="72"/>
  <c r="T21" i="72" s="1"/>
  <c r="D54" i="71"/>
  <c r="E42" i="72"/>
  <c r="U42" i="72" s="1"/>
  <c r="B61" i="71"/>
  <c r="C49" i="72"/>
  <c r="S49" i="72" s="1"/>
  <c r="E56" i="71"/>
  <c r="F44" i="72"/>
  <c r="V44" i="72" s="1"/>
  <c r="B59" i="71"/>
  <c r="C47" i="72"/>
  <c r="S47" i="72" s="1"/>
  <c r="D22" i="71"/>
  <c r="E10" i="72"/>
  <c r="U10" i="72" s="1"/>
  <c r="E23" i="71"/>
  <c r="B67" i="71" s="1"/>
  <c r="F11" i="72"/>
  <c r="V11" i="72" s="1"/>
  <c r="C25" i="71"/>
  <c r="D13" i="72"/>
  <c r="T13" i="72" s="1"/>
  <c r="D26" i="71"/>
  <c r="E14" i="72"/>
  <c r="U14" i="72" s="1"/>
  <c r="F18" i="72"/>
  <c r="V18" i="72" s="1"/>
  <c r="C32" i="71"/>
  <c r="D20" i="72"/>
  <c r="T20" i="72" s="1"/>
  <c r="D33" i="71"/>
  <c r="E21" i="72"/>
  <c r="U21" i="72" s="1"/>
  <c r="E34" i="71"/>
  <c r="F22" i="72"/>
  <c r="V22" i="72" s="1"/>
  <c r="B55" i="71"/>
  <c r="C43" i="72"/>
  <c r="S43" i="72" s="1"/>
  <c r="C56" i="71"/>
  <c r="D44" i="72"/>
  <c r="T44" i="72" s="1"/>
  <c r="D57" i="71"/>
  <c r="E45" i="72"/>
  <c r="U45" i="72" s="1"/>
  <c r="D60" i="71"/>
  <c r="E48" i="72"/>
  <c r="U48" i="72" s="1"/>
  <c r="D58" i="71"/>
  <c r="E46" i="72"/>
  <c r="U46" i="72" s="1"/>
  <c r="E59" i="71"/>
  <c r="F47" i="72"/>
  <c r="V47" i="72" s="1"/>
  <c r="F43" i="72"/>
  <c r="V43" i="72" s="1"/>
  <c r="C22" i="71"/>
  <c r="D10" i="72"/>
  <c r="T10" i="72" s="1"/>
  <c r="C26" i="71"/>
  <c r="D14" i="72"/>
  <c r="T14" i="72" s="1"/>
  <c r="D34" i="71"/>
  <c r="E22" i="72"/>
  <c r="U22" i="72" s="1"/>
  <c r="B56" i="71"/>
  <c r="C44" i="72"/>
  <c r="S44" i="72" s="1"/>
  <c r="C57" i="71"/>
  <c r="D45" i="72"/>
  <c r="T45" i="72" s="1"/>
  <c r="E60" i="71"/>
  <c r="F48" i="72"/>
  <c r="V48" i="72" s="1"/>
  <c r="E22" i="71"/>
  <c r="B66" i="71" s="1"/>
  <c r="F10" i="72"/>
  <c r="V10" i="72" s="1"/>
  <c r="C24" i="71"/>
  <c r="D12" i="72"/>
  <c r="T12" i="72" s="1"/>
  <c r="D25" i="71"/>
  <c r="E13" i="72"/>
  <c r="U13" i="72" s="1"/>
  <c r="E26" i="71"/>
  <c r="F14" i="72"/>
  <c r="V14" i="72" s="1"/>
  <c r="C31" i="71"/>
  <c r="D19" i="72"/>
  <c r="T19" i="72" s="1"/>
  <c r="D32" i="71"/>
  <c r="E20" i="72"/>
  <c r="U20" i="72" s="1"/>
  <c r="E33" i="71"/>
  <c r="F21" i="72"/>
  <c r="V21" i="72" s="1"/>
  <c r="B54" i="71"/>
  <c r="C42" i="72"/>
  <c r="S42" i="72" s="1"/>
  <c r="C55" i="71"/>
  <c r="D43" i="72"/>
  <c r="T43" i="72" s="1"/>
  <c r="D56" i="71"/>
  <c r="E44" i="72"/>
  <c r="U44" i="72" s="1"/>
  <c r="D61" i="71"/>
  <c r="E49" i="72"/>
  <c r="U49" i="72" s="1"/>
  <c r="C60" i="71"/>
  <c r="D48" i="72"/>
  <c r="T48" i="72" s="1"/>
  <c r="C58" i="71"/>
  <c r="D46" i="72"/>
  <c r="T46" i="72" s="1"/>
  <c r="E58" i="71"/>
  <c r="F46" i="72"/>
  <c r="V46" i="72" s="1"/>
  <c r="F42" i="72"/>
  <c r="V42" i="72" s="1"/>
  <c r="D59" i="71"/>
  <c r="E47" i="72"/>
  <c r="U47" i="72" s="1"/>
  <c r="D23" i="71"/>
  <c r="E11" i="72"/>
  <c r="U11" i="72" s="1"/>
  <c r="E31" i="71"/>
  <c r="F19" i="72"/>
  <c r="V19" i="72" s="1"/>
  <c r="C23" i="71"/>
  <c r="D11" i="72"/>
  <c r="T11" i="72" s="1"/>
  <c r="D24" i="71"/>
  <c r="E12" i="72"/>
  <c r="U12" i="72" s="1"/>
  <c r="E25" i="71"/>
  <c r="B69" i="71" s="1"/>
  <c r="F13" i="72"/>
  <c r="V13" i="72" s="1"/>
  <c r="C30" i="71"/>
  <c r="D18" i="72"/>
  <c r="T18" i="72" s="1"/>
  <c r="D31" i="71"/>
  <c r="E19" i="72"/>
  <c r="U19" i="72" s="1"/>
  <c r="E32" i="71"/>
  <c r="F20" i="72"/>
  <c r="V20" i="72" s="1"/>
  <c r="C34" i="71"/>
  <c r="D22" i="72"/>
  <c r="T22" i="72" s="1"/>
  <c r="C54" i="71"/>
  <c r="D42" i="72"/>
  <c r="T42" i="72" s="1"/>
  <c r="D55" i="71"/>
  <c r="E43" i="72"/>
  <c r="U43" i="72" s="1"/>
  <c r="B57" i="71"/>
  <c r="C45" i="72"/>
  <c r="S45" i="72" s="1"/>
  <c r="C61" i="71"/>
  <c r="D49" i="72"/>
  <c r="T49" i="72" s="1"/>
  <c r="B60" i="71"/>
  <c r="C48" i="72"/>
  <c r="S48" i="72" s="1"/>
  <c r="B58" i="71"/>
  <c r="C46" i="72"/>
  <c r="S46" i="72" s="1"/>
  <c r="E61" i="71"/>
  <c r="F49" i="72"/>
  <c r="V49" i="72" s="1"/>
  <c r="E57" i="71"/>
  <c r="F45" i="72"/>
  <c r="V45" i="72" s="1"/>
  <c r="C59" i="71"/>
  <c r="D47" i="72"/>
  <c r="T47" i="72" s="1"/>
  <c r="N113" i="3"/>
  <c r="N114" i="3" s="1"/>
  <c r="N117" i="3" s="1"/>
  <c r="N119" i="3" s="1"/>
  <c r="D187" i="3"/>
  <c r="D214" i="3"/>
  <c r="D218" i="3"/>
  <c r="D207" i="3"/>
  <c r="D196" i="3"/>
  <c r="D200" i="3"/>
  <c r="D189" i="3"/>
  <c r="D219" i="3"/>
  <c r="D208" i="3"/>
  <c r="D197" i="3"/>
  <c r="D201" i="3"/>
  <c r="D190" i="3"/>
  <c r="D215" i="3"/>
  <c r="D216" i="3"/>
  <c r="D205" i="3"/>
  <c r="D209" i="3"/>
  <c r="D198" i="3"/>
  <c r="D191" i="3"/>
  <c r="D217" i="3"/>
  <c r="D206" i="3"/>
  <c r="D210" i="3"/>
  <c r="D199" i="3"/>
  <c r="D188" i="3"/>
  <c r="D26" i="26" s="1"/>
  <c r="D192" i="3"/>
  <c r="H93" i="3"/>
  <c r="L62" i="3"/>
  <c r="I62" i="3"/>
  <c r="I85" i="3"/>
  <c r="M62" i="3"/>
  <c r="K62" i="3"/>
  <c r="C337" i="14"/>
  <c r="E93" i="3" s="1"/>
  <c r="M93" i="3"/>
  <c r="L93" i="3"/>
  <c r="K93" i="3"/>
  <c r="J93" i="3"/>
  <c r="B337" i="14"/>
  <c r="D93" i="3" s="1"/>
  <c r="J62" i="3"/>
  <c r="D337" i="14"/>
  <c r="F93" i="3" s="1"/>
  <c r="E337" i="14"/>
  <c r="G93" i="3" s="1"/>
  <c r="M85" i="3"/>
  <c r="L85" i="3"/>
  <c r="K85" i="3"/>
  <c r="J85" i="3"/>
  <c r="I93" i="3"/>
  <c r="L77" i="3"/>
  <c r="J77" i="3"/>
  <c r="M77" i="3"/>
  <c r="K77" i="3"/>
  <c r="I77" i="3"/>
  <c r="E313" i="14"/>
  <c r="E114" i="14"/>
  <c r="C313" i="14"/>
  <c r="C114" i="14"/>
  <c r="D313" i="14"/>
  <c r="D114" i="14"/>
  <c r="D307" i="14"/>
  <c r="D107" i="14"/>
  <c r="C307" i="14"/>
  <c r="C107" i="14"/>
  <c r="E307" i="14"/>
  <c r="E107" i="14"/>
  <c r="I150" i="3"/>
  <c r="I191" i="3" s="1"/>
  <c r="O146" i="3"/>
  <c r="O187" i="3" s="1"/>
  <c r="O122" i="3"/>
  <c r="O148" i="3"/>
  <c r="O189" i="3" s="1"/>
  <c r="P27" i="26" s="1"/>
  <c r="H129" i="26" s="1"/>
  <c r="O124" i="3"/>
  <c r="O147" i="3"/>
  <c r="O188" i="3" s="1"/>
  <c r="P26" i="26" s="1"/>
  <c r="O123" i="3"/>
  <c r="N148" i="3"/>
  <c r="N189" i="3" s="1"/>
  <c r="O27" i="26" s="1"/>
  <c r="G129" i="26" s="1"/>
  <c r="N124" i="3"/>
  <c r="I183" i="3"/>
  <c r="I228" i="3" s="1"/>
  <c r="J80" i="26" s="1"/>
  <c r="N147" i="3"/>
  <c r="N188" i="3" s="1"/>
  <c r="O26" i="26" s="1"/>
  <c r="N123" i="3"/>
  <c r="O150" i="3"/>
  <c r="O191" i="3" s="1"/>
  <c r="P31" i="26" s="1"/>
  <c r="O125" i="3"/>
  <c r="N187" i="3"/>
  <c r="N122" i="3"/>
  <c r="I174" i="3"/>
  <c r="I218" i="3" s="1"/>
  <c r="J67" i="26" s="1"/>
  <c r="I166" i="3"/>
  <c r="I209" i="3" s="1"/>
  <c r="J55" i="26" s="1"/>
  <c r="I158" i="3"/>
  <c r="I200" i="3" s="1"/>
  <c r="J43" i="26" s="1"/>
  <c r="N150" i="3"/>
  <c r="N191" i="3" s="1"/>
  <c r="O31" i="26" s="1"/>
  <c r="N125" i="3"/>
  <c r="F60" i="63"/>
  <c r="H60" i="63"/>
  <c r="C60" i="63"/>
  <c r="G67" i="63"/>
  <c r="F67" i="63"/>
  <c r="B67" i="63"/>
  <c r="D67" i="63"/>
  <c r="C67" i="63"/>
  <c r="C68" i="63"/>
  <c r="C130" i="63" s="1"/>
  <c r="E67" i="63"/>
  <c r="K100" i="63"/>
  <c r="H101" i="63"/>
  <c r="L98" i="63"/>
  <c r="H98" i="63"/>
  <c r="J100" i="63"/>
  <c r="L101" i="63"/>
  <c r="K101" i="63"/>
  <c r="J101" i="63"/>
  <c r="I101" i="63"/>
  <c r="K98" i="63"/>
  <c r="G98" i="63"/>
  <c r="I100" i="63"/>
  <c r="G101" i="63"/>
  <c r="I98" i="63"/>
  <c r="G100" i="63"/>
  <c r="J98" i="63"/>
  <c r="L100" i="63"/>
  <c r="H100" i="63"/>
  <c r="J180" i="3"/>
  <c r="J225" i="3" s="1"/>
  <c r="K75" i="26" s="1"/>
  <c r="I179" i="3"/>
  <c r="I224" i="3" s="1"/>
  <c r="J74" i="26" s="1"/>
  <c r="H178" i="3"/>
  <c r="H223" i="3" s="1"/>
  <c r="G90" i="72" s="1"/>
  <c r="L178" i="3"/>
  <c r="L223" i="3" s="1"/>
  <c r="H197" i="3"/>
  <c r="J179" i="3"/>
  <c r="J224" i="3" s="1"/>
  <c r="K74" i="26" s="1"/>
  <c r="L166" i="3"/>
  <c r="L209" i="3" s="1"/>
  <c r="M55" i="26" s="1"/>
  <c r="M179" i="3"/>
  <c r="M224" i="3" s="1"/>
  <c r="N74" i="26" s="1"/>
  <c r="H150" i="3"/>
  <c r="H191" i="3" s="1"/>
  <c r="M180" i="3"/>
  <c r="M225" i="3" s="1"/>
  <c r="N75" i="26" s="1"/>
  <c r="L183" i="3"/>
  <c r="L228" i="3" s="1"/>
  <c r="M80" i="26" s="1"/>
  <c r="J147" i="3"/>
  <c r="J188" i="3" s="1"/>
  <c r="K26" i="26" s="1"/>
  <c r="H147" i="3"/>
  <c r="H188" i="3" s="1"/>
  <c r="H26" i="26" s="1"/>
  <c r="L146" i="3"/>
  <c r="L187" i="3" s="1"/>
  <c r="M172" i="3"/>
  <c r="M216" i="3" s="1"/>
  <c r="N63" i="26" s="1"/>
  <c r="F150" i="26" s="1"/>
  <c r="L172" i="3"/>
  <c r="L216" i="3" s="1"/>
  <c r="M63" i="26" s="1"/>
  <c r="E150" i="26" s="1"/>
  <c r="K172" i="3"/>
  <c r="K216" i="3" s="1"/>
  <c r="L63" i="26" s="1"/>
  <c r="D150" i="26" s="1"/>
  <c r="J172" i="3"/>
  <c r="J216" i="3" s="1"/>
  <c r="K63" i="26" s="1"/>
  <c r="C150" i="26" s="1"/>
  <c r="I172" i="3"/>
  <c r="I216" i="3" s="1"/>
  <c r="J63" i="26" s="1"/>
  <c r="B150" i="26" s="1"/>
  <c r="M183" i="3"/>
  <c r="M228" i="3" s="1"/>
  <c r="N80" i="26" s="1"/>
  <c r="K166" i="3"/>
  <c r="K209" i="3" s="1"/>
  <c r="L55" i="26" s="1"/>
  <c r="K154" i="3"/>
  <c r="K196" i="3" s="1"/>
  <c r="J183" i="3"/>
  <c r="J228" i="3" s="1"/>
  <c r="K80" i="26" s="1"/>
  <c r="J146" i="3"/>
  <c r="J187" i="3" s="1"/>
  <c r="L179" i="3"/>
  <c r="L224" i="3" s="1"/>
  <c r="M74" i="26" s="1"/>
  <c r="K180" i="3"/>
  <c r="K225" i="3" s="1"/>
  <c r="L75" i="26" s="1"/>
  <c r="I180" i="3"/>
  <c r="I225" i="3" s="1"/>
  <c r="J75" i="26" s="1"/>
  <c r="M146" i="3"/>
  <c r="M187" i="3" s="1"/>
  <c r="L150" i="3"/>
  <c r="L191" i="3" s="1"/>
  <c r="M31" i="26" s="1"/>
  <c r="K150" i="3"/>
  <c r="K191" i="3" s="1"/>
  <c r="L31" i="26" s="1"/>
  <c r="H171" i="3"/>
  <c r="H215" i="3" s="1"/>
  <c r="L158" i="3"/>
  <c r="L200" i="3" s="1"/>
  <c r="M43" i="26" s="1"/>
  <c r="L156" i="3"/>
  <c r="L198" i="3" s="1"/>
  <c r="M39" i="26" s="1"/>
  <c r="E136" i="26" s="1"/>
  <c r="L154" i="3"/>
  <c r="L196" i="3" s="1"/>
  <c r="H183" i="3"/>
  <c r="H228" i="3" s="1"/>
  <c r="K178" i="3"/>
  <c r="K223" i="3" s="1"/>
  <c r="M147" i="3"/>
  <c r="M188" i="3" s="1"/>
  <c r="N26" i="26" s="1"/>
  <c r="M150" i="3"/>
  <c r="M191" i="3" s="1"/>
  <c r="N31" i="26" s="1"/>
  <c r="J150" i="3"/>
  <c r="J191" i="3" s="1"/>
  <c r="K31" i="26" s="1"/>
  <c r="I148" i="3"/>
  <c r="I189" i="3" s="1"/>
  <c r="J27" i="26" s="1"/>
  <c r="B129" i="26" s="1"/>
  <c r="H148" i="3"/>
  <c r="H189" i="3" s="1"/>
  <c r="J156" i="3"/>
  <c r="J198" i="3" s="1"/>
  <c r="K39" i="26" s="1"/>
  <c r="C136" i="26" s="1"/>
  <c r="I155" i="3"/>
  <c r="I197" i="3" s="1"/>
  <c r="J38" i="26" s="1"/>
  <c r="H198" i="3"/>
  <c r="M198" i="3"/>
  <c r="N39" i="26" s="1"/>
  <c r="F136" i="26" s="1"/>
  <c r="I156" i="3"/>
  <c r="I198" i="3" s="1"/>
  <c r="J39" i="26" s="1"/>
  <c r="B136" i="26" s="1"/>
  <c r="M148" i="3"/>
  <c r="M189" i="3" s="1"/>
  <c r="N27" i="26" s="1"/>
  <c r="F129" i="26" s="1"/>
  <c r="J154" i="3"/>
  <c r="J196" i="3" s="1"/>
  <c r="I147" i="3"/>
  <c r="I188" i="3" s="1"/>
  <c r="J26" i="26" s="1"/>
  <c r="K148" i="3"/>
  <c r="K189" i="3" s="1"/>
  <c r="L27" i="26" s="1"/>
  <c r="D129" i="26" s="1"/>
  <c r="M166" i="3"/>
  <c r="M209" i="3" s="1"/>
  <c r="N55" i="26" s="1"/>
  <c r="L163" i="3"/>
  <c r="L206" i="3" s="1"/>
  <c r="M50" i="26" s="1"/>
  <c r="H164" i="3"/>
  <c r="H207" i="3" s="1"/>
  <c r="M154" i="3"/>
  <c r="M196" i="3" s="1"/>
  <c r="H154" i="3"/>
  <c r="H196" i="3" s="1"/>
  <c r="G63" i="72" s="1"/>
  <c r="W63" i="72" s="1"/>
  <c r="L147" i="3"/>
  <c r="L188" i="3" s="1"/>
  <c r="M26" i="26" s="1"/>
  <c r="L148" i="3"/>
  <c r="L189" i="3" s="1"/>
  <c r="M27" i="26" s="1"/>
  <c r="E129" i="26" s="1"/>
  <c r="K146" i="3"/>
  <c r="K187" i="3" s="1"/>
  <c r="J148" i="3"/>
  <c r="J189" i="3" s="1"/>
  <c r="K27" i="26" s="1"/>
  <c r="C129" i="26" s="1"/>
  <c r="I146" i="3"/>
  <c r="I187" i="3" s="1"/>
  <c r="M174" i="3"/>
  <c r="M218" i="3" s="1"/>
  <c r="N67" i="26" s="1"/>
  <c r="L174" i="3"/>
  <c r="L218" i="3" s="1"/>
  <c r="M67" i="26" s="1"/>
  <c r="K174" i="3"/>
  <c r="K218" i="3" s="1"/>
  <c r="L67" i="26" s="1"/>
  <c r="J174" i="3"/>
  <c r="J218" i="3" s="1"/>
  <c r="K67" i="26" s="1"/>
  <c r="H174" i="3"/>
  <c r="H218" i="3" s="1"/>
  <c r="M163" i="3"/>
  <c r="M206" i="3" s="1"/>
  <c r="N50" i="26" s="1"/>
  <c r="H166" i="3"/>
  <c r="H209" i="3" s="1"/>
  <c r="J155" i="3"/>
  <c r="J197" i="3" s="1"/>
  <c r="K38" i="26" s="1"/>
  <c r="L180" i="3"/>
  <c r="L225" i="3" s="1"/>
  <c r="M75" i="26" s="1"/>
  <c r="K183" i="3"/>
  <c r="K228" i="3" s="1"/>
  <c r="L80" i="26" s="1"/>
  <c r="K179" i="3"/>
  <c r="K224" i="3" s="1"/>
  <c r="L74" i="26" s="1"/>
  <c r="J178" i="3"/>
  <c r="J223" i="3" s="1"/>
  <c r="H180" i="3"/>
  <c r="H225" i="3" s="1"/>
  <c r="H179" i="3"/>
  <c r="H224" i="3" s="1"/>
  <c r="H162" i="3"/>
  <c r="H205" i="3" s="1"/>
  <c r="G72" i="72" s="1"/>
  <c r="K155" i="3"/>
  <c r="K197" i="3" s="1"/>
  <c r="L38" i="26" s="1"/>
  <c r="I154" i="3"/>
  <c r="I196" i="3" s="1"/>
  <c r="K147" i="3"/>
  <c r="K188" i="3" s="1"/>
  <c r="L26" i="26" s="1"/>
  <c r="K164" i="3"/>
  <c r="K207" i="3" s="1"/>
  <c r="L51" i="26" s="1"/>
  <c r="D143" i="26" s="1"/>
  <c r="K162" i="3"/>
  <c r="K205" i="3" s="1"/>
  <c r="J166" i="3"/>
  <c r="J209" i="3" s="1"/>
  <c r="K55" i="26" s="1"/>
  <c r="J164" i="3"/>
  <c r="J207" i="3" s="1"/>
  <c r="K51" i="26" s="1"/>
  <c r="C143" i="26" s="1"/>
  <c r="J162" i="3"/>
  <c r="J205" i="3" s="1"/>
  <c r="H163" i="3"/>
  <c r="H206" i="3" s="1"/>
  <c r="K158" i="3"/>
  <c r="K200" i="3" s="1"/>
  <c r="L43" i="26" s="1"/>
  <c r="K156" i="3"/>
  <c r="K198" i="3" s="1"/>
  <c r="L39" i="26" s="1"/>
  <c r="D136" i="26" s="1"/>
  <c r="H158" i="3"/>
  <c r="H200" i="3" s="1"/>
  <c r="M178" i="3"/>
  <c r="M223" i="3" s="1"/>
  <c r="I178" i="3"/>
  <c r="I223" i="3" s="1"/>
  <c r="N173" i="3"/>
  <c r="N217" i="3" s="1"/>
  <c r="O64" i="26" s="1"/>
  <c r="O66" i="26" s="1"/>
  <c r="G151" i="26" s="1"/>
  <c r="I171" i="3"/>
  <c r="I215" i="3" s="1"/>
  <c r="J62" i="26" s="1"/>
  <c r="N157" i="3"/>
  <c r="N199" i="3" s="1"/>
  <c r="O40" i="26" s="1"/>
  <c r="O42" i="26" s="1"/>
  <c r="G137" i="26" s="1"/>
  <c r="H172" i="3"/>
  <c r="H216" i="3" s="1"/>
  <c r="M170" i="3"/>
  <c r="M214" i="3" s="1"/>
  <c r="L170" i="3"/>
  <c r="L214" i="3" s="1"/>
  <c r="K170" i="3"/>
  <c r="K214" i="3" s="1"/>
  <c r="J170" i="3"/>
  <c r="J214" i="3" s="1"/>
  <c r="H170" i="3"/>
  <c r="H214" i="3" s="1"/>
  <c r="G81" i="72" s="1"/>
  <c r="M164" i="3"/>
  <c r="M207" i="3" s="1"/>
  <c r="N51" i="26" s="1"/>
  <c r="F143" i="26" s="1"/>
  <c r="M162" i="3"/>
  <c r="M205" i="3" s="1"/>
  <c r="K163" i="3"/>
  <c r="K206" i="3" s="1"/>
  <c r="L50" i="26" s="1"/>
  <c r="M155" i="3"/>
  <c r="M197" i="3" s="1"/>
  <c r="N38" i="26" s="1"/>
  <c r="J158" i="3"/>
  <c r="J200" i="3" s="1"/>
  <c r="K43" i="26" s="1"/>
  <c r="O173" i="3"/>
  <c r="O217" i="3" s="1"/>
  <c r="P64" i="26" s="1"/>
  <c r="P66" i="26" s="1"/>
  <c r="H151" i="26" s="1"/>
  <c r="M171" i="3"/>
  <c r="M215" i="3" s="1"/>
  <c r="N62" i="26" s="1"/>
  <c r="L171" i="3"/>
  <c r="L215" i="3" s="1"/>
  <c r="M62" i="26" s="1"/>
  <c r="K171" i="3"/>
  <c r="K215" i="3" s="1"/>
  <c r="L62" i="26" s="1"/>
  <c r="J171" i="3"/>
  <c r="J215" i="3" s="1"/>
  <c r="K62" i="26" s="1"/>
  <c r="I170" i="3"/>
  <c r="I214" i="3" s="1"/>
  <c r="L164" i="3"/>
  <c r="L207" i="3" s="1"/>
  <c r="M51" i="26" s="1"/>
  <c r="E143" i="26" s="1"/>
  <c r="L162" i="3"/>
  <c r="L205" i="3" s="1"/>
  <c r="J163" i="3"/>
  <c r="J206" i="3" s="1"/>
  <c r="K50" i="26" s="1"/>
  <c r="O157" i="3"/>
  <c r="O199" i="3" s="1"/>
  <c r="P40" i="26" s="1"/>
  <c r="P42" i="26" s="1"/>
  <c r="H137" i="26" s="1"/>
  <c r="M158" i="3"/>
  <c r="M200" i="3" s="1"/>
  <c r="N43" i="26" s="1"/>
  <c r="L155" i="3"/>
  <c r="L197" i="3" s="1"/>
  <c r="M38" i="26" s="1"/>
  <c r="I164" i="3"/>
  <c r="I207" i="3" s="1"/>
  <c r="J51" i="26" s="1"/>
  <c r="B143" i="26" s="1"/>
  <c r="I162" i="3"/>
  <c r="I205" i="3" s="1"/>
  <c r="I163" i="3"/>
  <c r="I206" i="3" s="1"/>
  <c r="J50" i="26" s="1"/>
  <c r="H210" i="3"/>
  <c r="H199" i="3"/>
  <c r="L210" i="3"/>
  <c r="M56" i="26" s="1"/>
  <c r="O210" i="3"/>
  <c r="P56" i="26" s="1"/>
  <c r="L217" i="3"/>
  <c r="M64" i="26" s="1"/>
  <c r="M66" i="26" s="1"/>
  <c r="E151" i="26" s="1"/>
  <c r="M217" i="3"/>
  <c r="N64" i="26" s="1"/>
  <c r="N66" i="26" s="1"/>
  <c r="F151" i="26" s="1"/>
  <c r="N190" i="3"/>
  <c r="N192" i="3"/>
  <c r="O32" i="26" s="1"/>
  <c r="J210" i="3"/>
  <c r="K56" i="26" s="1"/>
  <c r="K210" i="3"/>
  <c r="L56" i="26" s="1"/>
  <c r="N210" i="3"/>
  <c r="O56" i="26" s="1"/>
  <c r="K217" i="3"/>
  <c r="L64" i="26" s="1"/>
  <c r="L66" i="26" s="1"/>
  <c r="D151" i="26" s="1"/>
  <c r="K219" i="3"/>
  <c r="L68" i="26" s="1"/>
  <c r="L219" i="3"/>
  <c r="M68" i="26" s="1"/>
  <c r="M219" i="3"/>
  <c r="N68" i="26" s="1"/>
  <c r="N219" i="3"/>
  <c r="O68" i="26" s="1"/>
  <c r="O219" i="3"/>
  <c r="P68" i="26" s="1"/>
  <c r="O190" i="3"/>
  <c r="O192" i="3"/>
  <c r="P32" i="26" s="1"/>
  <c r="K199" i="3"/>
  <c r="L40" i="26" s="1"/>
  <c r="L42" i="26" s="1"/>
  <c r="D137" i="26" s="1"/>
  <c r="K201" i="3"/>
  <c r="L44" i="26" s="1"/>
  <c r="L199" i="3"/>
  <c r="M40" i="26" s="1"/>
  <c r="M42" i="26" s="1"/>
  <c r="E137" i="26" s="1"/>
  <c r="L201" i="3"/>
  <c r="M44" i="26" s="1"/>
  <c r="M199" i="3"/>
  <c r="N40" i="26" s="1"/>
  <c r="N42" i="26" s="1"/>
  <c r="F137" i="26" s="1"/>
  <c r="M201" i="3"/>
  <c r="N44" i="26" s="1"/>
  <c r="N201" i="3"/>
  <c r="O44" i="26" s="1"/>
  <c r="O201" i="3"/>
  <c r="P44" i="26" s="1"/>
  <c r="M210" i="3"/>
  <c r="N56" i="26" s="1"/>
  <c r="J217" i="3"/>
  <c r="K64" i="26" s="1"/>
  <c r="K66" i="26" s="1"/>
  <c r="C151" i="26" s="1"/>
  <c r="J219" i="3"/>
  <c r="K68" i="26" s="1"/>
  <c r="I226" i="3"/>
  <c r="J76" i="26" s="1"/>
  <c r="J78" i="26" s="1"/>
  <c r="B157" i="26" s="1"/>
  <c r="J226" i="3"/>
  <c r="K76" i="26" s="1"/>
  <c r="K78" i="26" s="1"/>
  <c r="C157" i="26" s="1"/>
  <c r="I227" i="3"/>
  <c r="J79" i="26" s="1"/>
  <c r="J227" i="3"/>
  <c r="K79" i="26" s="1"/>
  <c r="N226" i="3"/>
  <c r="O76" i="26" s="1"/>
  <c r="O78" i="26" s="1"/>
  <c r="G157" i="26" s="1"/>
  <c r="H226" i="3"/>
  <c r="H227" i="3"/>
  <c r="K226" i="3"/>
  <c r="L76" i="26" s="1"/>
  <c r="L78" i="26" s="1"/>
  <c r="D157" i="26" s="1"/>
  <c r="K227" i="3"/>
  <c r="L79" i="26" s="1"/>
  <c r="N227" i="3"/>
  <c r="O79" i="26" s="1"/>
  <c r="I210" i="3"/>
  <c r="J56" i="26" s="1"/>
  <c r="I219" i="3"/>
  <c r="J68" i="26" s="1"/>
  <c r="L226" i="3"/>
  <c r="M76" i="26" s="1"/>
  <c r="M78" i="26" s="1"/>
  <c r="E157" i="26" s="1"/>
  <c r="L227" i="3"/>
  <c r="M79" i="26" s="1"/>
  <c r="J199" i="3"/>
  <c r="K40" i="26" s="1"/>
  <c r="K42" i="26" s="1"/>
  <c r="C137" i="26" s="1"/>
  <c r="M226" i="3"/>
  <c r="N76" i="26" s="1"/>
  <c r="N78" i="26" s="1"/>
  <c r="F157" i="26" s="1"/>
  <c r="M227" i="3"/>
  <c r="N79" i="26" s="1"/>
  <c r="O226" i="3"/>
  <c r="P76" i="26" s="1"/>
  <c r="P78" i="26" s="1"/>
  <c r="H157" i="26" s="1"/>
  <c r="O227" i="3"/>
  <c r="P79" i="26" s="1"/>
  <c r="J201" i="3"/>
  <c r="K44" i="26" s="1"/>
  <c r="I217" i="3"/>
  <c r="J64" i="26" s="1"/>
  <c r="J66" i="26" s="1"/>
  <c r="B151" i="26" s="1"/>
  <c r="I208" i="3"/>
  <c r="J52" i="26" s="1"/>
  <c r="J54" i="26" s="1"/>
  <c r="B144" i="26" s="1"/>
  <c r="K208" i="3"/>
  <c r="L52" i="26" s="1"/>
  <c r="L54" i="26" s="1"/>
  <c r="D144" i="26" s="1"/>
  <c r="M208" i="3"/>
  <c r="N52" i="26" s="1"/>
  <c r="N54" i="26" s="1"/>
  <c r="F144" i="26" s="1"/>
  <c r="N208" i="3"/>
  <c r="O52" i="26" s="1"/>
  <c r="O54" i="26" s="1"/>
  <c r="G144" i="26" s="1"/>
  <c r="H217" i="3"/>
  <c r="H192" i="3"/>
  <c r="H208" i="3"/>
  <c r="I201" i="3"/>
  <c r="J44" i="26" s="1"/>
  <c r="I199" i="3"/>
  <c r="J40" i="26" s="1"/>
  <c r="J42" i="26" s="1"/>
  <c r="B137" i="26" s="1"/>
  <c r="H190" i="3"/>
  <c r="J208" i="3"/>
  <c r="K52" i="26" s="1"/>
  <c r="K54" i="26" s="1"/>
  <c r="C144" i="26" s="1"/>
  <c r="L208" i="3"/>
  <c r="M52" i="26" s="1"/>
  <c r="M54" i="26" s="1"/>
  <c r="E144" i="26" s="1"/>
  <c r="O208" i="3"/>
  <c r="P52" i="26" s="1"/>
  <c r="P54" i="26" s="1"/>
  <c r="H144" i="26" s="1"/>
  <c r="H219" i="3"/>
  <c r="H201" i="3"/>
  <c r="M192" i="3"/>
  <c r="N32" i="26" s="1"/>
  <c r="M190" i="3"/>
  <c r="K192" i="3"/>
  <c r="L32" i="26" s="1"/>
  <c r="K190" i="3"/>
  <c r="I192" i="3"/>
  <c r="J32" i="26" s="1"/>
  <c r="I190" i="3"/>
  <c r="J28" i="26" s="1"/>
  <c r="J30" i="26" s="1"/>
  <c r="B130" i="26" s="1"/>
  <c r="L192" i="3"/>
  <c r="M32" i="26" s="1"/>
  <c r="L190" i="3"/>
  <c r="J192" i="3"/>
  <c r="K32" i="26" s="1"/>
  <c r="J190" i="3"/>
  <c r="C35" i="71" l="1"/>
  <c r="E35" i="71"/>
  <c r="E21" i="63" s="1"/>
  <c r="D35" i="71"/>
  <c r="D21" i="63" s="1"/>
  <c r="D130" i="26"/>
  <c r="H130" i="26"/>
  <c r="G130" i="26"/>
  <c r="E130" i="26"/>
  <c r="H74" i="26"/>
  <c r="G91" i="72"/>
  <c r="W91" i="72" s="1"/>
  <c r="H64" i="26"/>
  <c r="G84" i="72"/>
  <c r="W84" i="72" s="1"/>
  <c r="H63" i="26"/>
  <c r="G83" i="72"/>
  <c r="W83" i="72" s="1"/>
  <c r="H75" i="26"/>
  <c r="G92" i="72"/>
  <c r="W92" i="72" s="1"/>
  <c r="H67" i="26"/>
  <c r="G85" i="72"/>
  <c r="W85" i="72" s="1"/>
  <c r="H51" i="26"/>
  <c r="G74" i="72"/>
  <c r="W74" i="72" s="1"/>
  <c r="W81" i="72"/>
  <c r="H44" i="26"/>
  <c r="G68" i="72"/>
  <c r="W68" i="72" s="1"/>
  <c r="H50" i="26"/>
  <c r="G73" i="72"/>
  <c r="W73" i="72" s="1"/>
  <c r="H76" i="26"/>
  <c r="G93" i="72"/>
  <c r="W93" i="72" s="1"/>
  <c r="H52" i="26"/>
  <c r="G75" i="72"/>
  <c r="W75" i="72" s="1"/>
  <c r="H68" i="26"/>
  <c r="G86" i="72"/>
  <c r="W86" i="72" s="1"/>
  <c r="H79" i="26"/>
  <c r="G94" i="72"/>
  <c r="W94" i="72" s="1"/>
  <c r="H56" i="26"/>
  <c r="G77" i="72"/>
  <c r="W77" i="72" s="1"/>
  <c r="W72" i="72"/>
  <c r="H55" i="26"/>
  <c r="G76" i="72"/>
  <c r="W76" i="72" s="1"/>
  <c r="H80" i="26"/>
  <c r="G95" i="72"/>
  <c r="W95" i="72" s="1"/>
  <c r="H62" i="26"/>
  <c r="G82" i="72"/>
  <c r="W82" i="72" s="1"/>
  <c r="W90" i="72"/>
  <c r="H32" i="26"/>
  <c r="G59" i="72"/>
  <c r="W59" i="72" s="1"/>
  <c r="H31" i="26"/>
  <c r="G58" i="72"/>
  <c r="W58" i="72" s="1"/>
  <c r="H28" i="26"/>
  <c r="G57" i="72"/>
  <c r="W57" i="72" s="1"/>
  <c r="H27" i="26"/>
  <c r="G56" i="72"/>
  <c r="W56" i="72" s="1"/>
  <c r="G55" i="72"/>
  <c r="H38" i="26"/>
  <c r="G64" i="72"/>
  <c r="W64" i="72" s="1"/>
  <c r="H40" i="26"/>
  <c r="G66" i="72"/>
  <c r="W66" i="72" s="1"/>
  <c r="H43" i="26"/>
  <c r="G67" i="72"/>
  <c r="W67" i="72" s="1"/>
  <c r="H39" i="26"/>
  <c r="G65" i="72"/>
  <c r="E62" i="71"/>
  <c r="E24" i="63" s="1"/>
  <c r="E86" i="63" s="1"/>
  <c r="B101" i="71"/>
  <c r="B105" i="71"/>
  <c r="B76" i="71"/>
  <c r="F129" i="63"/>
  <c r="B102" i="71"/>
  <c r="B98" i="71"/>
  <c r="B77" i="71"/>
  <c r="E129" i="63"/>
  <c r="B104" i="71"/>
  <c r="B99" i="71"/>
  <c r="B75" i="71"/>
  <c r="D129" i="63"/>
  <c r="B103" i="71"/>
  <c r="B100" i="71"/>
  <c r="B78" i="71"/>
  <c r="I211" i="3"/>
  <c r="G36" i="73" s="1"/>
  <c r="D62" i="71"/>
  <c r="D24" i="63" s="1"/>
  <c r="D86" i="63" s="1"/>
  <c r="B62" i="71"/>
  <c r="C62" i="71"/>
  <c r="D211" i="3"/>
  <c r="H61" i="26"/>
  <c r="H220" i="3"/>
  <c r="N61" i="26"/>
  <c r="M220" i="3"/>
  <c r="K37" i="73" s="1"/>
  <c r="Z37" i="73" s="1"/>
  <c r="J73" i="26"/>
  <c r="J81" i="26" s="1"/>
  <c r="J82" i="26" s="1"/>
  <c r="C23" i="44" s="1"/>
  <c r="I229" i="3"/>
  <c r="G38" i="73" s="1"/>
  <c r="V38" i="73" s="1"/>
  <c r="D220" i="3"/>
  <c r="M61" i="26"/>
  <c r="L220" i="3"/>
  <c r="J37" i="73" s="1"/>
  <c r="Y37" i="73" s="1"/>
  <c r="J61" i="26"/>
  <c r="I220" i="3"/>
  <c r="G37" i="73" s="1"/>
  <c r="V37" i="73" s="1"/>
  <c r="K61" i="26"/>
  <c r="J220" i="3"/>
  <c r="H37" i="73" s="1"/>
  <c r="W37" i="73" s="1"/>
  <c r="N73" i="26"/>
  <c r="N81" i="26" s="1"/>
  <c r="N82" i="26" s="1"/>
  <c r="G23" i="44" s="1"/>
  <c r="M229" i="3"/>
  <c r="K38" i="73" s="1"/>
  <c r="Z38" i="73" s="1"/>
  <c r="M73" i="26"/>
  <c r="M81" i="26" s="1"/>
  <c r="M82" i="26" s="1"/>
  <c r="F23" i="44" s="1"/>
  <c r="L229" i="3"/>
  <c r="J38" i="73" s="1"/>
  <c r="Y38" i="73" s="1"/>
  <c r="K73" i="26"/>
  <c r="K81" i="26" s="1"/>
  <c r="K82" i="26" s="1"/>
  <c r="D23" i="44" s="1"/>
  <c r="J229" i="3"/>
  <c r="H38" i="73" s="1"/>
  <c r="W38" i="73" s="1"/>
  <c r="L61" i="26"/>
  <c r="K220" i="3"/>
  <c r="I37" i="73" s="1"/>
  <c r="X37" i="73" s="1"/>
  <c r="L73" i="26"/>
  <c r="L81" i="26" s="1"/>
  <c r="L82" i="26" s="1"/>
  <c r="E23" i="44" s="1"/>
  <c r="K229" i="3"/>
  <c r="I38" i="73" s="1"/>
  <c r="X38" i="73" s="1"/>
  <c r="H229" i="3"/>
  <c r="D27" i="71"/>
  <c r="D20" i="63" s="1"/>
  <c r="E27" i="71"/>
  <c r="E20" i="63" s="1"/>
  <c r="C27" i="71"/>
  <c r="M49" i="26"/>
  <c r="L211" i="3"/>
  <c r="J36" i="73" s="1"/>
  <c r="L49" i="26"/>
  <c r="K211" i="3"/>
  <c r="I36" i="73" s="1"/>
  <c r="K49" i="26"/>
  <c r="J211" i="3"/>
  <c r="H36" i="73" s="1"/>
  <c r="J49" i="26"/>
  <c r="N49" i="26"/>
  <c r="M211" i="3"/>
  <c r="K36" i="73" s="1"/>
  <c r="H49" i="26"/>
  <c r="H211" i="3"/>
  <c r="K37" i="26"/>
  <c r="J202" i="3"/>
  <c r="H35" i="73" s="1"/>
  <c r="W35" i="73" s="1"/>
  <c r="L37" i="26"/>
  <c r="K202" i="3"/>
  <c r="I35" i="73" s="1"/>
  <c r="X35" i="73" s="1"/>
  <c r="D202" i="3"/>
  <c r="J37" i="26"/>
  <c r="I202" i="3"/>
  <c r="G35" i="73" s="1"/>
  <c r="V35" i="73" s="1"/>
  <c r="H37" i="26"/>
  <c r="H202" i="3"/>
  <c r="N37" i="26"/>
  <c r="M202" i="3"/>
  <c r="K35" i="73" s="1"/>
  <c r="Z35" i="73" s="1"/>
  <c r="M37" i="26"/>
  <c r="L202" i="3"/>
  <c r="J35" i="73" s="1"/>
  <c r="Y35" i="73" s="1"/>
  <c r="N25" i="26"/>
  <c r="N34" i="26" s="1"/>
  <c r="G19" i="44" s="1"/>
  <c r="M193" i="3"/>
  <c r="K34" i="73" s="1"/>
  <c r="P25" i="26"/>
  <c r="P34" i="26" s="1"/>
  <c r="I19" i="44" s="1"/>
  <c r="O193" i="3"/>
  <c r="M34" i="73" s="1"/>
  <c r="L25" i="26"/>
  <c r="K193" i="3"/>
  <c r="I34" i="73" s="1"/>
  <c r="H25" i="26"/>
  <c r="H193" i="3"/>
  <c r="K25" i="26"/>
  <c r="K34" i="26" s="1"/>
  <c r="D19" i="44" s="1"/>
  <c r="J193" i="3"/>
  <c r="H34" i="73" s="1"/>
  <c r="M25" i="26"/>
  <c r="L193" i="3"/>
  <c r="J34" i="73" s="1"/>
  <c r="D193" i="3"/>
  <c r="J25" i="26"/>
  <c r="I193" i="3"/>
  <c r="G34" i="73" s="1"/>
  <c r="O25" i="26"/>
  <c r="N193" i="3"/>
  <c r="L34" i="73" s="1"/>
  <c r="D40" i="26"/>
  <c r="C66" i="72"/>
  <c r="S66" i="72" s="1"/>
  <c r="D31" i="26"/>
  <c r="C58" i="72"/>
  <c r="S58" i="72" s="1"/>
  <c r="D63" i="26"/>
  <c r="C83" i="72"/>
  <c r="S83" i="72" s="1"/>
  <c r="D38" i="26"/>
  <c r="C64" i="72"/>
  <c r="S64" i="72" s="1"/>
  <c r="D43" i="26"/>
  <c r="C67" i="72"/>
  <c r="S67" i="72" s="1"/>
  <c r="D61" i="26"/>
  <c r="C81" i="72"/>
  <c r="S81" i="72" s="1"/>
  <c r="D50" i="72"/>
  <c r="T50" i="72" s="1"/>
  <c r="D23" i="72"/>
  <c r="T23" i="72" s="1"/>
  <c r="C50" i="72"/>
  <c r="F23" i="72"/>
  <c r="V23" i="72" s="1"/>
  <c r="E15" i="72"/>
  <c r="U15" i="72" s="1"/>
  <c r="E50" i="72"/>
  <c r="U50" i="72" s="1"/>
  <c r="E23" i="72"/>
  <c r="U23" i="72" s="1"/>
  <c r="D56" i="26"/>
  <c r="C77" i="72"/>
  <c r="S77" i="72" s="1"/>
  <c r="D39" i="26"/>
  <c r="C65" i="72"/>
  <c r="S65" i="72" s="1"/>
  <c r="D62" i="26"/>
  <c r="C82" i="72"/>
  <c r="S82" i="72" s="1"/>
  <c r="D52" i="26"/>
  <c r="C75" i="72"/>
  <c r="S75" i="72" s="1"/>
  <c r="D37" i="26"/>
  <c r="C63" i="72"/>
  <c r="S63" i="72" s="1"/>
  <c r="D25" i="26"/>
  <c r="C54" i="72"/>
  <c r="S54" i="72" s="1"/>
  <c r="D32" i="26"/>
  <c r="C59" i="72"/>
  <c r="S59" i="72" s="1"/>
  <c r="D50" i="26"/>
  <c r="C73" i="72"/>
  <c r="S73" i="72" s="1"/>
  <c r="D55" i="26"/>
  <c r="C76" i="72"/>
  <c r="S76" i="72" s="1"/>
  <c r="D28" i="26"/>
  <c r="C57" i="72"/>
  <c r="S57" i="72" s="1"/>
  <c r="D68" i="26"/>
  <c r="C86" i="72"/>
  <c r="S86" i="72" s="1"/>
  <c r="D51" i="26"/>
  <c r="C74" i="72"/>
  <c r="S74" i="72" s="1"/>
  <c r="F50" i="72"/>
  <c r="V50" i="72" s="1"/>
  <c r="F15" i="72"/>
  <c r="V15" i="72" s="1"/>
  <c r="D15" i="72"/>
  <c r="T15" i="72" s="1"/>
  <c r="C55" i="72"/>
  <c r="S55" i="72" s="1"/>
  <c r="D64" i="26"/>
  <c r="C84" i="72"/>
  <c r="S84" i="72" s="1"/>
  <c r="D49" i="26"/>
  <c r="C72" i="72"/>
  <c r="S72" i="72" s="1"/>
  <c r="D44" i="26"/>
  <c r="C68" i="72"/>
  <c r="S68" i="72" s="1"/>
  <c r="D27" i="26"/>
  <c r="C56" i="72"/>
  <c r="S56" i="72" s="1"/>
  <c r="D67" i="26"/>
  <c r="C85" i="72"/>
  <c r="S85" i="72" s="1"/>
  <c r="J31" i="26"/>
  <c r="H73" i="26"/>
  <c r="D61" i="63"/>
  <c r="D123" i="63" s="1"/>
  <c r="G68" i="63"/>
  <c r="G130" i="63" s="1"/>
  <c r="L97" i="63"/>
  <c r="C61" i="63"/>
  <c r="C123" i="63" s="1"/>
  <c r="H68" i="63"/>
  <c r="B68" i="63"/>
  <c r="E68" i="63"/>
  <c r="E130" i="63" s="1"/>
  <c r="H61" i="63"/>
  <c r="J97" i="63"/>
  <c r="D68" i="63"/>
  <c r="D130" i="63" s="1"/>
  <c r="E60" i="63"/>
  <c r="E122" i="63" s="1"/>
  <c r="E61" i="63"/>
  <c r="E123" i="63" s="1"/>
  <c r="G60" i="63"/>
  <c r="G122" i="63" s="1"/>
  <c r="G61" i="63"/>
  <c r="G123" i="63" s="1"/>
  <c r="L99" i="63"/>
  <c r="K97" i="63"/>
  <c r="K99" i="63"/>
  <c r="C129" i="63"/>
  <c r="C136" i="63" s="1"/>
  <c r="H67" i="63"/>
  <c r="G129" i="63" s="1"/>
  <c r="H97" i="63"/>
  <c r="G97" i="63"/>
  <c r="J99" i="63"/>
  <c r="I99" i="63"/>
  <c r="H99" i="63"/>
  <c r="G99" i="63"/>
  <c r="I97" i="63"/>
  <c r="F61" i="63"/>
  <c r="F123" i="63" s="1"/>
  <c r="D60" i="63"/>
  <c r="F36" i="56"/>
  <c r="B60" i="63"/>
  <c r="B122" i="63" s="1"/>
  <c r="G48" i="3"/>
  <c r="G92" i="3"/>
  <c r="G59" i="3"/>
  <c r="G65" i="3"/>
  <c r="G24" i="3"/>
  <c r="G60" i="3"/>
  <c r="G15" i="3"/>
  <c r="G149" i="3" s="1"/>
  <c r="G190" i="3" s="1"/>
  <c r="G91" i="3"/>
  <c r="G51" i="3"/>
  <c r="G181" i="3" s="1"/>
  <c r="G226" i="3" s="1"/>
  <c r="G52" i="3"/>
  <c r="G182" i="3" s="1"/>
  <c r="G227" i="3" s="1"/>
  <c r="G53" i="3"/>
  <c r="G13" i="3"/>
  <c r="G20" i="3"/>
  <c r="G66" i="3"/>
  <c r="G42" i="3"/>
  <c r="G173" i="3" s="1"/>
  <c r="G217" i="3" s="1"/>
  <c r="G14" i="3"/>
  <c r="G90" i="3"/>
  <c r="G50" i="3"/>
  <c r="G32" i="3"/>
  <c r="G165" i="3" s="1"/>
  <c r="G208" i="3" s="1"/>
  <c r="G21" i="3"/>
  <c r="G67" i="3"/>
  <c r="G23" i="3"/>
  <c r="G157" i="3" s="1"/>
  <c r="G199" i="3" s="1"/>
  <c r="G58" i="3"/>
  <c r="G61" i="3"/>
  <c r="G17" i="3"/>
  <c r="G151" i="3" s="1"/>
  <c r="G192" i="3" s="1"/>
  <c r="G89" i="3"/>
  <c r="G49" i="3"/>
  <c r="G22" i="3"/>
  <c r="G68" i="3"/>
  <c r="G25" i="3"/>
  <c r="G159" i="3" s="1"/>
  <c r="G201" i="3" s="1"/>
  <c r="G12" i="3"/>
  <c r="G16" i="3"/>
  <c r="E148" i="63" l="1"/>
  <c r="G148" i="63"/>
  <c r="H69" i="26"/>
  <c r="H81" i="26"/>
  <c r="O34" i="26"/>
  <c r="H19" i="44" s="1"/>
  <c r="L34" i="26"/>
  <c r="E19" i="44" s="1"/>
  <c r="M34" i="26"/>
  <c r="F19" i="44" s="1"/>
  <c r="N45" i="26"/>
  <c r="N46" i="26"/>
  <c r="G20" i="44" s="1"/>
  <c r="J45" i="26"/>
  <c r="J46" i="26"/>
  <c r="C20" i="44" s="1"/>
  <c r="K57" i="26"/>
  <c r="K58" i="26"/>
  <c r="D21" i="44" s="1"/>
  <c r="M57" i="26"/>
  <c r="M58" i="26"/>
  <c r="F21" i="44" s="1"/>
  <c r="L69" i="26"/>
  <c r="L70" i="26"/>
  <c r="E22" i="44" s="1"/>
  <c r="K69" i="26"/>
  <c r="K70" i="26"/>
  <c r="D22" i="44" s="1"/>
  <c r="M69" i="26"/>
  <c r="M70" i="26"/>
  <c r="F22" i="44" s="1"/>
  <c r="D70" i="26"/>
  <c r="K45" i="26"/>
  <c r="K46" i="26"/>
  <c r="D20" i="44" s="1"/>
  <c r="N57" i="26"/>
  <c r="N58" i="26"/>
  <c r="G21" i="44" s="1"/>
  <c r="N69" i="26"/>
  <c r="N70" i="26"/>
  <c r="G22" i="44" s="1"/>
  <c r="D34" i="26"/>
  <c r="M45" i="26"/>
  <c r="M46" i="26"/>
  <c r="F20" i="44" s="1"/>
  <c r="J57" i="26"/>
  <c r="J58" i="26"/>
  <c r="C21" i="44" s="1"/>
  <c r="L57" i="26"/>
  <c r="L58" i="26"/>
  <c r="E21" i="44" s="1"/>
  <c r="D37" i="44"/>
  <c r="D58" i="44" s="1"/>
  <c r="J69" i="26"/>
  <c r="J70" i="26"/>
  <c r="C22" i="44" s="1"/>
  <c r="J34" i="26"/>
  <c r="C19" i="44" s="1"/>
  <c r="L45" i="26"/>
  <c r="L46" i="26"/>
  <c r="E20" i="44" s="1"/>
  <c r="J33" i="26"/>
  <c r="K33" i="26"/>
  <c r="B58" i="62"/>
  <c r="L33" i="26"/>
  <c r="B59" i="62"/>
  <c r="N33" i="26"/>
  <c r="B61" i="62"/>
  <c r="O33" i="26"/>
  <c r="M33" i="26"/>
  <c r="B60" i="62"/>
  <c r="H34" i="26"/>
  <c r="B19" i="44" s="1"/>
  <c r="P33" i="26"/>
  <c r="D57" i="26"/>
  <c r="D33" i="26"/>
  <c r="D69" i="26"/>
  <c r="H57" i="26"/>
  <c r="D45" i="26"/>
  <c r="D46" i="26"/>
  <c r="H45" i="26"/>
  <c r="H33" i="26"/>
  <c r="F17" i="63"/>
  <c r="F79" i="63" s="1"/>
  <c r="F15" i="63"/>
  <c r="F77" i="63" s="1"/>
  <c r="F16" i="63"/>
  <c r="F78" i="63" s="1"/>
  <c r="V34" i="73"/>
  <c r="F13" i="63"/>
  <c r="F75" i="63" s="1"/>
  <c r="G96" i="72"/>
  <c r="F6" i="73" s="1"/>
  <c r="U6" i="73" s="1"/>
  <c r="G78" i="72"/>
  <c r="W78" i="72" s="1"/>
  <c r="G87" i="72"/>
  <c r="W87" i="72" s="1"/>
  <c r="G60" i="72"/>
  <c r="W55" i="72"/>
  <c r="F14" i="63"/>
  <c r="F76" i="63" s="1"/>
  <c r="G69" i="72"/>
  <c r="W65" i="72"/>
  <c r="D122" i="63"/>
  <c r="D148" i="63" s="1"/>
  <c r="W34" i="73"/>
  <c r="C21" i="63"/>
  <c r="B14" i="63"/>
  <c r="B76" i="63" s="1"/>
  <c r="C24" i="63"/>
  <c r="D82" i="63"/>
  <c r="B15" i="63"/>
  <c r="B16" i="63"/>
  <c r="B78" i="63" s="1"/>
  <c r="C20" i="63"/>
  <c r="G135" i="63"/>
  <c r="G37" i="56" s="1"/>
  <c r="B13" i="63"/>
  <c r="E82" i="63"/>
  <c r="F122" i="63"/>
  <c r="J31" i="63"/>
  <c r="J93" i="63" s="1"/>
  <c r="K31" i="63"/>
  <c r="K93" i="63" s="1"/>
  <c r="G31" i="63"/>
  <c r="G93" i="63" s="1"/>
  <c r="H31" i="63"/>
  <c r="H93" i="63" s="1"/>
  <c r="H70" i="26"/>
  <c r="B22" i="44" s="1"/>
  <c r="G30" i="63"/>
  <c r="I30" i="63"/>
  <c r="H58" i="26"/>
  <c r="B21" i="44" s="1"/>
  <c r="J30" i="63"/>
  <c r="D60" i="62"/>
  <c r="D58" i="26"/>
  <c r="K30" i="63"/>
  <c r="J28" i="63"/>
  <c r="M28" i="63"/>
  <c r="L28" i="63"/>
  <c r="X36" i="73"/>
  <c r="AA34" i="73"/>
  <c r="Y34" i="73"/>
  <c r="Z34" i="73"/>
  <c r="Y36" i="73"/>
  <c r="X34" i="73"/>
  <c r="W36" i="73"/>
  <c r="V36" i="73"/>
  <c r="B14" i="73"/>
  <c r="S50" i="72"/>
  <c r="C61" i="62"/>
  <c r="J39" i="73"/>
  <c r="C58" i="62"/>
  <c r="G39" i="73"/>
  <c r="J29" i="63"/>
  <c r="J91" i="63" s="1"/>
  <c r="H46" i="26"/>
  <c r="B20" i="44" s="1"/>
  <c r="H39" i="73"/>
  <c r="I39" i="73"/>
  <c r="K39" i="73"/>
  <c r="I29" i="63"/>
  <c r="I91" i="63" s="1"/>
  <c r="C10" i="73"/>
  <c r="E10" i="73"/>
  <c r="D10" i="73"/>
  <c r="D14" i="73"/>
  <c r="S14" i="73" s="1"/>
  <c r="C14" i="73"/>
  <c r="R14" i="73" s="1"/>
  <c r="E14" i="73"/>
  <c r="T14" i="73" s="1"/>
  <c r="E11" i="73"/>
  <c r="C11" i="73"/>
  <c r="D11" i="73"/>
  <c r="H30" i="63"/>
  <c r="H29" i="63"/>
  <c r="H91" i="63" s="1"/>
  <c r="I28" i="63"/>
  <c r="G29" i="63"/>
  <c r="G91" i="63" s="1"/>
  <c r="I31" i="63"/>
  <c r="I93" i="63" s="1"/>
  <c r="K28" i="63"/>
  <c r="K29" i="63"/>
  <c r="K91" i="63" s="1"/>
  <c r="G40" i="26"/>
  <c r="F66" i="72"/>
  <c r="V66" i="72" s="1"/>
  <c r="G76" i="26"/>
  <c r="F93" i="72"/>
  <c r="V93" i="72" s="1"/>
  <c r="C69" i="72"/>
  <c r="C87" i="72"/>
  <c r="G44" i="26"/>
  <c r="F68" i="72"/>
  <c r="V68" i="72" s="1"/>
  <c r="G32" i="26"/>
  <c r="F59" i="72"/>
  <c r="V59" i="72" s="1"/>
  <c r="G79" i="26"/>
  <c r="F94" i="72"/>
  <c r="V94" i="72" s="1"/>
  <c r="G52" i="26"/>
  <c r="F75" i="72"/>
  <c r="V75" i="72" s="1"/>
  <c r="G64" i="26"/>
  <c r="F84" i="72"/>
  <c r="V84" i="72" s="1"/>
  <c r="G28" i="26"/>
  <c r="F57" i="72"/>
  <c r="V57" i="72" s="1"/>
  <c r="C78" i="72"/>
  <c r="C60" i="72"/>
  <c r="H28" i="63"/>
  <c r="G62" i="3"/>
  <c r="G69" i="3"/>
  <c r="G183" i="3"/>
  <c r="G228" i="3" s="1"/>
  <c r="F95" i="72" s="1"/>
  <c r="V95" i="72" s="1"/>
  <c r="G28" i="63"/>
  <c r="L135" i="63"/>
  <c r="L37" i="56" s="1"/>
  <c r="J135" i="63"/>
  <c r="J37" i="56" s="1"/>
  <c r="K135" i="63"/>
  <c r="K37" i="56" s="1"/>
  <c r="F68" i="63"/>
  <c r="I135" i="63"/>
  <c r="I37" i="56" s="1"/>
  <c r="G136" i="63"/>
  <c r="G38" i="56" s="1"/>
  <c r="C122" i="63"/>
  <c r="E142" i="63"/>
  <c r="E45" i="56" s="1"/>
  <c r="D136" i="63"/>
  <c r="D38" i="56" s="1"/>
  <c r="C38" i="56"/>
  <c r="H135" i="63"/>
  <c r="H37" i="56" s="1"/>
  <c r="E83" i="63"/>
  <c r="B61" i="63"/>
  <c r="B123" i="63" s="1"/>
  <c r="G156" i="3"/>
  <c r="G198" i="3" s="1"/>
  <c r="G155" i="3"/>
  <c r="G197" i="3" s="1"/>
  <c r="G148" i="3"/>
  <c r="G189" i="3" s="1"/>
  <c r="G147" i="3"/>
  <c r="G188" i="3" s="1"/>
  <c r="G26" i="26" s="1"/>
  <c r="G180" i="3"/>
  <c r="G225" i="3" s="1"/>
  <c r="F92" i="72" s="1"/>
  <c r="V92" i="72" s="1"/>
  <c r="G150" i="3"/>
  <c r="G191" i="3" s="1"/>
  <c r="G154" i="3"/>
  <c r="G196" i="3" s="1"/>
  <c r="F90" i="3"/>
  <c r="F22" i="3"/>
  <c r="F68" i="3"/>
  <c r="F12" i="3"/>
  <c r="F15" i="3"/>
  <c r="F149" i="3" s="1"/>
  <c r="F190" i="3" s="1"/>
  <c r="F16" i="3"/>
  <c r="F52" i="3"/>
  <c r="F182" i="3" s="1"/>
  <c r="F227" i="3" s="1"/>
  <c r="E94" i="72" s="1"/>
  <c r="U94" i="72" s="1"/>
  <c r="F53" i="3"/>
  <c r="F59" i="3"/>
  <c r="F65" i="3"/>
  <c r="F24" i="3"/>
  <c r="F60" i="3"/>
  <c r="F89" i="3"/>
  <c r="F49" i="3"/>
  <c r="F13" i="3"/>
  <c r="F32" i="3"/>
  <c r="F165" i="3" s="1"/>
  <c r="F208" i="3" s="1"/>
  <c r="F20" i="3"/>
  <c r="F66" i="3"/>
  <c r="F23" i="3"/>
  <c r="F42" i="3"/>
  <c r="F173" i="3" s="1"/>
  <c r="F217" i="3" s="1"/>
  <c r="F14" i="3"/>
  <c r="F17" i="3"/>
  <c r="F151" i="3" s="1"/>
  <c r="F192" i="3" s="1"/>
  <c r="F51" i="3"/>
  <c r="F181" i="3" s="1"/>
  <c r="F226" i="3" s="1"/>
  <c r="E93" i="72" s="1"/>
  <c r="U93" i="72" s="1"/>
  <c r="F50" i="3"/>
  <c r="F21" i="3"/>
  <c r="F67" i="3"/>
  <c r="F25" i="3"/>
  <c r="F159" i="3" s="1"/>
  <c r="F201" i="3" s="1"/>
  <c r="F58" i="3"/>
  <c r="F61" i="3"/>
  <c r="F91" i="3"/>
  <c r="F92" i="3"/>
  <c r="F48" i="3"/>
  <c r="G158" i="3"/>
  <c r="G200" i="3" s="1"/>
  <c r="G146" i="3"/>
  <c r="G187" i="3" s="1"/>
  <c r="G179" i="3"/>
  <c r="G224" i="3" s="1"/>
  <c r="G178" i="3"/>
  <c r="G223" i="3" s="1"/>
  <c r="T10" i="73" l="1"/>
  <c r="S11" i="73"/>
  <c r="R11" i="73"/>
  <c r="T11" i="73"/>
  <c r="B62" i="62"/>
  <c r="C60" i="62"/>
  <c r="D59" i="62"/>
  <c r="E58" i="62"/>
  <c r="F146" i="63"/>
  <c r="F142" i="63"/>
  <c r="F45" i="56" s="1"/>
  <c r="F148" i="63"/>
  <c r="C142" i="63"/>
  <c r="C45" i="56" s="1"/>
  <c r="C148" i="63"/>
  <c r="D61" i="62"/>
  <c r="D115" i="62" s="1"/>
  <c r="E61" i="62"/>
  <c r="C59" i="62"/>
  <c r="C114" i="62" s="1"/>
  <c r="D58" i="62"/>
  <c r="D113" i="62" s="1"/>
  <c r="E59" i="62"/>
  <c r="E60" i="62"/>
  <c r="E115" i="62" s="1"/>
  <c r="L90" i="63"/>
  <c r="F5" i="73"/>
  <c r="U5" i="73" s="1"/>
  <c r="B114" i="62"/>
  <c r="Y39" i="73"/>
  <c r="W96" i="72"/>
  <c r="F4" i="73"/>
  <c r="U4" i="73" s="1"/>
  <c r="X39" i="73"/>
  <c r="G90" i="63"/>
  <c r="F2" i="73"/>
  <c r="U2" i="73" s="1"/>
  <c r="W60" i="72"/>
  <c r="F3" i="73"/>
  <c r="W69" i="72"/>
  <c r="C86" i="63"/>
  <c r="B116" i="62"/>
  <c r="B113" i="62"/>
  <c r="B115" i="62"/>
  <c r="C115" i="62"/>
  <c r="D114" i="62"/>
  <c r="E36" i="44"/>
  <c r="E57" i="44" s="1"/>
  <c r="W39" i="73"/>
  <c r="E37" i="44"/>
  <c r="E58" i="44" s="1"/>
  <c r="G32" i="63"/>
  <c r="G94" i="63" s="1"/>
  <c r="H32" i="63"/>
  <c r="H94" i="63" s="1"/>
  <c r="F58" i="62"/>
  <c r="J32" i="63"/>
  <c r="J94" i="63" s="1"/>
  <c r="F60" i="62"/>
  <c r="F130" i="63"/>
  <c r="F136" i="63" s="1"/>
  <c r="F38" i="56" s="1"/>
  <c r="C82" i="63"/>
  <c r="K32" i="63"/>
  <c r="K94" i="63" s="1"/>
  <c r="F61" i="62"/>
  <c r="I32" i="63"/>
  <c r="I94" i="63" s="1"/>
  <c r="F59" i="62"/>
  <c r="H82" i="26"/>
  <c r="B23" i="44" s="1"/>
  <c r="C37" i="44" s="1"/>
  <c r="C58" i="44" s="1"/>
  <c r="G92" i="63"/>
  <c r="I92" i="63"/>
  <c r="J92" i="63"/>
  <c r="C33" i="44"/>
  <c r="C54" i="44" s="1"/>
  <c r="F33" i="44"/>
  <c r="F54" i="44" s="1"/>
  <c r="H33" i="44"/>
  <c r="H54" i="44" s="1"/>
  <c r="F35" i="44"/>
  <c r="F56" i="44" s="1"/>
  <c r="D34" i="44"/>
  <c r="D55" i="44" s="1"/>
  <c r="D35" i="44"/>
  <c r="D56" i="44" s="1"/>
  <c r="E33" i="44"/>
  <c r="E54" i="44" s="1"/>
  <c r="D33" i="44"/>
  <c r="D54" i="44" s="1"/>
  <c r="C35" i="44"/>
  <c r="C56" i="44" s="1"/>
  <c r="E35" i="44"/>
  <c r="E56" i="44" s="1"/>
  <c r="C36" i="44"/>
  <c r="C57" i="44" s="1"/>
  <c r="C34" i="44"/>
  <c r="C55" i="44" s="1"/>
  <c r="F36" i="44"/>
  <c r="F57" i="44" s="1"/>
  <c r="F34" i="44"/>
  <c r="F55" i="44" s="1"/>
  <c r="D36" i="44"/>
  <c r="D57" i="44" s="1"/>
  <c r="G33" i="44"/>
  <c r="G54" i="44" s="1"/>
  <c r="E34" i="44"/>
  <c r="E55" i="44" s="1"/>
  <c r="F37" i="44"/>
  <c r="F58" i="44" s="1"/>
  <c r="K90" i="63"/>
  <c r="I90" i="63"/>
  <c r="U39" i="73"/>
  <c r="S10" i="73"/>
  <c r="V39" i="73"/>
  <c r="B2" i="73"/>
  <c r="S60" i="72"/>
  <c r="R10" i="73"/>
  <c r="Q10" i="73"/>
  <c r="B4" i="73"/>
  <c r="S78" i="72"/>
  <c r="B15" i="73"/>
  <c r="Q14" i="73"/>
  <c r="B5" i="73"/>
  <c r="Q5" i="73" s="1"/>
  <c r="S87" i="72"/>
  <c r="B3" i="73"/>
  <c r="S69" i="72"/>
  <c r="H92" i="63"/>
  <c r="H90" i="63"/>
  <c r="J90" i="63"/>
  <c r="G229" i="3"/>
  <c r="G202" i="3"/>
  <c r="G193" i="3"/>
  <c r="F32" i="26"/>
  <c r="E59" i="72"/>
  <c r="U59" i="72" s="1"/>
  <c r="G27" i="26"/>
  <c r="F56" i="72"/>
  <c r="V56" i="72" s="1"/>
  <c r="F64" i="26"/>
  <c r="E84" i="72"/>
  <c r="U84" i="72" s="1"/>
  <c r="F52" i="26"/>
  <c r="E75" i="72"/>
  <c r="U75" i="72" s="1"/>
  <c r="G38" i="26"/>
  <c r="F64" i="72"/>
  <c r="V64" i="72" s="1"/>
  <c r="G39" i="26"/>
  <c r="F65" i="72"/>
  <c r="V65" i="72" s="1"/>
  <c r="G43" i="26"/>
  <c r="F67" i="72"/>
  <c r="V67" i="72" s="1"/>
  <c r="G73" i="26"/>
  <c r="F90" i="72"/>
  <c r="V90" i="72" s="1"/>
  <c r="F28" i="26"/>
  <c r="E57" i="72"/>
  <c r="U57" i="72" s="1"/>
  <c r="G31" i="26"/>
  <c r="F58" i="72"/>
  <c r="V58" i="72" s="1"/>
  <c r="G74" i="26"/>
  <c r="F91" i="72"/>
  <c r="V91" i="72" s="1"/>
  <c r="G25" i="26"/>
  <c r="F54" i="72"/>
  <c r="V54" i="72" s="1"/>
  <c r="F44" i="26"/>
  <c r="E68" i="72"/>
  <c r="U68" i="72" s="1"/>
  <c r="G37" i="26"/>
  <c r="F63" i="72"/>
  <c r="V63" i="72" s="1"/>
  <c r="F55" i="72"/>
  <c r="V55" i="72" s="1"/>
  <c r="F157" i="3"/>
  <c r="F199" i="3" s="1"/>
  <c r="E66" i="72" s="1"/>
  <c r="U66" i="72" s="1"/>
  <c r="F69" i="3"/>
  <c r="F62" i="3"/>
  <c r="G80" i="26"/>
  <c r="F76" i="26"/>
  <c r="G75" i="26"/>
  <c r="F79" i="26"/>
  <c r="G142" i="63"/>
  <c r="G45" i="56" s="1"/>
  <c r="E136" i="63"/>
  <c r="E38" i="56" s="1"/>
  <c r="D83" i="63"/>
  <c r="D142" i="63"/>
  <c r="D45" i="56" s="1"/>
  <c r="F147" i="3"/>
  <c r="F188" i="3" s="1"/>
  <c r="F26" i="26" s="1"/>
  <c r="F158" i="3"/>
  <c r="F200" i="3" s="1"/>
  <c r="F155" i="3"/>
  <c r="F197" i="3" s="1"/>
  <c r="F180" i="3"/>
  <c r="F225" i="3" s="1"/>
  <c r="E92" i="72" s="1"/>
  <c r="U92" i="72" s="1"/>
  <c r="F148" i="3"/>
  <c r="F189" i="3" s="1"/>
  <c r="F154" i="3"/>
  <c r="F196" i="3" s="1"/>
  <c r="F178" i="3"/>
  <c r="F223" i="3" s="1"/>
  <c r="F179" i="3"/>
  <c r="F224" i="3" s="1"/>
  <c r="E91" i="72" s="1"/>
  <c r="U91" i="72" s="1"/>
  <c r="F146" i="3"/>
  <c r="F187" i="3" s="1"/>
  <c r="F183" i="3"/>
  <c r="F228" i="3" s="1"/>
  <c r="E95" i="72" s="1"/>
  <c r="U95" i="72" s="1"/>
  <c r="F150" i="3"/>
  <c r="F191" i="3" s="1"/>
  <c r="F156" i="3"/>
  <c r="F198" i="3" s="1"/>
  <c r="E49" i="3"/>
  <c r="E21" i="3"/>
  <c r="E67" i="3"/>
  <c r="E61" i="3"/>
  <c r="E17" i="3"/>
  <c r="E151" i="3" s="1"/>
  <c r="E192" i="3" s="1"/>
  <c r="E12" i="3"/>
  <c r="E51" i="3"/>
  <c r="E181" i="3" s="1"/>
  <c r="E226" i="3" s="1"/>
  <c r="D93" i="72" s="1"/>
  <c r="T93" i="72" s="1"/>
  <c r="E22" i="3"/>
  <c r="E68" i="3"/>
  <c r="E60" i="3"/>
  <c r="E15" i="3"/>
  <c r="E149" i="3" s="1"/>
  <c r="E190" i="3" s="1"/>
  <c r="E16" i="3"/>
  <c r="E53" i="3"/>
  <c r="E50" i="3"/>
  <c r="E89" i="3"/>
  <c r="E90" i="3"/>
  <c r="E59" i="3"/>
  <c r="E32" i="3"/>
  <c r="E165" i="3" s="1"/>
  <c r="E208" i="3" s="1"/>
  <c r="E65" i="3"/>
  <c r="E23" i="3"/>
  <c r="E157" i="3" s="1"/>
  <c r="E199" i="3" s="1"/>
  <c r="E24" i="3"/>
  <c r="E14" i="3"/>
  <c r="E52" i="3"/>
  <c r="E182" i="3" s="1"/>
  <c r="E227" i="3" s="1"/>
  <c r="D94" i="72" s="1"/>
  <c r="T94" i="72" s="1"/>
  <c r="E48" i="3"/>
  <c r="E92" i="3"/>
  <c r="E13" i="3"/>
  <c r="E20" i="3"/>
  <c r="E66" i="3"/>
  <c r="E25" i="3"/>
  <c r="E159" i="3" s="1"/>
  <c r="E201" i="3" s="1"/>
  <c r="E42" i="3"/>
  <c r="E173" i="3" s="1"/>
  <c r="E217" i="3" s="1"/>
  <c r="E58" i="3"/>
  <c r="E91" i="3"/>
  <c r="Q3" i="73" l="1"/>
  <c r="C113" i="62"/>
  <c r="I147" i="63"/>
  <c r="J147" i="63"/>
  <c r="H147" i="63"/>
  <c r="G147" i="63"/>
  <c r="G141" i="63"/>
  <c r="G44" i="56" s="1"/>
  <c r="E114" i="62"/>
  <c r="E113" i="62"/>
  <c r="G81" i="26"/>
  <c r="G82" i="26" s="1"/>
  <c r="G33" i="26"/>
  <c r="G34" i="26"/>
  <c r="B182" i="62"/>
  <c r="F184" i="62" s="1"/>
  <c r="H184" i="62" s="1"/>
  <c r="G45" i="26"/>
  <c r="J141" i="63"/>
  <c r="J44" i="56" s="1"/>
  <c r="N105" i="3"/>
  <c r="N108" i="3" s="1"/>
  <c r="N154" i="3" s="1"/>
  <c r="U3" i="73"/>
  <c r="U7" i="73" s="1"/>
  <c r="F7" i="73"/>
  <c r="N107" i="3"/>
  <c r="N110" i="3" s="1"/>
  <c r="F44" i="56"/>
  <c r="F114" i="62"/>
  <c r="F113" i="62"/>
  <c r="F115" i="62"/>
  <c r="E17" i="63"/>
  <c r="E79" i="63" s="1"/>
  <c r="I141" i="63"/>
  <c r="I44" i="56" s="1"/>
  <c r="C68" i="44"/>
  <c r="D68" i="44" s="1"/>
  <c r="G46" i="26"/>
  <c r="O107" i="3"/>
  <c r="N106" i="3"/>
  <c r="N109" i="3" s="1"/>
  <c r="N155" i="3" s="1"/>
  <c r="O106" i="3"/>
  <c r="O105" i="3"/>
  <c r="H141" i="63"/>
  <c r="H44" i="56" s="1"/>
  <c r="E90" i="72"/>
  <c r="U90" i="72" s="1"/>
  <c r="F229" i="3"/>
  <c r="F202" i="3"/>
  <c r="E14" i="63"/>
  <c r="E76" i="63" s="1"/>
  <c r="F193" i="3"/>
  <c r="E13" i="63"/>
  <c r="E75" i="63" s="1"/>
  <c r="E44" i="26"/>
  <c r="D68" i="72"/>
  <c r="T68" i="72" s="1"/>
  <c r="E32" i="26"/>
  <c r="D59" i="72"/>
  <c r="T59" i="72" s="1"/>
  <c r="F25" i="26"/>
  <c r="E54" i="72"/>
  <c r="U54" i="72" s="1"/>
  <c r="F37" i="26"/>
  <c r="E63" i="72"/>
  <c r="U63" i="72" s="1"/>
  <c r="F43" i="26"/>
  <c r="E67" i="72"/>
  <c r="U67" i="72" s="1"/>
  <c r="E40" i="26"/>
  <c r="D66" i="72"/>
  <c r="T66" i="72" s="1"/>
  <c r="F39" i="26"/>
  <c r="E65" i="72"/>
  <c r="U65" i="72" s="1"/>
  <c r="F27" i="26"/>
  <c r="E56" i="72"/>
  <c r="U56" i="72" s="1"/>
  <c r="F69" i="72"/>
  <c r="V69" i="72" s="1"/>
  <c r="F60" i="72"/>
  <c r="V60" i="72" s="1"/>
  <c r="F96" i="72"/>
  <c r="V96" i="72" s="1"/>
  <c r="E28" i="26"/>
  <c r="D57" i="72"/>
  <c r="T57" i="72" s="1"/>
  <c r="F31" i="26"/>
  <c r="E58" i="72"/>
  <c r="U58" i="72" s="1"/>
  <c r="E55" i="72"/>
  <c r="U55" i="72" s="1"/>
  <c r="E64" i="26"/>
  <c r="I64" i="26" s="1"/>
  <c r="D84" i="72"/>
  <c r="T84" i="72" s="1"/>
  <c r="E52" i="26"/>
  <c r="D75" i="72"/>
  <c r="T75" i="72" s="1"/>
  <c r="F38" i="26"/>
  <c r="E64" i="72"/>
  <c r="U64" i="72" s="1"/>
  <c r="F40" i="26"/>
  <c r="E156" i="3"/>
  <c r="E198" i="3" s="1"/>
  <c r="E62" i="3"/>
  <c r="E69" i="3"/>
  <c r="E146" i="3"/>
  <c r="E187" i="3" s="1"/>
  <c r="F80" i="26"/>
  <c r="F74" i="26"/>
  <c r="E79" i="26"/>
  <c r="I79" i="26" s="1"/>
  <c r="E76" i="26"/>
  <c r="I76" i="26" s="1"/>
  <c r="F73" i="26"/>
  <c r="F75" i="26"/>
  <c r="E147" i="3"/>
  <c r="E188" i="3" s="1"/>
  <c r="E26" i="26" s="1"/>
  <c r="I26" i="26" s="1"/>
  <c r="C83" i="63"/>
  <c r="F140" i="63"/>
  <c r="F43" i="56" s="1"/>
  <c r="G41" i="3"/>
  <c r="D358" i="14"/>
  <c r="E28" i="72" s="1"/>
  <c r="U28" i="72" s="1"/>
  <c r="D359" i="14"/>
  <c r="E29" i="72" s="1"/>
  <c r="U29" i="72" s="1"/>
  <c r="E43" i="3"/>
  <c r="E174" i="3" s="1"/>
  <c r="C360" i="14"/>
  <c r="D30" i="72" s="1"/>
  <c r="T30" i="72" s="1"/>
  <c r="E287" i="14"/>
  <c r="G34" i="3" s="1"/>
  <c r="G167" i="3" s="1"/>
  <c r="G210" i="3" s="1"/>
  <c r="D360" i="14"/>
  <c r="E30" i="72" s="1"/>
  <c r="U30" i="72" s="1"/>
  <c r="E30" i="3"/>
  <c r="E163" i="3" s="1"/>
  <c r="E283" i="14"/>
  <c r="G30" i="3" s="1"/>
  <c r="E360" i="14"/>
  <c r="F30" i="72" s="1"/>
  <c r="V30" i="72" s="1"/>
  <c r="D357" i="14"/>
  <c r="E27" i="72" s="1"/>
  <c r="U27" i="72" s="1"/>
  <c r="E40" i="3"/>
  <c r="E171" i="3" s="1"/>
  <c r="C358" i="14"/>
  <c r="D28" i="72" s="1"/>
  <c r="T28" i="72" s="1"/>
  <c r="C287" i="14"/>
  <c r="E34" i="3" s="1"/>
  <c r="E167" i="3" s="1"/>
  <c r="E210" i="3" s="1"/>
  <c r="E41" i="3"/>
  <c r="E172" i="3" s="1"/>
  <c r="E44" i="3"/>
  <c r="E175" i="3" s="1"/>
  <c r="E219" i="3" s="1"/>
  <c r="F43" i="3"/>
  <c r="E178" i="3"/>
  <c r="E223" i="3" s="1"/>
  <c r="E158" i="3"/>
  <c r="E200" i="3" s="1"/>
  <c r="E183" i="3"/>
  <c r="E228" i="3" s="1"/>
  <c r="D95" i="72" s="1"/>
  <c r="T95" i="72" s="1"/>
  <c r="E150" i="3"/>
  <c r="E191" i="3" s="1"/>
  <c r="E154" i="3"/>
  <c r="E196" i="3" s="1"/>
  <c r="E155" i="3"/>
  <c r="E179" i="3"/>
  <c r="E224" i="3" s="1"/>
  <c r="D91" i="72" s="1"/>
  <c r="T91" i="72" s="1"/>
  <c r="E148" i="3"/>
  <c r="E189" i="3" s="1"/>
  <c r="E180" i="3"/>
  <c r="E225" i="3" s="1"/>
  <c r="D92" i="72" s="1"/>
  <c r="T92" i="72" s="1"/>
  <c r="D90" i="3"/>
  <c r="C93" i="72"/>
  <c r="S93" i="72" s="1"/>
  <c r="D92" i="3"/>
  <c r="C94" i="72"/>
  <c r="S94" i="72" s="1"/>
  <c r="D89" i="3"/>
  <c r="D91" i="3"/>
  <c r="F81" i="26" l="1"/>
  <c r="F82" i="26" s="1"/>
  <c r="F33" i="26"/>
  <c r="F34" i="26"/>
  <c r="F45" i="26"/>
  <c r="I40" i="26"/>
  <c r="B99" i="26" s="1"/>
  <c r="C99" i="26" s="1"/>
  <c r="I44" i="26"/>
  <c r="B101" i="26" s="1"/>
  <c r="C101" i="26" s="1"/>
  <c r="I52" i="26"/>
  <c r="B108" i="26" s="1"/>
  <c r="C108" i="26" s="1"/>
  <c r="I28" i="26"/>
  <c r="B90" i="26" s="1"/>
  <c r="C90" i="26" s="1"/>
  <c r="I32" i="26"/>
  <c r="B92" i="26" s="1"/>
  <c r="C92" i="26" s="1"/>
  <c r="H7" i="56"/>
  <c r="D17" i="63"/>
  <c r="D79" i="63" s="1"/>
  <c r="N197" i="3"/>
  <c r="O38" i="26" s="1"/>
  <c r="B117" i="26"/>
  <c r="C117" i="26" s="1"/>
  <c r="F46" i="26"/>
  <c r="E6" i="73"/>
  <c r="T6" i="73" s="1"/>
  <c r="E96" i="72"/>
  <c r="U96" i="72" s="1"/>
  <c r="E3" i="73"/>
  <c r="E2" i="73"/>
  <c r="D90" i="72"/>
  <c r="T90" i="72" s="1"/>
  <c r="E229" i="3"/>
  <c r="E193" i="3"/>
  <c r="D13" i="63"/>
  <c r="E27" i="26"/>
  <c r="D56" i="72"/>
  <c r="T56" i="72" s="1"/>
  <c r="E25" i="26"/>
  <c r="D54" i="72"/>
  <c r="T54" i="72" s="1"/>
  <c r="E56" i="26"/>
  <c r="D77" i="72"/>
  <c r="T77" i="72" s="1"/>
  <c r="G56" i="26"/>
  <c r="F77" i="72"/>
  <c r="V77" i="72" s="1"/>
  <c r="E39" i="26"/>
  <c r="D65" i="72"/>
  <c r="T65" i="72" s="1"/>
  <c r="E69" i="72"/>
  <c r="U69" i="72" s="1"/>
  <c r="E31" i="26"/>
  <c r="D58" i="72"/>
  <c r="T58" i="72" s="1"/>
  <c r="E43" i="26"/>
  <c r="D67" i="72"/>
  <c r="T67" i="72" s="1"/>
  <c r="E37" i="26"/>
  <c r="D63" i="72"/>
  <c r="T63" i="72" s="1"/>
  <c r="E68" i="26"/>
  <c r="D86" i="72"/>
  <c r="T86" i="72" s="1"/>
  <c r="D55" i="72"/>
  <c r="T55" i="72" s="1"/>
  <c r="E60" i="72"/>
  <c r="U60" i="72" s="1"/>
  <c r="C42" i="71"/>
  <c r="C40" i="71"/>
  <c r="D39" i="71"/>
  <c r="D42" i="71"/>
  <c r="D41" i="71"/>
  <c r="E42" i="71"/>
  <c r="D40" i="71"/>
  <c r="D14" i="63"/>
  <c r="D76" i="63" s="1"/>
  <c r="D76" i="26"/>
  <c r="D79" i="26"/>
  <c r="E197" i="3"/>
  <c r="E202" i="3" s="1"/>
  <c r="N140" i="3"/>
  <c r="N180" i="3" s="1"/>
  <c r="N225" i="3" s="1"/>
  <c r="O140" i="3"/>
  <c r="O180" i="3" s="1"/>
  <c r="O225" i="3" s="1"/>
  <c r="N138" i="3"/>
  <c r="N178" i="3" s="1"/>
  <c r="N223" i="3" s="1"/>
  <c r="O138" i="3"/>
  <c r="O178" i="3" s="1"/>
  <c r="O223" i="3" s="1"/>
  <c r="N139" i="3"/>
  <c r="N179" i="3" s="1"/>
  <c r="N224" i="3" s="1"/>
  <c r="O139" i="3"/>
  <c r="O179" i="3" s="1"/>
  <c r="O224" i="3" s="1"/>
  <c r="N141" i="3"/>
  <c r="N183" i="3" s="1"/>
  <c r="N228" i="3" s="1"/>
  <c r="O141" i="3"/>
  <c r="O183" i="3" s="1"/>
  <c r="O228" i="3" s="1"/>
  <c r="N196" i="3"/>
  <c r="N156" i="3"/>
  <c r="N198" i="3" s="1"/>
  <c r="O39" i="26" s="1"/>
  <c r="G136" i="26" s="1"/>
  <c r="O103" i="3"/>
  <c r="N158" i="3"/>
  <c r="N200" i="3" s="1"/>
  <c r="O43" i="26" s="1"/>
  <c r="F19" i="78" s="1"/>
  <c r="E75" i="26"/>
  <c r="I75" i="26" s="1"/>
  <c r="E80" i="26"/>
  <c r="I80" i="26" s="1"/>
  <c r="E73" i="26"/>
  <c r="E74" i="26"/>
  <c r="C95" i="72"/>
  <c r="S95" i="72" s="1"/>
  <c r="C286" i="14"/>
  <c r="E33" i="3" s="1"/>
  <c r="E166" i="3" s="1"/>
  <c r="D284" i="14"/>
  <c r="F31" i="3" s="1"/>
  <c r="G83" i="3"/>
  <c r="G172" i="3" s="1"/>
  <c r="G216" i="3" s="1"/>
  <c r="G84" i="3"/>
  <c r="C356" i="14"/>
  <c r="D26" i="72" s="1"/>
  <c r="T26" i="72" s="1"/>
  <c r="F41" i="3"/>
  <c r="G81" i="3"/>
  <c r="C284" i="14"/>
  <c r="E31" i="3" s="1"/>
  <c r="E164" i="3" s="1"/>
  <c r="D283" i="14"/>
  <c r="F30" i="3" s="1"/>
  <c r="D286" i="14"/>
  <c r="F33" i="3" s="1"/>
  <c r="D356" i="14"/>
  <c r="E26" i="72" s="1"/>
  <c r="U26" i="72" s="1"/>
  <c r="C282" i="14"/>
  <c r="E29" i="3" s="1"/>
  <c r="G39" i="3"/>
  <c r="F39" i="3"/>
  <c r="E358" i="14"/>
  <c r="F28" i="72" s="1"/>
  <c r="V28" i="72" s="1"/>
  <c r="E359" i="14"/>
  <c r="F29" i="72" s="1"/>
  <c r="V29" i="72" s="1"/>
  <c r="C357" i="14"/>
  <c r="D27" i="72" s="1"/>
  <c r="T27" i="72" s="1"/>
  <c r="C359" i="14"/>
  <c r="D29" i="72" s="1"/>
  <c r="T29" i="72" s="1"/>
  <c r="G40" i="3"/>
  <c r="D287" i="14"/>
  <c r="F34" i="3" s="1"/>
  <c r="F167" i="3" s="1"/>
  <c r="F210" i="3" s="1"/>
  <c r="F82" i="3"/>
  <c r="F84" i="3"/>
  <c r="E356" i="14"/>
  <c r="F26" i="72" s="1"/>
  <c r="V26" i="72" s="1"/>
  <c r="G82" i="3"/>
  <c r="G44" i="3"/>
  <c r="G175" i="3" s="1"/>
  <c r="G219" i="3" s="1"/>
  <c r="F81" i="3"/>
  <c r="E284" i="14"/>
  <c r="G31" i="3" s="1"/>
  <c r="E286" i="14"/>
  <c r="G33" i="3" s="1"/>
  <c r="E39" i="3"/>
  <c r="E170" i="3" s="1"/>
  <c r="E357" i="14"/>
  <c r="F27" i="72" s="1"/>
  <c r="V27" i="72" s="1"/>
  <c r="F40" i="3"/>
  <c r="F44" i="3"/>
  <c r="F175" i="3" s="1"/>
  <c r="F219" i="3" s="1"/>
  <c r="G43" i="3"/>
  <c r="C92" i="72"/>
  <c r="S92" i="72" s="1"/>
  <c r="C91" i="72"/>
  <c r="S91" i="72" s="1"/>
  <c r="T2" i="73" l="1"/>
  <c r="T3" i="73"/>
  <c r="E81" i="26"/>
  <c r="E33" i="26"/>
  <c r="E34" i="26"/>
  <c r="I73" i="26"/>
  <c r="I74" i="26"/>
  <c r="C17" i="63"/>
  <c r="C79" i="63" s="1"/>
  <c r="I37" i="26"/>
  <c r="I25" i="26"/>
  <c r="N131" i="3"/>
  <c r="N171" i="3" s="1"/>
  <c r="N215" i="3" s="1"/>
  <c r="O62" i="26" s="1"/>
  <c r="G92" i="26"/>
  <c r="E92" i="26"/>
  <c r="J92" i="26"/>
  <c r="K92" i="26"/>
  <c r="I92" i="26"/>
  <c r="H92" i="26"/>
  <c r="F92" i="26"/>
  <c r="F101" i="26"/>
  <c r="I101" i="26"/>
  <c r="H101" i="26"/>
  <c r="J101" i="26"/>
  <c r="G101" i="26"/>
  <c r="E101" i="26"/>
  <c r="K101" i="26"/>
  <c r="I43" i="26"/>
  <c r="B100" i="26" s="1"/>
  <c r="C100" i="26" s="1"/>
  <c r="I39" i="26"/>
  <c r="B98" i="26" s="1"/>
  <c r="C98" i="26" s="1"/>
  <c r="I27" i="26"/>
  <c r="I31" i="26"/>
  <c r="B91" i="26" s="1"/>
  <c r="C91" i="26" s="1"/>
  <c r="B86" i="71"/>
  <c r="C13" i="63"/>
  <c r="D75" i="63"/>
  <c r="O156" i="3"/>
  <c r="O198" i="3" s="1"/>
  <c r="P39" i="26" s="1"/>
  <c r="H136" i="26" s="1"/>
  <c r="O104" i="3"/>
  <c r="E162" i="3"/>
  <c r="E35" i="3"/>
  <c r="D6" i="73"/>
  <c r="S6" i="73" s="1"/>
  <c r="D3" i="73"/>
  <c r="D2" i="73"/>
  <c r="D96" i="72"/>
  <c r="T96" i="72" s="1"/>
  <c r="O229" i="3"/>
  <c r="M38" i="73" s="1"/>
  <c r="N229" i="3"/>
  <c r="L38" i="73" s="1"/>
  <c r="AA38" i="73" s="1"/>
  <c r="O37" i="26"/>
  <c r="N202" i="3"/>
  <c r="L35" i="73" s="1"/>
  <c r="AA35" i="73" s="1"/>
  <c r="F68" i="26"/>
  <c r="E86" i="72"/>
  <c r="U86" i="72" s="1"/>
  <c r="F56" i="26"/>
  <c r="I56" i="26" s="1"/>
  <c r="E77" i="72"/>
  <c r="U77" i="72" s="1"/>
  <c r="D60" i="72"/>
  <c r="T60" i="72" s="1"/>
  <c r="F31" i="72"/>
  <c r="V31" i="72" s="1"/>
  <c r="E31" i="72"/>
  <c r="U31" i="72" s="1"/>
  <c r="G63" i="26"/>
  <c r="F83" i="72"/>
  <c r="V83" i="72" s="1"/>
  <c r="E38" i="26"/>
  <c r="D64" i="72"/>
  <c r="T64" i="72" s="1"/>
  <c r="G68" i="26"/>
  <c r="F86" i="72"/>
  <c r="V86" i="72" s="1"/>
  <c r="D31" i="72"/>
  <c r="T31" i="72" s="1"/>
  <c r="E39" i="71"/>
  <c r="C41" i="71"/>
  <c r="E40" i="71"/>
  <c r="C39" i="71"/>
  <c r="C38" i="71"/>
  <c r="E38" i="71"/>
  <c r="D38" i="71"/>
  <c r="D43" i="71" s="1"/>
  <c r="D22" i="63" s="1"/>
  <c r="D134" i="63" s="1"/>
  <c r="E41" i="71"/>
  <c r="B85" i="71" s="1"/>
  <c r="B123" i="26"/>
  <c r="H26" i="24"/>
  <c r="H135" i="24" s="1"/>
  <c r="F26" i="24"/>
  <c r="F135" i="24" s="1"/>
  <c r="B20" i="24"/>
  <c r="B129" i="24" s="1"/>
  <c r="B27" i="9" s="1"/>
  <c r="B21" i="49" s="1"/>
  <c r="B94" i="49" s="1"/>
  <c r="C26" i="24"/>
  <c r="C135" i="24" s="1"/>
  <c r="G14" i="24"/>
  <c r="G123" i="24" s="1"/>
  <c r="B26" i="24"/>
  <c r="B135" i="24" s="1"/>
  <c r="E26" i="24"/>
  <c r="E135" i="24" s="1"/>
  <c r="G26" i="24"/>
  <c r="G135" i="24" s="1"/>
  <c r="D26" i="24"/>
  <c r="D135" i="24" s="1"/>
  <c r="H8" i="24"/>
  <c r="H117" i="24" s="1"/>
  <c r="H15" i="9" s="1"/>
  <c r="H7" i="49" s="1"/>
  <c r="H80" i="49" s="1"/>
  <c r="D80" i="26"/>
  <c r="D74" i="26"/>
  <c r="D75" i="26"/>
  <c r="P80" i="26"/>
  <c r="P73" i="26"/>
  <c r="O80" i="26"/>
  <c r="O73" i="26"/>
  <c r="P74" i="26"/>
  <c r="P75" i="26"/>
  <c r="O74" i="26"/>
  <c r="O75" i="26"/>
  <c r="O133" i="3"/>
  <c r="O174" i="3" s="1"/>
  <c r="O218" i="3" s="1"/>
  <c r="P67" i="26" s="1"/>
  <c r="N133" i="3"/>
  <c r="N174" i="3" s="1"/>
  <c r="N218" i="3" s="1"/>
  <c r="O67" i="26" s="1"/>
  <c r="F31" i="78" s="1"/>
  <c r="O131" i="3"/>
  <c r="O171" i="3" s="1"/>
  <c r="O215" i="3" s="1"/>
  <c r="P62" i="26" s="1"/>
  <c r="O130" i="3"/>
  <c r="O170" i="3" s="1"/>
  <c r="O214" i="3" s="1"/>
  <c r="N130" i="3"/>
  <c r="N170" i="3" s="1"/>
  <c r="N214" i="3" s="1"/>
  <c r="G174" i="3"/>
  <c r="G218" i="3" s="1"/>
  <c r="F170" i="3"/>
  <c r="F214" i="3" s="1"/>
  <c r="F171" i="3"/>
  <c r="F215" i="3" s="1"/>
  <c r="G171" i="3"/>
  <c r="G215" i="3" s="1"/>
  <c r="G170" i="3"/>
  <c r="G214" i="3" s="1"/>
  <c r="F174" i="3"/>
  <c r="F218" i="3" s="1"/>
  <c r="D319" i="14"/>
  <c r="F73" i="3" s="1"/>
  <c r="D320" i="14"/>
  <c r="F74" i="3" s="1"/>
  <c r="E321" i="14"/>
  <c r="G75" i="3" s="1"/>
  <c r="G164" i="3" s="1"/>
  <c r="G207" i="3" s="1"/>
  <c r="E322" i="14"/>
  <c r="G76" i="3" s="1"/>
  <c r="G166" i="3" s="1"/>
  <c r="G209" i="3" s="1"/>
  <c r="D282" i="14"/>
  <c r="F29" i="3" s="1"/>
  <c r="F35" i="3" s="1"/>
  <c r="E319" i="14"/>
  <c r="G73" i="3" s="1"/>
  <c r="D321" i="14"/>
  <c r="F75" i="3" s="1"/>
  <c r="D322" i="14"/>
  <c r="F76" i="3" s="1"/>
  <c r="E282" i="14"/>
  <c r="G29" i="3" s="1"/>
  <c r="G35" i="3" s="1"/>
  <c r="E320" i="14"/>
  <c r="G74" i="3" s="1"/>
  <c r="G163" i="3" s="1"/>
  <c r="G206" i="3" s="1"/>
  <c r="F83" i="3"/>
  <c r="N132" i="3" s="1"/>
  <c r="D20" i="24"/>
  <c r="D129" i="24" s="1"/>
  <c r="D27" i="9" s="1"/>
  <c r="F20" i="24"/>
  <c r="F129" i="24" s="1"/>
  <c r="F27" i="9" s="1"/>
  <c r="H20" i="24"/>
  <c r="H129" i="24" s="1"/>
  <c r="H27" i="9" s="1"/>
  <c r="G20" i="24"/>
  <c r="G129" i="24" s="1"/>
  <c r="G27" i="9" s="1"/>
  <c r="E20" i="24"/>
  <c r="E129" i="24" s="1"/>
  <c r="E27" i="9" s="1"/>
  <c r="C20" i="24"/>
  <c r="C129" i="24" s="1"/>
  <c r="C27" i="9" s="1"/>
  <c r="S3" i="73" l="1"/>
  <c r="S2" i="73"/>
  <c r="I68" i="26"/>
  <c r="B119" i="26" s="1"/>
  <c r="C119" i="26" s="1"/>
  <c r="H119" i="26" s="1"/>
  <c r="C75" i="63"/>
  <c r="B75" i="63"/>
  <c r="P81" i="26"/>
  <c r="P82" i="26" s="1"/>
  <c r="I23" i="44" s="1"/>
  <c r="I81" i="26"/>
  <c r="I82" i="26" s="1"/>
  <c r="O45" i="26"/>
  <c r="F20" i="78" s="1"/>
  <c r="O46" i="26"/>
  <c r="H20" i="44" s="1"/>
  <c r="I34" i="26"/>
  <c r="O81" i="26"/>
  <c r="E45" i="26"/>
  <c r="B87" i="26"/>
  <c r="I33" i="26"/>
  <c r="B93" i="26" s="1"/>
  <c r="C93" i="26" s="1"/>
  <c r="E82" i="26"/>
  <c r="B88" i="26"/>
  <c r="C88" i="26" s="1"/>
  <c r="G88" i="26" s="1"/>
  <c r="K91" i="26"/>
  <c r="H131" i="26" s="1"/>
  <c r="F91" i="26"/>
  <c r="C131" i="26" s="1"/>
  <c r="E91" i="26"/>
  <c r="B131" i="26" s="1"/>
  <c r="I91" i="26"/>
  <c r="F131" i="26" s="1"/>
  <c r="G91" i="26"/>
  <c r="D131" i="26" s="1"/>
  <c r="J91" i="26"/>
  <c r="G131" i="26" s="1"/>
  <c r="H91" i="26"/>
  <c r="E131" i="26" s="1"/>
  <c r="B89" i="26"/>
  <c r="C89" i="26" s="1"/>
  <c r="I38" i="26"/>
  <c r="I46" i="26" s="1"/>
  <c r="B110" i="26"/>
  <c r="C110" i="26" s="1"/>
  <c r="E110" i="26" s="1"/>
  <c r="B96" i="26"/>
  <c r="C96" i="26" s="1"/>
  <c r="F96" i="26" s="1"/>
  <c r="B84" i="71"/>
  <c r="B82" i="71"/>
  <c r="B83" i="71"/>
  <c r="C123" i="26"/>
  <c r="O109" i="3"/>
  <c r="O155" i="3" s="1"/>
  <c r="O197" i="3" s="1"/>
  <c r="P38" i="26" s="1"/>
  <c r="O108" i="3"/>
  <c r="O154" i="3" s="1"/>
  <c r="O196" i="3" s="1"/>
  <c r="O110" i="3"/>
  <c r="O158" i="3" s="1"/>
  <c r="O200" i="3" s="1"/>
  <c r="P43" i="26" s="1"/>
  <c r="K100" i="26" s="1"/>
  <c r="H138" i="26" s="1"/>
  <c r="L29" i="63"/>
  <c r="L91" i="63" s="1"/>
  <c r="G21" i="9"/>
  <c r="D12" i="73"/>
  <c r="C12" i="73"/>
  <c r="E12" i="73"/>
  <c r="C6" i="73"/>
  <c r="R6" i="73" s="1"/>
  <c r="H33" i="9"/>
  <c r="D33" i="9"/>
  <c r="E33" i="9"/>
  <c r="G33" i="9"/>
  <c r="B33" i="9"/>
  <c r="C33" i="9"/>
  <c r="F33" i="9"/>
  <c r="C2" i="73"/>
  <c r="E43" i="71"/>
  <c r="E22" i="63" s="1"/>
  <c r="C43" i="71"/>
  <c r="O61" i="26"/>
  <c r="G220" i="3"/>
  <c r="C90" i="72"/>
  <c r="S90" i="72" s="1"/>
  <c r="P61" i="26"/>
  <c r="C14" i="63"/>
  <c r="C76" i="63" s="1"/>
  <c r="G51" i="26"/>
  <c r="F74" i="72"/>
  <c r="V74" i="72" s="1"/>
  <c r="G61" i="26"/>
  <c r="F81" i="72"/>
  <c r="V81" i="72" s="1"/>
  <c r="G67" i="26"/>
  <c r="F85" i="72"/>
  <c r="V85" i="72" s="1"/>
  <c r="G50" i="26"/>
  <c r="F73" i="72"/>
  <c r="V73" i="72" s="1"/>
  <c r="G62" i="26"/>
  <c r="F82" i="72"/>
  <c r="V82" i="72" s="1"/>
  <c r="G55" i="26"/>
  <c r="F76" i="72"/>
  <c r="V76" i="72" s="1"/>
  <c r="F61" i="26"/>
  <c r="E81" i="72"/>
  <c r="U81" i="72" s="1"/>
  <c r="F62" i="26"/>
  <c r="E82" i="72"/>
  <c r="U82" i="72" s="1"/>
  <c r="D69" i="72"/>
  <c r="T69" i="72" s="1"/>
  <c r="F67" i="26"/>
  <c r="E85" i="72"/>
  <c r="U85" i="72" s="1"/>
  <c r="E14" i="24"/>
  <c r="E123" i="24" s="1"/>
  <c r="H14" i="24"/>
  <c r="H123" i="24" s="1"/>
  <c r="C14" i="24"/>
  <c r="C123" i="24" s="1"/>
  <c r="D14" i="24"/>
  <c r="D123" i="24" s="1"/>
  <c r="F14" i="24"/>
  <c r="F123" i="24" s="1"/>
  <c r="B14" i="24"/>
  <c r="B123" i="24" s="1"/>
  <c r="G8" i="24"/>
  <c r="G117" i="24" s="1"/>
  <c r="G15" i="9" s="1"/>
  <c r="G7" i="49" s="1"/>
  <c r="G80" i="49" s="1"/>
  <c r="B8" i="24"/>
  <c r="B117" i="24" s="1"/>
  <c r="B15" i="9" s="1"/>
  <c r="B7" i="49" s="1"/>
  <c r="B80" i="49" s="1"/>
  <c r="F8" i="24"/>
  <c r="F117" i="24" s="1"/>
  <c r="F15" i="9" s="1"/>
  <c r="F7" i="49" s="1"/>
  <c r="F80" i="49" s="1"/>
  <c r="D8" i="24"/>
  <c r="D117" i="24" s="1"/>
  <c r="D15" i="9" s="1"/>
  <c r="D7" i="49" s="1"/>
  <c r="D80" i="49" s="1"/>
  <c r="C8" i="24"/>
  <c r="E8" i="24"/>
  <c r="E117" i="24" s="1"/>
  <c r="E15" i="9" s="1"/>
  <c r="E7" i="49" s="1"/>
  <c r="E80" i="49" s="1"/>
  <c r="B7" i="24"/>
  <c r="B116" i="24" s="1"/>
  <c r="B14" i="9" s="1"/>
  <c r="D73" i="26"/>
  <c r="F100" i="26"/>
  <c r="C138" i="26" s="1"/>
  <c r="J100" i="26"/>
  <c r="G138" i="26" s="1"/>
  <c r="G100" i="26"/>
  <c r="D138" i="26" s="1"/>
  <c r="H100" i="26"/>
  <c r="E138" i="26" s="1"/>
  <c r="E100" i="26"/>
  <c r="B138" i="26" s="1"/>
  <c r="I100" i="26"/>
  <c r="F138" i="26" s="1"/>
  <c r="H98" i="26"/>
  <c r="E98" i="26"/>
  <c r="I98" i="26"/>
  <c r="F98" i="26"/>
  <c r="J98" i="26"/>
  <c r="G98" i="26"/>
  <c r="K98" i="26"/>
  <c r="F172" i="3"/>
  <c r="F216" i="3" s="1"/>
  <c r="F220" i="3" s="1"/>
  <c r="N172" i="3"/>
  <c r="N216" i="3" s="1"/>
  <c r="O63" i="26" s="1"/>
  <c r="O132" i="3"/>
  <c r="O172" i="3" s="1"/>
  <c r="O216" i="3" s="1"/>
  <c r="P63" i="26" s="1"/>
  <c r="H150" i="26" s="1"/>
  <c r="G77" i="3"/>
  <c r="F77" i="3"/>
  <c r="F162" i="3"/>
  <c r="F205" i="3" s="1"/>
  <c r="G162" i="3"/>
  <c r="G205" i="3" s="1"/>
  <c r="G211" i="3" s="1"/>
  <c r="G21" i="49"/>
  <c r="G94" i="49" s="1"/>
  <c r="H21" i="49"/>
  <c r="H94" i="49" s="1"/>
  <c r="C21" i="49"/>
  <c r="C94" i="49" s="1"/>
  <c r="F21" i="49"/>
  <c r="F94" i="49" s="1"/>
  <c r="E21" i="49"/>
  <c r="E94" i="49" s="1"/>
  <c r="D21" i="49"/>
  <c r="D94" i="49" s="1"/>
  <c r="F166" i="3"/>
  <c r="F209" i="3" s="1"/>
  <c r="F164" i="3"/>
  <c r="F207" i="3" s="1"/>
  <c r="F163" i="3"/>
  <c r="F206" i="3" s="1"/>
  <c r="C323" i="14"/>
  <c r="E77" i="3" s="1"/>
  <c r="E68" i="56" l="1"/>
  <c r="E69" i="56"/>
  <c r="R2" i="73"/>
  <c r="G150" i="26"/>
  <c r="F29" i="78"/>
  <c r="T12" i="73"/>
  <c r="T15" i="73" s="1"/>
  <c r="O82" i="26"/>
  <c r="H23" i="44" s="1"/>
  <c r="F35" i="78"/>
  <c r="C117" i="24"/>
  <c r="C15" i="9" s="1"/>
  <c r="C7" i="49" s="1"/>
  <c r="C80" i="49" s="1"/>
  <c r="I80" i="49" s="1"/>
  <c r="B129" i="49" s="1"/>
  <c r="B124" i="26"/>
  <c r="C62" i="62"/>
  <c r="C116" i="62" s="1"/>
  <c r="C182" i="62" s="1"/>
  <c r="F185" i="62" s="1"/>
  <c r="H8" i="56" s="1"/>
  <c r="G69" i="26"/>
  <c r="P69" i="26"/>
  <c r="P70" i="26"/>
  <c r="I22" i="44" s="1"/>
  <c r="O69" i="26"/>
  <c r="F32" i="78" s="1"/>
  <c r="O70" i="26"/>
  <c r="H22" i="44" s="1"/>
  <c r="F69" i="26"/>
  <c r="I45" i="26"/>
  <c r="B102" i="26" s="1"/>
  <c r="C102" i="26" s="1"/>
  <c r="E102" i="26" s="1"/>
  <c r="B139" i="26" s="1"/>
  <c r="B16" i="24" s="1"/>
  <c r="B125" i="24" s="1"/>
  <c r="B23" i="9" s="1"/>
  <c r="B16" i="49" s="1"/>
  <c r="E46" i="26"/>
  <c r="C9" i="24"/>
  <c r="C118" i="24" s="1"/>
  <c r="H9" i="24"/>
  <c r="H118" i="24" s="1"/>
  <c r="H16" i="9" s="1"/>
  <c r="H8" i="49" s="1"/>
  <c r="H81" i="49" s="1"/>
  <c r="B9" i="24"/>
  <c r="B118" i="24" s="1"/>
  <c r="B16" i="9" s="1"/>
  <c r="B8" i="49" s="1"/>
  <c r="B81" i="49" s="1"/>
  <c r="F88" i="26"/>
  <c r="E88" i="26"/>
  <c r="J88" i="26"/>
  <c r="H88" i="26"/>
  <c r="I88" i="26"/>
  <c r="B97" i="26"/>
  <c r="C97" i="26" s="1"/>
  <c r="H97" i="26" s="1"/>
  <c r="K88" i="26"/>
  <c r="J110" i="26"/>
  <c r="J96" i="26"/>
  <c r="H110" i="26"/>
  <c r="F110" i="26"/>
  <c r="K110" i="26"/>
  <c r="I110" i="26"/>
  <c r="G110" i="26"/>
  <c r="G89" i="26"/>
  <c r="I89" i="26"/>
  <c r="J89" i="26"/>
  <c r="E89" i="26"/>
  <c r="H89" i="26"/>
  <c r="K89" i="26"/>
  <c r="F89" i="26"/>
  <c r="E96" i="26"/>
  <c r="I96" i="26"/>
  <c r="G96" i="26"/>
  <c r="H96" i="26"/>
  <c r="B6" i="49"/>
  <c r="B79" i="49" s="1"/>
  <c r="G93" i="26"/>
  <c r="D132" i="26" s="1"/>
  <c r="D133" i="26" s="1"/>
  <c r="K93" i="26"/>
  <c r="H132" i="26" s="1"/>
  <c r="H133" i="26" s="1"/>
  <c r="E93" i="26"/>
  <c r="B132" i="26" s="1"/>
  <c r="B133" i="26" s="1"/>
  <c r="J93" i="26"/>
  <c r="G132" i="26" s="1"/>
  <c r="G133" i="26" s="1"/>
  <c r="H93" i="26"/>
  <c r="E132" i="26" s="1"/>
  <c r="E133" i="26" s="1"/>
  <c r="I93" i="26"/>
  <c r="F132" i="26" s="1"/>
  <c r="F133" i="26" s="1"/>
  <c r="F93" i="26"/>
  <c r="G43" i="71"/>
  <c r="L32" i="63"/>
  <c r="L94" i="63" s="1"/>
  <c r="F62" i="62"/>
  <c r="F116" i="62" s="1"/>
  <c r="F182" i="62" s="1"/>
  <c r="F188" i="62" s="1"/>
  <c r="M32" i="63"/>
  <c r="E84" i="63"/>
  <c r="E134" i="63"/>
  <c r="C22" i="63"/>
  <c r="C134" i="63" s="1"/>
  <c r="C87" i="26"/>
  <c r="H37" i="44"/>
  <c r="H58" i="44" s="1"/>
  <c r="G37" i="44"/>
  <c r="G58" i="44" s="1"/>
  <c r="G34" i="44"/>
  <c r="G55" i="44" s="1"/>
  <c r="G70" i="26"/>
  <c r="C15" i="73"/>
  <c r="R12" i="73"/>
  <c r="R15" i="73" s="1"/>
  <c r="Q12" i="73"/>
  <c r="Q15" i="73" s="1"/>
  <c r="D15" i="73"/>
  <c r="S12" i="73"/>
  <c r="S15" i="73" s="1"/>
  <c r="E15" i="73"/>
  <c r="P37" i="26"/>
  <c r="O202" i="3"/>
  <c r="M35" i="73" s="1"/>
  <c r="C21" i="9"/>
  <c r="B21" i="9"/>
  <c r="D21" i="9"/>
  <c r="H21" i="9"/>
  <c r="G14" i="49"/>
  <c r="G87" i="49" s="1"/>
  <c r="F21" i="9"/>
  <c r="E21" i="9"/>
  <c r="E28" i="49"/>
  <c r="E101" i="49" s="1"/>
  <c r="N162" i="3"/>
  <c r="N205" i="3" s="1"/>
  <c r="D28" i="49"/>
  <c r="D101" i="49" s="1"/>
  <c r="F28" i="49"/>
  <c r="F101" i="49" s="1"/>
  <c r="B28" i="49"/>
  <c r="B101" i="49" s="1"/>
  <c r="C28" i="49"/>
  <c r="C101" i="49" s="1"/>
  <c r="G28" i="49"/>
  <c r="G101" i="49" s="1"/>
  <c r="H28" i="49"/>
  <c r="H101" i="49" s="1"/>
  <c r="C3" i="73"/>
  <c r="G119" i="26"/>
  <c r="I119" i="26"/>
  <c r="F119" i="26"/>
  <c r="C96" i="72"/>
  <c r="K119" i="26"/>
  <c r="E119" i="26"/>
  <c r="O220" i="3"/>
  <c r="M37" i="73" s="1"/>
  <c r="N220" i="3"/>
  <c r="L37" i="73" s="1"/>
  <c r="AA37" i="73" s="1"/>
  <c r="F211" i="3"/>
  <c r="J119" i="26"/>
  <c r="E16" i="63"/>
  <c r="E78" i="63" s="1"/>
  <c r="M31" i="63"/>
  <c r="L31" i="63"/>
  <c r="L93" i="63" s="1"/>
  <c r="F50" i="26"/>
  <c r="E73" i="72"/>
  <c r="U73" i="72" s="1"/>
  <c r="F87" i="72"/>
  <c r="V87" i="72" s="1"/>
  <c r="F55" i="26"/>
  <c r="E76" i="72"/>
  <c r="U76" i="72" s="1"/>
  <c r="G49" i="26"/>
  <c r="G57" i="26" s="1"/>
  <c r="F72" i="72"/>
  <c r="V72" i="72" s="1"/>
  <c r="F51" i="26"/>
  <c r="E74" i="72"/>
  <c r="U74" i="72" s="1"/>
  <c r="F49" i="26"/>
  <c r="E72" i="72"/>
  <c r="U72" i="72" s="1"/>
  <c r="F63" i="26"/>
  <c r="D16" i="63" s="1"/>
  <c r="D78" i="63" s="1"/>
  <c r="E83" i="72"/>
  <c r="U83" i="72" s="1"/>
  <c r="D84" i="63"/>
  <c r="D9" i="24"/>
  <c r="D118" i="24" s="1"/>
  <c r="G9" i="24"/>
  <c r="G118" i="24" s="1"/>
  <c r="E31" i="24"/>
  <c r="E140" i="24" s="1"/>
  <c r="E38" i="9" s="1"/>
  <c r="E35" i="49" s="1"/>
  <c r="D15" i="24"/>
  <c r="D124" i="24" s="1"/>
  <c r="F31" i="24"/>
  <c r="F140" i="24" s="1"/>
  <c r="F38" i="9" s="1"/>
  <c r="F35" i="49" s="1"/>
  <c r="H31" i="24"/>
  <c r="H140" i="24" s="1"/>
  <c r="H38" i="9" s="1"/>
  <c r="H35" i="49" s="1"/>
  <c r="H13" i="24"/>
  <c r="H122" i="24" s="1"/>
  <c r="F13" i="24"/>
  <c r="F122" i="24" s="1"/>
  <c r="E46" i="78" s="1"/>
  <c r="K46" i="78" s="1"/>
  <c r="P46" i="78" s="1"/>
  <c r="B15" i="24"/>
  <c r="B124" i="24" s="1"/>
  <c r="B22" i="9" s="1"/>
  <c r="G15" i="24"/>
  <c r="G124" i="24" s="1"/>
  <c r="F9" i="24"/>
  <c r="F118" i="24" s="1"/>
  <c r="C13" i="24"/>
  <c r="C122" i="24" s="1"/>
  <c r="B46" i="78" s="1"/>
  <c r="H46" i="78" s="1"/>
  <c r="M46" i="78" s="1"/>
  <c r="B31" i="24"/>
  <c r="B140" i="24" s="1"/>
  <c r="B38" i="9" s="1"/>
  <c r="B35" i="49" s="1"/>
  <c r="D31" i="24"/>
  <c r="D140" i="24" s="1"/>
  <c r="D38" i="9" s="1"/>
  <c r="D35" i="49" s="1"/>
  <c r="D13" i="24"/>
  <c r="D122" i="24" s="1"/>
  <c r="C46" i="78" s="1"/>
  <c r="I46" i="78" s="1"/>
  <c r="N46" i="78" s="1"/>
  <c r="B13" i="24"/>
  <c r="B122" i="24" s="1"/>
  <c r="E15" i="24"/>
  <c r="E124" i="24" s="1"/>
  <c r="C15" i="24"/>
  <c r="C124" i="24" s="1"/>
  <c r="C31" i="24"/>
  <c r="C140" i="24" s="1"/>
  <c r="C38" i="9" s="1"/>
  <c r="C35" i="49" s="1"/>
  <c r="E13" i="24"/>
  <c r="E122" i="24" s="1"/>
  <c r="D46" i="78" s="1"/>
  <c r="J46" i="78" s="1"/>
  <c r="O46" i="78" s="1"/>
  <c r="F15" i="24"/>
  <c r="F124" i="24" s="1"/>
  <c r="G31" i="24"/>
  <c r="G140" i="24" s="1"/>
  <c r="G38" i="9" s="1"/>
  <c r="G35" i="49" s="1"/>
  <c r="G13" i="24"/>
  <c r="G122" i="24" s="1"/>
  <c r="F46" i="78" s="1"/>
  <c r="H15" i="24"/>
  <c r="H124" i="24" s="1"/>
  <c r="H22" i="9" s="1"/>
  <c r="E9" i="24"/>
  <c r="E118" i="24" s="1"/>
  <c r="O207" i="3"/>
  <c r="P51" i="26" s="1"/>
  <c r="H143" i="26" s="1"/>
  <c r="N166" i="3"/>
  <c r="N209" i="3" s="1"/>
  <c r="O55" i="26" s="1"/>
  <c r="O163" i="3"/>
  <c r="O206" i="3" s="1"/>
  <c r="P50" i="26" s="1"/>
  <c r="N163" i="3"/>
  <c r="N206" i="3" s="1"/>
  <c r="O50" i="26" s="1"/>
  <c r="O166" i="3"/>
  <c r="O209" i="3" s="1"/>
  <c r="P55" i="26" s="1"/>
  <c r="O162" i="3"/>
  <c r="O205" i="3" s="1"/>
  <c r="E214" i="3"/>
  <c r="E218" i="3"/>
  <c r="E216" i="3"/>
  <c r="E215" i="3"/>
  <c r="I94" i="49"/>
  <c r="D129" i="49" s="1"/>
  <c r="E207" i="3"/>
  <c r="E205" i="3"/>
  <c r="E206" i="3"/>
  <c r="E62" i="62" l="1"/>
  <c r="E116" i="62" s="1"/>
  <c r="E182" i="62" s="1"/>
  <c r="F187" i="62" s="1"/>
  <c r="H187" i="62" s="1"/>
  <c r="G22" i="9"/>
  <c r="F48" i="78"/>
  <c r="E16" i="9"/>
  <c r="E8" i="49" s="1"/>
  <c r="E81" i="49" s="1"/>
  <c r="D42" i="78"/>
  <c r="F22" i="9"/>
  <c r="E48" i="78"/>
  <c r="K48" i="78" s="1"/>
  <c r="P48" i="78" s="1"/>
  <c r="E22" i="9"/>
  <c r="D48" i="78"/>
  <c r="J48" i="78" s="1"/>
  <c r="O48" i="78" s="1"/>
  <c r="D16" i="9"/>
  <c r="D8" i="49" s="1"/>
  <c r="D81" i="49" s="1"/>
  <c r="C42" i="78"/>
  <c r="R3" i="73"/>
  <c r="C16" i="9"/>
  <c r="C8" i="49" s="1"/>
  <c r="C81" i="49" s="1"/>
  <c r="B42" i="78"/>
  <c r="G16" i="9"/>
  <c r="G8" i="49" s="1"/>
  <c r="G81" i="49" s="1"/>
  <c r="F42" i="78"/>
  <c r="D22" i="9"/>
  <c r="C48" i="78"/>
  <c r="I48" i="78" s="1"/>
  <c r="N48" i="78" s="1"/>
  <c r="C22" i="9"/>
  <c r="B48" i="78"/>
  <c r="H48" i="78" s="1"/>
  <c r="M48" i="78" s="1"/>
  <c r="F16" i="9"/>
  <c r="F8" i="49" s="1"/>
  <c r="F81" i="49" s="1"/>
  <c r="E42" i="78"/>
  <c r="H185" i="62"/>
  <c r="C72" i="44"/>
  <c r="P45" i="26"/>
  <c r="K102" i="26" s="1"/>
  <c r="H139" i="26" s="1"/>
  <c r="H140" i="26" s="1"/>
  <c r="P46" i="26"/>
  <c r="I20" i="44" s="1"/>
  <c r="H34" i="44" s="1"/>
  <c r="H55" i="44" s="1"/>
  <c r="C69" i="44" s="1"/>
  <c r="D69" i="44" s="1"/>
  <c r="C132" i="26"/>
  <c r="F57" i="26"/>
  <c r="B140" i="26"/>
  <c r="I43" i="71"/>
  <c r="E97" i="26"/>
  <c r="K97" i="26"/>
  <c r="I97" i="26"/>
  <c r="F97" i="26"/>
  <c r="J97" i="26"/>
  <c r="G97" i="26"/>
  <c r="J102" i="26"/>
  <c r="G139" i="26" s="1"/>
  <c r="G140" i="26" s="1"/>
  <c r="G102" i="26"/>
  <c r="D139" i="26" s="1"/>
  <c r="D140" i="26" s="1"/>
  <c r="I102" i="26"/>
  <c r="F139" i="26" s="1"/>
  <c r="F140" i="26" s="1"/>
  <c r="F102" i="26"/>
  <c r="C139" i="26" s="1"/>
  <c r="H102" i="26"/>
  <c r="E139" i="26" s="1"/>
  <c r="E140" i="26" s="1"/>
  <c r="H10" i="24"/>
  <c r="H119" i="24" s="1"/>
  <c r="H17" i="9" s="1"/>
  <c r="H9" i="49" s="1"/>
  <c r="H82" i="49" s="1"/>
  <c r="D10" i="24"/>
  <c r="D119" i="24" s="1"/>
  <c r="F10" i="24"/>
  <c r="F119" i="24" s="1"/>
  <c r="G10" i="24"/>
  <c r="G119" i="24" s="1"/>
  <c r="B10" i="24"/>
  <c r="B119" i="24" s="1"/>
  <c r="B17" i="9" s="1"/>
  <c r="E10" i="24"/>
  <c r="E119" i="24" s="1"/>
  <c r="H87" i="26"/>
  <c r="J87" i="26"/>
  <c r="H11" i="56"/>
  <c r="H188" i="62"/>
  <c r="H10" i="56"/>
  <c r="I87" i="26"/>
  <c r="C84" i="63"/>
  <c r="G87" i="26"/>
  <c r="E87" i="26"/>
  <c r="K87" i="26"/>
  <c r="F87" i="26"/>
  <c r="C124" i="26"/>
  <c r="G36" i="44"/>
  <c r="G57" i="44" s="1"/>
  <c r="H36" i="44"/>
  <c r="H57" i="44" s="1"/>
  <c r="F70" i="26"/>
  <c r="F58" i="26"/>
  <c r="E15" i="63"/>
  <c r="E77" i="63" s="1"/>
  <c r="G58" i="26"/>
  <c r="B6" i="73"/>
  <c r="S96" i="72"/>
  <c r="M29" i="63"/>
  <c r="K96" i="26"/>
  <c r="B14" i="49"/>
  <c r="B87" i="49" s="1"/>
  <c r="D14" i="49"/>
  <c r="D87" i="49" s="1"/>
  <c r="E14" i="49"/>
  <c r="E87" i="49" s="1"/>
  <c r="H14" i="49"/>
  <c r="H87" i="49" s="1"/>
  <c r="E20" i="9"/>
  <c r="G20" i="9"/>
  <c r="B20" i="9"/>
  <c r="B45" i="9" s="1"/>
  <c r="F20" i="9"/>
  <c r="D20" i="9"/>
  <c r="H20" i="9"/>
  <c r="C14" i="49"/>
  <c r="C87" i="49" s="1"/>
  <c r="F14" i="49"/>
  <c r="F87" i="49" s="1"/>
  <c r="C20" i="9"/>
  <c r="N207" i="3"/>
  <c r="I101" i="49"/>
  <c r="E129" i="49" s="1"/>
  <c r="E5" i="73"/>
  <c r="T5" i="73" s="1"/>
  <c r="E220" i="3"/>
  <c r="P49" i="26"/>
  <c r="O211" i="3"/>
  <c r="M36" i="73" s="1"/>
  <c r="M39" i="73" s="1"/>
  <c r="O49" i="26"/>
  <c r="D15" i="63"/>
  <c r="E49" i="26"/>
  <c r="D72" i="72"/>
  <c r="T72" i="72" s="1"/>
  <c r="E67" i="26"/>
  <c r="I67" i="26" s="1"/>
  <c r="D85" i="72"/>
  <c r="T85" i="72" s="1"/>
  <c r="E87" i="72"/>
  <c r="U87" i="72" s="1"/>
  <c r="E50" i="26"/>
  <c r="D73" i="72"/>
  <c r="T73" i="72" s="1"/>
  <c r="E63" i="26"/>
  <c r="I63" i="26" s="1"/>
  <c r="D83" i="72"/>
  <c r="T83" i="72" s="1"/>
  <c r="E51" i="26"/>
  <c r="D74" i="72"/>
  <c r="T74" i="72" s="1"/>
  <c r="E61" i="26"/>
  <c r="I61" i="26" s="1"/>
  <c r="D81" i="72"/>
  <c r="T81" i="72" s="1"/>
  <c r="E62" i="26"/>
  <c r="I62" i="26" s="1"/>
  <c r="D82" i="72"/>
  <c r="T82" i="72" s="1"/>
  <c r="E78" i="72"/>
  <c r="U78" i="72" s="1"/>
  <c r="F78" i="72"/>
  <c r="V78" i="72" s="1"/>
  <c r="C7" i="24"/>
  <c r="C116" i="24" s="1"/>
  <c r="E209" i="3"/>
  <c r="E211" i="3" s="1"/>
  <c r="C140" i="26" l="1"/>
  <c r="E77" i="56"/>
  <c r="C133" i="26"/>
  <c r="E76" i="56"/>
  <c r="B87" i="71"/>
  <c r="E62" i="56"/>
  <c r="F62" i="56" s="1"/>
  <c r="H42" i="78"/>
  <c r="M42" i="78" s="1"/>
  <c r="K42" i="78"/>
  <c r="P42" i="78" s="1"/>
  <c r="I81" i="49"/>
  <c r="B130" i="49" s="1"/>
  <c r="C14" i="9"/>
  <c r="C6" i="49" s="1"/>
  <c r="C79" i="49" s="1"/>
  <c r="B40" i="78"/>
  <c r="G17" i="9"/>
  <c r="G9" i="49" s="1"/>
  <c r="G82" i="49" s="1"/>
  <c r="F43" i="78"/>
  <c r="J42" i="78"/>
  <c r="O42" i="78" s="1"/>
  <c r="F17" i="9"/>
  <c r="F9" i="49" s="1"/>
  <c r="F82" i="49" s="1"/>
  <c r="E43" i="78"/>
  <c r="E17" i="9"/>
  <c r="E9" i="49" s="1"/>
  <c r="E82" i="49" s="1"/>
  <c r="D43" i="78"/>
  <c r="D17" i="9"/>
  <c r="D9" i="49" s="1"/>
  <c r="D82" i="49" s="1"/>
  <c r="C43" i="78"/>
  <c r="I42" i="78"/>
  <c r="N42" i="78" s="1"/>
  <c r="E140" i="63"/>
  <c r="E43" i="56" s="1"/>
  <c r="E146" i="63"/>
  <c r="P57" i="26"/>
  <c r="P58" i="26"/>
  <c r="I21" i="44" s="1"/>
  <c r="O57" i="26"/>
  <c r="C10" i="24"/>
  <c r="C119" i="24" s="1"/>
  <c r="E69" i="26"/>
  <c r="E57" i="26"/>
  <c r="E16" i="24"/>
  <c r="E125" i="24" s="1"/>
  <c r="C16" i="24"/>
  <c r="C125" i="24" s="1"/>
  <c r="F16" i="24"/>
  <c r="F125" i="24" s="1"/>
  <c r="D16" i="24"/>
  <c r="D125" i="24" s="1"/>
  <c r="H16" i="24"/>
  <c r="H125" i="24" s="1"/>
  <c r="H23" i="9" s="1"/>
  <c r="H16" i="49" s="1"/>
  <c r="G16" i="24"/>
  <c r="G125" i="24" s="1"/>
  <c r="I49" i="26"/>
  <c r="I51" i="26"/>
  <c r="B107" i="26" s="1"/>
  <c r="C107" i="26" s="1"/>
  <c r="I50" i="26"/>
  <c r="B44" i="9"/>
  <c r="B9" i="49"/>
  <c r="B82" i="49" s="1"/>
  <c r="J124" i="26"/>
  <c r="G158" i="26" s="1"/>
  <c r="G159" i="26" s="1"/>
  <c r="H124" i="26"/>
  <c r="E158" i="26" s="1"/>
  <c r="E159" i="26" s="1"/>
  <c r="I124" i="26"/>
  <c r="F158" i="26" s="1"/>
  <c r="F159" i="26" s="1"/>
  <c r="G124" i="26"/>
  <c r="D158" i="26" s="1"/>
  <c r="D159" i="26" s="1"/>
  <c r="D77" i="63"/>
  <c r="E124" i="26"/>
  <c r="F124" i="26"/>
  <c r="K124" i="26"/>
  <c r="H158" i="26" s="1"/>
  <c r="H159" i="26" s="1"/>
  <c r="C71" i="44"/>
  <c r="D71" i="44" s="1"/>
  <c r="M30" i="63"/>
  <c r="B7" i="73"/>
  <c r="Q6" i="73"/>
  <c r="Q7" i="73" s="1"/>
  <c r="F13" i="49"/>
  <c r="F86" i="49" s="1"/>
  <c r="B116" i="26"/>
  <c r="C116" i="26" s="1"/>
  <c r="B118" i="26"/>
  <c r="C118" i="26" s="1"/>
  <c r="H13" i="49"/>
  <c r="H86" i="49" s="1"/>
  <c r="D13" i="49"/>
  <c r="D86" i="49" s="1"/>
  <c r="E13" i="49"/>
  <c r="E86" i="49" s="1"/>
  <c r="I87" i="49"/>
  <c r="C129" i="49" s="1"/>
  <c r="G13" i="49"/>
  <c r="G86" i="49" s="1"/>
  <c r="B13" i="49"/>
  <c r="B86" i="49" s="1"/>
  <c r="C13" i="49"/>
  <c r="C86" i="49" s="1"/>
  <c r="O51" i="26"/>
  <c r="O58" i="26" s="1"/>
  <c r="H21" i="44" s="1"/>
  <c r="N211" i="3"/>
  <c r="L36" i="73" s="1"/>
  <c r="E4" i="73"/>
  <c r="D4" i="73"/>
  <c r="D5" i="73"/>
  <c r="S5" i="73" s="1"/>
  <c r="E55" i="26"/>
  <c r="D76" i="72"/>
  <c r="T76" i="72" s="1"/>
  <c r="D87" i="72"/>
  <c r="T87" i="72" s="1"/>
  <c r="D7" i="24"/>
  <c r="D116" i="24" s="1"/>
  <c r="J43" i="78" l="1"/>
  <c r="O43" i="78" s="1"/>
  <c r="K43" i="78"/>
  <c r="P43" i="78" s="1"/>
  <c r="D14" i="9"/>
  <c r="D44" i="9" s="1"/>
  <c r="D59" i="9" s="1"/>
  <c r="C40" i="78"/>
  <c r="H40" i="78" s="1"/>
  <c r="M40" i="78" s="1"/>
  <c r="F23" i="9"/>
  <c r="F16" i="49" s="1"/>
  <c r="E49" i="78"/>
  <c r="K49" i="78" s="1"/>
  <c r="P49" i="78" s="1"/>
  <c r="G23" i="9"/>
  <c r="G16" i="49" s="1"/>
  <c r="F49" i="78"/>
  <c r="C23" i="9"/>
  <c r="C16" i="49" s="1"/>
  <c r="B49" i="78"/>
  <c r="H49" i="78" s="1"/>
  <c r="M49" i="78" s="1"/>
  <c r="C17" i="9"/>
  <c r="C9" i="49" s="1"/>
  <c r="C82" i="49" s="1"/>
  <c r="I82" i="49" s="1"/>
  <c r="B131" i="49" s="1"/>
  <c r="B43" i="78"/>
  <c r="H43" i="78" s="1"/>
  <c r="M43" i="78" s="1"/>
  <c r="I43" i="78"/>
  <c r="N43" i="78" s="1"/>
  <c r="E23" i="9"/>
  <c r="E16" i="49" s="1"/>
  <c r="D49" i="78"/>
  <c r="J49" i="78" s="1"/>
  <c r="O49" i="78" s="1"/>
  <c r="T4" i="73"/>
  <c r="T7" i="73" s="1"/>
  <c r="D23" i="9"/>
  <c r="D16" i="49" s="1"/>
  <c r="C49" i="78"/>
  <c r="I49" i="78" s="1"/>
  <c r="N49" i="78" s="1"/>
  <c r="D140" i="63"/>
  <c r="D43" i="56" s="1"/>
  <c r="D146" i="63"/>
  <c r="I70" i="26"/>
  <c r="I69" i="26"/>
  <c r="B120" i="26" s="1"/>
  <c r="C120" i="26" s="1"/>
  <c r="I57" i="26"/>
  <c r="B111" i="26" s="1"/>
  <c r="C111" i="26" s="1"/>
  <c r="K111" i="26" s="1"/>
  <c r="H146" i="26" s="1"/>
  <c r="H22" i="24" s="1"/>
  <c r="H131" i="24" s="1"/>
  <c r="H29" i="9" s="1"/>
  <c r="H23" i="49" s="1"/>
  <c r="H96" i="49" s="1"/>
  <c r="C158" i="26"/>
  <c r="C159" i="26" s="1"/>
  <c r="B158" i="26"/>
  <c r="B159" i="26" s="1"/>
  <c r="B115" i="26"/>
  <c r="C115" i="26" s="1"/>
  <c r="I115" i="26" s="1"/>
  <c r="E70" i="26"/>
  <c r="C16" i="63"/>
  <c r="C78" i="63" s="1"/>
  <c r="H45" i="9"/>
  <c r="B106" i="26"/>
  <c r="C106" i="26" s="1"/>
  <c r="F106" i="26" s="1"/>
  <c r="H107" i="26"/>
  <c r="G107" i="26"/>
  <c r="K107" i="26"/>
  <c r="I107" i="26"/>
  <c r="F107" i="26"/>
  <c r="E107" i="26"/>
  <c r="I55" i="26"/>
  <c r="B109" i="26" s="1"/>
  <c r="C109" i="26" s="1"/>
  <c r="D62" i="62"/>
  <c r="D116" i="62" s="1"/>
  <c r="D182" i="62" s="1"/>
  <c r="F186" i="62" s="1"/>
  <c r="G143" i="26"/>
  <c r="G129" i="49"/>
  <c r="B59" i="9"/>
  <c r="B10" i="49" s="1"/>
  <c r="B83" i="49" s="1"/>
  <c r="B114" i="26"/>
  <c r="C114" i="26" s="1"/>
  <c r="G114" i="26" s="1"/>
  <c r="B105" i="26"/>
  <c r="C105" i="26" s="1"/>
  <c r="E105" i="26" s="1"/>
  <c r="E58" i="26"/>
  <c r="L39" i="73"/>
  <c r="AA36" i="73"/>
  <c r="AA39" i="73" s="1"/>
  <c r="Z36" i="73"/>
  <c r="Z39" i="73" s="1"/>
  <c r="E7" i="73"/>
  <c r="S4" i="73"/>
  <c r="S7" i="73" s="1"/>
  <c r="D7" i="73"/>
  <c r="E118" i="26"/>
  <c r="B152" i="26" s="1"/>
  <c r="G118" i="26"/>
  <c r="D152" i="26" s="1"/>
  <c r="H118" i="26"/>
  <c r="E152" i="26" s="1"/>
  <c r="J118" i="26"/>
  <c r="G152" i="26" s="1"/>
  <c r="F118" i="26"/>
  <c r="C152" i="26" s="1"/>
  <c r="I118" i="26"/>
  <c r="F152" i="26" s="1"/>
  <c r="K118" i="26"/>
  <c r="H152" i="26" s="1"/>
  <c r="I86" i="49"/>
  <c r="C128" i="49" s="1"/>
  <c r="J107" i="26"/>
  <c r="L30" i="63"/>
  <c r="L92" i="63" s="1"/>
  <c r="C5" i="73"/>
  <c r="R5" i="73" s="1"/>
  <c r="C15" i="63"/>
  <c r="D78" i="72"/>
  <c r="T78" i="72" s="1"/>
  <c r="B108" i="49"/>
  <c r="D19" i="24"/>
  <c r="D128" i="24" s="1"/>
  <c r="H19" i="24"/>
  <c r="H128" i="24" s="1"/>
  <c r="H26" i="9" s="1"/>
  <c r="B19" i="24"/>
  <c r="B128" i="24" s="1"/>
  <c r="B26" i="9" s="1"/>
  <c r="E19" i="24"/>
  <c r="E128" i="24" s="1"/>
  <c r="C19" i="24"/>
  <c r="C128" i="24" s="1"/>
  <c r="F19" i="24"/>
  <c r="F128" i="24" s="1"/>
  <c r="E7" i="24"/>
  <c r="E116" i="24" s="1"/>
  <c r="H116" i="26"/>
  <c r="K116" i="26"/>
  <c r="G116" i="26"/>
  <c r="J116" i="26"/>
  <c r="F116" i="26"/>
  <c r="I116" i="26"/>
  <c r="E116" i="26"/>
  <c r="E67" i="56" l="1"/>
  <c r="E45" i="9"/>
  <c r="D45" i="9"/>
  <c r="C45" i="9"/>
  <c r="F45" i="9"/>
  <c r="C44" i="9"/>
  <c r="C59" i="9" s="1"/>
  <c r="C4" i="21" s="1"/>
  <c r="H43" i="63" s="1"/>
  <c r="D6" i="49"/>
  <c r="D79" i="49" s="1"/>
  <c r="G45" i="9"/>
  <c r="D26" i="9"/>
  <c r="D20" i="49" s="1"/>
  <c r="D93" i="49" s="1"/>
  <c r="C52" i="78"/>
  <c r="E14" i="9"/>
  <c r="D40" i="78"/>
  <c r="I40" i="78" s="1"/>
  <c r="N40" i="78" s="1"/>
  <c r="E26" i="9"/>
  <c r="E20" i="49" s="1"/>
  <c r="E93" i="49" s="1"/>
  <c r="D52" i="78"/>
  <c r="C26" i="9"/>
  <c r="C20" i="49" s="1"/>
  <c r="C93" i="49" s="1"/>
  <c r="B52" i="78"/>
  <c r="F26" i="9"/>
  <c r="F20" i="49" s="1"/>
  <c r="F93" i="49" s="1"/>
  <c r="E52" i="78"/>
  <c r="L141" i="63"/>
  <c r="L44" i="56" s="1"/>
  <c r="L147" i="63"/>
  <c r="C77" i="63"/>
  <c r="B77" i="63"/>
  <c r="B146" i="63" s="1"/>
  <c r="I58" i="26"/>
  <c r="F115" i="26"/>
  <c r="K115" i="26"/>
  <c r="E115" i="26"/>
  <c r="H115" i="26"/>
  <c r="G115" i="26"/>
  <c r="J115" i="26"/>
  <c r="B32" i="24"/>
  <c r="B141" i="24" s="1"/>
  <c r="B39" i="9" s="1"/>
  <c r="B48" i="9" s="1"/>
  <c r="J106" i="26"/>
  <c r="H106" i="26"/>
  <c r="E32" i="24"/>
  <c r="E141" i="24" s="1"/>
  <c r="F32" i="24"/>
  <c r="F141" i="24" s="1"/>
  <c r="I106" i="26"/>
  <c r="G32" i="24"/>
  <c r="G141" i="24" s="1"/>
  <c r="H32" i="24"/>
  <c r="H141" i="24" s="1"/>
  <c r="H39" i="9" s="1"/>
  <c r="H48" i="9" s="1"/>
  <c r="E106" i="26"/>
  <c r="K106" i="26"/>
  <c r="G106" i="26"/>
  <c r="D32" i="24"/>
  <c r="D141" i="24" s="1"/>
  <c r="F111" i="26"/>
  <c r="C146" i="26" s="1"/>
  <c r="E111" i="26"/>
  <c r="B146" i="26" s="1"/>
  <c r="B22" i="24" s="1"/>
  <c r="B131" i="24" s="1"/>
  <c r="B29" i="9" s="1"/>
  <c r="B23" i="49" s="1"/>
  <c r="B96" i="49" s="1"/>
  <c r="H111" i="26"/>
  <c r="E146" i="26" s="1"/>
  <c r="E22" i="24" s="1"/>
  <c r="E131" i="24" s="1"/>
  <c r="I111" i="26"/>
  <c r="F146" i="26" s="1"/>
  <c r="F22" i="24" s="1"/>
  <c r="F131" i="24" s="1"/>
  <c r="J111" i="26"/>
  <c r="G146" i="26" s="1"/>
  <c r="G22" i="24" s="1"/>
  <c r="G131" i="24" s="1"/>
  <c r="G111" i="26"/>
  <c r="D146" i="26" s="1"/>
  <c r="D22" i="24" s="1"/>
  <c r="D131" i="24" s="1"/>
  <c r="C32" i="24"/>
  <c r="C141" i="24" s="1"/>
  <c r="F109" i="26"/>
  <c r="C145" i="26" s="1"/>
  <c r="I109" i="26"/>
  <c r="F145" i="26" s="1"/>
  <c r="G109" i="26"/>
  <c r="D145" i="26" s="1"/>
  <c r="E109" i="26"/>
  <c r="B145" i="26" s="1"/>
  <c r="J109" i="26"/>
  <c r="G145" i="26" s="1"/>
  <c r="G21" i="24" s="1"/>
  <c r="G130" i="24" s="1"/>
  <c r="H109" i="26"/>
  <c r="E145" i="26" s="1"/>
  <c r="K109" i="26"/>
  <c r="H145" i="26" s="1"/>
  <c r="H147" i="26" s="1"/>
  <c r="H20" i="49"/>
  <c r="H93" i="49" s="1"/>
  <c r="G19" i="24"/>
  <c r="G128" i="24" s="1"/>
  <c r="B20" i="49"/>
  <c r="B93" i="49" s="1"/>
  <c r="E44" i="9"/>
  <c r="E59" i="9" s="1"/>
  <c r="H120" i="26"/>
  <c r="E153" i="26" s="1"/>
  <c r="E28" i="24" s="1"/>
  <c r="E137" i="24" s="1"/>
  <c r="E120" i="26"/>
  <c r="B153" i="26" s="1"/>
  <c r="B28" i="24" s="1"/>
  <c r="B137" i="24" s="1"/>
  <c r="B35" i="9" s="1"/>
  <c r="B30" i="49" s="1"/>
  <c r="B103" i="49" s="1"/>
  <c r="G120" i="26"/>
  <c r="D153" i="26" s="1"/>
  <c r="D28" i="24" s="1"/>
  <c r="D137" i="24" s="1"/>
  <c r="F120" i="26"/>
  <c r="C153" i="26" s="1"/>
  <c r="I120" i="26"/>
  <c r="F153" i="26" s="1"/>
  <c r="F28" i="24" s="1"/>
  <c r="F137" i="24" s="1"/>
  <c r="K120" i="26"/>
  <c r="H153" i="26" s="1"/>
  <c r="H28" i="24" s="1"/>
  <c r="H137" i="24" s="1"/>
  <c r="H35" i="9" s="1"/>
  <c r="H30" i="49" s="1"/>
  <c r="H103" i="49" s="1"/>
  <c r="J120" i="26"/>
  <c r="G153" i="26" s="1"/>
  <c r="G28" i="24" s="1"/>
  <c r="G137" i="24" s="1"/>
  <c r="H9" i="56"/>
  <c r="H186" i="62"/>
  <c r="F189" i="62"/>
  <c r="B34" i="49"/>
  <c r="B4" i="21"/>
  <c r="G43" i="63" s="1"/>
  <c r="H105" i="26"/>
  <c r="H35" i="44"/>
  <c r="H56" i="44" s="1"/>
  <c r="G35" i="44"/>
  <c r="G56" i="44" s="1"/>
  <c r="J105" i="26"/>
  <c r="F105" i="26"/>
  <c r="K105" i="26"/>
  <c r="I105" i="26"/>
  <c r="G105" i="26"/>
  <c r="H27" i="24"/>
  <c r="H136" i="24" s="1"/>
  <c r="F27" i="24"/>
  <c r="F136" i="24" s="1"/>
  <c r="E60" i="78" s="1"/>
  <c r="K60" i="78" s="1"/>
  <c r="P60" i="78" s="1"/>
  <c r="E27" i="24"/>
  <c r="E136" i="24" s="1"/>
  <c r="D60" i="78" s="1"/>
  <c r="J60" i="78" s="1"/>
  <c r="O60" i="78" s="1"/>
  <c r="C27" i="24"/>
  <c r="C136" i="24" s="1"/>
  <c r="B60" i="78" s="1"/>
  <c r="H60" i="78" s="1"/>
  <c r="M60" i="78" s="1"/>
  <c r="D27" i="24"/>
  <c r="D136" i="24" s="1"/>
  <c r="C60" i="78" s="1"/>
  <c r="I60" i="78" s="1"/>
  <c r="N60" i="78" s="1"/>
  <c r="G27" i="24"/>
  <c r="G136" i="24" s="1"/>
  <c r="F60" i="78" s="1"/>
  <c r="B27" i="24"/>
  <c r="B136" i="24" s="1"/>
  <c r="I114" i="26"/>
  <c r="F114" i="26"/>
  <c r="K114" i="26"/>
  <c r="J114" i="26"/>
  <c r="H114" i="26"/>
  <c r="E114" i="26"/>
  <c r="K92" i="63"/>
  <c r="C4" i="73"/>
  <c r="C89" i="49"/>
  <c r="F89" i="49"/>
  <c r="D89" i="49"/>
  <c r="G89" i="49"/>
  <c r="B89" i="49"/>
  <c r="G108" i="49"/>
  <c r="E89" i="49"/>
  <c r="H89" i="49"/>
  <c r="F108" i="49"/>
  <c r="D108" i="49"/>
  <c r="H108" i="49"/>
  <c r="E108" i="49"/>
  <c r="C108" i="49"/>
  <c r="E25" i="24"/>
  <c r="E134" i="24" s="1"/>
  <c r="D58" i="78" s="1"/>
  <c r="J58" i="78" s="1"/>
  <c r="O58" i="78" s="1"/>
  <c r="B25" i="24"/>
  <c r="B134" i="24" s="1"/>
  <c r="F25" i="24"/>
  <c r="F134" i="24" s="1"/>
  <c r="E58" i="78" s="1"/>
  <c r="K58" i="78" s="1"/>
  <c r="P58" i="78" s="1"/>
  <c r="H25" i="24"/>
  <c r="H134" i="24" s="1"/>
  <c r="G25" i="24"/>
  <c r="G134" i="24" s="1"/>
  <c r="F58" i="78" s="1"/>
  <c r="D25" i="24"/>
  <c r="D134" i="24" s="1"/>
  <c r="C58" i="78" s="1"/>
  <c r="I58" i="78" s="1"/>
  <c r="N58" i="78" s="1"/>
  <c r="C25" i="24"/>
  <c r="C134" i="24" s="1"/>
  <c r="B58" i="78" s="1"/>
  <c r="H58" i="78" s="1"/>
  <c r="M58" i="78" s="1"/>
  <c r="F7" i="24"/>
  <c r="F116" i="24" s="1"/>
  <c r="E6" i="49"/>
  <c r="E79" i="49" s="1"/>
  <c r="D10" i="49"/>
  <c r="D83" i="49" s="1"/>
  <c r="C142" i="49" s="1"/>
  <c r="D4" i="21"/>
  <c r="E70" i="56" l="1"/>
  <c r="C28" i="24"/>
  <c r="C137" i="24" s="1"/>
  <c r="C35" i="9" s="1"/>
  <c r="C30" i="49" s="1"/>
  <c r="C103" i="49" s="1"/>
  <c r="E75" i="56"/>
  <c r="C22" i="24"/>
  <c r="C131" i="24" s="1"/>
  <c r="E78" i="56"/>
  <c r="B41" i="62"/>
  <c r="C105" i="67"/>
  <c r="G119" i="68" s="1"/>
  <c r="G120" i="68" s="1"/>
  <c r="H50" i="73"/>
  <c r="C10" i="49"/>
  <c r="C83" i="49" s="1"/>
  <c r="B142" i="49" s="1"/>
  <c r="F14" i="9"/>
  <c r="F44" i="9" s="1"/>
  <c r="F59" i="9" s="1"/>
  <c r="E40" i="78"/>
  <c r="F35" i="9"/>
  <c r="F30" i="49" s="1"/>
  <c r="F103" i="49" s="1"/>
  <c r="E61" i="78"/>
  <c r="K61" i="78" s="1"/>
  <c r="P61" i="78" s="1"/>
  <c r="E35" i="9"/>
  <c r="E30" i="49" s="1"/>
  <c r="E103" i="49" s="1"/>
  <c r="D61" i="78"/>
  <c r="J61" i="78" s="1"/>
  <c r="O61" i="78" s="1"/>
  <c r="C39" i="9"/>
  <c r="C48" i="9" s="1"/>
  <c r="B64" i="78"/>
  <c r="H64" i="78" s="1"/>
  <c r="M64" i="78" s="1"/>
  <c r="E29" i="9"/>
  <c r="E23" i="49" s="1"/>
  <c r="E96" i="49" s="1"/>
  <c r="D55" i="78"/>
  <c r="G39" i="9"/>
  <c r="G48" i="9" s="1"/>
  <c r="F64" i="78"/>
  <c r="H52" i="78"/>
  <c r="M52" i="78" s="1"/>
  <c r="J40" i="78"/>
  <c r="O40" i="78" s="1"/>
  <c r="D29" i="9"/>
  <c r="D23" i="49" s="1"/>
  <c r="D96" i="49" s="1"/>
  <c r="C55" i="78"/>
  <c r="I55" i="78" s="1"/>
  <c r="N55" i="78" s="1"/>
  <c r="G35" i="9"/>
  <c r="G30" i="49" s="1"/>
  <c r="G103" i="49" s="1"/>
  <c r="F61" i="78"/>
  <c r="D35" i="9"/>
  <c r="D30" i="49" s="1"/>
  <c r="D103" i="49" s="1"/>
  <c r="C61" i="78"/>
  <c r="I61" i="78" s="1"/>
  <c r="N61" i="78" s="1"/>
  <c r="G26" i="9"/>
  <c r="G20" i="49" s="1"/>
  <c r="G93" i="49" s="1"/>
  <c r="I93" i="49" s="1"/>
  <c r="D128" i="49" s="1"/>
  <c r="F52" i="78"/>
  <c r="K52" i="78" s="1"/>
  <c r="P52" i="78" s="1"/>
  <c r="G29" i="9"/>
  <c r="G23" i="49" s="1"/>
  <c r="G96" i="49" s="1"/>
  <c r="F55" i="78"/>
  <c r="C29" i="9"/>
  <c r="C23" i="49" s="1"/>
  <c r="C96" i="49" s="1"/>
  <c r="B55" i="78"/>
  <c r="F39" i="9"/>
  <c r="F34" i="49" s="1"/>
  <c r="E64" i="78"/>
  <c r="K64" i="78" s="1"/>
  <c r="P64" i="78" s="1"/>
  <c r="J52" i="78"/>
  <c r="O52" i="78" s="1"/>
  <c r="I52" i="78"/>
  <c r="N52" i="78" s="1"/>
  <c r="G28" i="9"/>
  <c r="G22" i="49" s="1"/>
  <c r="G95" i="49" s="1"/>
  <c r="F54" i="78"/>
  <c r="F29" i="9"/>
  <c r="F23" i="49" s="1"/>
  <c r="F96" i="49" s="1"/>
  <c r="E55" i="78"/>
  <c r="D39" i="9"/>
  <c r="D34" i="49" s="1"/>
  <c r="D107" i="49" s="1"/>
  <c r="C64" i="78"/>
  <c r="I64" i="78" s="1"/>
  <c r="N64" i="78" s="1"/>
  <c r="E39" i="9"/>
  <c r="E34" i="49" s="1"/>
  <c r="E107" i="49" s="1"/>
  <c r="D64" i="78"/>
  <c r="J64" i="78" s="1"/>
  <c r="O64" i="78" s="1"/>
  <c r="D147" i="26"/>
  <c r="C140" i="63"/>
  <c r="C43" i="56" s="1"/>
  <c r="C146" i="63"/>
  <c r="K141" i="63"/>
  <c r="K44" i="56" s="1"/>
  <c r="K147" i="63"/>
  <c r="C147" i="26"/>
  <c r="E147" i="26"/>
  <c r="E154" i="26"/>
  <c r="H154" i="26"/>
  <c r="D154" i="26"/>
  <c r="C154" i="26"/>
  <c r="F154" i="26"/>
  <c r="G154" i="26"/>
  <c r="B147" i="26"/>
  <c r="G147" i="26"/>
  <c r="F147" i="26"/>
  <c r="B154" i="26"/>
  <c r="D21" i="24"/>
  <c r="D130" i="24" s="1"/>
  <c r="H34" i="49"/>
  <c r="H107" i="49" s="1"/>
  <c r="F21" i="24"/>
  <c r="F130" i="24" s="1"/>
  <c r="C21" i="24"/>
  <c r="C130" i="24" s="1"/>
  <c r="G34" i="49"/>
  <c r="G107" i="49" s="1"/>
  <c r="H21" i="24"/>
  <c r="H130" i="24" s="1"/>
  <c r="H28" i="9" s="1"/>
  <c r="H22" i="49" s="1"/>
  <c r="H95" i="49" s="1"/>
  <c r="B21" i="24"/>
  <c r="B130" i="24" s="1"/>
  <c r="B28" i="9" s="1"/>
  <c r="B22" i="49" s="1"/>
  <c r="B95" i="49" s="1"/>
  <c r="E21" i="24"/>
  <c r="E130" i="24" s="1"/>
  <c r="B105" i="67"/>
  <c r="F119" i="68" s="1"/>
  <c r="F120" i="68" s="1"/>
  <c r="H12" i="56"/>
  <c r="H189" i="62"/>
  <c r="B40" i="62"/>
  <c r="C70" i="44"/>
  <c r="B34" i="9"/>
  <c r="B29" i="49" s="1"/>
  <c r="B102" i="49" s="1"/>
  <c r="E34" i="9"/>
  <c r="G34" i="9"/>
  <c r="G29" i="49" s="1"/>
  <c r="G102" i="49" s="1"/>
  <c r="F34" i="9"/>
  <c r="C34" i="9"/>
  <c r="C29" i="49" s="1"/>
  <c r="C102" i="49" s="1"/>
  <c r="D34" i="9"/>
  <c r="D29" i="49" s="1"/>
  <c r="D102" i="49" s="1"/>
  <c r="H34" i="9"/>
  <c r="H29" i="49" s="1"/>
  <c r="H102" i="49" s="1"/>
  <c r="C7" i="73"/>
  <c r="R4" i="73"/>
  <c r="R7" i="73" s="1"/>
  <c r="I50" i="73"/>
  <c r="C32" i="9"/>
  <c r="D32" i="9"/>
  <c r="E32" i="9"/>
  <c r="F32" i="9"/>
  <c r="B32" i="9"/>
  <c r="G32" i="9"/>
  <c r="H32" i="9"/>
  <c r="I89" i="49"/>
  <c r="C131" i="49" s="1"/>
  <c r="I108" i="49"/>
  <c r="C63" i="9"/>
  <c r="B63" i="9"/>
  <c r="I43" i="63"/>
  <c r="H105" i="63" s="1"/>
  <c r="D105" i="67"/>
  <c r="H119" i="68" s="1"/>
  <c r="B42" i="62"/>
  <c r="G7" i="24"/>
  <c r="G116" i="24" s="1"/>
  <c r="H7" i="24"/>
  <c r="H116" i="24" s="1"/>
  <c r="H14" i="9" s="1"/>
  <c r="E10" i="49"/>
  <c r="E83" i="49" s="1"/>
  <c r="D142" i="49" s="1"/>
  <c r="E4" i="21"/>
  <c r="B61" i="78" l="1"/>
  <c r="H61" i="78" s="1"/>
  <c r="M61" i="78" s="1"/>
  <c r="E48" i="9"/>
  <c r="E63" i="9" s="1"/>
  <c r="C34" i="49"/>
  <c r="C107" i="49" s="1"/>
  <c r="I103" i="49"/>
  <c r="E131" i="49" s="1"/>
  <c r="K55" i="78"/>
  <c r="P55" i="78" s="1"/>
  <c r="H55" i="78"/>
  <c r="M55" i="78" s="1"/>
  <c r="F48" i="9"/>
  <c r="F63" i="9" s="1"/>
  <c r="F36" i="49" s="1"/>
  <c r="F6" i="49"/>
  <c r="F79" i="49" s="1"/>
  <c r="I96" i="49"/>
  <c r="D131" i="49" s="1"/>
  <c r="G131" i="49" s="1"/>
  <c r="G46" i="9"/>
  <c r="D48" i="9"/>
  <c r="D63" i="9" s="1"/>
  <c r="D8" i="21" s="1"/>
  <c r="I54" i="73" s="1"/>
  <c r="X54" i="73" s="1"/>
  <c r="E68" i="78"/>
  <c r="F50" i="56" s="1"/>
  <c r="G14" i="9"/>
  <c r="G44" i="9" s="1"/>
  <c r="G59" i="9" s="1"/>
  <c r="F40" i="78"/>
  <c r="E28" i="9"/>
  <c r="E22" i="49" s="1"/>
  <c r="E95" i="49" s="1"/>
  <c r="D54" i="78"/>
  <c r="D28" i="9"/>
  <c r="D46" i="9" s="1"/>
  <c r="D61" i="9" s="1"/>
  <c r="D6" i="21" s="1"/>
  <c r="I45" i="63" s="1"/>
  <c r="C54" i="78"/>
  <c r="C28" i="9"/>
  <c r="C22" i="49" s="1"/>
  <c r="C95" i="49" s="1"/>
  <c r="B54" i="78"/>
  <c r="J55" i="78"/>
  <c r="O55" i="78" s="1"/>
  <c r="K40" i="78"/>
  <c r="P40" i="78" s="1"/>
  <c r="E72" i="78" s="1"/>
  <c r="F54" i="56" s="1"/>
  <c r="W50" i="73"/>
  <c r="F28" i="9"/>
  <c r="F46" i="9" s="1"/>
  <c r="F61" i="9" s="1"/>
  <c r="F24" i="49" s="1"/>
  <c r="F97" i="49" s="1"/>
  <c r="E144" i="49" s="1"/>
  <c r="E54" i="78"/>
  <c r="K54" i="78" s="1"/>
  <c r="P54" i="78" s="1"/>
  <c r="H46" i="9"/>
  <c r="H61" i="9" s="1"/>
  <c r="H24" i="49" s="1"/>
  <c r="H97" i="49" s="1"/>
  <c r="B46" i="9"/>
  <c r="B61" i="9" s="1"/>
  <c r="B6" i="21" s="1"/>
  <c r="G45" i="63" s="1"/>
  <c r="E47" i="9"/>
  <c r="E62" i="9" s="1"/>
  <c r="E7" i="21" s="1"/>
  <c r="H47" i="9"/>
  <c r="F47" i="9"/>
  <c r="G47" i="9"/>
  <c r="G62" i="9" s="1"/>
  <c r="G31" i="49" s="1"/>
  <c r="G104" i="49" s="1"/>
  <c r="D47" i="9"/>
  <c r="D62" i="9" s="1"/>
  <c r="D31" i="49" s="1"/>
  <c r="D104" i="49" s="1"/>
  <c r="C145" i="49" s="1"/>
  <c r="C47" i="9"/>
  <c r="C62" i="9" s="1"/>
  <c r="C31" i="49" s="1"/>
  <c r="C104" i="49" s="1"/>
  <c r="B145" i="49" s="1"/>
  <c r="B27" i="49"/>
  <c r="B100" i="49" s="1"/>
  <c r="B47" i="9"/>
  <c r="H44" i="9"/>
  <c r="H59" i="9" s="1"/>
  <c r="C8" i="21"/>
  <c r="H54" i="73" s="1"/>
  <c r="W54" i="73" s="1"/>
  <c r="C36" i="49"/>
  <c r="E8" i="21"/>
  <c r="F43" i="62" s="1"/>
  <c r="E36" i="49"/>
  <c r="E109" i="49" s="1"/>
  <c r="D146" i="49" s="1"/>
  <c r="B8" i="21"/>
  <c r="G47" i="63" s="1"/>
  <c r="B36" i="49"/>
  <c r="B109" i="49" s="1"/>
  <c r="F129" i="49"/>
  <c r="H129" i="49" s="1"/>
  <c r="D70" i="44"/>
  <c r="C73" i="44"/>
  <c r="B97" i="62"/>
  <c r="B160" i="62" s="1"/>
  <c r="D72" i="44"/>
  <c r="F29" i="49"/>
  <c r="F102" i="49" s="1"/>
  <c r="E29" i="49"/>
  <c r="E102" i="49" s="1"/>
  <c r="B14" i="69"/>
  <c r="J50" i="73"/>
  <c r="G61" i="9"/>
  <c r="G24" i="49" s="1"/>
  <c r="G97" i="49" s="1"/>
  <c r="F27" i="49"/>
  <c r="F100" i="49" s="1"/>
  <c r="C27" i="49"/>
  <c r="C100" i="49" s="1"/>
  <c r="H27" i="49"/>
  <c r="H100" i="49" s="1"/>
  <c r="E27" i="49"/>
  <c r="E100" i="49" s="1"/>
  <c r="D27" i="49"/>
  <c r="D100" i="49" s="1"/>
  <c r="G27" i="49"/>
  <c r="G100" i="49" s="1"/>
  <c r="B15" i="49"/>
  <c r="B88" i="49" s="1"/>
  <c r="B60" i="9"/>
  <c r="G15" i="49"/>
  <c r="G88" i="49" s="1"/>
  <c r="G60" i="9"/>
  <c r="F60" i="9"/>
  <c r="F15" i="49"/>
  <c r="F88" i="49" s="1"/>
  <c r="E15" i="49"/>
  <c r="E88" i="49" s="1"/>
  <c r="E60" i="9"/>
  <c r="C15" i="49"/>
  <c r="C88" i="49" s="1"/>
  <c r="C60" i="9"/>
  <c r="H60" i="9"/>
  <c r="H15" i="49"/>
  <c r="H88" i="49" s="1"/>
  <c r="D15" i="49"/>
  <c r="D88" i="49" s="1"/>
  <c r="D60" i="9"/>
  <c r="G63" i="9"/>
  <c r="H63" i="9"/>
  <c r="F107" i="49"/>
  <c r="B107" i="49"/>
  <c r="F10" i="49"/>
  <c r="F83" i="49" s="1"/>
  <c r="E142" i="49" s="1"/>
  <c r="F4" i="21"/>
  <c r="B15" i="69"/>
  <c r="B43" i="62"/>
  <c r="J43" i="63"/>
  <c r="I105" i="63" s="1"/>
  <c r="E105" i="67"/>
  <c r="I119" i="68" s="1"/>
  <c r="H6" i="49"/>
  <c r="H79" i="49" s="1"/>
  <c r="H120" i="68"/>
  <c r="E71" i="78" l="1"/>
  <c r="F53" i="56" s="1"/>
  <c r="G6" i="49"/>
  <c r="G79" i="49" s="1"/>
  <c r="I54" i="78"/>
  <c r="N54" i="78" s="1"/>
  <c r="D22" i="49"/>
  <c r="D95" i="49" s="1"/>
  <c r="D36" i="49"/>
  <c r="D109" i="49" s="1"/>
  <c r="C146" i="49" s="1"/>
  <c r="E46" i="9"/>
  <c r="E61" i="9" s="1"/>
  <c r="E24" i="49" s="1"/>
  <c r="E97" i="49" s="1"/>
  <c r="D144" i="49" s="1"/>
  <c r="C46" i="9"/>
  <c r="C61" i="9" s="1"/>
  <c r="C24" i="49" s="1"/>
  <c r="C97" i="49" s="1"/>
  <c r="B144" i="49" s="1"/>
  <c r="F22" i="49"/>
  <c r="F95" i="49" s="1"/>
  <c r="H54" i="78"/>
  <c r="M54" i="78" s="1"/>
  <c r="J54" i="78"/>
  <c r="O54" i="78" s="1"/>
  <c r="X50" i="73"/>
  <c r="B21" i="62"/>
  <c r="B22" i="62"/>
  <c r="I79" i="49"/>
  <c r="B128" i="49" s="1"/>
  <c r="F62" i="9"/>
  <c r="F31" i="49" s="1"/>
  <c r="F104" i="49" s="1"/>
  <c r="E145" i="49" s="1"/>
  <c r="C109" i="49"/>
  <c r="B146" i="49" s="1"/>
  <c r="C97" i="67"/>
  <c r="G107" i="68" s="1"/>
  <c r="J54" i="73"/>
  <c r="Y54" i="73" s="1"/>
  <c r="F41" i="62"/>
  <c r="E97" i="67"/>
  <c r="I107" i="68" s="1"/>
  <c r="I108" i="68" s="1"/>
  <c r="J47" i="63"/>
  <c r="J109" i="63" s="1"/>
  <c r="H47" i="63"/>
  <c r="H109" i="63" s="1"/>
  <c r="B97" i="67"/>
  <c r="F107" i="68" s="1"/>
  <c r="I129" i="49"/>
  <c r="F40" i="62"/>
  <c r="I47" i="63"/>
  <c r="I109" i="63" s="1"/>
  <c r="D97" i="67"/>
  <c r="H107" i="68" s="1"/>
  <c r="H108" i="68" s="1"/>
  <c r="F42" i="62"/>
  <c r="G8" i="21"/>
  <c r="F45" i="62" s="1"/>
  <c r="G36" i="49"/>
  <c r="G109" i="49" s="1"/>
  <c r="H8" i="21"/>
  <c r="M54" i="73" s="1"/>
  <c r="H36" i="49"/>
  <c r="H109" i="49" s="1"/>
  <c r="D73" i="44"/>
  <c r="B98" i="62"/>
  <c r="B161" i="62" s="1"/>
  <c r="I102" i="49"/>
  <c r="E130" i="49" s="1"/>
  <c r="B62" i="9"/>
  <c r="B7" i="21" s="1"/>
  <c r="D109" i="67"/>
  <c r="H125" i="68" s="1"/>
  <c r="D24" i="49"/>
  <c r="D97" i="49" s="1"/>
  <c r="C144" i="49" s="1"/>
  <c r="K50" i="73"/>
  <c r="I52" i="73"/>
  <c r="D42" i="62"/>
  <c r="H6" i="21"/>
  <c r="M52" i="73" s="1"/>
  <c r="G6" i="21"/>
  <c r="L52" i="73" s="1"/>
  <c r="E6" i="21"/>
  <c r="E109" i="67" s="1"/>
  <c r="I125" i="68" s="1"/>
  <c r="F6" i="21"/>
  <c r="K52" i="73" s="1"/>
  <c r="I88" i="49"/>
  <c r="C130" i="49" s="1"/>
  <c r="I100" i="49"/>
  <c r="E128" i="49" s="1"/>
  <c r="B24" i="49"/>
  <c r="B97" i="49" s="1"/>
  <c r="C17" i="49"/>
  <c r="C90" i="49" s="1"/>
  <c r="B143" i="49" s="1"/>
  <c r="C5" i="21"/>
  <c r="D40" i="62"/>
  <c r="F17" i="49"/>
  <c r="F90" i="49" s="1"/>
  <c r="E143" i="49" s="1"/>
  <c r="F5" i="21"/>
  <c r="B109" i="67"/>
  <c r="F125" i="68" s="1"/>
  <c r="H17" i="49"/>
  <c r="H90" i="49" s="1"/>
  <c r="H5" i="21"/>
  <c r="M51" i="73" s="1"/>
  <c r="D5" i="21"/>
  <c r="D17" i="49"/>
  <c r="D90" i="49" s="1"/>
  <c r="C143" i="49" s="1"/>
  <c r="B17" i="49"/>
  <c r="B90" i="49" s="1"/>
  <c r="B5" i="21"/>
  <c r="E5" i="21"/>
  <c r="E17" i="49"/>
  <c r="E90" i="49" s="1"/>
  <c r="D143" i="49" s="1"/>
  <c r="G5" i="21"/>
  <c r="G17" i="49"/>
  <c r="G90" i="49" s="1"/>
  <c r="J53" i="73"/>
  <c r="Y53" i="73" s="1"/>
  <c r="I107" i="49"/>
  <c r="F8" i="21"/>
  <c r="K54" i="73" s="1"/>
  <c r="Z54" i="73" s="1"/>
  <c r="F109" i="49"/>
  <c r="E146" i="49" s="1"/>
  <c r="C7" i="21"/>
  <c r="D7" i="21"/>
  <c r="G7" i="21"/>
  <c r="J46" i="63"/>
  <c r="J108" i="63" s="1"/>
  <c r="E43" i="62"/>
  <c r="E101" i="67"/>
  <c r="I113" i="68" s="1"/>
  <c r="I114" i="68" s="1"/>
  <c r="E31" i="49"/>
  <c r="E104" i="49" s="1"/>
  <c r="D145" i="49" s="1"/>
  <c r="I120" i="68"/>
  <c r="K43" i="63"/>
  <c r="J105" i="63" s="1"/>
  <c r="B44" i="62"/>
  <c r="F105" i="67"/>
  <c r="J119" i="68" s="1"/>
  <c r="B16" i="69"/>
  <c r="G10" i="49"/>
  <c r="G83" i="49" s="1"/>
  <c r="G4" i="21"/>
  <c r="H10" i="49"/>
  <c r="H83" i="49" s="1"/>
  <c r="H4" i="21"/>
  <c r="M50" i="73" s="1"/>
  <c r="C6" i="21" l="1"/>
  <c r="H45" i="63" s="1"/>
  <c r="H107" i="63" s="1"/>
  <c r="I95" i="49"/>
  <c r="D130" i="49" s="1"/>
  <c r="G130" i="49" s="1"/>
  <c r="E70" i="78"/>
  <c r="B23" i="62"/>
  <c r="B83" i="62" s="1"/>
  <c r="B146" i="62" s="1"/>
  <c r="F7" i="21"/>
  <c r="F9" i="21" s="1"/>
  <c r="G108" i="68"/>
  <c r="F15" i="69" s="1"/>
  <c r="F108" i="68"/>
  <c r="G97" i="67"/>
  <c r="K107" i="68" s="1"/>
  <c r="K108" i="68" s="1"/>
  <c r="F46" i="62"/>
  <c r="M47" i="63"/>
  <c r="H97" i="67"/>
  <c r="F97" i="62"/>
  <c r="F160" i="62" s="1"/>
  <c r="G128" i="49"/>
  <c r="F98" i="62"/>
  <c r="F161" i="62" s="1"/>
  <c r="L47" i="63"/>
  <c r="L109" i="63" s="1"/>
  <c r="L54" i="73"/>
  <c r="AA54" i="73" s="1"/>
  <c r="F132" i="49"/>
  <c r="B99" i="62"/>
  <c r="B162" i="62" s="1"/>
  <c r="H62" i="9"/>
  <c r="I126" i="68"/>
  <c r="D17" i="69" s="1"/>
  <c r="AA52" i="73"/>
  <c r="Y50" i="73"/>
  <c r="Z52" i="73"/>
  <c r="B31" i="49"/>
  <c r="B104" i="49" s="1"/>
  <c r="H126" i="68"/>
  <c r="I97" i="49"/>
  <c r="D133" i="49" s="1"/>
  <c r="E9" i="21"/>
  <c r="B9" i="21"/>
  <c r="D9" i="21"/>
  <c r="L50" i="73"/>
  <c r="AA50" i="73" s="1"/>
  <c r="G9" i="21"/>
  <c r="C9" i="21"/>
  <c r="D41" i="62"/>
  <c r="H109" i="67"/>
  <c r="J52" i="73"/>
  <c r="H52" i="73"/>
  <c r="G109" i="67"/>
  <c r="K125" i="68" s="1"/>
  <c r="D45" i="62"/>
  <c r="C109" i="67"/>
  <c r="G125" i="68" s="1"/>
  <c r="D43" i="62"/>
  <c r="J45" i="63"/>
  <c r="I107" i="63" s="1"/>
  <c r="D46" i="62"/>
  <c r="L45" i="63"/>
  <c r="M45" i="63"/>
  <c r="F109" i="67"/>
  <c r="J125" i="68" s="1"/>
  <c r="D44" i="62"/>
  <c r="K45" i="63"/>
  <c r="C46" i="62"/>
  <c r="H113" i="67"/>
  <c r="M44" i="63"/>
  <c r="C41" i="62"/>
  <c r="H44" i="63"/>
  <c r="H106" i="63" s="1"/>
  <c r="C113" i="67"/>
  <c r="G131" i="68" s="1"/>
  <c r="H51" i="73"/>
  <c r="F113" i="67"/>
  <c r="J131" i="68" s="1"/>
  <c r="K51" i="73"/>
  <c r="K44" i="63"/>
  <c r="K106" i="63" s="1"/>
  <c r="C44" i="62"/>
  <c r="J51" i="73"/>
  <c r="J44" i="63"/>
  <c r="J106" i="63" s="1"/>
  <c r="E113" i="67"/>
  <c r="I131" i="68" s="1"/>
  <c r="C43" i="62"/>
  <c r="I90" i="49"/>
  <c r="C133" i="49" s="1"/>
  <c r="L51" i="73"/>
  <c r="AA51" i="73" s="1"/>
  <c r="C45" i="62"/>
  <c r="L44" i="63"/>
  <c r="L106" i="63" s="1"/>
  <c r="G113" i="67"/>
  <c r="K131" i="68" s="1"/>
  <c r="F126" i="68"/>
  <c r="B113" i="67"/>
  <c r="F131" i="68" s="1"/>
  <c r="C40" i="62"/>
  <c r="G44" i="63"/>
  <c r="I51" i="73"/>
  <c r="D113" i="67"/>
  <c r="H131" i="68" s="1"/>
  <c r="C42" i="62"/>
  <c r="I44" i="63"/>
  <c r="I106" i="63" s="1"/>
  <c r="I53" i="73"/>
  <c r="X53" i="73" s="1"/>
  <c r="G101" i="67"/>
  <c r="K113" i="68" s="1"/>
  <c r="K114" i="68" s="1"/>
  <c r="L53" i="73"/>
  <c r="AA53" i="73" s="1"/>
  <c r="H46" i="63"/>
  <c r="H108" i="63" s="1"/>
  <c r="H53" i="73"/>
  <c r="W53" i="73" s="1"/>
  <c r="I109" i="49"/>
  <c r="F17" i="69"/>
  <c r="F44" i="62"/>
  <c r="K47" i="63"/>
  <c r="K109" i="63" s="1"/>
  <c r="F97" i="67"/>
  <c r="J107" i="68" s="1"/>
  <c r="L46" i="63"/>
  <c r="L108" i="63" s="1"/>
  <c r="C101" i="67"/>
  <c r="G113" i="68" s="1"/>
  <c r="G114" i="68" s="1"/>
  <c r="E41" i="62"/>
  <c r="I46" i="63"/>
  <c r="I108" i="63" s="1"/>
  <c r="D101" i="67"/>
  <c r="H113" i="68" s="1"/>
  <c r="E42" i="62"/>
  <c r="E45" i="62"/>
  <c r="E40" i="62"/>
  <c r="G46" i="63"/>
  <c r="B101" i="67"/>
  <c r="F113" i="68" s="1"/>
  <c r="I83" i="49"/>
  <c r="B133" i="49" s="1"/>
  <c r="J120" i="68"/>
  <c r="G105" i="67"/>
  <c r="K119" i="68" s="1"/>
  <c r="L43" i="63"/>
  <c r="K105" i="63" s="1"/>
  <c r="B45" i="62"/>
  <c r="M43" i="63"/>
  <c r="B46" i="62"/>
  <c r="H105" i="67"/>
  <c r="B17" i="69"/>
  <c r="F16" i="69"/>
  <c r="E73" i="78" l="1"/>
  <c r="F55" i="56" s="1"/>
  <c r="F52" i="56"/>
  <c r="X51" i="73"/>
  <c r="Z51" i="73"/>
  <c r="W52" i="73"/>
  <c r="Y51" i="73"/>
  <c r="Y52" i="73"/>
  <c r="W51" i="73"/>
  <c r="F23" i="62"/>
  <c r="F22" i="62"/>
  <c r="D24" i="62"/>
  <c r="F24" i="62"/>
  <c r="B24" i="62"/>
  <c r="B84" i="62" s="1"/>
  <c r="B147" i="62" s="1"/>
  <c r="H149" i="63"/>
  <c r="H143" i="63"/>
  <c r="H46" i="56" s="1"/>
  <c r="I149" i="63"/>
  <c r="K46" i="63"/>
  <c r="K108" i="63" s="1"/>
  <c r="E44" i="62"/>
  <c r="E100" i="62" s="1"/>
  <c r="E163" i="62" s="1"/>
  <c r="F101" i="67"/>
  <c r="J113" i="68" s="1"/>
  <c r="J114" i="68" s="1"/>
  <c r="K53" i="73"/>
  <c r="Z53" i="73" s="1"/>
  <c r="G132" i="49"/>
  <c r="F14" i="69"/>
  <c r="C134" i="49"/>
  <c r="B77" i="44"/>
  <c r="E8" i="56" s="1"/>
  <c r="B134" i="49"/>
  <c r="B76" i="44"/>
  <c r="B78" i="44"/>
  <c r="E9" i="56" s="1"/>
  <c r="H132" i="49"/>
  <c r="D134" i="49"/>
  <c r="F133" i="49"/>
  <c r="D99" i="62"/>
  <c r="D162" i="62" s="1"/>
  <c r="F101" i="62"/>
  <c r="F164" i="62" s="1"/>
  <c r="F100" i="62"/>
  <c r="F163" i="62" s="1"/>
  <c r="F99" i="62"/>
  <c r="F162" i="62" s="1"/>
  <c r="C99" i="62"/>
  <c r="C162" i="62" s="1"/>
  <c r="C100" i="62"/>
  <c r="C163" i="62" s="1"/>
  <c r="B100" i="62"/>
  <c r="B163" i="62" s="1"/>
  <c r="B172" i="62" s="1"/>
  <c r="B179" i="62" s="1"/>
  <c r="C184" i="62" s="1"/>
  <c r="E98" i="62"/>
  <c r="E161" i="62" s="1"/>
  <c r="C101" i="62"/>
  <c r="C164" i="62" s="1"/>
  <c r="C97" i="62"/>
  <c r="C160" i="62" s="1"/>
  <c r="C98" i="62"/>
  <c r="C161" i="62" s="1"/>
  <c r="D100" i="62"/>
  <c r="D163" i="62" s="1"/>
  <c r="E97" i="62"/>
  <c r="E160" i="62" s="1"/>
  <c r="D101" i="62"/>
  <c r="D164" i="62" s="1"/>
  <c r="D98" i="62"/>
  <c r="D161" i="62" s="1"/>
  <c r="D97" i="62"/>
  <c r="D160" i="62" s="1"/>
  <c r="B101" i="62"/>
  <c r="B164" i="62" s="1"/>
  <c r="H31" i="49"/>
  <c r="H104" i="49" s="1"/>
  <c r="I104" i="49" s="1"/>
  <c r="E133" i="49" s="1"/>
  <c r="H7" i="21"/>
  <c r="F132" i="68"/>
  <c r="G132" i="68"/>
  <c r="F114" i="68"/>
  <c r="H114" i="68"/>
  <c r="J108" i="68"/>
  <c r="H132" i="68"/>
  <c r="I132" i="68"/>
  <c r="J132" i="68"/>
  <c r="K132" i="68"/>
  <c r="E17" i="69"/>
  <c r="F19" i="69"/>
  <c r="D16" i="69"/>
  <c r="Z50" i="73"/>
  <c r="AA55" i="73"/>
  <c r="X52" i="73"/>
  <c r="J55" i="73"/>
  <c r="G126" i="68"/>
  <c r="I55" i="73"/>
  <c r="H55" i="73"/>
  <c r="L55" i="73"/>
  <c r="K126" i="68"/>
  <c r="J107" i="63"/>
  <c r="J143" i="63" s="1"/>
  <c r="J46" i="56" s="1"/>
  <c r="L107" i="63"/>
  <c r="K107" i="63"/>
  <c r="J126" i="68"/>
  <c r="D14" i="69"/>
  <c r="I143" i="63"/>
  <c r="I46" i="56" s="1"/>
  <c r="K120" i="68"/>
  <c r="B18" i="69"/>
  <c r="L105" i="63"/>
  <c r="W55" i="73" l="1"/>
  <c r="Y55" i="73"/>
  <c r="X55" i="73"/>
  <c r="F84" i="62"/>
  <c r="F147" i="62" s="1"/>
  <c r="D21" i="62"/>
  <c r="D23" i="62"/>
  <c r="F21" i="62"/>
  <c r="F83" i="62" s="1"/>
  <c r="F146" i="62" s="1"/>
  <c r="F26" i="62"/>
  <c r="E24" i="62"/>
  <c r="B25" i="62"/>
  <c r="B85" i="62" s="1"/>
  <c r="B148" i="62" s="1"/>
  <c r="K149" i="63"/>
  <c r="L149" i="63"/>
  <c r="J149" i="63"/>
  <c r="F172" i="62"/>
  <c r="F179" i="62" s="1"/>
  <c r="C188" i="62" s="1"/>
  <c r="C196" i="62" s="1"/>
  <c r="K55" i="73"/>
  <c r="Z55" i="73"/>
  <c r="E99" i="62"/>
  <c r="E162" i="62" s="1"/>
  <c r="E172" i="62" s="1"/>
  <c r="B79" i="44"/>
  <c r="E10" i="56" s="1"/>
  <c r="F134" i="49"/>
  <c r="B80" i="44"/>
  <c r="E11" i="56" s="1"/>
  <c r="E7" i="56"/>
  <c r="E134" i="49"/>
  <c r="H133" i="49"/>
  <c r="G133" i="49"/>
  <c r="G134" i="49" s="1"/>
  <c r="I132" i="49"/>
  <c r="C192" i="62"/>
  <c r="C11" i="44" s="1"/>
  <c r="C84" i="44" s="1"/>
  <c r="D172" i="62"/>
  <c r="D179" i="62" s="1"/>
  <c r="C186" i="62" s="1"/>
  <c r="D9" i="56" s="1"/>
  <c r="C172" i="62"/>
  <c r="C179" i="62" s="1"/>
  <c r="M53" i="73"/>
  <c r="M55" i="73" s="1"/>
  <c r="E46" i="62"/>
  <c r="H9" i="21"/>
  <c r="M46" i="63"/>
  <c r="L143" i="63" s="1"/>
  <c r="L46" i="56" s="1"/>
  <c r="H101" i="67"/>
  <c r="E18" i="69"/>
  <c r="D15" i="69"/>
  <c r="E15" i="69"/>
  <c r="E19" i="69"/>
  <c r="D19" i="69"/>
  <c r="D18" i="69"/>
  <c r="C18" i="69"/>
  <c r="C15" i="69"/>
  <c r="C17" i="69"/>
  <c r="C16" i="69"/>
  <c r="C14" i="69"/>
  <c r="C19" i="69"/>
  <c r="K143" i="63"/>
  <c r="K46" i="56" s="1"/>
  <c r="F18" i="69"/>
  <c r="E16" i="69"/>
  <c r="E14" i="69"/>
  <c r="D7" i="56"/>
  <c r="B19" i="69"/>
  <c r="C24" i="62" l="1"/>
  <c r="D26" i="62"/>
  <c r="E25" i="62"/>
  <c r="E21" i="62"/>
  <c r="C26" i="62"/>
  <c r="C22" i="62"/>
  <c r="E26" i="62"/>
  <c r="E23" i="62"/>
  <c r="C21" i="62"/>
  <c r="C25" i="62"/>
  <c r="E22" i="62"/>
  <c r="F25" i="62"/>
  <c r="F85" i="62" s="1"/>
  <c r="F148" i="62" s="1"/>
  <c r="C23" i="62"/>
  <c r="D25" i="62"/>
  <c r="D22" i="62"/>
  <c r="D83" i="62" s="1"/>
  <c r="D146" i="62" s="1"/>
  <c r="B26" i="62"/>
  <c r="B86" i="62" s="1"/>
  <c r="B149" i="62" s="1"/>
  <c r="B169" i="62" s="1"/>
  <c r="B176" i="62" s="1"/>
  <c r="F9" i="56"/>
  <c r="F7" i="56"/>
  <c r="B81" i="44"/>
  <c r="E12" i="56" s="1"/>
  <c r="I133" i="49"/>
  <c r="H134" i="49"/>
  <c r="C194" i="62"/>
  <c r="C13" i="44" s="1"/>
  <c r="D17" i="56"/>
  <c r="D19" i="56"/>
  <c r="C185" i="62"/>
  <c r="E179" i="62"/>
  <c r="C187" i="62" s="1"/>
  <c r="D10" i="56" s="1"/>
  <c r="E101" i="62"/>
  <c r="E164" i="62" s="1"/>
  <c r="C15" i="44"/>
  <c r="C88" i="44" s="1"/>
  <c r="D11" i="56"/>
  <c r="D86" i="62" l="1"/>
  <c r="D149" i="62" s="1"/>
  <c r="E86" i="62"/>
  <c r="E149" i="62" s="1"/>
  <c r="D84" i="62"/>
  <c r="D147" i="62" s="1"/>
  <c r="E83" i="62"/>
  <c r="E146" i="62" s="1"/>
  <c r="C85" i="62"/>
  <c r="C148" i="62" s="1"/>
  <c r="E85" i="62"/>
  <c r="E148" i="62" s="1"/>
  <c r="C84" i="62"/>
  <c r="C147" i="62" s="1"/>
  <c r="D21" i="56"/>
  <c r="C83" i="62"/>
  <c r="C146" i="62" s="1"/>
  <c r="C86" i="62"/>
  <c r="C149" i="62" s="1"/>
  <c r="E84" i="62"/>
  <c r="E147" i="62" s="1"/>
  <c r="F86" i="62"/>
  <c r="F149" i="62" s="1"/>
  <c r="D85" i="62"/>
  <c r="D148" i="62" s="1"/>
  <c r="F11" i="56"/>
  <c r="F10" i="56"/>
  <c r="C86" i="44"/>
  <c r="D30" i="56"/>
  <c r="I134" i="49"/>
  <c r="D20" i="56"/>
  <c r="C195" i="62"/>
  <c r="C14" i="44" s="1"/>
  <c r="C87" i="44" s="1"/>
  <c r="C193" i="62"/>
  <c r="C189" i="62"/>
  <c r="D12" i="56" s="1"/>
  <c r="D8" i="56"/>
  <c r="D26" i="56"/>
  <c r="D169" i="62" l="1"/>
  <c r="D176" i="62" s="1"/>
  <c r="E169" i="62"/>
  <c r="E176" i="62" s="1"/>
  <c r="C169" i="62"/>
  <c r="C176" i="62" s="1"/>
  <c r="F8" i="56"/>
  <c r="D22" i="56"/>
  <c r="F12" i="56"/>
  <c r="D28" i="56"/>
  <c r="D18" i="56"/>
  <c r="C12" i="44"/>
  <c r="C85" i="44" s="1"/>
  <c r="D29" i="56"/>
  <c r="C16" i="44" l="1"/>
  <c r="C89" i="44" s="1"/>
  <c r="D27" i="56" l="1"/>
  <c r="D31" i="56"/>
  <c r="E36" i="56"/>
  <c r="D36" i="56" l="1"/>
  <c r="C36" i="56"/>
  <c r="F169" i="62" l="1"/>
  <c r="F176" i="62" l="1"/>
  <c r="H15" i="71" l="1"/>
  <c r="E11" i="71"/>
  <c r="F12" i="71"/>
  <c r="B11" i="71"/>
  <c r="C71" i="71" s="1"/>
  <c r="F11" i="71"/>
  <c r="G15" i="71"/>
  <c r="B13" i="71"/>
  <c r="C87" i="71" s="1"/>
  <c r="G14" i="71"/>
  <c r="H11" i="71"/>
  <c r="D15" i="71"/>
  <c r="C15" i="71"/>
  <c r="H14" i="71"/>
  <c r="C14" i="71"/>
  <c r="C11" i="71"/>
  <c r="F13" i="71"/>
  <c r="G12" i="71"/>
  <c r="D14" i="71"/>
  <c r="C13" i="71"/>
  <c r="H12" i="71"/>
  <c r="C12" i="71"/>
  <c r="D13" i="71"/>
  <c r="E12" i="71"/>
  <c r="F14" i="71"/>
  <c r="B12" i="71"/>
  <c r="C79" i="71" s="1"/>
  <c r="D79" i="71" s="1"/>
  <c r="E15" i="71"/>
  <c r="D12" i="71"/>
  <c r="B15" i="71"/>
  <c r="C106" i="71" s="1"/>
  <c r="D106" i="71" s="1"/>
  <c r="G13" i="71"/>
  <c r="D11" i="71"/>
  <c r="B14" i="71"/>
  <c r="C95" i="71" s="1"/>
  <c r="G11" i="71"/>
  <c r="E14" i="71"/>
  <c r="E13" i="71"/>
  <c r="H13" i="71"/>
  <c r="F15" i="71"/>
  <c r="E79" i="71" l="1"/>
  <c r="F79" i="71" s="1"/>
  <c r="G79" i="71" s="1"/>
  <c r="H79" i="71" s="1"/>
  <c r="I79" i="71" s="1"/>
  <c r="D71" i="71"/>
  <c r="E71" i="71" s="1"/>
  <c r="D95" i="71"/>
  <c r="E95" i="71" s="1"/>
  <c r="F95" i="71" s="1"/>
  <c r="E106" i="71"/>
  <c r="F106" i="71" s="1"/>
  <c r="G106" i="71" s="1"/>
  <c r="H106" i="71" s="1"/>
  <c r="I106" i="71" s="1"/>
  <c r="D87" i="71"/>
  <c r="E87" i="71" s="1"/>
  <c r="F87" i="71" s="1"/>
  <c r="G87" i="71" s="1"/>
  <c r="H87" i="71" s="1"/>
  <c r="I87" i="71" s="1"/>
  <c r="C74" i="71"/>
  <c r="C77" i="71"/>
  <c r="D77" i="71" s="1"/>
  <c r="E77" i="71" s="1"/>
  <c r="F77" i="71" s="1"/>
  <c r="G77" i="71" s="1"/>
  <c r="H77" i="71" s="1"/>
  <c r="I77" i="71" s="1"/>
  <c r="C76" i="71"/>
  <c r="D76" i="71" s="1"/>
  <c r="E76" i="71" s="1"/>
  <c r="F76" i="71" s="1"/>
  <c r="G76" i="71" s="1"/>
  <c r="H76" i="71" s="1"/>
  <c r="I76" i="71" s="1"/>
  <c r="C78" i="71"/>
  <c r="D78" i="71" s="1"/>
  <c r="E78" i="71" s="1"/>
  <c r="F78" i="71" s="1"/>
  <c r="G78" i="71" s="1"/>
  <c r="H78" i="71" s="1"/>
  <c r="I78" i="71" s="1"/>
  <c r="C75" i="71"/>
  <c r="D75" i="71" s="1"/>
  <c r="E75" i="71" s="1"/>
  <c r="F75" i="71" s="1"/>
  <c r="G75" i="71" s="1"/>
  <c r="H75" i="71" s="1"/>
  <c r="I75" i="71" s="1"/>
  <c r="C105" i="71"/>
  <c r="D105" i="71" s="1"/>
  <c r="E105" i="71" s="1"/>
  <c r="F105" i="71" s="1"/>
  <c r="G105" i="71" s="1"/>
  <c r="H105" i="71" s="1"/>
  <c r="I105" i="71" s="1"/>
  <c r="C100" i="71"/>
  <c r="D100" i="71" s="1"/>
  <c r="E100" i="71" s="1"/>
  <c r="F100" i="71" s="1"/>
  <c r="G100" i="71" s="1"/>
  <c r="H100" i="71" s="1"/>
  <c r="I100" i="71" s="1"/>
  <c r="C101" i="71"/>
  <c r="D101" i="71" s="1"/>
  <c r="E101" i="71" s="1"/>
  <c r="F101" i="71" s="1"/>
  <c r="G101" i="71" s="1"/>
  <c r="H101" i="71" s="1"/>
  <c r="I101" i="71" s="1"/>
  <c r="C103" i="71"/>
  <c r="D103" i="71" s="1"/>
  <c r="E103" i="71" s="1"/>
  <c r="F103" i="71" s="1"/>
  <c r="G103" i="71" s="1"/>
  <c r="H103" i="71" s="1"/>
  <c r="I103" i="71" s="1"/>
  <c r="C99" i="71"/>
  <c r="D99" i="71" s="1"/>
  <c r="E99" i="71" s="1"/>
  <c r="F99" i="71" s="1"/>
  <c r="G99" i="71" s="1"/>
  <c r="H99" i="71" s="1"/>
  <c r="I99" i="71" s="1"/>
  <c r="C98" i="71"/>
  <c r="C104" i="71"/>
  <c r="D104" i="71" s="1"/>
  <c r="E104" i="71" s="1"/>
  <c r="F104" i="71" s="1"/>
  <c r="G104" i="71" s="1"/>
  <c r="H104" i="71" s="1"/>
  <c r="I104" i="71" s="1"/>
  <c r="C102" i="71"/>
  <c r="D102" i="71" s="1"/>
  <c r="E102" i="71" s="1"/>
  <c r="F102" i="71" s="1"/>
  <c r="G102" i="71" s="1"/>
  <c r="H102" i="71" s="1"/>
  <c r="I102" i="71" s="1"/>
  <c r="C85" i="71"/>
  <c r="D85" i="71" s="1"/>
  <c r="E85" i="71" s="1"/>
  <c r="F85" i="71" s="1"/>
  <c r="G85" i="71" s="1"/>
  <c r="H85" i="71" s="1"/>
  <c r="I85" i="71" s="1"/>
  <c r="C86" i="71"/>
  <c r="D86" i="71" s="1"/>
  <c r="E86" i="71" s="1"/>
  <c r="F86" i="71" s="1"/>
  <c r="G86" i="71" s="1"/>
  <c r="H86" i="71" s="1"/>
  <c r="I86" i="71" s="1"/>
  <c r="C83" i="71"/>
  <c r="D83" i="71" s="1"/>
  <c r="E83" i="71" s="1"/>
  <c r="F83" i="71" s="1"/>
  <c r="G83" i="71" s="1"/>
  <c r="H83" i="71" s="1"/>
  <c r="I83" i="71" s="1"/>
  <c r="C82" i="71"/>
  <c r="C84" i="71"/>
  <c r="D84" i="71" s="1"/>
  <c r="E84" i="71" s="1"/>
  <c r="F84" i="71" s="1"/>
  <c r="G84" i="71" s="1"/>
  <c r="H84" i="71" s="1"/>
  <c r="I84" i="71" s="1"/>
  <c r="C93" i="71"/>
  <c r="D93" i="71" s="1"/>
  <c r="E93" i="71" s="1"/>
  <c r="F93" i="71" s="1"/>
  <c r="G93" i="71" s="1"/>
  <c r="H93" i="71" s="1"/>
  <c r="I93" i="71" s="1"/>
  <c r="C91" i="71"/>
  <c r="D91" i="71" s="1"/>
  <c r="E91" i="71" s="1"/>
  <c r="F91" i="71" s="1"/>
  <c r="G91" i="71" s="1"/>
  <c r="H91" i="71" s="1"/>
  <c r="I91" i="71" s="1"/>
  <c r="C92" i="71"/>
  <c r="D92" i="71" s="1"/>
  <c r="E92" i="71" s="1"/>
  <c r="F92" i="71" s="1"/>
  <c r="G92" i="71" s="1"/>
  <c r="H92" i="71" s="1"/>
  <c r="I92" i="71" s="1"/>
  <c r="C90" i="71"/>
  <c r="C94" i="71"/>
  <c r="D94" i="71" s="1"/>
  <c r="E94" i="71" s="1"/>
  <c r="F94" i="71" s="1"/>
  <c r="G94" i="71" s="1"/>
  <c r="H94" i="71" s="1"/>
  <c r="I94" i="71" s="1"/>
  <c r="C70" i="71"/>
  <c r="D70" i="71" s="1"/>
  <c r="E70" i="71" s="1"/>
  <c r="F70" i="71" s="1"/>
  <c r="G70" i="71" s="1"/>
  <c r="H70" i="71" s="1"/>
  <c r="I70" i="71" s="1"/>
  <c r="C66" i="71"/>
  <c r="C67" i="71"/>
  <c r="D67" i="71" s="1"/>
  <c r="E67" i="71" s="1"/>
  <c r="F67" i="71" s="1"/>
  <c r="G67" i="71" s="1"/>
  <c r="H67" i="71" s="1"/>
  <c r="I67" i="71" s="1"/>
  <c r="C69" i="71"/>
  <c r="D69" i="71" s="1"/>
  <c r="E69" i="71" s="1"/>
  <c r="F69" i="71" s="1"/>
  <c r="G69" i="71" s="1"/>
  <c r="H69" i="71" s="1"/>
  <c r="I69" i="71" s="1"/>
  <c r="C68" i="71"/>
  <c r="D68" i="71" s="1"/>
  <c r="E68" i="71" s="1"/>
  <c r="F68" i="71" s="1"/>
  <c r="G68" i="71" s="1"/>
  <c r="H68" i="71" s="1"/>
  <c r="I68" i="71" s="1"/>
  <c r="C126" i="71" l="1"/>
  <c r="F71" i="71"/>
  <c r="G71" i="71" s="1"/>
  <c r="H71" i="71" s="1"/>
  <c r="I71" i="71" s="1"/>
  <c r="D126" i="71"/>
  <c r="G95" i="71"/>
  <c r="H95" i="71" s="1"/>
  <c r="I95" i="71" s="1"/>
  <c r="C135" i="71"/>
  <c r="B126" i="71"/>
  <c r="B142" i="71" s="1"/>
  <c r="D82" i="71" l="1"/>
  <c r="B132" i="71"/>
  <c r="B148" i="71" s="1"/>
  <c r="B165" i="71" s="1"/>
  <c r="B42" i="24" s="1"/>
  <c r="B151" i="24" s="1"/>
  <c r="B53" i="9" s="1"/>
  <c r="D66" i="71"/>
  <c r="D98" i="71"/>
  <c r="B138" i="71"/>
  <c r="B154" i="71" s="1"/>
  <c r="B171" i="71" s="1"/>
  <c r="B48" i="24" s="1"/>
  <c r="B157" i="24" s="1"/>
  <c r="B55" i="9" s="1"/>
  <c r="B129" i="71"/>
  <c r="B145" i="71" s="1"/>
  <c r="B162" i="71" s="1"/>
  <c r="B39" i="24" s="1"/>
  <c r="B148" i="24" s="1"/>
  <c r="B52" i="9" s="1"/>
  <c r="D74" i="71"/>
  <c r="B135" i="71"/>
  <c r="B151" i="71" s="1"/>
  <c r="B168" i="71" s="1"/>
  <c r="B45" i="24" s="1"/>
  <c r="B154" i="24" s="1"/>
  <c r="B54" i="9" s="1"/>
  <c r="D90" i="71"/>
  <c r="B159" i="71" l="1"/>
  <c r="B36" i="24" s="1"/>
  <c r="E66" i="71"/>
  <c r="C142" i="71"/>
  <c r="C159" i="71" s="1"/>
  <c r="C36" i="24" s="1"/>
  <c r="C145" i="24" s="1"/>
  <c r="E90" i="71"/>
  <c r="C151" i="71"/>
  <c r="C168" i="71" s="1"/>
  <c r="C45" i="24" s="1"/>
  <c r="C154" i="24" s="1"/>
  <c r="C54" i="9" s="1"/>
  <c r="B47" i="49"/>
  <c r="B119" i="49" s="1"/>
  <c r="B14" i="21"/>
  <c r="B50" i="49"/>
  <c r="B122" i="49" s="1"/>
  <c r="B15" i="21"/>
  <c r="E98" i="71"/>
  <c r="C132" i="71"/>
  <c r="E82" i="71"/>
  <c r="B16" i="21"/>
  <c r="B53" i="49"/>
  <c r="B125" i="49" s="1"/>
  <c r="E74" i="71"/>
  <c r="C129" i="71"/>
  <c r="B44" i="49"/>
  <c r="B116" i="49" s="1"/>
  <c r="B13" i="21"/>
  <c r="C145" i="71" l="1"/>
  <c r="C162" i="71" s="1"/>
  <c r="C39" i="24" s="1"/>
  <c r="C148" i="24" s="1"/>
  <c r="C52" i="9" s="1"/>
  <c r="C148" i="71"/>
  <c r="C165" i="71" s="1"/>
  <c r="C42" i="24" s="1"/>
  <c r="C151" i="24" s="1"/>
  <c r="C53" i="9" s="1"/>
  <c r="C47" i="49" s="1"/>
  <c r="C119" i="49" s="1"/>
  <c r="C51" i="9"/>
  <c r="B145" i="24"/>
  <c r="B51" i="9" s="1"/>
  <c r="C138" i="71"/>
  <c r="C30" i="62"/>
  <c r="G51" i="63"/>
  <c r="B112" i="67"/>
  <c r="F129" i="68" s="1"/>
  <c r="F30" i="62"/>
  <c r="B96" i="67"/>
  <c r="F105" i="68" s="1"/>
  <c r="G54" i="63"/>
  <c r="F82" i="71"/>
  <c r="D132" i="71"/>
  <c r="D148" i="71" s="1"/>
  <c r="D165" i="71" s="1"/>
  <c r="D30" i="62"/>
  <c r="G52" i="63"/>
  <c r="B108" i="67"/>
  <c r="F123" i="68" s="1"/>
  <c r="B100" i="67"/>
  <c r="F111" i="68" s="1"/>
  <c r="E30" i="62"/>
  <c r="G53" i="63"/>
  <c r="D135" i="71"/>
  <c r="F90" i="71"/>
  <c r="C15" i="21"/>
  <c r="C50" i="49"/>
  <c r="C122" i="49" s="1"/>
  <c r="D138" i="71"/>
  <c r="F98" i="71"/>
  <c r="F74" i="71"/>
  <c r="D129" i="71"/>
  <c r="D145" i="71" s="1"/>
  <c r="D162" i="71" s="1"/>
  <c r="F66" i="71"/>
  <c r="D142" i="71"/>
  <c r="D159" i="71" s="1"/>
  <c r="D36" i="24" s="1"/>
  <c r="D145" i="24" s="1"/>
  <c r="D51" i="9" s="1"/>
  <c r="C154" i="71" l="1"/>
  <c r="C171" i="71" s="1"/>
  <c r="C48" i="24" s="1"/>
  <c r="C157" i="24" s="1"/>
  <c r="C55" i="9" s="1"/>
  <c r="C16" i="21" s="1"/>
  <c r="H62" i="73" s="1"/>
  <c r="W62" i="73" s="1"/>
  <c r="C14" i="21"/>
  <c r="C108" i="67" s="1"/>
  <c r="G123" i="68" s="1"/>
  <c r="D154" i="71"/>
  <c r="D171" i="71" s="1"/>
  <c r="D48" i="24" s="1"/>
  <c r="D157" i="24" s="1"/>
  <c r="D55" i="9" s="1"/>
  <c r="D53" i="49" s="1"/>
  <c r="D125" i="49" s="1"/>
  <c r="D151" i="71"/>
  <c r="D168" i="71" s="1"/>
  <c r="D45" i="24" s="1"/>
  <c r="D154" i="24" s="1"/>
  <c r="D54" i="9" s="1"/>
  <c r="D15" i="21" s="1"/>
  <c r="D39" i="24"/>
  <c r="D148" i="24" s="1"/>
  <c r="D52" i="9" s="1"/>
  <c r="D44" i="49" s="1"/>
  <c r="D116" i="49" s="1"/>
  <c r="D42" i="24"/>
  <c r="D151" i="24" s="1"/>
  <c r="D53" i="9" s="1"/>
  <c r="D14" i="21" s="1"/>
  <c r="C41" i="49"/>
  <c r="C113" i="49" s="1"/>
  <c r="C12" i="21"/>
  <c r="H58" i="73" s="1"/>
  <c r="C13" i="21"/>
  <c r="C112" i="67" s="1"/>
  <c r="G129" i="68" s="1"/>
  <c r="C44" i="49"/>
  <c r="C116" i="49" s="1"/>
  <c r="B12" i="21"/>
  <c r="B30" i="62" s="1"/>
  <c r="B41" i="49"/>
  <c r="B113" i="49" s="1"/>
  <c r="G74" i="71"/>
  <c r="E129" i="71"/>
  <c r="E145" i="71" s="1"/>
  <c r="E162" i="71" s="1"/>
  <c r="E39" i="24" s="1"/>
  <c r="F112" i="68"/>
  <c r="G82" i="71"/>
  <c r="E132" i="71"/>
  <c r="E148" i="71" s="1"/>
  <c r="E165" i="71" s="1"/>
  <c r="E42" i="24" s="1"/>
  <c r="E151" i="24" s="1"/>
  <c r="E53" i="9" s="1"/>
  <c r="F106" i="68"/>
  <c r="E126" i="71"/>
  <c r="G66" i="71"/>
  <c r="D41" i="49"/>
  <c r="D113" i="49" s="1"/>
  <c r="D12" i="21"/>
  <c r="F130" i="68"/>
  <c r="C100" i="67"/>
  <c r="G111" i="68" s="1"/>
  <c r="E31" i="62"/>
  <c r="H61" i="73"/>
  <c r="H53" i="63"/>
  <c r="H115" i="63" s="1"/>
  <c r="F124" i="68"/>
  <c r="G98" i="71"/>
  <c r="E138" i="71"/>
  <c r="E154" i="71" s="1"/>
  <c r="E171" i="71" s="1"/>
  <c r="E48" i="24" s="1"/>
  <c r="E157" i="24" s="1"/>
  <c r="E55" i="9" s="1"/>
  <c r="E135" i="71"/>
  <c r="E151" i="71" s="1"/>
  <c r="E168" i="71" s="1"/>
  <c r="E45" i="24" s="1"/>
  <c r="E154" i="24" s="1"/>
  <c r="E54" i="9" s="1"/>
  <c r="G90" i="71"/>
  <c r="D13" i="21" l="1"/>
  <c r="I51" i="63" s="1"/>
  <c r="I113" i="63" s="1"/>
  <c r="H52" i="63"/>
  <c r="H54" i="63"/>
  <c r="H116" i="63" s="1"/>
  <c r="F31" i="62"/>
  <c r="C96" i="67"/>
  <c r="G105" i="68" s="1"/>
  <c r="G106" i="68" s="1"/>
  <c r="C53" i="49"/>
  <c r="C125" i="49" s="1"/>
  <c r="D47" i="49"/>
  <c r="D119" i="49" s="1"/>
  <c r="D50" i="49"/>
  <c r="D122" i="49" s="1"/>
  <c r="D31" i="62"/>
  <c r="H60" i="73"/>
  <c r="E142" i="71"/>
  <c r="E159" i="71" s="1"/>
  <c r="E36" i="24" s="1"/>
  <c r="E145" i="24" s="1"/>
  <c r="E51" i="9" s="1"/>
  <c r="E12" i="21" s="1"/>
  <c r="B104" i="67"/>
  <c r="F117" i="68" s="1"/>
  <c r="F118" i="68" s="1"/>
  <c r="B5" i="69" s="1"/>
  <c r="D16" i="21"/>
  <c r="D96" i="67" s="1"/>
  <c r="H105" i="68" s="1"/>
  <c r="C104" i="67"/>
  <c r="G117" i="68" s="1"/>
  <c r="G118" i="68" s="1"/>
  <c r="B17" i="21"/>
  <c r="B31" i="62"/>
  <c r="G50" i="63"/>
  <c r="H50" i="63"/>
  <c r="C17" i="21"/>
  <c r="H59" i="73"/>
  <c r="W59" i="73" s="1"/>
  <c r="H51" i="63"/>
  <c r="H113" i="63" s="1"/>
  <c r="C31" i="62"/>
  <c r="E148" i="24"/>
  <c r="E52" i="9" s="1"/>
  <c r="G130" i="68"/>
  <c r="F129" i="71"/>
  <c r="F145" i="71" s="1"/>
  <c r="F162" i="71" s="1"/>
  <c r="H74" i="71"/>
  <c r="E50" i="49"/>
  <c r="E122" i="49" s="1"/>
  <c r="E15" i="21"/>
  <c r="I52" i="63"/>
  <c r="H114" i="63" s="1"/>
  <c r="I60" i="73"/>
  <c r="D32" i="62"/>
  <c r="D108" i="67"/>
  <c r="H123" i="68" s="1"/>
  <c r="W61" i="73"/>
  <c r="I61" i="73"/>
  <c r="X61" i="73" s="1"/>
  <c r="D100" i="67"/>
  <c r="H111" i="68" s="1"/>
  <c r="I53" i="63"/>
  <c r="E32" i="62"/>
  <c r="E90" i="62" s="1"/>
  <c r="E153" i="62" s="1"/>
  <c r="F126" i="71"/>
  <c r="F142" i="71" s="1"/>
  <c r="F159" i="71" s="1"/>
  <c r="F36" i="24" s="1"/>
  <c r="F145" i="24" s="1"/>
  <c r="F51" i="9" s="1"/>
  <c r="H66" i="71"/>
  <c r="G124" i="68"/>
  <c r="C5" i="69"/>
  <c r="G112" i="68"/>
  <c r="F135" i="71"/>
  <c r="F151" i="71" s="1"/>
  <c r="F168" i="71" s="1"/>
  <c r="F45" i="24" s="1"/>
  <c r="F154" i="24" s="1"/>
  <c r="F54" i="9" s="1"/>
  <c r="H90" i="71"/>
  <c r="F132" i="71"/>
  <c r="F148" i="71" s="1"/>
  <c r="F165" i="71" s="1"/>
  <c r="F42" i="24" s="1"/>
  <c r="F151" i="24" s="1"/>
  <c r="F53" i="9" s="1"/>
  <c r="H82" i="71"/>
  <c r="E16" i="21"/>
  <c r="E53" i="49"/>
  <c r="E125" i="49" s="1"/>
  <c r="F138" i="71"/>
  <c r="F154" i="71" s="1"/>
  <c r="F171" i="71" s="1"/>
  <c r="F48" i="24" s="1"/>
  <c r="F157" i="24" s="1"/>
  <c r="F55" i="9" s="1"/>
  <c r="H98" i="71"/>
  <c r="I50" i="63"/>
  <c r="B32" i="62"/>
  <c r="D104" i="67"/>
  <c r="H117" i="68" s="1"/>
  <c r="I58" i="73"/>
  <c r="D5" i="69"/>
  <c r="F5" i="69"/>
  <c r="E5" i="69"/>
  <c r="E47" i="49"/>
  <c r="E119" i="49" s="1"/>
  <c r="E14" i="21"/>
  <c r="C32" i="62" l="1"/>
  <c r="D112" i="67"/>
  <c r="H129" i="68" s="1"/>
  <c r="H130" i="68" s="1"/>
  <c r="I59" i="73"/>
  <c r="X59" i="73" s="1"/>
  <c r="E41" i="49"/>
  <c r="E113" i="49" s="1"/>
  <c r="I54" i="63"/>
  <c r="I116" i="63" s="1"/>
  <c r="D17" i="21"/>
  <c r="F32" i="62"/>
  <c r="F90" i="62" s="1"/>
  <c r="F153" i="62" s="1"/>
  <c r="I62" i="73"/>
  <c r="X62" i="73" s="1"/>
  <c r="H63" i="73"/>
  <c r="C90" i="62"/>
  <c r="C153" i="62" s="1"/>
  <c r="F39" i="24"/>
  <c r="F148" i="24" s="1"/>
  <c r="F52" i="9" s="1"/>
  <c r="F13" i="21" s="1"/>
  <c r="H112" i="63"/>
  <c r="H137" i="63" s="1"/>
  <c r="H39" i="56" s="1"/>
  <c r="E44" i="49"/>
  <c r="E116" i="49" s="1"/>
  <c r="E13" i="21"/>
  <c r="C33" i="62" s="1"/>
  <c r="W60" i="73"/>
  <c r="W58" i="73"/>
  <c r="J61" i="73"/>
  <c r="Y61" i="73" s="1"/>
  <c r="E33" i="62"/>
  <c r="E91" i="62" s="1"/>
  <c r="E154" i="62" s="1"/>
  <c r="E100" i="67"/>
  <c r="I111" i="68" s="1"/>
  <c r="J53" i="63"/>
  <c r="H106" i="68"/>
  <c r="I98" i="71"/>
  <c r="H138" i="71" s="1"/>
  <c r="H154" i="71" s="1"/>
  <c r="H171" i="71" s="1"/>
  <c r="H48" i="24" s="1"/>
  <c r="H157" i="24" s="1"/>
  <c r="H55" i="9" s="1"/>
  <c r="G138" i="71"/>
  <c r="F66" i="62" s="1" a="1"/>
  <c r="E6" i="69"/>
  <c r="G126" i="71"/>
  <c r="G142" i="71" s="1"/>
  <c r="G159" i="71" s="1"/>
  <c r="G36" i="24" s="1"/>
  <c r="G145" i="24" s="1"/>
  <c r="G51" i="9" s="1"/>
  <c r="I66" i="71"/>
  <c r="F16" i="21"/>
  <c r="F53" i="49"/>
  <c r="F125" i="49" s="1"/>
  <c r="F41" i="49"/>
  <c r="F113" i="49" s="1"/>
  <c r="F12" i="21"/>
  <c r="B6" i="69"/>
  <c r="H118" i="68"/>
  <c r="G132" i="71"/>
  <c r="I82" i="71"/>
  <c r="H132" i="71" s="1"/>
  <c r="H148" i="71" s="1"/>
  <c r="H165" i="71" s="1"/>
  <c r="H42" i="24" s="1"/>
  <c r="H151" i="24" s="1"/>
  <c r="H53" i="9" s="1"/>
  <c r="F12" i="62"/>
  <c r="B90" i="62"/>
  <c r="B153" i="62" s="1"/>
  <c r="F47" i="49"/>
  <c r="F119" i="49" s="1"/>
  <c r="F14" i="21"/>
  <c r="C12" i="62"/>
  <c r="B12" i="62"/>
  <c r="H124" i="68"/>
  <c r="G129" i="71"/>
  <c r="G145" i="71" s="1"/>
  <c r="G162" i="71" s="1"/>
  <c r="G39" i="24" s="1"/>
  <c r="G148" i="24" s="1"/>
  <c r="G52" i="9" s="1"/>
  <c r="I74" i="71"/>
  <c r="H129" i="71" s="1"/>
  <c r="H145" i="71" s="1"/>
  <c r="H162" i="71" s="1"/>
  <c r="H39" i="24" s="1"/>
  <c r="H148" i="24" s="1"/>
  <c r="H52" i="9" s="1"/>
  <c r="I90" i="71"/>
  <c r="H135" i="71" s="1"/>
  <c r="H151" i="71" s="1"/>
  <c r="H168" i="71" s="1"/>
  <c r="H45" i="24" s="1"/>
  <c r="H154" i="24" s="1"/>
  <c r="H54" i="9" s="1"/>
  <c r="G135" i="71"/>
  <c r="D90" i="62"/>
  <c r="D153" i="62" s="1"/>
  <c r="F6" i="69"/>
  <c r="E12" i="62"/>
  <c r="F50" i="49"/>
  <c r="F122" i="49" s="1"/>
  <c r="F15" i="21"/>
  <c r="D6" i="69"/>
  <c r="J60" i="73"/>
  <c r="J52" i="63"/>
  <c r="I114" i="63" s="1"/>
  <c r="E108" i="67"/>
  <c r="I123" i="68" s="1"/>
  <c r="D33" i="62"/>
  <c r="D91" i="62" s="1"/>
  <c r="D154" i="62" s="1"/>
  <c r="J62" i="73"/>
  <c r="Y62" i="73" s="1"/>
  <c r="F33" i="62"/>
  <c r="J54" i="63"/>
  <c r="J116" i="63" s="1"/>
  <c r="E96" i="67"/>
  <c r="I105" i="68" s="1"/>
  <c r="D12" i="62"/>
  <c r="E104" i="67"/>
  <c r="I117" i="68" s="1"/>
  <c r="B33" i="62"/>
  <c r="J58" i="73"/>
  <c r="J50" i="63"/>
  <c r="I112" i="63" s="1"/>
  <c r="H112" i="68"/>
  <c r="C6" i="69"/>
  <c r="C91" i="62" l="1"/>
  <c r="C154" i="62" s="1"/>
  <c r="F91" i="62"/>
  <c r="F154" i="62" s="1"/>
  <c r="F44" i="49"/>
  <c r="F116" i="49" s="1"/>
  <c r="I63" i="73"/>
  <c r="G151" i="71"/>
  <c r="G168" i="71" s="1"/>
  <c r="G45" i="24" s="1"/>
  <c r="G154" i="24" s="1"/>
  <c r="G54" i="9" s="1"/>
  <c r="G15" i="21" s="1"/>
  <c r="E66" i="62" a="1"/>
  <c r="G148" i="71"/>
  <c r="G165" i="71" s="1"/>
  <c r="G42" i="24" s="1"/>
  <c r="G151" i="24" s="1"/>
  <c r="G53" i="9" s="1"/>
  <c r="G47" i="49" s="1"/>
  <c r="G119" i="49" s="1"/>
  <c r="D66" i="62" a="1"/>
  <c r="F66" i="62"/>
  <c r="F120" i="62" s="1"/>
  <c r="F122" i="62"/>
  <c r="F121" i="62"/>
  <c r="F123" i="62"/>
  <c r="B66" i="62" a="1"/>
  <c r="C66" i="62" a="1"/>
  <c r="J51" i="63"/>
  <c r="J113" i="63" s="1"/>
  <c r="G154" i="71"/>
  <c r="G171" i="71" s="1"/>
  <c r="G48" i="24" s="1"/>
  <c r="G157" i="24" s="1"/>
  <c r="G55" i="9" s="1"/>
  <c r="G53" i="49" s="1"/>
  <c r="G125" i="49" s="1"/>
  <c r="J59" i="73"/>
  <c r="E17" i="21"/>
  <c r="E112" i="67"/>
  <c r="I129" i="68" s="1"/>
  <c r="I130" i="68" s="1"/>
  <c r="W63" i="73"/>
  <c r="X60" i="73"/>
  <c r="H126" i="71"/>
  <c r="H50" i="49"/>
  <c r="H122" i="49" s="1"/>
  <c r="H15" i="21"/>
  <c r="B7" i="69"/>
  <c r="H16" i="21"/>
  <c r="H53" i="49"/>
  <c r="H125" i="49" s="1"/>
  <c r="I106" i="68"/>
  <c r="H13" i="21"/>
  <c r="H44" i="49"/>
  <c r="H116" i="49" s="1"/>
  <c r="K62" i="73"/>
  <c r="Z62" i="73" s="1"/>
  <c r="F34" i="62"/>
  <c r="F92" i="62" s="1"/>
  <c r="F155" i="62" s="1"/>
  <c r="F96" i="67"/>
  <c r="J105" i="68" s="1"/>
  <c r="K54" i="63"/>
  <c r="K116" i="63" s="1"/>
  <c r="G44" i="49"/>
  <c r="G116" i="49" s="1"/>
  <c r="G13" i="21"/>
  <c r="B13" i="62"/>
  <c r="F7" i="69"/>
  <c r="X58" i="73"/>
  <c r="F13" i="62"/>
  <c r="B91" i="62"/>
  <c r="B154" i="62" s="1"/>
  <c r="D13" i="62"/>
  <c r="D7" i="69"/>
  <c r="F108" i="67"/>
  <c r="J123" i="68" s="1"/>
  <c r="K60" i="73"/>
  <c r="K52" i="63"/>
  <c r="J114" i="63" s="1"/>
  <c r="D34" i="62"/>
  <c r="D92" i="62" s="1"/>
  <c r="D155" i="62" s="1"/>
  <c r="G12" i="21"/>
  <c r="G41" i="49"/>
  <c r="G113" i="49" s="1"/>
  <c r="I115" i="63"/>
  <c r="I137" i="63" s="1"/>
  <c r="I39" i="56" s="1"/>
  <c r="K59" i="73"/>
  <c r="F112" i="67"/>
  <c r="J129" i="68" s="1"/>
  <c r="K51" i="63"/>
  <c r="K113" i="63" s="1"/>
  <c r="C34" i="62"/>
  <c r="I118" i="68"/>
  <c r="C13" i="62"/>
  <c r="K61" i="73"/>
  <c r="Z61" i="73" s="1"/>
  <c r="F100" i="67"/>
  <c r="J111" i="68" s="1"/>
  <c r="K53" i="63"/>
  <c r="J115" i="63" s="1"/>
  <c r="E34" i="62"/>
  <c r="E13" i="62"/>
  <c r="I112" i="68"/>
  <c r="E7" i="69"/>
  <c r="C7" i="69"/>
  <c r="I124" i="68"/>
  <c r="H47" i="49"/>
  <c r="H119" i="49" s="1"/>
  <c r="H14" i="21"/>
  <c r="B34" i="62"/>
  <c r="B92" i="62" s="1"/>
  <c r="B155" i="62" s="1"/>
  <c r="K50" i="63"/>
  <c r="J112" i="63" s="1"/>
  <c r="K58" i="73"/>
  <c r="F104" i="67"/>
  <c r="J117" i="68" s="1"/>
  <c r="F17" i="21"/>
  <c r="Y59" i="73" l="1"/>
  <c r="J63" i="73"/>
  <c r="G16" i="21"/>
  <c r="G96" i="67" s="1"/>
  <c r="K105" i="68" s="1"/>
  <c r="G50" i="49"/>
  <c r="G122" i="49" s="1"/>
  <c r="G14" i="21"/>
  <c r="G108" i="67" s="1"/>
  <c r="K123" i="68" s="1"/>
  <c r="D66" i="62"/>
  <c r="D120" i="62" s="1"/>
  <c r="D122" i="62"/>
  <c r="D121" i="62"/>
  <c r="D123" i="62"/>
  <c r="C66" i="62"/>
  <c r="C120" i="62" s="1"/>
  <c r="C123" i="62"/>
  <c r="C122" i="62"/>
  <c r="C121" i="62"/>
  <c r="E66" i="62"/>
  <c r="E120" i="62" s="1"/>
  <c r="E121" i="62"/>
  <c r="E123" i="62"/>
  <c r="E122" i="62"/>
  <c r="B66" i="62"/>
  <c r="B120" i="62" s="1"/>
  <c r="B122" i="62"/>
  <c r="B121" i="62"/>
  <c r="B123" i="62"/>
  <c r="G188" i="62"/>
  <c r="I11" i="56" s="1"/>
  <c r="H142" i="71"/>
  <c r="H159" i="71" s="1"/>
  <c r="H36" i="24" s="1"/>
  <c r="H145" i="24" s="1"/>
  <c r="H51" i="9" s="1"/>
  <c r="H12" i="21" s="1"/>
  <c r="M58" i="73" s="1"/>
  <c r="X63" i="73"/>
  <c r="Z59" i="73"/>
  <c r="I119" i="49"/>
  <c r="D137" i="49" s="1"/>
  <c r="J137" i="63"/>
  <c r="J39" i="56" s="1"/>
  <c r="I125" i="49"/>
  <c r="F137" i="49" s="1"/>
  <c r="J118" i="68"/>
  <c r="E14" i="62"/>
  <c r="E75" i="62" s="1"/>
  <c r="E139" i="62" s="1"/>
  <c r="J112" i="68"/>
  <c r="G112" i="67"/>
  <c r="K129" i="68" s="1"/>
  <c r="C35" i="62"/>
  <c r="C93" i="62" s="1"/>
  <c r="C156" i="62" s="1"/>
  <c r="L59" i="73"/>
  <c r="AA59" i="73" s="1"/>
  <c r="L51" i="63"/>
  <c r="L113" i="63" s="1"/>
  <c r="M62" i="73"/>
  <c r="H96" i="67"/>
  <c r="F36" i="62"/>
  <c r="M54" i="63"/>
  <c r="J130" i="68"/>
  <c r="Y60" i="73"/>
  <c r="I116" i="49"/>
  <c r="C137" i="49" s="1"/>
  <c r="B14" i="62"/>
  <c r="B75" i="62" s="1"/>
  <c r="D8" i="69"/>
  <c r="J124" i="68"/>
  <c r="C36" i="62"/>
  <c r="M51" i="63"/>
  <c r="M59" i="73"/>
  <c r="H112" i="67"/>
  <c r="F14" i="62"/>
  <c r="C92" i="62"/>
  <c r="C155" i="62" s="1"/>
  <c r="K63" i="73"/>
  <c r="F35" i="62"/>
  <c r="F93" i="62" s="1"/>
  <c r="F156" i="62" s="1"/>
  <c r="F171" i="62" s="1"/>
  <c r="F178" i="62" s="1"/>
  <c r="B188" i="62" s="1"/>
  <c r="L54" i="63"/>
  <c r="L116" i="63" s="1"/>
  <c r="D14" i="62"/>
  <c r="F8" i="69"/>
  <c r="M52" i="63"/>
  <c r="D36" i="62"/>
  <c r="M60" i="73"/>
  <c r="H108" i="67"/>
  <c r="E8" i="69"/>
  <c r="L53" i="63"/>
  <c r="E35" i="62"/>
  <c r="E93" i="62" s="1"/>
  <c r="E156" i="62" s="1"/>
  <c r="G100" i="67"/>
  <c r="K111" i="68" s="1"/>
  <c r="L61" i="73"/>
  <c r="C14" i="62"/>
  <c r="B8" i="69"/>
  <c r="Y58" i="73"/>
  <c r="C8" i="69"/>
  <c r="M53" i="63"/>
  <c r="M61" i="73"/>
  <c r="E36" i="62"/>
  <c r="H100" i="67"/>
  <c r="E92" i="62"/>
  <c r="E155" i="62" s="1"/>
  <c r="B35" i="62"/>
  <c r="B93" i="62" s="1"/>
  <c r="B156" i="62" s="1"/>
  <c r="L58" i="73"/>
  <c r="Z58" i="73" s="1"/>
  <c r="G104" i="67"/>
  <c r="K117" i="68" s="1"/>
  <c r="L50" i="63"/>
  <c r="K112" i="63" s="1"/>
  <c r="J106" i="68"/>
  <c r="I122" i="49"/>
  <c r="E137" i="49" s="1"/>
  <c r="L52" i="63" l="1"/>
  <c r="K114" i="63" s="1"/>
  <c r="D35" i="62"/>
  <c r="D93" i="62" s="1"/>
  <c r="D156" i="62" s="1"/>
  <c r="D171" i="62" s="1"/>
  <c r="D178" i="62" s="1"/>
  <c r="B186" i="62" s="1"/>
  <c r="C9" i="56" s="1"/>
  <c r="L60" i="73"/>
  <c r="Z60" i="73" s="1"/>
  <c r="Z63" i="73" s="1"/>
  <c r="H41" i="49"/>
  <c r="H113" i="49" s="1"/>
  <c r="I113" i="49" s="1"/>
  <c r="B137" i="49" s="1"/>
  <c r="B139" i="49" s="1"/>
  <c r="G17" i="21"/>
  <c r="L62" i="73"/>
  <c r="AA62" i="73" s="1"/>
  <c r="G184" i="62"/>
  <c r="G187" i="62"/>
  <c r="I10" i="56" s="1"/>
  <c r="G185" i="62"/>
  <c r="I8" i="56" s="1"/>
  <c r="G186" i="62"/>
  <c r="I9" i="56" s="1"/>
  <c r="C75" i="62"/>
  <c r="C139" i="62" s="1"/>
  <c r="D75" i="62"/>
  <c r="D139" i="62" s="1"/>
  <c r="M50" i="63"/>
  <c r="L112" i="63" s="1"/>
  <c r="B171" i="62"/>
  <c r="B178" i="62" s="1"/>
  <c r="B184" i="62" s="1"/>
  <c r="C7" i="56" s="1"/>
  <c r="H17" i="21"/>
  <c r="B36" i="62"/>
  <c r="H104" i="67"/>
  <c r="Y63" i="73"/>
  <c r="D139" i="49"/>
  <c r="F139" i="49"/>
  <c r="H137" i="49"/>
  <c r="H139" i="49" s="1"/>
  <c r="M63" i="73"/>
  <c r="C139" i="49"/>
  <c r="K124" i="68"/>
  <c r="F15" i="62"/>
  <c r="F76" i="62" s="1"/>
  <c r="F140" i="62" s="1"/>
  <c r="D9" i="69"/>
  <c r="E15" i="62"/>
  <c r="C171" i="62"/>
  <c r="C178" i="62" s="1"/>
  <c r="B185" i="62" s="1"/>
  <c r="K130" i="68"/>
  <c r="K118" i="68"/>
  <c r="K106" i="68"/>
  <c r="F75" i="62"/>
  <c r="F139" i="62" s="1"/>
  <c r="D15" i="62"/>
  <c r="B9" i="69"/>
  <c r="B15" i="62"/>
  <c r="B76" i="62" s="1"/>
  <c r="B140" i="62" s="1"/>
  <c r="AA61" i="73"/>
  <c r="D188" i="62"/>
  <c r="C11" i="56"/>
  <c r="B196" i="62"/>
  <c r="E9" i="69"/>
  <c r="F9" i="69"/>
  <c r="E139" i="49"/>
  <c r="C15" i="62"/>
  <c r="C76" i="62" s="1"/>
  <c r="C140" i="62" s="1"/>
  <c r="K112" i="68"/>
  <c r="AA58" i="73"/>
  <c r="K115" i="63"/>
  <c r="L115" i="63"/>
  <c r="E171" i="62"/>
  <c r="E178" i="62" s="1"/>
  <c r="B187" i="62" s="1"/>
  <c r="B139" i="62"/>
  <c r="C9" i="69"/>
  <c r="K137" i="63" l="1"/>
  <c r="K39" i="56" s="1"/>
  <c r="D186" i="62"/>
  <c r="B194" i="62"/>
  <c r="B13" i="44" s="1"/>
  <c r="L114" i="63"/>
  <c r="L137" i="63" s="1"/>
  <c r="L39" i="56" s="1"/>
  <c r="L63" i="73"/>
  <c r="AA60" i="73"/>
  <c r="AA63" i="73" s="1"/>
  <c r="G137" i="49"/>
  <c r="G139" i="49" s="1"/>
  <c r="G189" i="62"/>
  <c r="I12" i="56" s="1"/>
  <c r="I7" i="56"/>
  <c r="B192" i="62"/>
  <c r="B11" i="44" s="1"/>
  <c r="B84" i="44" s="1"/>
  <c r="D184" i="62"/>
  <c r="C17" i="56"/>
  <c r="C19" i="56"/>
  <c r="C21" i="56"/>
  <c r="B195" i="62"/>
  <c r="D187" i="62"/>
  <c r="C10" i="56"/>
  <c r="B193" i="62"/>
  <c r="D185" i="62"/>
  <c r="C8" i="56"/>
  <c r="C10" i="69"/>
  <c r="E76" i="62"/>
  <c r="E140" i="62" s="1"/>
  <c r="D10" i="69"/>
  <c r="B189" i="62"/>
  <c r="C12" i="56" s="1"/>
  <c r="C22" i="56" s="1"/>
  <c r="F16" i="62"/>
  <c r="F77" i="62" s="1"/>
  <c r="F141" i="62" s="1"/>
  <c r="B16" i="62"/>
  <c r="B77" i="62" s="1"/>
  <c r="B141" i="62" s="1"/>
  <c r="F10" i="69"/>
  <c r="C16" i="62"/>
  <c r="C77" i="62" s="1"/>
  <c r="C141" i="62" s="1"/>
  <c r="B15" i="44"/>
  <c r="D76" i="62"/>
  <c r="D140" i="62" s="1"/>
  <c r="B10" i="69"/>
  <c r="E10" i="69"/>
  <c r="E16" i="62"/>
  <c r="E77" i="62" s="1"/>
  <c r="E141" i="62" s="1"/>
  <c r="D16" i="62"/>
  <c r="D77" i="62" s="1"/>
  <c r="D141" i="62" s="1"/>
  <c r="I137" i="49" l="1"/>
  <c r="I139" i="49" s="1"/>
  <c r="E17" i="56"/>
  <c r="E19" i="56"/>
  <c r="C20" i="56"/>
  <c r="E22" i="56"/>
  <c r="C18" i="56"/>
  <c r="E21" i="56"/>
  <c r="D189" i="62"/>
  <c r="D11" i="44"/>
  <c r="D17" i="62"/>
  <c r="D78" i="62" s="1"/>
  <c r="D142" i="62" s="1"/>
  <c r="D168" i="62" s="1"/>
  <c r="D175" i="62" s="1"/>
  <c r="B88" i="44"/>
  <c r="D15" i="44"/>
  <c r="D88" i="44" s="1"/>
  <c r="E30" i="56" s="1"/>
  <c r="B12" i="44"/>
  <c r="B17" i="62"/>
  <c r="B78" i="62" s="1"/>
  <c r="B142" i="62" s="1"/>
  <c r="B168" i="62" s="1"/>
  <c r="B175" i="62" s="1"/>
  <c r="F17" i="62"/>
  <c r="F78" i="62" s="1"/>
  <c r="F142" i="62" s="1"/>
  <c r="F168" i="62" s="1"/>
  <c r="F175" i="62" s="1"/>
  <c r="C17" i="62"/>
  <c r="C78" i="62" s="1"/>
  <c r="C142" i="62" s="1"/>
  <c r="C168" i="62" s="1"/>
  <c r="C175" i="62" s="1"/>
  <c r="E17" i="62"/>
  <c r="E78" i="62" s="1"/>
  <c r="E142" i="62" s="1"/>
  <c r="E168" i="62" s="1"/>
  <c r="E175" i="62" s="1"/>
  <c r="B86" i="44"/>
  <c r="D13" i="44"/>
  <c r="D86" i="44" s="1"/>
  <c r="E28" i="56" s="1"/>
  <c r="B14" i="44"/>
  <c r="E18" i="56" l="1"/>
  <c r="E20" i="56"/>
  <c r="B16" i="44"/>
  <c r="B89" i="44" s="1"/>
  <c r="C31" i="56" s="1"/>
  <c r="B85" i="44"/>
  <c r="D12" i="44"/>
  <c r="D85" i="44" s="1"/>
  <c r="E27" i="56" s="1"/>
  <c r="C30" i="56"/>
  <c r="C26" i="56"/>
  <c r="D84" i="44"/>
  <c r="E26" i="56" s="1"/>
  <c r="C28" i="56"/>
  <c r="B87" i="44"/>
  <c r="D14" i="44"/>
  <c r="D87" i="44" s="1"/>
  <c r="E29" i="56" s="1"/>
  <c r="D16" i="44" l="1"/>
  <c r="D89" i="44" s="1"/>
  <c r="E31" i="56" s="1"/>
  <c r="C29" i="56"/>
  <c r="C27" i="5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<sst xmlns="http://schemas.openxmlformats.org/spreadsheetml/2006/main" count="2739" uniqueCount="551">
  <si>
    <t>Inputs</t>
  </si>
  <si>
    <t>GasNet</t>
  </si>
  <si>
    <t>Asset replacement and renewal</t>
  </si>
  <si>
    <t>Business support</t>
  </si>
  <si>
    <t>Routine and corrective maintenance and inspection</t>
  </si>
  <si>
    <t>Service interruptions, incidents and emergencies</t>
  </si>
  <si>
    <t>System operations and network support</t>
  </si>
  <si>
    <t>Powerco</t>
  </si>
  <si>
    <t>Vector</t>
  </si>
  <si>
    <t>Asset relocations</t>
  </si>
  <si>
    <t>Consumer connection</t>
  </si>
  <si>
    <t>Expenditure on non-network assets</t>
  </si>
  <si>
    <t>System growth</t>
  </si>
  <si>
    <t>Total reliability, safety and environment</t>
  </si>
  <si>
    <t>Capital contributions funding asset relocations</t>
  </si>
  <si>
    <t>Capital contributions funding asset replacement and renewal</t>
  </si>
  <si>
    <t>Capital contributions funding consumer connection expenditure</t>
  </si>
  <si>
    <t>Capital contributions funding system growth</t>
  </si>
  <si>
    <t>Capital contributions</t>
  </si>
  <si>
    <t>First Gas Distribution</t>
  </si>
  <si>
    <t>Opex</t>
  </si>
  <si>
    <t>Reliability, safety and environment</t>
  </si>
  <si>
    <t>Financial year ending in</t>
  </si>
  <si>
    <t>First Gas distribution</t>
  </si>
  <si>
    <t>Compressor fuel</t>
  </si>
  <si>
    <t>Land management and associated activity</t>
  </si>
  <si>
    <t>System operations</t>
  </si>
  <si>
    <t>Actual</t>
  </si>
  <si>
    <t>Forecast</t>
  </si>
  <si>
    <t>Nominal</t>
  </si>
  <si>
    <t>Constant</t>
  </si>
  <si>
    <t>All input data is entered into this worksheet</t>
  </si>
  <si>
    <t>Data type</t>
  </si>
  <si>
    <t>Prices</t>
  </si>
  <si>
    <t>Capital expenditure</t>
  </si>
  <si>
    <t>Operating expenditure</t>
  </si>
  <si>
    <t>Inputs that are the same for all suppliers</t>
  </si>
  <si>
    <t>Total capex</t>
  </si>
  <si>
    <t>Operational expenditure</t>
  </si>
  <si>
    <t>Total opex</t>
  </si>
  <si>
    <t>Calculations</t>
  </si>
  <si>
    <t>Outputs</t>
  </si>
  <si>
    <t>Adjustments for capital contributions</t>
  </si>
  <si>
    <t>Aggregate capital contributions</t>
  </si>
  <si>
    <t>Notes</t>
  </si>
  <si>
    <t>Adjustments for CPI</t>
  </si>
  <si>
    <t>CPI</t>
  </si>
  <si>
    <t>Index</t>
  </si>
  <si>
    <t>Calculations and outputs</t>
  </si>
  <si>
    <t>Estimates where category contributions not available</t>
  </si>
  <si>
    <t>Average forecast capital contributions</t>
  </si>
  <si>
    <t>First Gas Transmission</t>
  </si>
  <si>
    <t>BAU variance thresholds</t>
  </si>
  <si>
    <t>Fallback</t>
  </si>
  <si>
    <t>Assessment net or gross of capital contributions?</t>
  </si>
  <si>
    <t>Net</t>
  </si>
  <si>
    <t>Deduction of capital contributions</t>
  </si>
  <si>
    <t>Treatment of capital contributions</t>
  </si>
  <si>
    <t>Totals</t>
  </si>
  <si>
    <t>Additional adjustments for policy decisions</t>
  </si>
  <si>
    <t>Capital expenditure adjustments</t>
  </si>
  <si>
    <t>Operational expenditure adjustments</t>
  </si>
  <si>
    <t>Hist.</t>
  </si>
  <si>
    <t>Capital expenditure - allowances</t>
  </si>
  <si>
    <t>Operational expenditure - allowances</t>
  </si>
  <si>
    <t>This sheet calculates the fall-back allowances. It then adds categories where the AMP forecast was accepted with the fallbacks where it was not.</t>
  </si>
  <si>
    <t>This sheet adds together expenditure across categories</t>
  </si>
  <si>
    <t>Gas Pipeline Businesses</t>
  </si>
  <si>
    <t>Assessment options</t>
  </si>
  <si>
    <t>Network support</t>
  </si>
  <si>
    <t>Capex</t>
  </si>
  <si>
    <t>First Gas Trans.</t>
  </si>
  <si>
    <t>Industry total</t>
  </si>
  <si>
    <t>First Gas Distr.</t>
  </si>
  <si>
    <t>RP2 Y1</t>
  </si>
  <si>
    <t>RP2 Y2</t>
  </si>
  <si>
    <t>RP2 Y3</t>
  </si>
  <si>
    <t>RP2 Y4</t>
  </si>
  <si>
    <t>RP2 Y5</t>
  </si>
  <si>
    <t>Historic actuals</t>
  </si>
  <si>
    <t>AMP forecast</t>
  </si>
  <si>
    <t>Historic Actuals</t>
  </si>
  <si>
    <t>Capex adjustment factor</t>
  </si>
  <si>
    <t>Opex adjustment factor</t>
  </si>
  <si>
    <t>Year-end adjustment</t>
  </si>
  <si>
    <t>Total</t>
  </si>
  <si>
    <t>Totex</t>
  </si>
  <si>
    <t>Category totals over period</t>
  </si>
  <si>
    <t>LCI
 (all industries)</t>
  </si>
  <si>
    <t>PPI
 (input - all industries)</t>
  </si>
  <si>
    <t>Weights in input price factors</t>
  </si>
  <si>
    <t>Quarter weighting</t>
  </si>
  <si>
    <t>1</t>
  </si>
  <si>
    <t>2</t>
  </si>
  <si>
    <t>3</t>
  </si>
  <si>
    <t>4</t>
  </si>
  <si>
    <t>Historic Index</t>
  </si>
  <si>
    <t>Forecast index</t>
  </si>
  <si>
    <t>Real Opex series</t>
  </si>
  <si>
    <t>Real Capex series</t>
  </si>
  <si>
    <t>GasNet Distribution</t>
  </si>
  <si>
    <t>Vector Distribution</t>
  </si>
  <si>
    <t>Powerco Distribution</t>
  </si>
  <si>
    <t>Growth Rates</t>
  </si>
  <si>
    <t>Quarterly LCI (all industries)</t>
  </si>
  <si>
    <t>Quarterly PPI (Inputs - all industries)</t>
  </si>
  <si>
    <t>Quarter Ending</t>
  </si>
  <si>
    <t>Weighted Average Index</t>
  </si>
  <si>
    <t>Change from preceding four quarters</t>
  </si>
  <si>
    <t>Weighting</t>
  </si>
  <si>
    <t>LCI (all industries) growth rate</t>
  </si>
  <si>
    <t>PPI (Inputs - all industries) growth rate</t>
  </si>
  <si>
    <t>Opex index</t>
  </si>
  <si>
    <t>Applying index - Year ending</t>
  </si>
  <si>
    <t>Nominal Opex series</t>
  </si>
  <si>
    <t>Nominal Capex series</t>
  </si>
  <si>
    <t>Where we do not accept a supplier’s AMP forecasts, we substitute their forecast for that category and that year for a ‘fall-back’ forecast.</t>
  </si>
  <si>
    <t>Capital expenditure ($000)</t>
  </si>
  <si>
    <t>Operational expenditure ($000)</t>
  </si>
  <si>
    <t>Calculations and outputs ($000)</t>
  </si>
  <si>
    <t>Capital contributions ($000)</t>
  </si>
  <si>
    <t>Operating expenditure ($000)</t>
  </si>
  <si>
    <t>Other policy adjustments ($000)</t>
  </si>
  <si>
    <t>Operational expenditure adjustments ($000)</t>
  </si>
  <si>
    <t>Capital expenditure - Financial year ending in</t>
  </si>
  <si>
    <t>GasNet - Financial year ending in</t>
  </si>
  <si>
    <t>Statistics NZ</t>
  </si>
  <si>
    <t>Expenditure forecasts</t>
  </si>
  <si>
    <t>Supplier</t>
  </si>
  <si>
    <t xml:space="preserve">Capex </t>
  </si>
  <si>
    <t>First Gas transmission</t>
  </si>
  <si>
    <t>Forecast expenditure as a percentage of suppliers' own forecasts</t>
  </si>
  <si>
    <t>June quarter</t>
  </si>
  <si>
    <t>September quarter</t>
  </si>
  <si>
    <t>Historic inputs</t>
  </si>
  <si>
    <t xml:space="preserve">CPI is from Statistics NZ quarterly updates
LCI &amp; PPI are from NZIER quarterly updates
</t>
  </si>
  <si>
    <t>GasNet - June Year End</t>
  </si>
  <si>
    <t>GasNet - June Year end</t>
  </si>
  <si>
    <t xml:space="preserve">Powerco - September Year end </t>
  </si>
  <si>
    <t>Vector - June Year end</t>
  </si>
  <si>
    <t>CPI Index</t>
  </si>
  <si>
    <t xml:space="preserve">Businesses disclose data in Schedules 6a and 6b in nominal terms. We assess AMPs in constant prices. To make the data comparable, historic ID information must be adjusted for inflation. 
</t>
  </si>
  <si>
    <t>CPI index</t>
  </si>
  <si>
    <t>Year X</t>
  </si>
  <si>
    <t>This reflation model is used to reflate output real expenditure forecasts into nominal terms for the financial model</t>
  </si>
  <si>
    <t>Four quarter average</t>
  </si>
  <si>
    <t>September year index</t>
  </si>
  <si>
    <t>June year index</t>
  </si>
  <si>
    <t>No Gross option</t>
  </si>
  <si>
    <t>Opex Index weighting (policy decision)</t>
  </si>
  <si>
    <t>Capex Index weighting  (policy decision)</t>
  </si>
  <si>
    <t xml:space="preserve">Index inputs </t>
  </si>
  <si>
    <t>Adjusted nominal opex series</t>
  </si>
  <si>
    <t>Adjusted nominal capex series</t>
  </si>
  <si>
    <t>Adjusted real capex series</t>
  </si>
  <si>
    <t>Adjusted real opex series</t>
  </si>
  <si>
    <t>Period total</t>
  </si>
  <si>
    <t>Total in $m</t>
  </si>
  <si>
    <t>Adjusted AMP Capex</t>
  </si>
  <si>
    <t>In-period weighting factor</t>
  </si>
  <si>
    <t>In-period real totals</t>
  </si>
  <si>
    <t>In-period AMP totals</t>
  </si>
  <si>
    <t>Acceptance rates</t>
  </si>
  <si>
    <t>Outputs for chartbook</t>
  </si>
  <si>
    <t>Outputs for other analysis</t>
  </si>
  <si>
    <t>Year t</t>
  </si>
  <si>
    <t>Year t+1</t>
  </si>
  <si>
    <t>Year t-1</t>
  </si>
  <si>
    <t>Capex totals</t>
  </si>
  <si>
    <t>Opex totals</t>
  </si>
  <si>
    <t>In some cases, we are making additional adjustments to supplier forecasts for reasons other than supplier scrutiny (these reasons are discussed in detail in the reasons paper that we have published with our final Gas DPP decision) . These need to be added or subtracted from supplier forecasts which is done in this sheet.</t>
  </si>
  <si>
    <t>Adjusted AMP Opex</t>
  </si>
  <si>
    <t>Capex index</t>
  </si>
  <si>
    <t>GasNet (June)</t>
  </si>
  <si>
    <t>Vector (June)</t>
  </si>
  <si>
    <t>Unadjusted series</t>
  </si>
  <si>
    <t>Adjusted series</t>
  </si>
  <si>
    <t>Historic actuals (real, Sept YE)</t>
  </si>
  <si>
    <t>Year ending June 30 Adjustment</t>
  </si>
  <si>
    <t>AMP forecasts (real, Sept YE)</t>
  </si>
  <si>
    <t>Capex industry total</t>
  </si>
  <si>
    <t>AMP forecasts</t>
  </si>
  <si>
    <t>Opex industry total</t>
  </si>
  <si>
    <t>Year ending</t>
  </si>
  <si>
    <t>Capex (year-end adjustment)</t>
  </si>
  <si>
    <t>Opex (year-end adjustment)</t>
  </si>
  <si>
    <t>First gas Transmission</t>
  </si>
  <si>
    <t>Cost of finance adjustments</t>
  </si>
  <si>
    <t>Calculations and outputs - with cost of finance adjustment ($000)</t>
  </si>
  <si>
    <t>Chartbook extraction tab</t>
  </si>
  <si>
    <t>This tab accumulates data from the model for chart and table presentation in the reasons paper</t>
  </si>
  <si>
    <t>Expenditure forecasts charts and tables</t>
  </si>
  <si>
    <t>This tab accumulates expenditure forecast data from the model for chart and table presentation in the reasons paper</t>
  </si>
  <si>
    <t>Expenditure acceptance rates charts and tables</t>
  </si>
  <si>
    <t>This tab calculates expenditure acceptance rates from the model for chart and table presentation in the reasons paper</t>
  </si>
  <si>
    <t>Expenditure comparison charts and tables</t>
  </si>
  <si>
    <t>This tab accumulates data for expenditure comparison charts and tables for presentation in the reasons paper</t>
  </si>
  <si>
    <t>GasNet - June year end</t>
  </si>
  <si>
    <t>Powerco  - September year end</t>
  </si>
  <si>
    <t>Vector  - June year end</t>
  </si>
  <si>
    <t>Sheet Name</t>
  </si>
  <si>
    <t>Link</t>
  </si>
  <si>
    <t>Inflation</t>
  </si>
  <si>
    <t>Policy</t>
  </si>
  <si>
    <t>Reflation inputs</t>
  </si>
  <si>
    <t>Reflation Calculations</t>
  </si>
  <si>
    <t>Reflation outputs</t>
  </si>
  <si>
    <t>Chart book</t>
  </si>
  <si>
    <t>Table of Contents</t>
  </si>
  <si>
    <t>Used for demonstrative purposes only</t>
  </si>
  <si>
    <t>In period weighting factor (financial model)</t>
  </si>
  <si>
    <t>This sheet calculates expenditure capital contributions where necessary, and deducts them from capital expenditure</t>
  </si>
  <si>
    <r>
      <t xml:space="preserve">Basis for backcasting </t>
    </r>
    <r>
      <rPr>
        <b/>
        <sz val="11"/>
        <color theme="1"/>
        <rFont val="Calibri"/>
        <family val="2"/>
      </rPr>
      <t>( (Select from dropdown list))</t>
    </r>
  </si>
  <si>
    <t xml:space="preserve">Our assessment is done net of capital contributions. For some years, capital contributions are available at a category level. We have made an estimate where capital contributions are only available in aggregate or where they are not available at all. </t>
  </si>
  <si>
    <t>Year
X - 1</t>
  </si>
  <si>
    <t>Year
X + 1</t>
  </si>
  <si>
    <t>Year end conversions for Year X</t>
  </si>
  <si>
    <t>Cost of financing</t>
  </si>
  <si>
    <t>CB Att D</t>
  </si>
  <si>
    <t>2020</t>
  </si>
  <si>
    <t>2018</t>
  </si>
  <si>
    <t>2019</t>
  </si>
  <si>
    <t>2021</t>
  </si>
  <si>
    <t xml:space="preserve">Forecasts are in constant prices ($000) - YE 2021 as base year. Historic and forecast capex data are expressed gross of capital contributions. </t>
  </si>
  <si>
    <t>First Gas Transmission - September Year end</t>
  </si>
  <si>
    <t>First Gas Distribution - September Year end</t>
  </si>
  <si>
    <r>
      <t xml:space="preserve">Assessment net or gross of capital contributions? </t>
    </r>
    <r>
      <rPr>
        <b/>
        <sz val="11"/>
        <color theme="1"/>
        <rFont val="Calibri"/>
        <family val="2"/>
      </rPr>
      <t>((Select from dropdown list))</t>
    </r>
  </si>
  <si>
    <t>Gas Net</t>
  </si>
  <si>
    <t>2022</t>
  </si>
  <si>
    <t>2023</t>
  </si>
  <si>
    <t>2024</t>
  </si>
  <si>
    <t>2025</t>
  </si>
  <si>
    <t>2026</t>
  </si>
  <si>
    <t>2027</t>
  </si>
  <si>
    <t>2028</t>
  </si>
  <si>
    <t>First Gas transmission  - September year end</t>
  </si>
  <si>
    <t>First Gas Distribution  - September year end</t>
  </si>
  <si>
    <t>PowerCo</t>
  </si>
  <si>
    <t>Forecasts are in constant prices ($000) - YE 2021 as base year</t>
  </si>
  <si>
    <t>Outputs are in constant prices ($000) - YE 2021 as base year</t>
  </si>
  <si>
    <t>Year ending June</t>
  </si>
  <si>
    <t>Comparison of industry total opex forecasts ($’000s, 2021 real)</t>
  </si>
  <si>
    <t>Comparison of industry total capex forecasts ($’000s, 2021 real)</t>
  </si>
  <si>
    <t xml:space="preserve">Capex AMP </t>
  </si>
  <si>
    <t>Opex AMP</t>
  </si>
  <si>
    <t>September year ends - Financial year ending in</t>
  </si>
  <si>
    <t>Consumer connection and system growth capital expenditure fall-back threshold</t>
  </si>
  <si>
    <t>Capital expenditure excluding system growth and consumer connection fall-back threshold</t>
  </si>
  <si>
    <t>Nominal aggregate capital contributions</t>
  </si>
  <si>
    <t xml:space="preserve"> </t>
  </si>
  <si>
    <t>Nominal consumer connection</t>
  </si>
  <si>
    <t>Real aggregate capital contributions</t>
  </si>
  <si>
    <t>Implied inflation</t>
  </si>
  <si>
    <t>Capital expenditure excluding system growth and consumer connection fall-back period (years)</t>
  </si>
  <si>
    <t>System growth and consumer connection fall-back period (years)</t>
  </si>
  <si>
    <t>BAU fall-back period</t>
  </si>
  <si>
    <t>2017</t>
  </si>
  <si>
    <t>Price factor weightings</t>
  </si>
  <si>
    <t>Weighted average - Opex</t>
  </si>
  <si>
    <t>Weighted average - Capex</t>
  </si>
  <si>
    <t>Policy decision</t>
  </si>
  <si>
    <t>Modelling approach opex</t>
  </si>
  <si>
    <t>Modelling approach CC / SG</t>
  </si>
  <si>
    <t>Base, step &amp; trend</t>
  </si>
  <si>
    <t>BAU + X%</t>
  </si>
  <si>
    <t>Modelling approach options</t>
  </si>
  <si>
    <t>Base</t>
  </si>
  <si>
    <t>Operational expenditure real trend factor ($000)</t>
  </si>
  <si>
    <t>Actual information is found in schedule 6a of ID.
Forecast information is found in schedule 11a of ID 
Forecasts are in constant prices ($000) - YE 2021 as base year</t>
  </si>
  <si>
    <t>Supplier forecast</t>
  </si>
  <si>
    <t>Base period length (years)</t>
  </si>
  <si>
    <t>Opex trend factor</t>
  </si>
  <si>
    <t>Opex modelling approach</t>
  </si>
  <si>
    <t>Minimum of BST or supplier forecast</t>
  </si>
  <si>
    <t>Based on historical data</t>
  </si>
  <si>
    <t>Based on suppliers' forecasts</t>
  </si>
  <si>
    <t>Calculated</t>
  </si>
  <si>
    <t>Operational expenditure - base &amp; trend</t>
  </si>
  <si>
    <t>Operational expenditure base period (years)</t>
  </si>
  <si>
    <t>Minimum of BAU + X% or supplier forecast</t>
  </si>
  <si>
    <t>Capital expenditure - supplier forecast less than fallback threshold?</t>
  </si>
  <si>
    <t>Modelling approach network capex (excluding CC / SG)</t>
  </si>
  <si>
    <t>Opex LCI weighting</t>
  </si>
  <si>
    <t>Opex PPI weighting</t>
  </si>
  <si>
    <t>Capex LCI weighting</t>
  </si>
  <si>
    <t>Capex PPI weighting</t>
  </si>
  <si>
    <t>Opex CPI weighting</t>
  </si>
  <si>
    <t>Capex CPI weighting</t>
  </si>
  <si>
    <t>Gross</t>
  </si>
  <si>
    <t>Prior reset allowances</t>
  </si>
  <si>
    <t>Capital expenditure (2016 YE $000)</t>
  </si>
  <si>
    <t xml:space="preserve">Powerco </t>
  </si>
  <si>
    <t>Operating expenditure (2016 YE $000)</t>
  </si>
  <si>
    <t>Operating expenditure (2021 YE $000)</t>
  </si>
  <si>
    <t>Capital expenditure (2021 YE $000)</t>
  </si>
  <si>
    <t>Actual expenditure (2021 YE $000)</t>
  </si>
  <si>
    <t>DPP2 allowances (2021 YE $000)</t>
  </si>
  <si>
    <t>Capital expenditure (net of capital contributions)</t>
  </si>
  <si>
    <t>Total capital expenditure</t>
  </si>
  <si>
    <t>Total operating expenditure</t>
  </si>
  <si>
    <t>Difference - Over / (Under) spend</t>
  </si>
  <si>
    <t xml:space="preserve">GasNet </t>
  </si>
  <si>
    <t xml:space="preserve">First Gas Transmission </t>
  </si>
  <si>
    <t>Historic capital expenditure</t>
  </si>
  <si>
    <t>Historic operating expenditure</t>
  </si>
  <si>
    <t>DPP2 capital expenditure allowances</t>
  </si>
  <si>
    <t>DPP2 operating expenditure allowances</t>
  </si>
  <si>
    <t>AMP forecast of capital expenditure</t>
  </si>
  <si>
    <t>AMP forecast of operating expenditure</t>
  </si>
  <si>
    <t>DPP3 proposed capital expenditure allowances</t>
  </si>
  <si>
    <t>DPP3 proposed operating expenditure allowances</t>
  </si>
  <si>
    <t>Prior reset allowances for Vector &amp; GasNet</t>
  </si>
  <si>
    <t>2016</t>
  </si>
  <si>
    <t>Expenditure on assets</t>
  </si>
  <si>
    <t>Prior reset allowances - All on a September year-end basis</t>
  </si>
  <si>
    <t>Price-Quality Regulation 1 October 2022 Reset</t>
  </si>
  <si>
    <t>This information is found in schedule 11a of ID 
Forecasts are in constant prices ($000) - YE 2021 as base year</t>
  </si>
  <si>
    <t>This sheet adjusts historic data provided in nominal terms to 2021 constant prices.</t>
  </si>
  <si>
    <t>The allowances are based on a September year-end basis, whereas Vector &amp; GasNet historical ID data is based on a June year-end basis. For the purpose of comparing historic to actuals, we would like to do so on a June year-end basis.</t>
  </si>
  <si>
    <t>So, to convert the prior reset allowances to a constant price basis, we will use a weighted average of the CPI index, with 3 months from the June year-end index, and 9 months from the September year-end index.</t>
  </si>
  <si>
    <t>Alternative gas investigation</t>
  </si>
  <si>
    <t>Whole industry</t>
  </si>
  <si>
    <t>Industry</t>
  </si>
  <si>
    <t>Capital contributions funding consumer connection expenditure per RFI</t>
  </si>
  <si>
    <t>Remaining capital contributions to be allocated to other categories</t>
  </si>
  <si>
    <t>Proportion of capital contributions funding asset relocations excluding consumer connection</t>
  </si>
  <si>
    <t>Proportion of capital contributions funding asset replacement and renewal excluding consumer connection</t>
  </si>
  <si>
    <t>Proportion of capital contributions funding system growth excluding consumer connection</t>
  </si>
  <si>
    <t>Note: The approach taking the minimum of the base, step and trend is performed at a total operating expenditure level, however policy adjustments are done at a category level. Therefore, the total across each category will not sum to the total in the outputs below or in the 'Policy' sheet when this approach is adopted.</t>
  </si>
  <si>
    <t>Total operating expenditure adjustments</t>
  </si>
  <si>
    <t>Operational expenditure step changes ($000)</t>
  </si>
  <si>
    <t>Supplier forecast less than base, step and trend?</t>
  </si>
  <si>
    <t>Step changes</t>
  </si>
  <si>
    <t>Base, step and trend amount</t>
  </si>
  <si>
    <t>Year end adjustments</t>
  </si>
  <si>
    <t xml:space="preserve">Note: GasNet &amp; Vector report on a June year-end basis, whereas First Gas and PowerCo report on a September year-end basis.  </t>
  </si>
  <si>
    <t>Vector and GasNet are converted into a September year-end basis by taking a weighted average of the current and next disclosure year.</t>
  </si>
  <si>
    <t>To perform the year-end conversion for GasNet and Vector for the year 2021, the actual value from 2020, and the forecast value from 2021 is used.</t>
  </si>
  <si>
    <t>BAU</t>
  </si>
  <si>
    <t>Prior reset allowances - Capital expenditure (2016 Sep YE $000)</t>
  </si>
  <si>
    <t>Network capital expenditure</t>
  </si>
  <si>
    <t>Network capital expenditure adjustments</t>
  </si>
  <si>
    <t>Category consumer connection and system growth capital expenditure fall-back threshold</t>
  </si>
  <si>
    <t>Year ending September</t>
  </si>
  <si>
    <t xml:space="preserve">Vector </t>
  </si>
  <si>
    <t>Modelling approach network capex FG Transmission</t>
  </si>
  <si>
    <t>Network capital expenditure FG Transmission fall-back threshold</t>
  </si>
  <si>
    <t>Category FG Transmission network capex fallback threshold</t>
  </si>
  <si>
    <t>FG Transmission network capex</t>
  </si>
  <si>
    <t>FG Transmission network capex fall-back period (years)</t>
  </si>
  <si>
    <t>Category network capital expenditure (excluding consumer connection) fall-back threshold</t>
  </si>
  <si>
    <t>Network capital expenditure excluding consumer connection</t>
  </si>
  <si>
    <t>Modelling approach consumer connection</t>
  </si>
  <si>
    <t>Modelling approach network capex (excluding CC)</t>
  </si>
  <si>
    <t>June year ends - Financial year ending in</t>
  </si>
  <si>
    <t>Year-end adjusted  nominal Capex series</t>
  </si>
  <si>
    <t>Year-end adjusted nominal opex series</t>
  </si>
  <si>
    <t>Year-end adjusted real opex series</t>
  </si>
  <si>
    <t>Year-end adjusted real capex series</t>
  </si>
  <si>
    <t>Powerco (September)</t>
  </si>
  <si>
    <t>First Gas Distribution (September)</t>
  </si>
  <si>
    <t>First Gas Transmission (September)</t>
  </si>
  <si>
    <t>AMP Forecasts (real 2021, ID year ends)</t>
  </si>
  <si>
    <t>Historic actuals (real, 2021 ID year end)</t>
  </si>
  <si>
    <t>2017 DPP allowances</t>
  </si>
  <si>
    <t xml:space="preserve">This tab transfers 2017 capex and opex allowances into real 2021 values </t>
  </si>
  <si>
    <t>Operational expenditure 2017 (real 2021 YE $)</t>
  </si>
  <si>
    <t>Capital expenditure 2017 (real 2021 YE $)</t>
  </si>
  <si>
    <t>DPP2 allowances (real 2021 $, ID year ends)</t>
  </si>
  <si>
    <t>RP3 Y1</t>
  </si>
  <si>
    <t>RP3 Y2</t>
  </si>
  <si>
    <t>RP3 Y3</t>
  </si>
  <si>
    <t>RP3 Y4</t>
  </si>
  <si>
    <t>RP3 Y5</t>
  </si>
  <si>
    <t>DPP3 Allowances (real 2021 $, ID year ends)</t>
  </si>
  <si>
    <t>DPP3 allowances (real 2021, Sept YE)</t>
  </si>
  <si>
    <t>DPP2 allowances (real 2021, Sept YE)</t>
  </si>
  <si>
    <t>DPP2 allowances</t>
  </si>
  <si>
    <t>DPP3 allowances</t>
  </si>
  <si>
    <t>Non-network capital expenditure</t>
  </si>
  <si>
    <t>Our expenditure forecasts (2021 ID year end, $‘000s)</t>
  </si>
  <si>
    <t>DPP2 allowance</t>
  </si>
  <si>
    <t>DPP3 allowance</t>
  </si>
  <si>
    <t>Total - GDBs</t>
  </si>
  <si>
    <t>Total - GTB</t>
  </si>
  <si>
    <t>Cost of finance adjustment</t>
  </si>
  <si>
    <t>Nominal cost of finance adjustment</t>
  </si>
  <si>
    <t>Nominal capital expenditure</t>
  </si>
  <si>
    <t>Calculations and output</t>
  </si>
  <si>
    <t>Total nominal cost of financing</t>
  </si>
  <si>
    <t>Total nominal capital expenditure</t>
  </si>
  <si>
    <t>Nominal opex series - allowances</t>
  </si>
  <si>
    <t>Nominal Capex series - allowances</t>
  </si>
  <si>
    <t>Real opex series - allowances</t>
  </si>
  <si>
    <t>Real capex series - allowances</t>
  </si>
  <si>
    <t>Real opex series - supplier forecast</t>
  </si>
  <si>
    <t>Real capex series - supplier forecast</t>
  </si>
  <si>
    <t>Year-end adjusted real opex series - supplier forecast</t>
  </si>
  <si>
    <t>Year-end adjusted real capex series - supplier forecast</t>
  </si>
  <si>
    <t>Nominal opex - allowance</t>
  </si>
  <si>
    <t>Nominal capex - allowance</t>
  </si>
  <si>
    <t>Real opex - allowance</t>
  </si>
  <si>
    <t>Real capex - allowance</t>
  </si>
  <si>
    <t>Opex - allowance</t>
  </si>
  <si>
    <t>Capex - allowance</t>
  </si>
  <si>
    <t>Opex - supplier forecast</t>
  </si>
  <si>
    <t>Capex - supplier forecast</t>
  </si>
  <si>
    <t>Real opex - supplier forecast</t>
  </si>
  <si>
    <t>Real capex - supplier forecast</t>
  </si>
  <si>
    <t>Opex - Supplier forecast</t>
  </si>
  <si>
    <t>Capex - Supplier forecast</t>
  </si>
  <si>
    <t>Cost of finance adjustment (included in the capex allowance)</t>
  </si>
  <si>
    <t>2022/2023</t>
  </si>
  <si>
    <t>2023/2024</t>
  </si>
  <si>
    <t>2024/2025</t>
  </si>
  <si>
    <t>2025/2026</t>
  </si>
  <si>
    <t>Non-growth network capital expenditure</t>
  </si>
  <si>
    <t>An updated figure of the forecast for consumer connection expenditure in the years 2027 and 2028 was provided through a 53ZD request for information, so these will not agree to the AMPs.</t>
  </si>
  <si>
    <t>Capital contributions are only forecast in real terms for the next five years in the AMPs. By taking a ratio of nominal to real figures in any of the expenditure categories, we can derive an implied inflation forecast, and calculate the forecast capital contributions.</t>
  </si>
  <si>
    <t>Figures for capital contributions funding consumer connection expenditure for the years 2027 and 2028 were provided through a 53ZD request for information.</t>
  </si>
  <si>
    <t>Actual information is found in schedule 6b of ID
Forecast information is found in schedule 11b of ID 
Forecasts are in constant prices ($000) - YE 2021 as base year</t>
  </si>
  <si>
    <t>These adjustments relate to policy decisions, such as capital expenditure uplifts for large one-off projects, or operating expenditure step changes.</t>
  </si>
  <si>
    <t>These figures were estimated in the Trend model</t>
  </si>
  <si>
    <t>This relates to an increase in the number of personnel at GasNet, as discussed in our reasons paper.</t>
  </si>
  <si>
    <t>This relates to an increase in the cost of compressor fuel, as discussed in our reasons paper.</t>
  </si>
  <si>
    <t>These figures were sourced from the 2017 Gas DPP2 Expenditure model.</t>
  </si>
  <si>
    <t>Prior reset allowances - Operating expenditure (2016 Sep YE $000)</t>
  </si>
  <si>
    <t>Applying this method of pro-rating capital contributions results in some significantly negative figures net of capital contributions within categories. As such, we have treated the amount funding asset relocations as 100% of the expenditure, and allocated the rest to half asset replacement and renewal, half system growth.</t>
  </si>
  <si>
    <t>GasNet has forecast 0 capital contributions in the relevant years, so it is unnecessary to perform the calculation deflating nominal to real capital contributions</t>
  </si>
  <si>
    <t>Expenditure assessment - Capital expenditure</t>
  </si>
  <si>
    <t>Expenditure assessment - Operating expenditure</t>
  </si>
  <si>
    <t>This tab calculates the cost of finance adjustment to be applied to the capital expenditure allowances, which reflects the cost of financing works in progress.</t>
  </si>
  <si>
    <t>This is done by calculating the sum of the nominal capital expenditure and cost of finance adjustments throughout the length of the regulatory period (per the AMP forecasts), and calculating cost of finance adjustments as a percentage of capital expenditure.</t>
  </si>
  <si>
    <t>These year-end adjusted figures are used to calculate the industry total figures for use in the Chart book</t>
  </si>
  <si>
    <t>Forecast rates of change provided by NZIER</t>
  </si>
  <si>
    <t>Assessment - Capex</t>
  </si>
  <si>
    <t>Assessment - Opex</t>
  </si>
  <si>
    <t>Cost of Finance Adjustment</t>
  </si>
  <si>
    <t>CB Exp fcast</t>
  </si>
  <si>
    <t>CB Accept</t>
  </si>
  <si>
    <t>CB Ind tot comp</t>
  </si>
  <si>
    <t>CB 2017 feeder</t>
  </si>
  <si>
    <t>Allowance vs Actuals</t>
  </si>
  <si>
    <t>Historic over or under spend</t>
  </si>
  <si>
    <t>Default Price Path Final Expenditure model</t>
  </si>
  <si>
    <t>Published 31 May 2022 v1</t>
  </si>
  <si>
    <t>Introduction / overview:</t>
  </si>
  <si>
    <t>The expenditure model is used to determine the capital and operating expenditure allowances for DPP3.</t>
  </si>
  <si>
    <r>
      <t xml:space="preserve">The model achieves this by applying "business as usual" </t>
    </r>
    <r>
      <rPr>
        <b/>
        <sz val="11"/>
        <color theme="1"/>
        <rFont val="Calibri"/>
        <family val="2"/>
        <scheme val="minor"/>
      </rPr>
      <t>(BAU)</t>
    </r>
    <r>
      <rPr>
        <sz val="11"/>
        <color theme="1"/>
        <rFont val="Calibri"/>
        <family val="2"/>
        <scheme val="minor"/>
      </rPr>
      <t xml:space="preserve"> analysis to capital expenditure, and a base, step and trend </t>
    </r>
    <r>
      <rPr>
        <b/>
        <sz val="11"/>
        <color theme="1"/>
        <rFont val="Calibri"/>
        <family val="2"/>
        <scheme val="minor"/>
      </rPr>
      <t>(BST)</t>
    </r>
    <r>
      <rPr>
        <sz val="11"/>
        <color theme="1"/>
        <rFont val="Calibri"/>
        <family val="2"/>
        <scheme val="minor"/>
      </rPr>
      <t xml:space="preserve"> approach to operating expenditure, as explained below.</t>
    </r>
  </si>
  <si>
    <r>
      <t xml:space="preserve">The model also makes use of the GPBs' forecasts, from their asset management plans </t>
    </r>
    <r>
      <rPr>
        <b/>
        <sz val="11"/>
        <color theme="1"/>
        <rFont val="Calibri"/>
        <family val="2"/>
        <scheme val="minor"/>
      </rPr>
      <t xml:space="preserve">(AMPs). </t>
    </r>
    <r>
      <rPr>
        <sz val="11"/>
        <color theme="1"/>
        <rFont val="Calibri"/>
        <family val="2"/>
        <scheme val="minor"/>
      </rPr>
      <t>For both capital and operating expenditure, the allowances granted are the minimum of the AMP forecast, or respective modelling approach.</t>
    </r>
  </si>
  <si>
    <t>Key inputs:</t>
  </si>
  <si>
    <t>The key inputs used in the model are:</t>
  </si>
  <si>
    <t>- Policy or modelling decisions that reflect decisions made by Commissioners or the Input Methodologies</t>
  </si>
  <si>
    <r>
      <t xml:space="preserve">- Information Disclosure </t>
    </r>
    <r>
      <rPr>
        <b/>
        <sz val="11"/>
        <color theme="1"/>
        <rFont val="Calibri"/>
        <family val="2"/>
        <scheme val="minor"/>
      </rPr>
      <t>(ID)</t>
    </r>
    <r>
      <rPr>
        <sz val="11"/>
        <color theme="1"/>
        <rFont val="Calibri"/>
        <family val="2"/>
        <scheme val="minor"/>
      </rPr>
      <t xml:space="preserve"> data and AMP forecasts on capital expenditure, operating expenditure, and capital contributions</t>
    </r>
  </si>
  <si>
    <r>
      <t xml:space="preserve">- Historical data and forecasts of price indices such as the consumers price index </t>
    </r>
    <r>
      <rPr>
        <b/>
        <sz val="11"/>
        <color theme="1"/>
        <rFont val="Calibri"/>
        <family val="2"/>
        <scheme val="minor"/>
      </rPr>
      <t>(CPI)</t>
    </r>
    <r>
      <rPr>
        <sz val="11"/>
        <color theme="1"/>
        <rFont val="Calibri"/>
        <family val="2"/>
        <scheme val="minor"/>
      </rPr>
      <t xml:space="preserve">, labour cost index </t>
    </r>
    <r>
      <rPr>
        <b/>
        <sz val="11"/>
        <color theme="1"/>
        <rFont val="Calibri"/>
        <family val="2"/>
        <scheme val="minor"/>
      </rPr>
      <t>(LCI)</t>
    </r>
    <r>
      <rPr>
        <sz val="11"/>
        <color theme="1"/>
        <rFont val="Calibri"/>
        <family val="2"/>
        <scheme val="minor"/>
      </rPr>
      <t>, and the producers price index</t>
    </r>
    <r>
      <rPr>
        <b/>
        <sz val="11"/>
        <color theme="1"/>
        <rFont val="Calibri"/>
        <family val="2"/>
        <scheme val="minor"/>
      </rPr>
      <t xml:space="preserve"> (PPI)</t>
    </r>
  </si>
  <si>
    <t>- Outputs from the trend model</t>
  </si>
  <si>
    <t>- Other policy adjustments and step changes</t>
  </si>
  <si>
    <t>- Prior reset allowances</t>
  </si>
  <si>
    <t>Forecasts of capital expenditure provided in the GPBs' AMPs are used as a basis for several categories of capital expenditure allowances.</t>
  </si>
  <si>
    <t>Forecasts of consumer connection are accepted as is, and treated as the allowance for this category.</t>
  </si>
  <si>
    <t>Forecasts of expenditure on non-network assets are accepted as is, and treated as the allowance for this category.</t>
  </si>
  <si>
    <t>Forecasts of asset relocations, asset replacement and renewal, and reliability, safety and environment are grouped into a "non-growth network capital expenditure" category.</t>
  </si>
  <si>
    <t>Using historical data on actual expenditure, an average amount is calculated. This is referred to as the BAU amount.</t>
  </si>
  <si>
    <t>AMP forecasts for these categories are then compared to this BAU amount.</t>
  </si>
  <si>
    <t>We have used a BAU approach to modelling non-growth network capital expenditure, and system growth.</t>
  </si>
  <si>
    <t>If the AMP forecast is less than the BAU amount, the AMP forecast is accepted and treated as the expenditure allowance.</t>
  </si>
  <si>
    <t>If the AMP forecast exceeds the BAU amount, the BAU amount is treated as the expenditure allowance.</t>
  </si>
  <si>
    <t>Approach to modelling capital expenditure allowances (captured in the 'Assessment - Capex' tab):</t>
  </si>
  <si>
    <t>In previous resets, this BAU amount was multiplied by 1 + X%. For this reset, we have set X at 0.</t>
  </si>
  <si>
    <t>Approach to modelling operating expenditure allowances (captured in the 'Assessment - Opex' tab):</t>
  </si>
  <si>
    <t>A base, step and trend approach is used to determine the operating expenditure allowances.</t>
  </si>
  <si>
    <t>First, a base value is determined. This reflects the efficient level of operating expenditure faced by GPBs. This is set as the actual value of operating expenditure in DY21.</t>
  </si>
  <si>
    <t>This is then multiplied by a trend factor, which reflects the increase in operating expenditure that is associated with growth in the size of the network.</t>
  </si>
  <si>
    <t>Lastly, step changes are applied. These reflect any changes faced by the business that will result in recurring expenditure going forward, impacting the efficient level of operating expenditure.</t>
  </si>
  <si>
    <t>AMP forecasts are then compared to this BST amount. Operating expenditure allowances are granted as the minimum of the AMP forecast, and the BST amount.</t>
  </si>
  <si>
    <t>What has changed since the draft decision:</t>
  </si>
  <si>
    <t>Historical data is presented in nominal terms, and must be converted to a real basis. This is done in the 'Inflation' tab.</t>
  </si>
  <si>
    <t>Capital expenditure should be net of capital contributions. This is done in the 'Capital contributions' tab.</t>
  </si>
  <si>
    <t>In some cases, we may make policy adjustments for either capital or operating expenditure that occurs due to a one-off event necessitating this expenditure. This is done in the 'Policy' tab.</t>
  </si>
  <si>
    <t>In the AMP forecasts, the cost of finance for works under construction is presented in nominal, but not real terms. A cost of finance adjustment to be applied to expenditure in real terms is calculated in the 'Cost of Finance Adjustment' tab, which is then applied in the 'Totals' tab.</t>
  </si>
  <si>
    <t>Expenditure allowances are presented in real terms, which do not reflect the rate at which the price level of inputs in the production process will grow throughout the regulatory period. These allowances are reflated in the 'Reflation inputs', Reflation calculations', and 'Reflation outputs' tabs.</t>
  </si>
  <si>
    <t>Key outputs:</t>
  </si>
  <si>
    <t>This model produces capital and operating expenditure allowances for the regulatory period, to be used as inputs in the Financial model.</t>
  </si>
  <si>
    <t>Key modelling / policy decisions or calculations:</t>
  </si>
  <si>
    <t>Peripheral modelling decisions or calculations:</t>
  </si>
  <si>
    <t>Software as a Service Cost to be included</t>
  </si>
  <si>
    <t>Alternative gas investigation to be removed</t>
  </si>
  <si>
    <t>Fire service levy</t>
  </si>
  <si>
    <t>Unity mobile and Telepo</t>
  </si>
  <si>
    <t>Non-network capital expenditure adjustments</t>
  </si>
  <si>
    <t>Expenditure on non-network assets excluding SaaS costs</t>
  </si>
  <si>
    <t>Base adjustment</t>
  </si>
  <si>
    <t>Adjusted base</t>
  </si>
  <si>
    <t>Software as a Service costs reclassified to operating expenditure</t>
  </si>
  <si>
    <t>Operational expenditure base adjustments ($000)</t>
  </si>
  <si>
    <t>Total operating expenditure step change</t>
  </si>
  <si>
    <t>Total base adjustment</t>
  </si>
  <si>
    <t>Non-recurring Software as a Service costs</t>
  </si>
  <si>
    <t>Recurring Software as a Service costs</t>
  </si>
  <si>
    <t>Base adjustment ($000s)</t>
  </si>
  <si>
    <t>Non-recurring alternative gas investigation costs</t>
  </si>
  <si>
    <t>Non-recurring GTAC costs recorded as business support in DY21</t>
  </si>
  <si>
    <t>Adjusted Base</t>
  </si>
  <si>
    <t>Software as a Service costs reclassified as operating expenditure</t>
  </si>
  <si>
    <t>Alternative gas investigation costs</t>
  </si>
  <si>
    <t>Total network capital expenditure</t>
  </si>
  <si>
    <t>Capex industry excluding FG Transmission total</t>
  </si>
  <si>
    <t>Operational expenditure - Other policy adjustments</t>
  </si>
  <si>
    <t>Total opex policy adjustment</t>
  </si>
  <si>
    <t>Total opex policy adjustments</t>
  </si>
  <si>
    <t>Real opex series - base, step and trend forecast</t>
  </si>
  <si>
    <t>Year-end adjusted real opex series - base, step and trend forecast</t>
  </si>
  <si>
    <t>Opex - Base, step and trend forecast</t>
  </si>
  <si>
    <t>Adjustments have been made to both operating and capital expenditure, to reflect the fact that some historical costs will not be recurring (and thus should not form part of the allowance), or new recurring costs have been identified (and thus should form part of the allowance).</t>
  </si>
  <si>
    <t>Calculations have been updated to reflect 2021 information disclosure and other data that has become available since the draft decision.</t>
  </si>
  <si>
    <t>A modelling error relating to First Gas Transmission's capital expenditure allowances has been corrected.</t>
  </si>
  <si>
    <t>Network capex</t>
  </si>
  <si>
    <t>Non-network capex</t>
  </si>
  <si>
    <t>Cost of finance adjustment:</t>
  </si>
  <si>
    <t>Total forecast amount</t>
  </si>
  <si>
    <t>Year-end adjusted</t>
  </si>
  <si>
    <t>Cost of finance adjusted</t>
  </si>
  <si>
    <t>Total allowances:</t>
  </si>
  <si>
    <t>Sector</t>
  </si>
  <si>
    <t>GTB</t>
  </si>
  <si>
    <t>GTB &amp; GDBs</t>
  </si>
  <si>
    <t>GDBs</t>
  </si>
  <si>
    <t>Capex category</t>
  </si>
  <si>
    <t>Historical average cap or accept forecast</t>
  </si>
  <si>
    <t>Total forecast amount ($000)</t>
  </si>
  <si>
    <t>Total allowance amount ($000)</t>
  </si>
  <si>
    <t>System growth capex</t>
  </si>
  <si>
    <t>Non-growth network capex</t>
  </si>
  <si>
    <t>Consumer connection capex</t>
  </si>
  <si>
    <t>Historical average cap</t>
  </si>
  <si>
    <t>Accept forecast</t>
  </si>
  <si>
    <t>Refer to reasons paper paragraphs B54 through B57, and GasNet 2021 AMP Schedule 11(a) row 208. The Whanganui Sales Gate expenditure must be removed (145k in DY23, 35k in each following year), while 35k must be added in DY23-DY25. The net impact is -110k in DY23, no impact in DY24/DY25, and -35k in each following year</t>
  </si>
  <si>
    <t>Capex approach</t>
  </si>
  <si>
    <t>Capex modelling approach</t>
  </si>
  <si>
    <t>Base operating expenditure</t>
  </si>
  <si>
    <t>Draft decision base opex</t>
  </si>
  <si>
    <t>DY21 opex from GPB ID</t>
  </si>
  <si>
    <t>Final decision base opex</t>
  </si>
  <si>
    <t>Draft vs final % change</t>
  </si>
  <si>
    <t>Source: Draft decision expenditure model, 'Assessment - Opex' tab</t>
  </si>
  <si>
    <t>System growth expenditure</t>
  </si>
  <si>
    <t>Gas Distribution Business</t>
  </si>
  <si>
    <t>DY26 - DY26 Forecast</t>
  </si>
  <si>
    <t>Draft decision allowance</t>
  </si>
  <si>
    <t>Final decision allowance</t>
  </si>
  <si>
    <t>Source: Draft expenditure model, "Assessment - Capex"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</si>
</sst>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_(* #,##0.0%_);_(* \(#,##0.0%\);_(* &quot;–&quot;??_);_(* @_)"/>
    <numFmt numFmtId="169" formatCode="_(* #,##0.00_);_(* \(#,##0.00\);_(* &quot;–&quot;???_);_(* @_)"/>
    <numFmt numFmtId="170" formatCode="[$-1409]d\ mmm\ yy;@"/>
    <numFmt numFmtId="171" formatCode="_(* #,##0%_);_(* \(#,##0%\);_(* &quot;–&quot;??_);_(* @_)"/>
    <numFmt numFmtId="172" formatCode="_(* #,##0.00%_);_(* \(#,##0.00%\);_(* &quot;–&quot;???_);_(* @_)"/>
    <numFmt numFmtId="173" formatCode="_(@_)"/>
    <numFmt numFmtId="174" formatCode="0.000"/>
    <numFmt numFmtId="175" formatCode="_(* #,##0_);_(* \(#,##0\);_(* &quot;–&quot;???_);_(* @_)"/>
    <numFmt numFmtId="176" formatCode="0.0000000000000000%"/>
    <numFmt numFmtId="177" formatCode="_(* #,##0.000_);_(* \(#,##0.000\);_(* &quot;–&quot;???_);_(* @_)"/>
    <numFmt numFmtId="178" formatCode="&quot;$&quot;#&quot;m&quot;"/>
    <numFmt numFmtId="179" formatCode="_(* #,##0.0_);_(* \(#,##0.0\);_(* &quot;–&quot;???_);_(* @_)"/>
    <numFmt numFmtId="180" formatCode="_(* #,##0.0000_);_(* \(#,##0.0000\);_(* &quot;–&quot;??_);_(* @_)"/>
    <numFmt numFmtId="181" formatCode="_(* #,##0%_);_(* \(#,##0%\);_(* &quot;–&quot;???_);_(* @_)"/>
    <numFmt numFmtId="182" formatCode="_(* #,##0.000%_);_(* \(#,##0.000%\);_(* &quot;–&quot;???_);_(* @_)"/>
    <numFmt numFmtId="183" formatCode="_(* 0_);_(* \(0\);_(* &quot;–&quot;??_);_(@_)"/>
    <numFmt numFmtId="184" formatCode="_-* #,##0.00000000_-;\-* #,##0.00000000_-;_-* &quot;-&quot;??_-;_-@_-"/>
    <numFmt numFmtId="185" formatCode="0.0"/>
    <numFmt numFmtId="186" formatCode="_(* #,##0.0000000_);_(* \(#,##0.0000000\);_(* &quot;–&quot;???_);_(* @_)"/>
    <numFmt numFmtId="187" formatCode="_-* #,##0_-;\-* #,##0_-;_-* &quot;-&quot;??_-;_-@_-"/>
    <numFmt numFmtId="188" formatCode="&quot;$&quot;#.00&quot;m&quot;"/>
    <numFmt numFmtId="189" formatCode="0.0000%"/>
    <numFmt numFmtId="190" formatCode="_(* #,##0.0000_);_(* \(#,##0.0000\);_(* &quot;–&quot;???_);_(* @_)"/>
    <numFmt numFmtId="191" formatCode="0.0000"/>
    <numFmt numFmtId="192" formatCode="&quot;$&quot;#.000&quot;m&quot;"/>
    <numFmt numFmtId="193" formatCode="0.0%"/>
  </numFmts>
  <fonts count="64">
    <font>
      <sz val="11"/>
      <color theme="1"/>
      <name val="Calibri"/>
      <family val="2"/>
      <scheme val="minor"/>
    </font>
    <font>
      <sz val="11"/>
      <color theme="1"/>
      <name val="Calibri"/>
      <family val="2"/>
      <scheme val="minor"/>
    </font>
    <font>
      <b/>
      <sz val="18"/>
      <color theme="3"/>
      <name val="Cambria"/>
      <family val="2"/>
      <scheme val="major"/>
    </font>
    <font>
      <b/>
      <sz val="11"/>
      <color theme="1"/>
      <name val="Calibri"/>
      <family val="2"/>
      <scheme val="minor"/>
    </font>
    <font>
      <b/>
      <sz val="14"/>
      <color theme="1"/>
      <name val="Calibri"/>
      <family val="2"/>
      <scheme val="minor"/>
    </font>
    <font>
      <b/>
      <sz val="18"/>
      <color theme="1"/>
      <name val="Calibri"/>
      <family val="2"/>
      <scheme val="minor"/>
    </font>
    <font>
      <sz val="11"/>
      <name val="Calibri"/>
      <family val="2"/>
      <scheme val="minor"/>
    </font>
    <font>
      <b/>
      <sz val="11"/>
      <name val="Calibri"/>
      <family val="2"/>
    </font>
    <font>
      <b/>
      <sz val="18"/>
      <name val="Calibri"/>
      <family val="2"/>
      <scheme val="minor"/>
    </font>
    <font>
      <sz val="11"/>
      <color theme="4"/>
      <name val="Calibri"/>
      <family val="2"/>
    </font>
    <font>
      <sz val="11"/>
      <color theme="4"/>
      <name val="Calibri"/>
      <family val="2"/>
      <scheme val="minor"/>
    </font>
    <font>
      <b/>
      <sz val="14"/>
      <name val="Calibri"/>
      <family val="2"/>
    </font>
    <font>
      <b/>
      <sz val="18"/>
      <name val="Calibri"/>
      <family val="2"/>
    </font>
    <font>
      <sz val="11"/>
      <color theme="8" tint="-0.24994659260841701"/>
      <name val="Calibri"/>
      <family val="2"/>
      <scheme val="minor"/>
    </font>
    <font>
      <u/>
      <sz val="10"/>
      <color theme="4"/>
      <name val="Calibri"/>
      <family val="2"/>
    </font>
    <font>
      <sz val="11"/>
      <color theme="0"/>
      <name val="Calibri"/>
      <family val="2"/>
      <scheme val="minor"/>
    </font>
    <font>
      <b/>
      <sz val="11"/>
      <name val="Calibri"/>
      <family val="2"/>
      <scheme val="minor"/>
    </font>
    <font>
      <b/>
      <sz val="14"/>
      <name val="Calibri"/>
      <family val="2"/>
      <scheme val="minor"/>
    </font>
    <font>
      <b/>
      <sz val="20"/>
      <color rgb="FF0070C0"/>
      <name val="Calibri"/>
      <family val="2"/>
      <scheme val="minor"/>
    </font>
    <font>
      <b/>
      <sz val="20"/>
      <color theme="2"/>
      <name val="Calibri"/>
      <family val="2"/>
      <scheme val="minor"/>
    </font>
    <font>
      <sz val="11"/>
      <name val="Calibri"/>
      <family val="2"/>
    </font>
    <font>
      <b/>
      <sz val="10"/>
      <name val="Calibri"/>
      <family val="4"/>
      <scheme val="minor"/>
    </font>
    <font>
      <sz val="11"/>
      <color theme="1"/>
      <name val="Calibri"/>
      <family val="2"/>
    </font>
    <font>
      <i/>
      <sz val="11"/>
      <color theme="1"/>
      <name val="Calibri"/>
      <family val="2"/>
      <scheme val="minor"/>
    </font>
    <font>
      <sz val="11"/>
      <color rgb="FFFF0000"/>
      <name val="Calibri"/>
      <family val="2"/>
      <scheme val="minor"/>
    </font>
    <font>
      <b/>
      <sz val="16"/>
      <name val="Calibri"/>
      <family val="2"/>
      <scheme val="minor"/>
    </font>
    <font>
      <i/>
      <sz val="10"/>
      <name val="Calibri"/>
      <family val="4"/>
      <scheme val="minor"/>
    </font>
    <font>
      <sz val="11"/>
      <color theme="2"/>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theme="0"/>
      <name val="Calibri"/>
      <family val="2"/>
      <scheme val="minor"/>
    </font>
    <font>
      <b/>
      <sz val="16"/>
      <color theme="1"/>
      <name val="Calibri"/>
      <family val="2"/>
      <scheme val="minor"/>
    </font>
    <font>
      <sz val="10"/>
      <name val="Palatino"/>
    </font>
    <font>
      <b/>
      <sz val="10"/>
      <color theme="1"/>
      <name val="Calibri"/>
      <family val="2"/>
    </font>
    <font>
      <b/>
      <sz val="18"/>
      <color theme="2"/>
      <name val="Calibri"/>
      <family val="2"/>
      <scheme val="minor"/>
    </font>
    <font>
      <b/>
      <sz val="12"/>
      <color theme="1"/>
      <name val="Calibri"/>
      <family val="2"/>
      <scheme val="minor"/>
    </font>
    <font>
      <u/>
      <sz val="10"/>
      <color theme="10"/>
      <name val="Calibri"/>
      <family val="2"/>
    </font>
    <font>
      <sz val="11"/>
      <color theme="9"/>
      <name val="Calibri"/>
      <family val="2"/>
      <scheme val="minor"/>
    </font>
    <font>
      <b/>
      <sz val="20"/>
      <color theme="2"/>
      <name val="Calibri"/>
      <family val="2"/>
    </font>
    <font>
      <b/>
      <sz val="18"/>
      <color theme="1"/>
      <name val="Calibri"/>
      <family val="2"/>
    </font>
    <font>
      <b/>
      <sz val="11"/>
      <color theme="1"/>
      <name val="Calibri"/>
      <family val="2"/>
    </font>
    <font>
      <sz val="11"/>
      <color theme="2"/>
      <name val="Calibri"/>
      <family val="2"/>
    </font>
    <font>
      <i/>
      <sz val="11"/>
      <color theme="1"/>
      <name val="Calibri"/>
      <family val="2"/>
    </font>
    <font>
      <b/>
      <sz val="10"/>
      <name val="Calibri"/>
      <family val="2"/>
    </font>
    <font>
      <sz val="11"/>
      <color rgb="FFC00000"/>
      <name val="Calibri"/>
      <family val="2"/>
    </font>
    <font>
      <sz val="11"/>
      <color rgb="FFFF0000"/>
      <name val="Calibri"/>
      <family val="2"/>
    </font>
    <font>
      <b/>
      <sz val="14"/>
      <color theme="1"/>
      <name val="Calibri"/>
      <family val="2"/>
    </font>
    <font>
      <sz val="9"/>
      <name val="Calibri"/>
      <family val="2"/>
    </font>
    <font>
      <b/>
      <sz val="16"/>
      <name val="Calibri"/>
      <family val="2"/>
    </font>
    <font>
      <sz val="9"/>
      <color theme="1"/>
      <name val="Calibri"/>
      <family val="2"/>
    </font>
    <font>
      <sz val="11"/>
      <color theme="0"/>
      <name val="Calibri"/>
      <family val="2"/>
    </font>
    <font>
      <sz val="8"/>
      <name val="Calibri"/>
      <family val="2"/>
      <scheme val="minor"/>
    </font>
    <font>
      <i/>
      <sz val="10"/>
      <color theme="1"/>
      <name val="Calibri"/>
      <family val="2"/>
      <scheme val="minor"/>
    </font>
    <font>
      <b/>
      <sz val="12"/>
      <color theme="1"/>
      <name val="Calibri"/>
      <family val="2"/>
    </font>
    <font>
      <i/>
      <sz val="11"/>
      <name val="Calibri"/>
      <family val="2"/>
    </font>
    <font>
      <b/>
      <sz val="10"/>
      <color theme="9"/>
      <name val="Calibri"/>
      <family val="2"/>
      <scheme val="minor"/>
    </font>
    <font>
      <b/>
      <sz val="14"/>
      <color theme="9"/>
      <name val="Calibri"/>
      <family val="2"/>
      <scheme val="minor"/>
    </font>
    <font>
      <b/>
      <sz val="11"/>
      <color theme="9"/>
      <name val="Calibri"/>
      <family val="2"/>
    </font>
    <font>
      <sz val="11"/>
      <color theme="9"/>
      <name val="Calibri"/>
      <family val="2"/>
    </font>
    <font>
      <b/>
      <sz val="16"/>
      <color theme="9"/>
      <name val="Calibri"/>
      <family val="2"/>
    </font>
    <font>
      <b/>
      <sz val="18"/>
      <color theme="9"/>
      <name val="Calibri"/>
      <family val="2"/>
    </font>
    <font>
      <i/>
      <sz val="11"/>
      <name val="Calibri"/>
      <family val="2"/>
      <scheme val="minor"/>
    </font>
  </fonts>
  <fills count="4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6"/>
        <bgColor indexed="64"/>
      </patternFill>
    </fill>
    <fill>
      <patternFill patternType="solid">
        <fgColor theme="4"/>
        <bgColor indexed="64"/>
      </patternFill>
    </fill>
    <fill>
      <patternFill patternType="solid">
        <fgColor theme="0"/>
        <bgColor indexed="64"/>
      </patternFill>
    </fill>
    <fill>
      <patternFill patternType="solid">
        <fgColor theme="3"/>
        <bgColor indexed="64"/>
      </patternFill>
    </fill>
    <fill>
      <patternFill patternType="solid">
        <fgColor rgb="FFFFFF00"/>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C9C4A3"/>
        <bgColor indexed="64"/>
      </patternFill>
    </fill>
    <fill>
      <patternFill patternType="solid">
        <fgColor rgb="FFEAE8DA"/>
        <bgColor indexed="64"/>
      </patternFill>
    </fill>
    <fill>
      <patternFill patternType="solid">
        <fgColor rgb="FFD7D3BB"/>
        <bgColor indexed="64"/>
      </patternFill>
    </fill>
  </fills>
  <borders count="32">
    <border>
      <left/>
      <right/>
      <top/>
      <bottom/>
      <diagonal/>
    </border>
    <border>
      <left/>
      <right/>
      <top style="thin">
        <color theme="8" tint="-0.24994659260841701"/>
      </top>
      <bottom style="thin">
        <color theme="8" tint="-0.24994659260841701"/>
      </bottom>
      <diagonal/>
    </border>
    <border>
      <left/>
      <right/>
      <top style="thin">
        <color theme="7"/>
      </top>
      <bottom style="thin">
        <color theme="7"/>
      </bottom>
      <diagonal/>
    </border>
    <border>
      <left/>
      <right/>
      <top style="thin">
        <color indexed="64"/>
      </top>
      <bottom style="thin">
        <color indexed="64"/>
      </bottom>
      <diagonal/>
    </border>
    <border>
      <left/>
      <right/>
      <top/>
      <bottom style="thin">
        <color theme="7"/>
      </bottom>
      <diagonal/>
    </border>
    <border>
      <left/>
      <right/>
      <top style="thin">
        <color theme="7"/>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top style="thin">
        <color indexed="64"/>
      </top>
      <bottom/>
      <diagonal/>
    </border>
    <border>
      <left/>
      <right style="medium">
        <color indexed="8"/>
      </right>
      <top style="thin">
        <color indexed="64"/>
      </top>
      <bottom/>
      <diagonal/>
    </border>
    <border>
      <left style="medium">
        <color indexed="8"/>
      </left>
      <right/>
      <top/>
      <bottom/>
      <diagonal/>
    </border>
    <border>
      <left/>
      <right style="medium">
        <color indexed="8"/>
      </right>
      <top/>
      <bottom/>
      <diagonal/>
    </border>
    <border>
      <left/>
      <right style="thin">
        <color theme="7"/>
      </right>
      <top style="thin">
        <color theme="7"/>
      </top>
      <bottom style="thin">
        <color theme="7"/>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theme="7"/>
      </bottom>
      <diagonal/>
    </border>
    <border>
      <left/>
      <right/>
      <top style="thin">
        <color indexed="64"/>
      </top>
      <bottom style="thin">
        <color theme="7"/>
      </bottom>
      <diagonal/>
    </border>
    <border>
      <left/>
      <right style="thin">
        <color indexed="64"/>
      </right>
      <top style="thin">
        <color indexed="64"/>
      </top>
      <bottom style="thin">
        <color theme="7"/>
      </bottom>
      <diagonal/>
    </border>
    <border>
      <left style="thin">
        <color indexed="64"/>
      </left>
      <right/>
      <top style="thin">
        <color theme="7"/>
      </top>
      <bottom style="thin">
        <color indexed="64"/>
      </bottom>
      <diagonal/>
    </border>
    <border>
      <left/>
      <right/>
      <top style="thin">
        <color theme="7"/>
      </top>
      <bottom style="thin">
        <color indexed="64"/>
      </bottom>
      <diagonal/>
    </border>
    <border>
      <left/>
      <right style="thin">
        <color indexed="64"/>
      </right>
      <top style="thin">
        <color theme="7"/>
      </top>
      <bottom style="thin">
        <color indexed="64"/>
      </bottom>
      <diagonal/>
    </border>
    <border>
      <left/>
      <right/>
      <top style="thin">
        <color theme="8" tint="-0.24994659260841701"/>
      </top>
      <bottom style="thin">
        <color indexed="64"/>
      </bottom>
      <diagonal/>
    </border>
    <border>
      <left/>
      <right/>
      <top style="thin">
        <color indexed="64"/>
      </top>
      <bottom/>
      <diagonal/>
    </border>
    <border>
      <left/>
      <right/>
      <top/>
      <bottom style="thin">
        <color theme="8" tint="-0.24994659260841701"/>
      </bottom>
      <diagonal/>
    </border>
    <border>
      <left style="medium">
        <color indexed="8"/>
      </left>
      <right/>
      <top/>
      <bottom style="medium">
        <color indexed="8"/>
      </bottom>
      <diagonal/>
    </border>
    <border>
      <left/>
      <right style="medium">
        <color indexed="8"/>
      </right>
      <top/>
      <bottom style="medium">
        <color indexed="8"/>
      </bottom>
      <diagonal/>
    </border>
  </borders>
  <cellStyleXfs count="50322">
    <xf numFmtId="0" fontId="0" fillId="0" borderId="0"/>
    <xf numFmtId="0" fontId="2" fillId="0" borderId="0" applyNumberFormat="0" applyFill="0" applyBorder="0" applyAlignment="0" applyProtection="0"/>
    <xf numFmtId="49" fontId="8" fillId="0" borderId="0" applyFill="0" applyAlignment="0"/>
    <xf numFmtId="49" fontId="25" fillId="0" borderId="0" applyFill="0" applyAlignment="0"/>
    <xf numFmtId="49" fontId="17" fillId="10" borderId="0" applyFill="0" applyBorder="0">
      <alignment horizontal="left"/>
    </xf>
    <xf numFmtId="49" fontId="19" fillId="0" borderId="0" applyFill="0" applyAlignment="0"/>
    <xf numFmtId="9" fontId="1" fillId="0" borderId="0" applyFont="0" applyFill="0" applyBorder="0" applyAlignment="0" applyProtection="0"/>
    <xf numFmtId="0" fontId="27" fillId="6" borderId="2" applyNumberFormat="0" applyFill="0" applyAlignment="0">
      <protection locked="0"/>
    </xf>
    <xf numFmtId="0" fontId="1" fillId="0" borderId="1" applyNumberFormat="0" applyAlignment="0" applyProtection="0"/>
    <xf numFmtId="0" fontId="13" fillId="3" borderId="1" applyNumberFormat="0" applyAlignment="0" applyProtection="0"/>
    <xf numFmtId="49" fontId="26" fillId="0" borderId="0" applyFill="0" applyProtection="0">
      <alignment horizontal="left" indent="1"/>
    </xf>
    <xf numFmtId="0" fontId="14" fillId="0" borderId="0" applyNumberFormat="0" applyFill="0" applyBorder="0" applyAlignment="0" applyProtection="0">
      <alignment vertical="top"/>
      <protection locked="0"/>
    </xf>
    <xf numFmtId="1" fontId="6" fillId="4" borderId="1" applyNumberFormat="0" applyFont="0" applyAlignment="0" applyProtection="0"/>
    <xf numFmtId="168" fontId="6" fillId="0" borderId="0" applyFont="0" applyFill="0" applyBorder="0" applyAlignment="0" applyProtection="0">
      <alignment horizontal="center" vertical="top" wrapText="1"/>
    </xf>
    <xf numFmtId="0" fontId="38" fillId="0" borderId="0" applyNumberFormat="0" applyFill="0" applyBorder="0" applyAlignment="0" applyProtection="0">
      <alignment vertical="top"/>
      <protection locked="0"/>
    </xf>
    <xf numFmtId="169" fontId="20" fillId="0" borderId="0" applyFont="0" applyFill="0" applyBorder="0" applyAlignment="0" applyProtection="0">
      <protection locked="0"/>
    </xf>
    <xf numFmtId="0" fontId="21" fillId="5" borderId="2" applyNumberFormat="0" applyFill="0">
      <alignment horizontal="centerContinuous" wrapText="1"/>
    </xf>
    <xf numFmtId="171" fontId="1" fillId="0" borderId="0" applyFont="0" applyFill="0" applyBorder="0" applyAlignment="0" applyProtection="0"/>
    <xf numFmtId="177" fontId="20" fillId="0" borderId="0" applyFont="0" applyFill="0" applyBorder="0" applyAlignment="0" applyProtection="0">
      <protection locked="0"/>
    </xf>
    <xf numFmtId="173" fontId="22" fillId="0" borderId="0" applyFont="0" applyFill="0" applyBorder="0" applyAlignment="0" applyProtection="0">
      <alignment horizontal="left"/>
      <protection locked="0"/>
    </xf>
    <xf numFmtId="172" fontId="20" fillId="0" borderId="0" applyFont="0" applyFill="0" applyBorder="0" applyAlignment="0" applyProtection="0">
      <protection locked="0"/>
    </xf>
    <xf numFmtId="170" fontId="20" fillId="0" borderId="0" applyFont="0" applyFill="0" applyBorder="0" applyAlignment="0" applyProtection="0">
      <alignment wrapText="1"/>
    </xf>
    <xf numFmtId="164" fontId="1" fillId="0" borderId="0" applyFont="0" applyFill="0" applyBorder="0" applyAlignment="0" applyProtection="0"/>
    <xf numFmtId="175" fontId="6"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8" fillId="0" borderId="0" applyNumberFormat="0" applyFill="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1" fillId="13" borderId="0" applyNumberFormat="0" applyBorder="0" applyAlignment="0" applyProtection="0"/>
    <xf numFmtId="0" fontId="1" fillId="8" borderId="2" applyNumberFormat="0" applyFill="0" applyAlignment="0"/>
    <xf numFmtId="0" fontId="32" fillId="14" borderId="6" applyNumberFormat="0" applyAlignment="0" applyProtection="0"/>
    <xf numFmtId="0" fontId="24" fillId="0" borderId="0" applyNumberFormat="0" applyFill="0" applyBorder="0" applyAlignment="0" applyProtection="0"/>
    <xf numFmtId="0" fontId="1" fillId="15" borderId="7" applyNumberFormat="0" applyFont="0" applyAlignment="0" applyProtection="0"/>
    <xf numFmtId="0" fontId="3" fillId="0" borderId="8" applyNumberFormat="0" applyFill="0" applyAlignment="0" applyProtection="0"/>
    <xf numFmtId="0" fontId="1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5" fillId="39" borderId="0" applyNumberFormat="0" applyBorder="0" applyAlignment="0" applyProtection="0"/>
    <xf numFmtId="179" fontId="20" fillId="0" borderId="0" applyFont="0" applyFill="0" applyBorder="0" applyAlignment="0" applyProtection="0">
      <protection locked="0"/>
    </xf>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1"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3"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1"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7"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165" fontId="1" fillId="0" borderId="0" applyFont="0" applyFill="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2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9"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165" fontId="1" fillId="0" borderId="0" applyFont="0" applyFill="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0"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15" borderId="7" applyNumberFormat="0" applyFont="0" applyAlignment="0" applyProtection="0"/>
    <xf numFmtId="0" fontId="1" fillId="34" borderId="0" applyNumberFormat="0" applyBorder="0" applyAlignment="0" applyProtection="0"/>
    <xf numFmtId="0" fontId="1" fillId="33"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2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165" fontId="1" fillId="0" borderId="0" applyFont="0" applyFill="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8"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0" fontId="1" fillId="17" borderId="0" applyNumberFormat="0" applyBorder="0" applyAlignment="0" applyProtection="0"/>
    <xf numFmtId="165" fontId="1" fillId="0" borderId="0" applyFont="0" applyFill="0" applyBorder="0" applyAlignment="0" applyProtection="0"/>
    <xf numFmtId="0" fontId="1" fillId="22"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0" fontId="1" fillId="29"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29"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38"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33"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7" borderId="0" applyNumberFormat="0" applyBorder="0" applyAlignment="0" applyProtection="0"/>
    <xf numFmtId="0" fontId="1" fillId="29"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30" borderId="0" applyNumberFormat="0" applyBorder="0" applyAlignment="0" applyProtection="0"/>
    <xf numFmtId="0" fontId="1" fillId="15" borderId="7" applyNumberFormat="0" applyFont="0" applyAlignment="0" applyProtection="0"/>
    <xf numFmtId="0" fontId="1" fillId="18" borderId="0" applyNumberFormat="0" applyBorder="0" applyAlignment="0" applyProtection="0"/>
    <xf numFmtId="0" fontId="1" fillId="17"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21"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7" borderId="0" applyNumberFormat="0" applyBorder="0" applyAlignment="0" applyProtection="0"/>
    <xf numFmtId="0" fontId="1" fillId="15" borderId="7" applyNumberFormat="0" applyFont="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15" borderId="7" applyNumberFormat="0" applyFont="0" applyAlignment="0" applyProtection="0"/>
    <xf numFmtId="0" fontId="1" fillId="2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4" borderId="0" applyNumberFormat="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8" borderId="0" applyNumberFormat="0" applyBorder="0" applyAlignment="0" applyProtection="0"/>
    <xf numFmtId="165" fontId="1" fillId="0" borderId="0" applyFont="0" applyFill="0" applyBorder="0" applyAlignment="0" applyProtection="0"/>
    <xf numFmtId="0" fontId="1" fillId="25"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34"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165" fontId="1" fillId="0" borderId="0" applyFont="0" applyFill="0" applyBorder="0" applyAlignment="0" applyProtection="0"/>
    <xf numFmtId="0" fontId="1" fillId="33"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7" fontId="1" fillId="0" borderId="0" applyFont="0" applyFill="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15" borderId="7" applyNumberFormat="0" applyFont="0" applyAlignment="0" applyProtection="0"/>
    <xf numFmtId="167" fontId="1" fillId="0" borderId="0" applyFon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5" borderId="7" applyNumberFormat="0" applyFont="0" applyAlignment="0" applyProtection="0"/>
    <xf numFmtId="0" fontId="1" fillId="25" borderId="0" applyNumberFormat="0" applyBorder="0" applyAlignment="0" applyProtection="0"/>
    <xf numFmtId="0" fontId="1" fillId="3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21" borderId="0" applyNumberFormat="0" applyBorder="0" applyAlignment="0" applyProtection="0"/>
    <xf numFmtId="0" fontId="1" fillId="38" borderId="0" applyNumberFormat="0" applyBorder="0" applyAlignment="0" applyProtection="0"/>
    <xf numFmtId="0" fontId="1" fillId="26" borderId="0" applyNumberFormat="0" applyBorder="0" applyAlignment="0" applyProtection="0"/>
    <xf numFmtId="0" fontId="1" fillId="3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17" borderId="0" applyNumberFormat="0" applyBorder="0" applyAlignment="0" applyProtection="0"/>
    <xf numFmtId="0" fontId="1" fillId="15" borderId="7" applyNumberFormat="0" applyFont="0" applyAlignment="0" applyProtection="0"/>
    <xf numFmtId="0" fontId="1" fillId="15" borderId="7" applyNumberFormat="0" applyFont="0" applyAlignment="0" applyProtection="0"/>
    <xf numFmtId="0" fontId="1" fillId="37"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38" borderId="0" applyNumberFormat="0" applyBorder="0" applyAlignment="0" applyProtection="0"/>
    <xf numFmtId="0" fontId="1" fillId="18"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17" borderId="0" applyNumberFormat="0" applyBorder="0" applyAlignment="0" applyProtection="0"/>
    <xf numFmtId="0" fontId="1" fillId="34"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21" borderId="0" applyNumberFormat="0" applyBorder="0" applyAlignment="0" applyProtection="0"/>
    <xf numFmtId="0" fontId="1" fillId="29"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7"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2" fontId="6" fillId="7" borderId="0" applyFont="0" applyBorder="0"/>
    <xf numFmtId="164" fontId="34" fillId="0" borderId="0" applyFont="0" applyFill="0" applyBorder="0" applyAlignment="0" applyProtection="0"/>
    <xf numFmtId="180" fontId="20" fillId="0" borderId="0" applyFont="0" applyFill="0" applyBorder="0" applyAlignment="0" applyProtection="0"/>
    <xf numFmtId="181" fontId="39" fillId="6" borderId="2" applyNumberFormat="0" applyFill="0" applyAlignment="0"/>
    <xf numFmtId="166" fontId="1" fillId="8" borderId="15" applyNumberFormat="0" applyFont="0" applyFill="0" applyAlignment="0" applyProtection="0"/>
    <xf numFmtId="183" fontId="20" fillId="0" borderId="0" applyFont="0" applyFill="0" applyBorder="0" applyAlignment="0" applyProtection="0">
      <alignment horizontal="left"/>
      <protection locked="0"/>
    </xf>
  </cellStyleXfs>
  <cellXfs count="668">
    <xf numFmtId="0" fontId="0" fillId="0" borderId="0" xfId="0"/>
    <xf numFmtId="0" fontId="45" fillId="0" borderId="4" xfId="16" applyFont="1" applyFill="1" applyBorder="1" applyAlignment="1">
      <alignment horizontal="center" wrapText="1"/>
    </xf>
    <xf numFmtId="0" fontId="11" fillId="0" borderId="0" xfId="4" applyNumberFormat="1" applyFont="1" applyFill="1" applyAlignment="1">
      <alignment horizontal="center"/>
    </xf>
    <xf numFmtId="175" fontId="24" fillId="0" borderId="0" xfId="23" applyFont="1" applyFill="1" applyBorder="1" applyProtection="1">
      <protection locked="0"/>
    </xf>
    <xf numFmtId="170" fontId="6" fillId="0" borderId="0" xfId="21" applyFont="1" applyFill="1" applyBorder="1" applyAlignment="1" applyProtection="1">
      <alignment horizontal="center"/>
      <protection locked="0"/>
    </xf>
    <xf numFmtId="0" fontId="3" fillId="0" borderId="0" xfId="0" applyFont="1"/>
    <xf numFmtId="3" fontId="0" fillId="0" borderId="0" xfId="0" applyNumberFormat="1" applyFill="1" applyAlignment="1">
      <alignment horizontal="left"/>
    </xf>
    <xf numFmtId="3" fontId="4" fillId="0" borderId="0" xfId="0" applyNumberFormat="1" applyFont="1"/>
    <xf numFmtId="0" fontId="0" fillId="0" borderId="0" xfId="0" applyAlignment="1">
      <alignment horizontal="left"/>
    </xf>
    <xf numFmtId="3" fontId="7" fillId="0" borderId="0" xfId="0" applyNumberFormat="1" applyFont="1" applyFill="1" applyAlignment="1">
      <alignment horizontal="left"/>
    </xf>
    <xf numFmtId="3" fontId="0" fillId="0" borderId="0" xfId="0" applyNumberFormat="1"/>
    <xf numFmtId="0" fontId="3" fillId="0" borderId="0" xfId="0" applyNumberFormat="1" applyFont="1"/>
    <xf numFmtId="0" fontId="0" fillId="0" borderId="0" xfId="0" applyNumberFormat="1"/>
    <xf numFmtId="0" fontId="0" fillId="0" borderId="0" xfId="0"/>
    <xf numFmtId="49" fontId="19" fillId="0" borderId="0" xfId="5" applyNumberFormat="1" applyAlignment="1">
      <alignment vertical="top"/>
    </xf>
    <xf numFmtId="0" fontId="3" fillId="0" borderId="0" xfId="0" applyNumberFormat="1" applyFont="1" applyBorder="1"/>
    <xf numFmtId="49" fontId="8" fillId="0" borderId="0" xfId="2"/>
    <xf numFmtId="49" fontId="25" fillId="0" borderId="0" xfId="3"/>
    <xf numFmtId="49" fontId="25" fillId="0" borderId="0" xfId="3" applyFill="1" applyAlignment="1">
      <alignment horizontal="left"/>
    </xf>
    <xf numFmtId="49" fontId="25" fillId="0" borderId="0" xfId="3" applyAlignment="1">
      <alignment horizontal="left"/>
    </xf>
    <xf numFmtId="49" fontId="17" fillId="0" borderId="0" xfId="4" applyFill="1" applyProtection="1">
      <alignment horizontal="left"/>
      <protection locked="0"/>
    </xf>
    <xf numFmtId="49" fontId="17" fillId="0" borderId="0" xfId="4" applyFill="1" applyAlignment="1" applyProtection="1">
      <alignment horizontal="left"/>
      <protection locked="0"/>
    </xf>
    <xf numFmtId="3" fontId="11" fillId="0" borderId="0" xfId="0" applyNumberFormat="1" applyFont="1" applyFill="1" applyBorder="1" applyAlignment="1">
      <alignment horizontal="left"/>
    </xf>
    <xf numFmtId="1" fontId="0" fillId="0" borderId="0" xfId="0" applyNumberFormat="1"/>
    <xf numFmtId="49" fontId="17" fillId="0" borderId="0" xfId="4" applyFill="1" applyAlignment="1" applyProtection="1">
      <alignment horizontal="left"/>
      <protection locked="0"/>
    </xf>
    <xf numFmtId="0" fontId="0" fillId="2" borderId="0" xfId="0" applyFill="1"/>
    <xf numFmtId="0" fontId="0" fillId="0" borderId="0" xfId="0" applyFont="1"/>
    <xf numFmtId="49" fontId="17" fillId="0" borderId="0" xfId="4" applyFill="1">
      <alignment horizontal="left"/>
    </xf>
    <xf numFmtId="0" fontId="0" fillId="0" borderId="0" xfId="0"/>
    <xf numFmtId="0" fontId="0" fillId="0" borderId="0" xfId="0" applyFill="1"/>
    <xf numFmtId="49" fontId="19" fillId="0" borderId="0" xfId="5" applyNumberFormat="1" applyAlignment="1">
      <alignment vertical="top"/>
    </xf>
    <xf numFmtId="49" fontId="17" fillId="0" borderId="0" xfId="4" applyFill="1" applyProtection="1">
      <alignment horizontal="left"/>
      <protection locked="0"/>
    </xf>
    <xf numFmtId="49" fontId="17" fillId="0" borderId="0" xfId="4" applyFill="1" applyAlignment="1" applyProtection="1">
      <alignment horizontal="left"/>
      <protection locked="0"/>
    </xf>
    <xf numFmtId="49" fontId="17" fillId="0" borderId="0" xfId="4" applyFill="1" applyAlignment="1" applyProtection="1">
      <alignment horizontal="left"/>
      <protection locked="0"/>
    </xf>
    <xf numFmtId="1" fontId="0" fillId="0" borderId="0" xfId="0" applyNumberFormat="1" applyBorder="1"/>
    <xf numFmtId="1" fontId="11" fillId="0" borderId="0" xfId="0" applyNumberFormat="1" applyFont="1" applyFill="1" applyBorder="1" applyAlignment="1">
      <alignment horizontal="left"/>
    </xf>
    <xf numFmtId="49" fontId="17" fillId="0" borderId="0" xfId="4" applyFill="1" applyAlignment="1">
      <alignment horizontal="left"/>
    </xf>
    <xf numFmtId="49" fontId="17" fillId="0" borderId="0" xfId="4" applyFill="1" applyAlignment="1">
      <alignment horizontal="left"/>
    </xf>
    <xf numFmtId="49" fontId="26" fillId="0" borderId="0" xfId="10">
      <alignment horizontal="left" indent="1"/>
    </xf>
    <xf numFmtId="49" fontId="19" fillId="0" borderId="0" xfId="5"/>
    <xf numFmtId="49" fontId="17" fillId="0" borderId="0" xfId="3" applyFont="1"/>
    <xf numFmtId="10" fontId="0" fillId="0" borderId="0" xfId="0" applyNumberFormat="1"/>
    <xf numFmtId="0" fontId="0" fillId="0" borderId="0" xfId="0"/>
    <xf numFmtId="0" fontId="0" fillId="0" borderId="0" xfId="0"/>
    <xf numFmtId="0" fontId="0" fillId="0" borderId="0" xfId="0"/>
    <xf numFmtId="0" fontId="0" fillId="0" borderId="0" xfId="0" applyFill="1" applyBorder="1"/>
    <xf numFmtId="0" fontId="0" fillId="0" borderId="0" xfId="0"/>
    <xf numFmtId="0" fontId="0" fillId="0" borderId="0" xfId="0" applyFill="1" applyBorder="1" applyAlignment="1">
      <alignment horizontal="centerContinuous"/>
    </xf>
    <xf numFmtId="0" fontId="0" fillId="0" borderId="0" xfId="0"/>
    <xf numFmtId="0" fontId="0" fillId="0" borderId="0" xfId="0"/>
    <xf numFmtId="0" fontId="0" fillId="0" borderId="0" xfId="0"/>
    <xf numFmtId="0" fontId="0" fillId="0" borderId="0" xfId="0"/>
    <xf numFmtId="49" fontId="8" fillId="0" borderId="0" xfId="2"/>
    <xf numFmtId="49" fontId="17" fillId="0" borderId="0" xfId="4" applyFill="1" applyProtection="1">
      <alignment horizontal="left"/>
      <protection locked="0"/>
    </xf>
    <xf numFmtId="49" fontId="17" fillId="0" borderId="0" xfId="4" applyFill="1" applyAlignment="1" applyProtection="1">
      <alignment horizontal="left"/>
      <protection locked="0"/>
    </xf>
    <xf numFmtId="1" fontId="0" fillId="0" borderId="0" xfId="0" applyNumberFormat="1"/>
    <xf numFmtId="49" fontId="17" fillId="0" borderId="0" xfId="4" applyFill="1">
      <alignment horizontal="left"/>
    </xf>
    <xf numFmtId="49" fontId="17" fillId="0" borderId="0" xfId="4" applyFill="1" applyAlignment="1">
      <alignment horizontal="left"/>
    </xf>
    <xf numFmtId="49" fontId="19" fillId="0" borderId="0" xfId="5"/>
    <xf numFmtId="0" fontId="0" fillId="0" borderId="0" xfId="0"/>
    <xf numFmtId="0" fontId="0" fillId="0" borderId="0" xfId="0"/>
    <xf numFmtId="0" fontId="21" fillId="0" borderId="4" xfId="16" applyFill="1" applyBorder="1">
      <alignment horizontal="centerContinuous" wrapText="1"/>
    </xf>
    <xf numFmtId="0" fontId="0" fillId="7" borderId="0" xfId="0" applyFill="1"/>
    <xf numFmtId="173" fontId="21" fillId="0" borderId="2" xfId="16" applyNumberFormat="1" applyFill="1">
      <alignment horizontal="centerContinuous" wrapText="1"/>
    </xf>
    <xf numFmtId="0" fontId="23" fillId="0" borderId="0" xfId="0" applyFont="1"/>
    <xf numFmtId="0" fontId="0" fillId="0" borderId="0" xfId="0"/>
    <xf numFmtId="0" fontId="21" fillId="0" borderId="2" xfId="16" applyFill="1">
      <alignment horizontal="centerContinuous" wrapText="1"/>
    </xf>
    <xf numFmtId="0" fontId="1" fillId="0" borderId="2" xfId="30" applyFill="1"/>
    <xf numFmtId="0" fontId="23" fillId="0" borderId="0" xfId="0" applyFont="1" applyAlignment="1">
      <alignment wrapText="1"/>
    </xf>
    <xf numFmtId="0" fontId="0" fillId="0" borderId="0" xfId="0"/>
    <xf numFmtId="0" fontId="3" fillId="0" borderId="0" xfId="0" applyFont="1"/>
    <xf numFmtId="3" fontId="0" fillId="0" borderId="0" xfId="0" applyNumberFormat="1" applyFill="1"/>
    <xf numFmtId="0" fontId="0" fillId="0" borderId="0" xfId="0" applyBorder="1"/>
    <xf numFmtId="1" fontId="0" fillId="0" borderId="0" xfId="0" applyNumberFormat="1"/>
    <xf numFmtId="0" fontId="0" fillId="0" borderId="0" xfId="0" applyFill="1"/>
    <xf numFmtId="49" fontId="17" fillId="0" borderId="0" xfId="4" applyFill="1" applyBorder="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49" fontId="19" fillId="0" borderId="0" xfId="5" applyFill="1"/>
    <xf numFmtId="1" fontId="0" fillId="0" borderId="0" xfId="0" applyNumberFormat="1" applyFill="1"/>
    <xf numFmtId="0" fontId="18" fillId="0" borderId="0" xfId="0" applyFont="1" applyFill="1" applyBorder="1"/>
    <xf numFmtId="49" fontId="36" fillId="0" borderId="0" xfId="5" applyNumberFormat="1" applyFont="1" applyFill="1" applyBorder="1" applyAlignment="1">
      <alignment horizontal="centerContinuous"/>
    </xf>
    <xf numFmtId="49" fontId="19" fillId="0" borderId="0" xfId="5" applyNumberFormat="1" applyFill="1" applyBorder="1" applyAlignment="1">
      <alignment horizontal="centerContinuous"/>
    </xf>
    <xf numFmtId="15" fontId="35" fillId="0" borderId="0" xfId="0" applyNumberFormat="1" applyFont="1" applyFill="1" applyBorder="1" applyAlignment="1">
      <alignment horizontal="centerContinuous"/>
    </xf>
    <xf numFmtId="0" fontId="22" fillId="0" borderId="0" xfId="0" applyFont="1"/>
    <xf numFmtId="0" fontId="22" fillId="2" borderId="0" xfId="0" applyFont="1" applyFill="1"/>
    <xf numFmtId="49" fontId="12" fillId="0" borderId="0" xfId="2" applyFont="1"/>
    <xf numFmtId="0" fontId="11" fillId="0" borderId="0" xfId="4" applyNumberFormat="1" applyFont="1" applyFill="1">
      <alignment horizontal="left"/>
    </xf>
    <xf numFmtId="49" fontId="11" fillId="0" borderId="0" xfId="4" applyFont="1" applyFill="1">
      <alignment horizontal="left"/>
    </xf>
    <xf numFmtId="0" fontId="45" fillId="0" borderId="4" xfId="16" applyFont="1" applyFill="1" applyBorder="1">
      <alignment horizontal="centerContinuous" wrapText="1"/>
    </xf>
    <xf numFmtId="170" fontId="20" fillId="0" borderId="2" xfId="21" applyFont="1" applyFill="1" applyBorder="1" applyAlignment="1" applyProtection="1">
      <alignment horizontal="center"/>
      <protection locked="0"/>
    </xf>
    <xf numFmtId="0" fontId="43" fillId="0" borderId="2" xfId="7" applyFont="1" applyFill="1">
      <protection locked="0"/>
    </xf>
    <xf numFmtId="1" fontId="43" fillId="0" borderId="2" xfId="7" applyNumberFormat="1" applyFont="1" applyFill="1">
      <protection locked="0"/>
    </xf>
    <xf numFmtId="170" fontId="20" fillId="0" borderId="2" xfId="21" applyFont="1" applyFill="1" applyBorder="1" applyAlignment="1" applyProtection="1">
      <alignment horizontal="left"/>
      <protection locked="0"/>
    </xf>
    <xf numFmtId="0" fontId="46" fillId="0" borderId="0" xfId="0" applyFont="1"/>
    <xf numFmtId="49" fontId="50" fillId="0" borderId="0" xfId="3" applyFont="1" applyFill="1" applyAlignment="1">
      <alignment horizontal="left"/>
    </xf>
    <xf numFmtId="49" fontId="50" fillId="0" borderId="0" xfId="3" applyFont="1"/>
    <xf numFmtId="0" fontId="22" fillId="0" borderId="0" xfId="0" applyFont="1" applyAlignment="1">
      <alignment horizontal="left"/>
    </xf>
    <xf numFmtId="49" fontId="50" fillId="0" borderId="0" xfId="3" applyFont="1" applyAlignment="1">
      <alignment horizontal="left"/>
    </xf>
    <xf numFmtId="3" fontId="22" fillId="2" borderId="0" xfId="0" applyNumberFormat="1" applyFont="1" applyFill="1"/>
    <xf numFmtId="3" fontId="22" fillId="0" borderId="0" xfId="0" applyNumberFormat="1" applyFont="1" applyFill="1"/>
    <xf numFmtId="49" fontId="11" fillId="0" borderId="0" xfId="4" applyFont="1" applyFill="1" applyProtection="1">
      <alignment horizontal="left"/>
      <protection locked="0"/>
    </xf>
    <xf numFmtId="49" fontId="7" fillId="0" borderId="0" xfId="4" applyFont="1" applyFill="1" applyAlignment="1" applyProtection="1">
      <alignment horizontal="left"/>
      <protection locked="0"/>
    </xf>
    <xf numFmtId="49" fontId="7" fillId="0" borderId="0" xfId="4" applyFont="1" applyFill="1" applyProtection="1">
      <alignment horizontal="left"/>
      <protection locked="0"/>
    </xf>
    <xf numFmtId="49" fontId="7" fillId="0" borderId="0" xfId="4" applyFont="1" applyFill="1">
      <alignment horizontal="left"/>
    </xf>
    <xf numFmtId="49" fontId="7" fillId="0" borderId="0" xfId="4" applyFont="1" applyFill="1" applyAlignment="1">
      <alignment horizontal="left"/>
    </xf>
    <xf numFmtId="0" fontId="44" fillId="0" borderId="0" xfId="0" applyFont="1"/>
    <xf numFmtId="0" fontId="22" fillId="7" borderId="0" xfId="0" applyFont="1" applyFill="1"/>
    <xf numFmtId="0" fontId="1" fillId="0" borderId="2" xfId="30" applyFill="1" applyAlignment="1">
      <alignment horizontal="left" wrapText="1"/>
    </xf>
    <xf numFmtId="0" fontId="0" fillId="0" borderId="0" xfId="0" applyFill="1"/>
    <xf numFmtId="3" fontId="0" fillId="0" borderId="0" xfId="0" applyNumberFormat="1" applyFill="1" applyBorder="1"/>
    <xf numFmtId="3" fontId="4" fillId="0" borderId="0" xfId="0" applyNumberFormat="1" applyFont="1" applyFill="1"/>
    <xf numFmtId="3" fontId="9" fillId="0" borderId="0" xfId="0" applyNumberFormat="1" applyFont="1" applyFill="1" applyBorder="1"/>
    <xf numFmtId="170" fontId="1" fillId="0" borderId="2" xfId="30" applyNumberFormat="1" applyFill="1" applyAlignment="1">
      <alignment horizontal="center"/>
    </xf>
    <xf numFmtId="175" fontId="39" fillId="0" borderId="2" xfId="23" applyFont="1" applyFill="1" applyBorder="1"/>
    <xf numFmtId="0" fontId="1" fillId="0" borderId="2" xfId="30" applyFill="1" applyAlignment="1">
      <alignment horizontal="left"/>
    </xf>
    <xf numFmtId="0" fontId="1" fillId="0" borderId="2" xfId="30" applyNumberFormat="1" applyFill="1"/>
    <xf numFmtId="0" fontId="1" fillId="0" borderId="2" xfId="30" applyNumberFormat="1" applyFill="1" applyAlignment="1">
      <alignment horizontal="left"/>
    </xf>
    <xf numFmtId="1" fontId="0" fillId="0" borderId="0" xfId="0" applyNumberFormat="1" applyFill="1" applyBorder="1"/>
    <xf numFmtId="175" fontId="39" fillId="0" borderId="15" xfId="23" applyFont="1" applyFill="1" applyBorder="1"/>
    <xf numFmtId="173" fontId="1" fillId="0" borderId="2" xfId="30" applyNumberFormat="1" applyFill="1" applyAlignment="1">
      <alignment horizontal="center"/>
    </xf>
    <xf numFmtId="171" fontId="27" fillId="0" borderId="2" xfId="7" applyNumberFormat="1" applyFill="1" applyAlignment="1">
      <alignment horizontal="center"/>
      <protection locked="0"/>
    </xf>
    <xf numFmtId="175" fontId="39" fillId="0" borderId="2" xfId="50319" applyNumberFormat="1" applyFill="1"/>
    <xf numFmtId="49" fontId="26" fillId="7" borderId="0" xfId="10" applyFill="1">
      <alignment horizontal="left" indent="1"/>
    </xf>
    <xf numFmtId="49" fontId="26" fillId="0" borderId="0" xfId="10" applyFill="1">
      <alignment horizontal="left" indent="1"/>
    </xf>
    <xf numFmtId="175" fontId="1" fillId="0" borderId="0" xfId="23" applyFont="1" applyFill="1" applyBorder="1"/>
    <xf numFmtId="0" fontId="17" fillId="0" borderId="0" xfId="4" applyNumberFormat="1" applyFill="1" applyAlignment="1">
      <alignment horizontal="center"/>
    </xf>
    <xf numFmtId="49" fontId="17" fillId="0" borderId="0" xfId="4" applyFill="1" applyAlignment="1">
      <alignment horizontal="center"/>
    </xf>
    <xf numFmtId="0" fontId="0" fillId="0" borderId="0" xfId="0"/>
    <xf numFmtId="0" fontId="0" fillId="0" borderId="0" xfId="0"/>
    <xf numFmtId="0" fontId="0" fillId="0" borderId="2" xfId="30" applyFont="1" applyFill="1" applyAlignment="1">
      <alignment horizontal="left"/>
    </xf>
    <xf numFmtId="175" fontId="0" fillId="0" borderId="0" xfId="0" applyNumberFormat="1" applyFill="1"/>
    <xf numFmtId="0" fontId="1" fillId="0" borderId="0" xfId="30" applyFill="1" applyBorder="1"/>
    <xf numFmtId="0" fontId="0" fillId="0" borderId="0" xfId="0"/>
    <xf numFmtId="0" fontId="0" fillId="9" borderId="0" xfId="0" applyFill="1"/>
    <xf numFmtId="0" fontId="0" fillId="0" borderId="0" xfId="0"/>
    <xf numFmtId="1" fontId="22" fillId="0" borderId="0" xfId="0" applyNumberFormat="1" applyFont="1" applyFill="1" applyAlignment="1">
      <alignment horizontal="left"/>
    </xf>
    <xf numFmtId="0" fontId="0" fillId="0" borderId="0" xfId="0"/>
    <xf numFmtId="175" fontId="27" fillId="0" borderId="0" xfId="23" applyFont="1" applyFill="1" applyBorder="1" applyProtection="1">
      <protection locked="0"/>
    </xf>
    <xf numFmtId="49" fontId="50" fillId="7" borderId="0" xfId="3" applyFont="1" applyFill="1" applyAlignment="1">
      <alignment horizontal="left"/>
    </xf>
    <xf numFmtId="0" fontId="1" fillId="7" borderId="2" xfId="30" applyFill="1"/>
    <xf numFmtId="0" fontId="0" fillId="0" borderId="0" xfId="0"/>
    <xf numFmtId="49" fontId="17" fillId="7" borderId="0" xfId="4" applyFill="1" applyAlignment="1" applyProtection="1">
      <alignment horizontal="left"/>
      <protection locked="0"/>
    </xf>
    <xf numFmtId="175" fontId="39" fillId="7" borderId="2" xfId="23" applyFont="1" applyFill="1" applyBorder="1"/>
    <xf numFmtId="0" fontId="1" fillId="7" borderId="2" xfId="30" applyNumberFormat="1" applyFill="1"/>
    <xf numFmtId="0" fontId="0" fillId="0" borderId="0" xfId="0"/>
    <xf numFmtId="1" fontId="0" fillId="7" borderId="0" xfId="0" applyNumberFormat="1" applyFill="1"/>
    <xf numFmtId="175" fontId="1" fillId="7" borderId="2" xfId="23" applyFont="1" applyFill="1" applyBorder="1"/>
    <xf numFmtId="49" fontId="6" fillId="7" borderId="0" xfId="3" applyFont="1" applyFill="1"/>
    <xf numFmtId="49" fontId="25" fillId="7" borderId="0" xfId="3" applyFill="1"/>
    <xf numFmtId="49" fontId="17" fillId="7" borderId="0" xfId="4" applyFill="1" applyAlignment="1">
      <alignment horizontal="left"/>
    </xf>
    <xf numFmtId="0" fontId="3" fillId="7" borderId="0" xfId="0" applyFont="1" applyFill="1"/>
    <xf numFmtId="0" fontId="3" fillId="7" borderId="0" xfId="0" applyNumberFormat="1" applyFont="1" applyFill="1"/>
    <xf numFmtId="0" fontId="0" fillId="0" borderId="0" xfId="0"/>
    <xf numFmtId="0" fontId="0" fillId="0" borderId="2" xfId="30" applyFont="1" applyFill="1"/>
    <xf numFmtId="0" fontId="0" fillId="0" borderId="0" xfId="0"/>
    <xf numFmtId="0" fontId="21" fillId="7" borderId="2" xfId="16" applyFill="1">
      <alignment horizontal="centerContinuous" wrapText="1"/>
    </xf>
    <xf numFmtId="0" fontId="21" fillId="7" borderId="2" xfId="16" applyFill="1" applyAlignment="1">
      <alignment horizontal="center" wrapText="1"/>
    </xf>
    <xf numFmtId="178" fontId="1" fillId="7" borderId="2" xfId="30" applyNumberFormat="1" applyFill="1"/>
    <xf numFmtId="185" fontId="43" fillId="0" borderId="2" xfId="7" applyNumberFormat="1" applyFont="1" applyFill="1">
      <protection locked="0"/>
    </xf>
    <xf numFmtId="0" fontId="22" fillId="0" borderId="0" xfId="0" applyFont="1" applyFill="1"/>
    <xf numFmtId="0" fontId="0" fillId="0" borderId="0" xfId="0"/>
    <xf numFmtId="184" fontId="22" fillId="0" borderId="0" xfId="0" applyNumberFormat="1" applyFont="1" applyFill="1"/>
    <xf numFmtId="175" fontId="39" fillId="0" borderId="0" xfId="23" applyFont="1" applyFill="1" applyBorder="1"/>
    <xf numFmtId="0" fontId="0" fillId="0" borderId="0" xfId="0"/>
    <xf numFmtId="0" fontId="0" fillId="0" borderId="0" xfId="0"/>
    <xf numFmtId="0" fontId="1" fillId="0" borderId="0" xfId="30" applyFill="1" applyBorder="1" applyAlignment="1">
      <alignment horizontal="left"/>
    </xf>
    <xf numFmtId="0" fontId="0" fillId="0" borderId="2" xfId="30" applyNumberFormat="1" applyFont="1" applyFill="1"/>
    <xf numFmtId="10" fontId="39" fillId="0" borderId="2" xfId="50319" applyNumberFormat="1" applyFill="1" applyAlignment="1">
      <alignment horizontal="right"/>
    </xf>
    <xf numFmtId="0" fontId="39" fillId="0" borderId="2" xfId="50319" applyNumberFormat="1" applyFill="1" applyAlignment="1">
      <alignment horizontal="right"/>
    </xf>
    <xf numFmtId="0" fontId="1" fillId="0" borderId="5" xfId="30" applyFill="1" applyBorder="1"/>
    <xf numFmtId="175" fontId="0" fillId="0" borderId="0" xfId="0" applyNumberFormat="1"/>
    <xf numFmtId="173" fontId="1" fillId="0" borderId="2" xfId="30" applyNumberFormat="1" applyFill="1" applyAlignment="1">
      <alignment horizontal="left"/>
    </xf>
    <xf numFmtId="168" fontId="27" fillId="0" borderId="2" xfId="7" applyNumberFormat="1" applyFill="1" applyAlignment="1">
      <alignment horizontal="center"/>
      <protection locked="0"/>
    </xf>
    <xf numFmtId="0" fontId="0" fillId="0" borderId="0" xfId="0"/>
    <xf numFmtId="173" fontId="40" fillId="0" borderId="0" xfId="5" applyNumberFormat="1" applyFont="1" applyAlignment="1">
      <alignment vertical="center"/>
    </xf>
    <xf numFmtId="0" fontId="44" fillId="7" borderId="0" xfId="0" applyFont="1" applyFill="1"/>
    <xf numFmtId="168" fontId="46" fillId="0" borderId="0" xfId="13" applyFont="1" applyAlignment="1"/>
    <xf numFmtId="173" fontId="20" fillId="0" borderId="0" xfId="19" applyFont="1">
      <alignment horizontal="left"/>
      <protection locked="0"/>
    </xf>
    <xf numFmtId="173" fontId="20" fillId="0" borderId="0" xfId="19" applyFont="1" applyAlignment="1">
      <alignment horizontal="center"/>
      <protection locked="0"/>
    </xf>
    <xf numFmtId="171" fontId="46" fillId="0" borderId="0" xfId="17" applyFont="1" applyAlignment="1" applyProtection="1">
      <alignment horizontal="center"/>
      <protection locked="0"/>
    </xf>
    <xf numFmtId="170" fontId="20" fillId="0" borderId="0" xfId="21" applyAlignment="1" applyProtection="1">
      <alignment horizontal="center"/>
      <protection locked="0"/>
    </xf>
    <xf numFmtId="175" fontId="46" fillId="0" borderId="0" xfId="23" applyFont="1" applyProtection="1">
      <protection locked="0"/>
    </xf>
    <xf numFmtId="49" fontId="26" fillId="0" borderId="0" xfId="10" quotePrefix="1">
      <alignment horizontal="left" indent="1"/>
    </xf>
    <xf numFmtId="170" fontId="20" fillId="0" borderId="5" xfId="21" applyBorder="1" applyAlignment="1" applyProtection="1">
      <alignment horizontal="center"/>
      <protection locked="0"/>
    </xf>
    <xf numFmtId="175" fontId="47" fillId="0" borderId="5" xfId="23" applyFont="1" applyBorder="1" applyProtection="1">
      <protection locked="0"/>
    </xf>
    <xf numFmtId="173" fontId="19" fillId="0" borderId="0" xfId="5" applyNumberFormat="1" applyAlignment="1">
      <alignment vertical="center"/>
    </xf>
    <xf numFmtId="0" fontId="23" fillId="7" borderId="0" xfId="0" applyFont="1" applyFill="1"/>
    <xf numFmtId="49" fontId="25" fillId="0" borderId="0" xfId="3" applyAlignment="1">
      <alignment vertical="center"/>
    </xf>
    <xf numFmtId="49" fontId="25" fillId="0" borderId="0" xfId="3" applyAlignment="1">
      <alignment horizontal="right"/>
    </xf>
    <xf numFmtId="0" fontId="21" fillId="0" borderId="0" xfId="16" applyFill="1" applyBorder="1">
      <alignment horizontal="centerContinuous" wrapText="1"/>
    </xf>
    <xf numFmtId="170" fontId="1" fillId="0" borderId="5" xfId="30" applyNumberFormat="1" applyFill="1" applyBorder="1"/>
    <xf numFmtId="175" fontId="39" fillId="0" borderId="5" xfId="50319" applyNumberFormat="1" applyFill="1" applyBorder="1" applyAlignment="1">
      <alignment horizontal="center"/>
    </xf>
    <xf numFmtId="175" fontId="1" fillId="0" borderId="5" xfId="30" applyNumberFormat="1" applyFill="1" applyBorder="1" applyAlignment="1">
      <alignment horizontal="center"/>
    </xf>
    <xf numFmtId="168" fontId="1" fillId="0" borderId="5" xfId="30" applyNumberFormat="1" applyFill="1" applyBorder="1"/>
    <xf numFmtId="168" fontId="39" fillId="0" borderId="0" xfId="13" applyFont="1" applyAlignment="1"/>
    <xf numFmtId="49" fontId="6" fillId="0" borderId="0" xfId="3" applyFont="1" applyAlignment="1">
      <alignment vertical="center"/>
    </xf>
    <xf numFmtId="170" fontId="16" fillId="0" borderId="2" xfId="21" applyFont="1" applyBorder="1" applyAlignment="1" applyProtection="1">
      <alignment horizontal="center"/>
      <protection locked="0"/>
    </xf>
    <xf numFmtId="170" fontId="16" fillId="0" borderId="0" xfId="21" applyFont="1" applyAlignment="1" applyProtection="1">
      <alignment horizontal="center"/>
      <protection locked="0"/>
    </xf>
    <xf numFmtId="168" fontId="0" fillId="0" borderId="0" xfId="0" applyNumberFormat="1"/>
    <xf numFmtId="0" fontId="0" fillId="0" borderId="0" xfId="0"/>
    <xf numFmtId="0" fontId="0" fillId="0" borderId="5" xfId="30" applyFont="1" applyFill="1" applyBorder="1"/>
    <xf numFmtId="0" fontId="0" fillId="0" borderId="0" xfId="0"/>
    <xf numFmtId="186" fontId="27" fillId="0" borderId="0" xfId="23" applyNumberFormat="1" applyFont="1" applyFill="1" applyBorder="1" applyProtection="1">
      <protection locked="0"/>
    </xf>
    <xf numFmtId="0" fontId="0" fillId="0" borderId="0" xfId="0"/>
    <xf numFmtId="0" fontId="0" fillId="0" borderId="0" xfId="0"/>
    <xf numFmtId="49" fontId="19" fillId="7" borderId="0" xfId="5" applyFill="1"/>
    <xf numFmtId="0" fontId="0" fillId="7" borderId="0" xfId="0" applyFill="1" applyBorder="1"/>
    <xf numFmtId="0" fontId="0" fillId="7" borderId="0" xfId="0" applyFill="1" applyAlignment="1">
      <alignment horizontal="center"/>
    </xf>
    <xf numFmtId="10" fontId="0" fillId="7" borderId="5" xfId="30" applyNumberFormat="1" applyFont="1" applyFill="1" applyBorder="1"/>
    <xf numFmtId="49" fontId="17" fillId="7" borderId="0" xfId="4" applyFill="1">
      <alignment horizontal="left"/>
    </xf>
    <xf numFmtId="49" fontId="17" fillId="7" borderId="0" xfId="4" applyFill="1" applyAlignment="1">
      <alignment horizontal="center"/>
    </xf>
    <xf numFmtId="175" fontId="39" fillId="7" borderId="0" xfId="23" applyFont="1" applyFill="1" applyBorder="1"/>
    <xf numFmtId="49" fontId="25" fillId="0" borderId="0" xfId="3" applyBorder="1"/>
    <xf numFmtId="1" fontId="1" fillId="0" borderId="0" xfId="8" applyNumberFormat="1" applyBorder="1"/>
    <xf numFmtId="175" fontId="39" fillId="7" borderId="5" xfId="23" applyFont="1" applyFill="1" applyBorder="1"/>
    <xf numFmtId="49" fontId="17" fillId="7" borderId="0" xfId="4" applyFill="1" applyBorder="1" applyAlignment="1">
      <alignment horizontal="center"/>
    </xf>
    <xf numFmtId="0" fontId="0" fillId="0" borderId="0" xfId="0"/>
    <xf numFmtId="0" fontId="0" fillId="7" borderId="0" xfId="0" applyFill="1"/>
    <xf numFmtId="49" fontId="12" fillId="0" borderId="0" xfId="3" applyFont="1"/>
    <xf numFmtId="1" fontId="0" fillId="7" borderId="0" xfId="0" applyNumberFormat="1" applyFill="1" applyBorder="1"/>
    <xf numFmtId="0" fontId="3" fillId="7" borderId="0" xfId="0" applyFont="1" applyFill="1" applyBorder="1"/>
    <xf numFmtId="49" fontId="17" fillId="7" borderId="0" xfId="3" applyFont="1" applyFill="1" applyBorder="1"/>
    <xf numFmtId="0" fontId="0" fillId="7" borderId="0" xfId="30" applyFont="1" applyFill="1" applyBorder="1"/>
    <xf numFmtId="0" fontId="0" fillId="7" borderId="0" xfId="30" applyFont="1" applyFill="1" applyBorder="1" applyAlignment="1">
      <alignment horizontal="left"/>
    </xf>
    <xf numFmtId="49" fontId="17" fillId="7" borderId="0" xfId="4" applyFill="1" applyBorder="1">
      <alignment horizontal="left"/>
    </xf>
    <xf numFmtId="0" fontId="1" fillId="7" borderId="0" xfId="30" applyFill="1" applyBorder="1"/>
    <xf numFmtId="0" fontId="17" fillId="0" borderId="0" xfId="4" applyNumberFormat="1" applyFill="1" applyBorder="1" applyAlignment="1">
      <alignment horizontal="center"/>
    </xf>
    <xf numFmtId="0" fontId="0" fillId="0" borderId="0" xfId="0"/>
    <xf numFmtId="0" fontId="0" fillId="7" borderId="0" xfId="0" applyFill="1"/>
    <xf numFmtId="0" fontId="13" fillId="7" borderId="0" xfId="9" applyFill="1" applyBorder="1"/>
    <xf numFmtId="0" fontId="0" fillId="0" borderId="0" xfId="8" applyNumberFormat="1" applyFont="1" applyBorder="1" applyAlignment="1">
      <alignment horizontal="left"/>
    </xf>
    <xf numFmtId="164" fontId="1" fillId="0" borderId="0" xfId="8" applyNumberFormat="1" applyBorder="1" applyAlignment="1">
      <alignment horizontal="right"/>
    </xf>
    <xf numFmtId="0" fontId="0" fillId="0" borderId="0" xfId="0"/>
    <xf numFmtId="0" fontId="0" fillId="0" borderId="0" xfId="0"/>
    <xf numFmtId="0" fontId="0" fillId="0" borderId="0" xfId="0"/>
    <xf numFmtId="0" fontId="0" fillId="0" borderId="2" xfId="30" applyNumberFormat="1" applyFont="1" applyFill="1" applyAlignment="1">
      <alignment horizontal="left"/>
    </xf>
    <xf numFmtId="0" fontId="0" fillId="0" borderId="0" xfId="0"/>
    <xf numFmtId="0" fontId="0" fillId="7" borderId="0" xfId="0" applyFill="1"/>
    <xf numFmtId="0" fontId="0" fillId="0" borderId="0" xfId="0"/>
    <xf numFmtId="0" fontId="0" fillId="7" borderId="0" xfId="0" applyFill="1"/>
    <xf numFmtId="0" fontId="0" fillId="0" borderId="0" xfId="0"/>
    <xf numFmtId="0" fontId="0" fillId="7" borderId="0" xfId="0" applyFill="1"/>
    <xf numFmtId="0" fontId="0" fillId="0" borderId="0" xfId="0"/>
    <xf numFmtId="0" fontId="0" fillId="7" borderId="0" xfId="0" applyFill="1" applyAlignment="1">
      <alignment horizontal="center"/>
    </xf>
    <xf numFmtId="0" fontId="0" fillId="7" borderId="0" xfId="0" applyFill="1"/>
    <xf numFmtId="164" fontId="0" fillId="0" borderId="0" xfId="0" applyNumberFormat="1"/>
    <xf numFmtId="3" fontId="10" fillId="0" borderId="0" xfId="0" applyNumberFormat="1" applyFont="1" applyFill="1"/>
    <xf numFmtId="0" fontId="0" fillId="0" borderId="0" xfId="0"/>
    <xf numFmtId="0" fontId="0" fillId="7" borderId="0" xfId="0" applyFill="1"/>
    <xf numFmtId="0" fontId="54" fillId="7" borderId="0" xfId="0" applyFont="1" applyFill="1"/>
    <xf numFmtId="0" fontId="22" fillId="0" borderId="0" xfId="0" applyFont="1" applyBorder="1"/>
    <xf numFmtId="175" fontId="39" fillId="7" borderId="0" xfId="23" applyNumberFormat="1" applyFont="1" applyFill="1" applyBorder="1"/>
    <xf numFmtId="0" fontId="0" fillId="7" borderId="5" xfId="30" applyFont="1" applyFill="1" applyBorder="1"/>
    <xf numFmtId="0" fontId="17" fillId="7" borderId="0" xfId="4" applyNumberFormat="1" applyFill="1" applyAlignment="1">
      <alignment horizontal="center"/>
    </xf>
    <xf numFmtId="0" fontId="3" fillId="7" borderId="0" xfId="0" applyFont="1" applyFill="1" applyAlignment="1">
      <alignment horizontal="right"/>
    </xf>
    <xf numFmtId="0" fontId="1" fillId="7" borderId="5" xfId="30" applyFill="1" applyBorder="1"/>
    <xf numFmtId="10" fontId="1" fillId="7" borderId="5" xfId="30" applyNumberFormat="1" applyFill="1" applyBorder="1"/>
    <xf numFmtId="187" fontId="22" fillId="0" borderId="0" xfId="0" applyNumberFormat="1" applyFont="1"/>
    <xf numFmtId="187" fontId="50" fillId="0" borderId="0" xfId="3" applyNumberFormat="1" applyFont="1"/>
    <xf numFmtId="187" fontId="0" fillId="0" borderId="0" xfId="0" applyNumberFormat="1"/>
    <xf numFmtId="187" fontId="0" fillId="0" borderId="0" xfId="0" applyNumberFormat="1" applyFill="1"/>
    <xf numFmtId="0" fontId="0" fillId="7" borderId="0" xfId="0" applyFill="1"/>
    <xf numFmtId="175" fontId="0" fillId="7" borderId="0" xfId="0" applyNumberFormat="1" applyFill="1"/>
    <xf numFmtId="0" fontId="0" fillId="0" borderId="0" xfId="0"/>
    <xf numFmtId="0" fontId="0" fillId="0" borderId="0" xfId="0"/>
    <xf numFmtId="175" fontId="47" fillId="0" borderId="0" xfId="23" applyFont="1" applyBorder="1" applyProtection="1">
      <protection locked="0"/>
    </xf>
    <xf numFmtId="172" fontId="1" fillId="7" borderId="0" xfId="20" applyFont="1" applyFill="1" applyBorder="1" applyProtection="1"/>
    <xf numFmtId="0" fontId="0" fillId="7" borderId="0" xfId="0" applyFill="1"/>
    <xf numFmtId="0" fontId="0" fillId="0" borderId="0" xfId="0"/>
    <xf numFmtId="0" fontId="0" fillId="7" borderId="0" xfId="0" applyFill="1"/>
    <xf numFmtId="0" fontId="0" fillId="0" borderId="0" xfId="0"/>
    <xf numFmtId="0" fontId="0" fillId="7" borderId="0" xfId="0" applyFill="1"/>
    <xf numFmtId="0" fontId="0" fillId="9" borderId="0" xfId="0" applyFont="1" applyFill="1" applyBorder="1"/>
    <xf numFmtId="0" fontId="1" fillId="9" borderId="0" xfId="8" applyFont="1" applyFill="1" applyBorder="1"/>
    <xf numFmtId="9" fontId="1" fillId="9" borderId="0" xfId="8" applyNumberFormat="1" applyFont="1" applyFill="1" applyBorder="1"/>
    <xf numFmtId="0" fontId="1" fillId="9" borderId="0" xfId="8" applyFont="1" applyFill="1" applyBorder="1" applyProtection="1">
      <protection locked="0"/>
    </xf>
    <xf numFmtId="0" fontId="1" fillId="9" borderId="0" xfId="8" applyFont="1" applyFill="1" applyBorder="1" applyAlignment="1" applyProtection="1">
      <alignment horizontal="left"/>
      <protection locked="0"/>
    </xf>
    <xf numFmtId="175" fontId="39" fillId="7" borderId="2" xfId="50319" applyNumberFormat="1" applyFill="1"/>
    <xf numFmtId="49" fontId="17" fillId="7" borderId="0" xfId="4" applyFill="1" applyAlignment="1">
      <alignment horizontal="center" wrapText="1"/>
    </xf>
    <xf numFmtId="0" fontId="0" fillId="7" borderId="0" xfId="0" applyFont="1" applyFill="1" applyBorder="1"/>
    <xf numFmtId="0" fontId="0" fillId="0" borderId="0" xfId="0"/>
    <xf numFmtId="0" fontId="0" fillId="7" borderId="0" xfId="0" applyFill="1"/>
    <xf numFmtId="49" fontId="17" fillId="7" borderId="0" xfId="3" applyFont="1" applyFill="1"/>
    <xf numFmtId="0" fontId="3" fillId="7" borderId="0" xfId="0" applyFont="1" applyFill="1" applyAlignment="1">
      <alignment horizontal="center"/>
    </xf>
    <xf numFmtId="175" fontId="3" fillId="7" borderId="0" xfId="23" applyFont="1" applyFill="1"/>
    <xf numFmtId="0" fontId="1" fillId="7" borderId="2" xfId="30" applyFill="1" applyAlignment="1">
      <alignment horizontal="left"/>
    </xf>
    <xf numFmtId="175" fontId="1" fillId="7" borderId="0" xfId="23" applyFont="1" applyFill="1" applyBorder="1" applyProtection="1">
      <protection locked="0"/>
    </xf>
    <xf numFmtId="183" fontId="3" fillId="7" borderId="0" xfId="50321" applyFont="1" applyFill="1" applyAlignment="1" applyProtection="1"/>
    <xf numFmtId="0" fontId="0" fillId="7" borderId="2" xfId="30" applyFont="1" applyFill="1"/>
    <xf numFmtId="175" fontId="0" fillId="7" borderId="0" xfId="23" applyFont="1" applyFill="1"/>
    <xf numFmtId="0" fontId="0" fillId="7" borderId="2" xfId="30" applyFont="1" applyFill="1" applyAlignment="1">
      <alignment horizontal="left"/>
    </xf>
    <xf numFmtId="49" fontId="17" fillId="7" borderId="0" xfId="4" applyFont="1" applyFill="1">
      <alignment horizontal="left"/>
    </xf>
    <xf numFmtId="175" fontId="3" fillId="7" borderId="0" xfId="23" applyFont="1" applyFill="1" applyBorder="1"/>
    <xf numFmtId="175" fontId="0" fillId="7" borderId="0" xfId="23" applyFont="1" applyFill="1" applyBorder="1"/>
    <xf numFmtId="175" fontId="1" fillId="7" borderId="0" xfId="23" applyFont="1" applyFill="1" applyBorder="1"/>
    <xf numFmtId="175" fontId="39" fillId="7" borderId="5" xfId="50319" applyNumberFormat="1" applyFill="1" applyBorder="1"/>
    <xf numFmtId="2" fontId="27" fillId="7" borderId="2" xfId="7" applyNumberFormat="1" applyFill="1">
      <protection locked="0"/>
    </xf>
    <xf numFmtId="169" fontId="27" fillId="7" borderId="2" xfId="15" applyFont="1" applyFill="1" applyBorder="1">
      <protection locked="0"/>
    </xf>
    <xf numFmtId="0" fontId="4" fillId="7" borderId="0" xfId="0" applyFont="1" applyFill="1"/>
    <xf numFmtId="175" fontId="39" fillId="7" borderId="15" xfId="23" applyFont="1" applyFill="1" applyBorder="1"/>
    <xf numFmtId="0" fontId="27" fillId="7" borderId="2" xfId="7" applyFill="1">
      <protection locked="0"/>
    </xf>
    <xf numFmtId="0" fontId="33" fillId="7" borderId="0" xfId="0" applyFont="1" applyFill="1"/>
    <xf numFmtId="0" fontId="0" fillId="7" borderId="2" xfId="0" applyFill="1" applyBorder="1"/>
    <xf numFmtId="49" fontId="8" fillId="7" borderId="0" xfId="2" applyFill="1"/>
    <xf numFmtId="0" fontId="0" fillId="0" borderId="0" xfId="0"/>
    <xf numFmtId="0" fontId="0" fillId="7" borderId="0" xfId="0" applyFill="1"/>
    <xf numFmtId="49" fontId="17" fillId="7" borderId="0" xfId="4" applyFill="1" applyProtection="1">
      <alignment horizontal="left"/>
      <protection locked="0"/>
    </xf>
    <xf numFmtId="175" fontId="13" fillId="7" borderId="1" xfId="23" applyFont="1" applyFill="1" applyBorder="1"/>
    <xf numFmtId="49" fontId="16" fillId="7" borderId="0" xfId="4" applyFont="1" applyFill="1">
      <alignment horizontal="left"/>
    </xf>
    <xf numFmtId="0" fontId="15" fillId="7" borderId="0" xfId="0" applyFont="1" applyFill="1"/>
    <xf numFmtId="49" fontId="16" fillId="7" borderId="0" xfId="4" applyFont="1" applyFill="1" applyProtection="1">
      <alignment horizontal="left"/>
      <protection locked="0"/>
    </xf>
    <xf numFmtId="175" fontId="1" fillId="7" borderId="15" xfId="50320" applyNumberFormat="1" applyFont="1" applyFill="1"/>
    <xf numFmtId="49" fontId="16" fillId="7" borderId="0" xfId="4" applyFont="1" applyFill="1" applyAlignment="1" applyProtection="1">
      <alignment horizontal="left"/>
      <protection locked="0"/>
    </xf>
    <xf numFmtId="49" fontId="16" fillId="7" borderId="0" xfId="4" applyFont="1" applyFill="1" applyAlignment="1">
      <alignment horizontal="left"/>
    </xf>
    <xf numFmtId="0" fontId="3" fillId="7" borderId="0" xfId="0" applyFont="1" applyFill="1" applyAlignment="1">
      <alignment textRotation="45"/>
    </xf>
    <xf numFmtId="0" fontId="3" fillId="7" borderId="1" xfId="8" applyFont="1" applyFill="1" applyAlignment="1">
      <alignment horizontal="left"/>
    </xf>
    <xf numFmtId="175" fontId="3" fillId="7" borderId="1" xfId="23" applyFont="1" applyFill="1" applyBorder="1"/>
    <xf numFmtId="49" fontId="25" fillId="7" borderId="0" xfId="3" applyFill="1" applyAlignment="1">
      <alignment horizontal="left"/>
    </xf>
    <xf numFmtId="0" fontId="3" fillId="7" borderId="1" xfId="8" applyFont="1" applyFill="1"/>
    <xf numFmtId="174" fontId="27" fillId="7" borderId="2" xfId="7" applyNumberFormat="1" applyFill="1">
      <protection locked="0"/>
    </xf>
    <xf numFmtId="0" fontId="21" fillId="7" borderId="2" xfId="16" applyFill="1" applyAlignment="1">
      <alignment horizontal="left" vertical="center" wrapText="1"/>
    </xf>
    <xf numFmtId="0" fontId="21" fillId="7" borderId="2" xfId="16" applyFill="1" applyAlignment="1">
      <alignment horizontal="center" vertical="center" wrapText="1"/>
    </xf>
    <xf numFmtId="178" fontId="39" fillId="7" borderId="2" xfId="50319" applyNumberFormat="1" applyFill="1" applyAlignment="1">
      <alignment horizontal="center" vertical="center"/>
    </xf>
    <xf numFmtId="171" fontId="39" fillId="7" borderId="2" xfId="17" applyFont="1" applyFill="1" applyBorder="1" applyAlignment="1">
      <alignment horizontal="center" vertical="center"/>
    </xf>
    <xf numFmtId="175" fontId="1" fillId="7" borderId="2" xfId="23" applyFont="1" applyFill="1" applyBorder="1" applyAlignment="1">
      <alignment horizontal="center" vertical="center"/>
    </xf>
    <xf numFmtId="175" fontId="1" fillId="7" borderId="15" xfId="23" applyFont="1" applyFill="1" applyBorder="1" applyAlignment="1">
      <alignment horizontal="center" vertical="center"/>
    </xf>
    <xf numFmtId="3" fontId="0" fillId="7" borderId="0" xfId="0" applyNumberFormat="1" applyFill="1"/>
    <xf numFmtId="49" fontId="21" fillId="7" borderId="2" xfId="16" applyNumberFormat="1" applyFill="1" applyAlignment="1">
      <alignment horizontal="center" wrapText="1"/>
    </xf>
    <xf numFmtId="0" fontId="0" fillId="0" borderId="0" xfId="0"/>
    <xf numFmtId="0" fontId="0" fillId="7" borderId="0" xfId="0" applyFill="1"/>
    <xf numFmtId="175" fontId="39" fillId="7" borderId="0" xfId="50319" applyNumberFormat="1" applyFill="1" applyBorder="1"/>
    <xf numFmtId="188" fontId="39" fillId="7" borderId="2" xfId="50319" applyNumberFormat="1" applyFill="1" applyAlignment="1">
      <alignment horizontal="center" vertical="center"/>
    </xf>
    <xf numFmtId="0" fontId="0" fillId="0" borderId="0" xfId="0"/>
    <xf numFmtId="0" fontId="0" fillId="7" borderId="0" xfId="0" applyFill="1"/>
    <xf numFmtId="0" fontId="22" fillId="0" borderId="3" xfId="0" applyFont="1" applyFill="1" applyBorder="1"/>
    <xf numFmtId="9" fontId="43" fillId="0" borderId="28" xfId="7" applyNumberFormat="1" applyFont="1" applyFill="1" applyBorder="1" applyAlignment="1">
      <alignment horizontal="right"/>
      <protection locked="0"/>
    </xf>
    <xf numFmtId="9" fontId="43" fillId="0" borderId="3" xfId="7" applyNumberFormat="1" applyFont="1" applyFill="1" applyBorder="1" applyAlignment="1">
      <alignment horizontal="right"/>
      <protection locked="0"/>
    </xf>
    <xf numFmtId="9" fontId="43" fillId="0" borderId="17" xfId="7" applyNumberFormat="1" applyFont="1" applyFill="1" applyBorder="1" applyAlignment="1">
      <alignment horizontal="right"/>
      <protection locked="0"/>
    </xf>
    <xf numFmtId="9" fontId="43" fillId="0" borderId="0" xfId="7" applyNumberFormat="1" applyFont="1" applyFill="1" applyBorder="1" applyAlignment="1">
      <alignment horizontal="right"/>
      <protection locked="0"/>
    </xf>
    <xf numFmtId="0" fontId="22" fillId="0" borderId="3" xfId="8" applyFont="1" applyFill="1" applyBorder="1"/>
    <xf numFmtId="0" fontId="22" fillId="0" borderId="3" xfId="8" applyNumberFormat="1" applyFont="1" applyFill="1" applyBorder="1" applyAlignment="1">
      <alignment horizontal="right"/>
    </xf>
    <xf numFmtId="0" fontId="22" fillId="0" borderId="29" xfId="8" applyNumberFormat="1" applyFont="1" applyFill="1" applyBorder="1" applyAlignment="1">
      <alignment horizontal="right"/>
    </xf>
    <xf numFmtId="0" fontId="22" fillId="0" borderId="1" xfId="8" applyNumberFormat="1" applyFont="1" applyFill="1" applyBorder="1" applyAlignment="1">
      <alignment horizontal="right"/>
    </xf>
    <xf numFmtId="0" fontId="22" fillId="0" borderId="27" xfId="8" applyNumberFormat="1" applyFont="1" applyFill="1" applyBorder="1" applyAlignment="1">
      <alignment horizontal="right"/>
    </xf>
    <xf numFmtId="175" fontId="27" fillId="0" borderId="2" xfId="23" applyFont="1" applyFill="1" applyBorder="1" applyProtection="1">
      <protection locked="0"/>
    </xf>
    <xf numFmtId="49" fontId="17" fillId="9" borderId="0" xfId="3" applyFont="1" applyFill="1" applyBorder="1"/>
    <xf numFmtId="0" fontId="0" fillId="9" borderId="0" xfId="0" applyFill="1" applyBorder="1"/>
    <xf numFmtId="49" fontId="25" fillId="9" borderId="0" xfId="3" applyFill="1" applyBorder="1"/>
    <xf numFmtId="0" fontId="3" fillId="9" borderId="0" xfId="0" applyFont="1" applyFill="1" applyBorder="1" applyAlignment="1">
      <alignment textRotation="45"/>
    </xf>
    <xf numFmtId="0" fontId="1" fillId="9" borderId="0" xfId="8" applyFill="1" applyBorder="1" applyAlignment="1">
      <alignment horizontal="left"/>
    </xf>
    <xf numFmtId="1" fontId="1" fillId="9" borderId="0" xfId="8" applyNumberFormat="1" applyFill="1" applyBorder="1"/>
    <xf numFmtId="0" fontId="0" fillId="9" borderId="0" xfId="8" applyFont="1" applyFill="1" applyBorder="1" applyAlignment="1">
      <alignment horizontal="left"/>
    </xf>
    <xf numFmtId="0" fontId="3" fillId="9" borderId="0" xfId="8" applyFont="1" applyFill="1" applyBorder="1" applyAlignment="1">
      <alignment horizontal="left"/>
    </xf>
    <xf numFmtId="1" fontId="3" fillId="9" borderId="0" xfId="8" applyNumberFormat="1" applyFont="1" applyFill="1" applyBorder="1"/>
    <xf numFmtId="0" fontId="0" fillId="9" borderId="0" xfId="0" applyNumberFormat="1" applyFill="1" applyBorder="1"/>
    <xf numFmtId="49" fontId="26" fillId="9" borderId="0" xfId="10" applyFill="1" applyBorder="1" applyAlignment="1">
      <alignment horizontal="left" indent="1"/>
    </xf>
    <xf numFmtId="1" fontId="0" fillId="9" borderId="0" xfId="0" applyNumberFormat="1" applyFill="1" applyBorder="1"/>
    <xf numFmtId="49" fontId="25" fillId="9" borderId="0" xfId="3" applyFill="1" applyBorder="1" applyAlignment="1">
      <alignment horizontal="left"/>
    </xf>
    <xf numFmtId="0" fontId="0" fillId="9" borderId="0" xfId="12" applyNumberFormat="1" applyFont="1" applyFill="1" applyBorder="1"/>
    <xf numFmtId="0" fontId="1" fillId="9" borderId="0" xfId="8" applyFill="1" applyBorder="1"/>
    <xf numFmtId="0" fontId="0" fillId="9" borderId="0" xfId="8" applyFont="1" applyFill="1" applyBorder="1"/>
    <xf numFmtId="0" fontId="3" fillId="9" borderId="0" xfId="8" applyFont="1" applyFill="1" applyBorder="1"/>
    <xf numFmtId="0" fontId="1" fillId="7" borderId="1" xfId="8" applyFont="1" applyFill="1"/>
    <xf numFmtId="3" fontId="22" fillId="0" borderId="0" xfId="0" applyNumberFormat="1" applyFont="1" applyFill="1" applyBorder="1"/>
    <xf numFmtId="49" fontId="50" fillId="0" borderId="0" xfId="3" applyFont="1" applyFill="1"/>
    <xf numFmtId="3" fontId="48" fillId="0" borderId="0" xfId="0" applyNumberFormat="1" applyFont="1" applyFill="1"/>
    <xf numFmtId="1" fontId="27" fillId="0" borderId="2" xfId="23" applyNumberFormat="1" applyFont="1" applyFill="1" applyBorder="1" applyProtection="1">
      <protection locked="0"/>
    </xf>
    <xf numFmtId="175" fontId="22" fillId="0" borderId="0" xfId="0" applyNumberFormat="1" applyFont="1" applyFill="1"/>
    <xf numFmtId="0" fontId="22" fillId="0" borderId="0" xfId="0" applyFont="1" applyFill="1" applyAlignment="1">
      <alignment horizontal="left"/>
    </xf>
    <xf numFmtId="1" fontId="9" fillId="0" borderId="0" xfId="0" applyNumberFormat="1" applyFont="1" applyFill="1" applyBorder="1"/>
    <xf numFmtId="1" fontId="22" fillId="0" borderId="0" xfId="0" applyNumberFormat="1" applyFont="1" applyFill="1"/>
    <xf numFmtId="3" fontId="9" fillId="0" borderId="0" xfId="0" applyNumberFormat="1" applyFont="1" applyFill="1"/>
    <xf numFmtId="175" fontId="27" fillId="0" borderId="2" xfId="7" applyNumberFormat="1" applyFill="1">
      <protection locked="0"/>
    </xf>
    <xf numFmtId="170" fontId="7" fillId="7" borderId="2" xfId="21" applyFont="1" applyFill="1" applyBorder="1" applyAlignment="1" applyProtection="1">
      <alignment horizontal="left"/>
      <protection locked="0"/>
    </xf>
    <xf numFmtId="170" fontId="7" fillId="7" borderId="2" xfId="21" applyFont="1" applyFill="1" applyBorder="1" applyAlignment="1" applyProtection="1">
      <alignment horizontal="center"/>
      <protection locked="0"/>
    </xf>
    <xf numFmtId="170" fontId="20" fillId="7" borderId="5" xfId="21" applyFill="1" applyBorder="1" applyAlignment="1" applyProtection="1">
      <alignment horizontal="center"/>
      <protection locked="0"/>
    </xf>
    <xf numFmtId="175" fontId="47" fillId="7" borderId="5" xfId="23" applyFont="1" applyFill="1" applyBorder="1" applyProtection="1">
      <protection locked="0"/>
    </xf>
    <xf numFmtId="0" fontId="0" fillId="7" borderId="0" xfId="0" applyFill="1"/>
    <xf numFmtId="0" fontId="0" fillId="0" borderId="0" xfId="0"/>
    <xf numFmtId="0" fontId="0" fillId="7" borderId="0" xfId="0" applyFill="1" applyAlignment="1">
      <alignment horizontal="center"/>
    </xf>
    <xf numFmtId="0" fontId="0" fillId="7" borderId="0" xfId="0" applyFill="1"/>
    <xf numFmtId="49" fontId="26" fillId="7" borderId="0" xfId="10" applyFill="1">
      <alignment horizontal="left" indent="1"/>
    </xf>
    <xf numFmtId="175" fontId="39" fillId="7" borderId="15" xfId="23" applyNumberFormat="1" applyFont="1" applyFill="1" applyBorder="1"/>
    <xf numFmtId="0" fontId="27" fillId="7" borderId="2" xfId="7" applyFill="1" applyAlignment="1">
      <alignment horizontal="center" vertical="center"/>
      <protection locked="0"/>
    </xf>
    <xf numFmtId="10" fontId="39" fillId="7" borderId="2" xfId="23" applyNumberFormat="1" applyFont="1" applyFill="1" applyBorder="1"/>
    <xf numFmtId="175" fontId="39" fillId="7" borderId="2" xfId="23" applyNumberFormat="1" applyFont="1" applyFill="1" applyBorder="1"/>
    <xf numFmtId="190" fontId="0" fillId="0" borderId="0" xfId="0" applyNumberFormat="1"/>
    <xf numFmtId="189" fontId="0" fillId="0" borderId="0" xfId="0" applyNumberFormat="1"/>
    <xf numFmtId="191" fontId="0" fillId="0" borderId="0" xfId="0" applyNumberFormat="1"/>
    <xf numFmtId="0" fontId="0" fillId="0" borderId="0" xfId="0"/>
    <xf numFmtId="0" fontId="0" fillId="7" borderId="0" xfId="0" applyFill="1"/>
    <xf numFmtId="0" fontId="0" fillId="7" borderId="0" xfId="0" applyFill="1"/>
    <xf numFmtId="0" fontId="20" fillId="0" borderId="3" xfId="7" applyNumberFormat="1" applyFont="1" applyFill="1" applyBorder="1" applyAlignment="1">
      <alignment horizontal="right"/>
      <protection locked="0"/>
    </xf>
    <xf numFmtId="0" fontId="55" fillId="2" borderId="0" xfId="0" applyFont="1" applyFill="1"/>
    <xf numFmtId="0" fontId="44" fillId="2" borderId="0" xfId="0" applyFont="1" applyFill="1"/>
    <xf numFmtId="3" fontId="44" fillId="2" borderId="0" xfId="0" applyNumberFormat="1" applyFont="1" applyFill="1"/>
    <xf numFmtId="0" fontId="23" fillId="2" borderId="0" xfId="0" applyFont="1" applyFill="1"/>
    <xf numFmtId="49" fontId="17" fillId="0" borderId="0" xfId="3" applyFont="1" applyFill="1"/>
    <xf numFmtId="175" fontId="39" fillId="0" borderId="2" xfId="23" applyNumberFormat="1" applyFont="1" applyFill="1" applyBorder="1"/>
    <xf numFmtId="10" fontId="27" fillId="0" borderId="2" xfId="7" applyNumberFormat="1" applyFill="1">
      <protection locked="0"/>
    </xf>
    <xf numFmtId="0" fontId="44" fillId="0" borderId="0" xfId="0" applyFont="1" applyFill="1"/>
    <xf numFmtId="0" fontId="0" fillId="0" borderId="0" xfId="0" applyNumberFormat="1" applyFill="1"/>
    <xf numFmtId="183" fontId="39" fillId="0" borderId="2" xfId="50319" applyNumberFormat="1" applyFill="1" applyAlignment="1"/>
    <xf numFmtId="175" fontId="39" fillId="0" borderId="2" xfId="30" applyNumberFormat="1" applyFont="1" applyFill="1"/>
    <xf numFmtId="0" fontId="57" fillId="0" borderId="4" xfId="16" applyFont="1" applyFill="1" applyBorder="1">
      <alignment horizontal="centerContinuous" wrapText="1"/>
    </xf>
    <xf numFmtId="169" fontId="39" fillId="0" borderId="2" xfId="30" applyNumberFormat="1" applyFont="1" applyFill="1"/>
    <xf numFmtId="177" fontId="39" fillId="0" borderId="2" xfId="18" applyFont="1" applyFill="1" applyBorder="1" applyProtection="1"/>
    <xf numFmtId="0" fontId="13" fillId="0" borderId="0" xfId="9" applyFill="1" applyBorder="1"/>
    <xf numFmtId="3" fontId="5" fillId="0" borderId="0" xfId="0" applyNumberFormat="1" applyFont="1" applyFill="1"/>
    <xf numFmtId="187" fontId="39" fillId="0" borderId="2" xfId="23" applyNumberFormat="1" applyFont="1" applyFill="1" applyBorder="1"/>
    <xf numFmtId="187" fontId="22" fillId="0" borderId="0" xfId="0" applyNumberFormat="1" applyFont="1" applyFill="1"/>
    <xf numFmtId="164" fontId="22" fillId="0" borderId="0" xfId="0" applyNumberFormat="1" applyFont="1" applyFill="1" applyAlignment="1">
      <alignment horizontal="left"/>
    </xf>
    <xf numFmtId="177" fontId="39" fillId="0" borderId="2" xfId="30" applyNumberFormat="1" applyFont="1" applyFill="1" applyAlignment="1">
      <alignment horizontal="left"/>
    </xf>
    <xf numFmtId="177" fontId="39" fillId="0" borderId="2" xfId="18" applyFont="1" applyFill="1" applyBorder="1" applyAlignment="1" applyProtection="1">
      <alignment horizontal="right"/>
    </xf>
    <xf numFmtId="0" fontId="1" fillId="0" borderId="5" xfId="30" applyNumberFormat="1" applyFill="1" applyBorder="1" applyAlignment="1">
      <alignment horizontal="left"/>
    </xf>
    <xf numFmtId="177" fontId="39" fillId="0" borderId="5" xfId="30" applyNumberFormat="1" applyFont="1" applyFill="1" applyBorder="1" applyAlignment="1">
      <alignment horizontal="left"/>
    </xf>
    <xf numFmtId="177" fontId="39" fillId="0" borderId="5" xfId="18" applyFont="1" applyFill="1" applyBorder="1" applyAlignment="1" applyProtection="1">
      <alignment horizontal="right"/>
    </xf>
    <xf numFmtId="1" fontId="5" fillId="0" borderId="0" xfId="0" applyNumberFormat="1" applyFont="1" applyFill="1"/>
    <xf numFmtId="1" fontId="39" fillId="0" borderId="0" xfId="0" applyNumberFormat="1" applyFont="1" applyFill="1"/>
    <xf numFmtId="1" fontId="58" fillId="0" borderId="0" xfId="0" applyNumberFormat="1" applyFont="1" applyFill="1"/>
    <xf numFmtId="1" fontId="39" fillId="0" borderId="0" xfId="0" applyNumberFormat="1" applyFont="1" applyFill="1" applyAlignment="1">
      <alignment horizontal="left"/>
    </xf>
    <xf numFmtId="1" fontId="39" fillId="0" borderId="0" xfId="0" applyNumberFormat="1" applyFont="1" applyFill="1" applyBorder="1"/>
    <xf numFmtId="1" fontId="59" fillId="0" borderId="0" xfId="0" applyNumberFormat="1" applyFont="1" applyFill="1" applyAlignment="1">
      <alignment horizontal="left"/>
    </xf>
    <xf numFmtId="0" fontId="39" fillId="0" borderId="0" xfId="0" applyFont="1" applyFill="1"/>
    <xf numFmtId="175" fontId="60" fillId="0" borderId="0" xfId="0" applyNumberFormat="1" applyFont="1" applyFill="1"/>
    <xf numFmtId="49" fontId="61" fillId="0" borderId="0" xfId="3" applyFont="1" applyFill="1" applyAlignment="1">
      <alignment horizontal="left"/>
    </xf>
    <xf numFmtId="164" fontId="60" fillId="0" borderId="0" xfId="0" applyNumberFormat="1" applyFont="1" applyFill="1"/>
    <xf numFmtId="49" fontId="61" fillId="0" borderId="0" xfId="3" applyFont="1" applyFill="1"/>
    <xf numFmtId="164" fontId="60" fillId="0" borderId="0" xfId="0" applyNumberFormat="1" applyFont="1" applyFill="1" applyAlignment="1">
      <alignment horizontal="left"/>
    </xf>
    <xf numFmtId="164" fontId="39" fillId="0" borderId="0" xfId="0" applyNumberFormat="1" applyFont="1" applyFill="1"/>
    <xf numFmtId="49" fontId="62" fillId="0" borderId="0" xfId="2" applyFont="1" applyFill="1"/>
    <xf numFmtId="0" fontId="39" fillId="0" borderId="0" xfId="0" applyFont="1" applyFill="1" applyBorder="1"/>
    <xf numFmtId="0" fontId="60" fillId="0" borderId="0" xfId="0" applyFont="1" applyFill="1"/>
    <xf numFmtId="0" fontId="60" fillId="0" borderId="0" xfId="0" applyFont="1" applyFill="1" applyAlignment="1">
      <alignment horizontal="left"/>
    </xf>
    <xf numFmtId="0" fontId="39" fillId="0" borderId="0" xfId="0" applyFont="1"/>
    <xf numFmtId="1" fontId="1" fillId="0" borderId="2" xfId="30" applyNumberFormat="1" applyFill="1"/>
    <xf numFmtId="0" fontId="3" fillId="0" borderId="0" xfId="0" applyNumberFormat="1" applyFont="1" applyFill="1" applyBorder="1"/>
    <xf numFmtId="1" fontId="39" fillId="0" borderId="2" xfId="30" applyNumberFormat="1" applyFont="1" applyFill="1"/>
    <xf numFmtId="0" fontId="39" fillId="7" borderId="0" xfId="0" applyFont="1" applyFill="1"/>
    <xf numFmtId="2" fontId="1" fillId="0" borderId="2" xfId="30" applyNumberFormat="1" applyFill="1"/>
    <xf numFmtId="0" fontId="39" fillId="0" borderId="2" xfId="30" applyFont="1" applyFill="1"/>
    <xf numFmtId="177" fontId="39" fillId="0" borderId="2" xfId="23" applyNumberFormat="1" applyFont="1" applyFill="1" applyBorder="1"/>
    <xf numFmtId="2" fontId="39" fillId="0" borderId="2" xfId="23" applyNumberFormat="1" applyFont="1" applyFill="1" applyBorder="1"/>
    <xf numFmtId="0" fontId="22" fillId="2" borderId="0" xfId="0" applyFont="1" applyFill="1" applyAlignment="1">
      <alignment vertical="top" wrapText="1"/>
    </xf>
    <xf numFmtId="0" fontId="44" fillId="2" borderId="0" xfId="0" applyFont="1" applyFill="1" applyAlignment="1">
      <alignment horizontal="left" vertical="center"/>
    </xf>
    <xf numFmtId="10" fontId="39" fillId="7" borderId="2" xfId="30" applyNumberFormat="1" applyFont="1" applyFill="1"/>
    <xf numFmtId="0" fontId="3" fillId="7" borderId="0" xfId="0" applyFont="1" applyFill="1" applyAlignment="1"/>
    <xf numFmtId="0" fontId="0" fillId="7" borderId="0" xfId="0" applyFill="1" applyAlignment="1">
      <alignment horizontal="left"/>
    </xf>
    <xf numFmtId="0" fontId="39" fillId="7" borderId="2" xfId="30" applyFont="1" applyFill="1"/>
    <xf numFmtId="1" fontId="39" fillId="7" borderId="0" xfId="0" applyNumberFormat="1" applyFont="1" applyFill="1"/>
    <xf numFmtId="0" fontId="1" fillId="7" borderId="2" xfId="30" applyFill="1" applyAlignment="1">
      <alignment horizontal="right"/>
    </xf>
    <xf numFmtId="0" fontId="1" fillId="7" borderId="5" xfId="30" applyFill="1" applyBorder="1" applyAlignment="1">
      <alignment horizontal="right"/>
    </xf>
    <xf numFmtId="0" fontId="0" fillId="7" borderId="16" xfId="0" applyFill="1" applyBorder="1"/>
    <xf numFmtId="0" fontId="0" fillId="7" borderId="17" xfId="0" applyFill="1" applyBorder="1"/>
    <xf numFmtId="0" fontId="0" fillId="7" borderId="18" xfId="0" applyFill="1" applyBorder="1"/>
    <xf numFmtId="49" fontId="11" fillId="7" borderId="0" xfId="4" applyFont="1" applyFill="1">
      <alignment horizontal="left"/>
    </xf>
    <xf numFmtId="0" fontId="11" fillId="7" borderId="0" xfId="4" applyNumberFormat="1" applyFont="1" applyFill="1" applyAlignment="1">
      <alignment horizontal="center"/>
    </xf>
    <xf numFmtId="49" fontId="26" fillId="7" borderId="0" xfId="10" applyFill="1" applyAlignment="1">
      <alignment wrapText="1"/>
    </xf>
    <xf numFmtId="0" fontId="39" fillId="7" borderId="2" xfId="30" applyFont="1" applyFill="1" applyAlignment="1">
      <alignment horizontal="right" vertical="center"/>
    </xf>
    <xf numFmtId="10" fontId="39" fillId="7" borderId="2" xfId="30" applyNumberFormat="1" applyFont="1" applyFill="1" applyAlignment="1">
      <alignment horizontal="right" vertical="center"/>
    </xf>
    <xf numFmtId="170" fontId="1" fillId="7" borderId="2" xfId="30" applyNumberFormat="1" applyFill="1"/>
    <xf numFmtId="175" fontId="39" fillId="7" borderId="2" xfId="50319" applyNumberFormat="1" applyFill="1" applyAlignment="1">
      <alignment horizontal="center"/>
    </xf>
    <xf numFmtId="173" fontId="21" fillId="7" borderId="2" xfId="16" applyNumberFormat="1" applyFill="1">
      <alignment horizontal="centerContinuous" wrapText="1"/>
    </xf>
    <xf numFmtId="171" fontId="39" fillId="7" borderId="2" xfId="13" applyNumberFormat="1" applyFont="1" applyFill="1" applyBorder="1" applyAlignment="1"/>
    <xf numFmtId="175" fontId="1" fillId="7" borderId="2" xfId="30" applyNumberFormat="1" applyFill="1" applyAlignment="1">
      <alignment horizontal="center"/>
    </xf>
    <xf numFmtId="168" fontId="1" fillId="7" borderId="2" xfId="30" applyNumberFormat="1" applyFill="1"/>
    <xf numFmtId="168" fontId="6" fillId="7" borderId="2" xfId="13" applyFill="1" applyBorder="1" applyAlignment="1" applyProtection="1">
      <protection locked="0"/>
    </xf>
    <xf numFmtId="175" fontId="39" fillId="7" borderId="2" xfId="30" applyNumberFormat="1" applyFont="1" applyFill="1" applyAlignment="1">
      <alignment horizontal="center"/>
    </xf>
    <xf numFmtId="168" fontId="39" fillId="7" borderId="2" xfId="30" applyNumberFormat="1" applyFont="1" applyFill="1"/>
    <xf numFmtId="170" fontId="39" fillId="7" borderId="2" xfId="30" applyNumberFormat="1" applyFont="1" applyFill="1"/>
    <xf numFmtId="175" fontId="39" fillId="7" borderId="2" xfId="50319" applyNumberFormat="1" applyFont="1" applyFill="1" applyAlignment="1">
      <alignment horizontal="center"/>
    </xf>
    <xf numFmtId="176" fontId="39" fillId="7" borderId="0" xfId="0" applyNumberFormat="1" applyFont="1" applyFill="1"/>
    <xf numFmtId="9" fontId="0" fillId="7" borderId="0" xfId="0" applyNumberFormat="1" applyFill="1"/>
    <xf numFmtId="0" fontId="45" fillId="7" borderId="0" xfId="16" applyFont="1" applyFill="1" applyBorder="1">
      <alignment horizontal="centerContinuous" wrapText="1"/>
    </xf>
    <xf numFmtId="9" fontId="0" fillId="7" borderId="0" xfId="0" applyNumberFormat="1" applyFill="1" applyBorder="1"/>
    <xf numFmtId="170" fontId="16" fillId="7" borderId="2" xfId="21" applyFont="1" applyFill="1" applyBorder="1" applyAlignment="1" applyProtection="1">
      <alignment horizontal="center"/>
      <protection locked="0"/>
    </xf>
    <xf numFmtId="10" fontId="0" fillId="7" borderId="0" xfId="15" applyNumberFormat="1" applyFont="1" applyFill="1" applyProtection="1"/>
    <xf numFmtId="14" fontId="3" fillId="7" borderId="0" xfId="0" applyNumberFormat="1" applyFont="1" applyFill="1"/>
    <xf numFmtId="10" fontId="3" fillId="7" borderId="0" xfId="0" applyNumberFormat="1" applyFont="1" applyFill="1"/>
    <xf numFmtId="172" fontId="39" fillId="7" borderId="2" xfId="20" applyFont="1" applyFill="1" applyBorder="1" applyProtection="1"/>
    <xf numFmtId="172" fontId="39" fillId="7" borderId="2" xfId="7" applyNumberFormat="1" applyFont="1" applyFill="1">
      <protection locked="0"/>
    </xf>
    <xf numFmtId="0" fontId="45" fillId="0" borderId="0" xfId="16" applyFont="1" applyFill="1" applyBorder="1">
      <alignment horizontal="centerContinuous" wrapText="1"/>
    </xf>
    <xf numFmtId="168" fontId="46" fillId="0" borderId="0" xfId="13" applyFont="1" applyBorder="1" applyAlignment="1"/>
    <xf numFmtId="168" fontId="27" fillId="0" borderId="0" xfId="7" applyNumberFormat="1" applyFill="1" applyBorder="1" applyAlignment="1">
      <alignment horizontal="center"/>
      <protection locked="0"/>
    </xf>
    <xf numFmtId="171" fontId="27" fillId="0" borderId="0" xfId="7" applyNumberFormat="1" applyFill="1" applyBorder="1" applyAlignment="1">
      <alignment horizontal="center"/>
      <protection locked="0"/>
    </xf>
    <xf numFmtId="175" fontId="39" fillId="0" borderId="0" xfId="50319" applyNumberFormat="1" applyFill="1" applyBorder="1"/>
    <xf numFmtId="175" fontId="39" fillId="7" borderId="2" xfId="7" applyNumberFormat="1" applyFont="1" applyFill="1">
      <protection locked="0"/>
    </xf>
    <xf numFmtId="170" fontId="1" fillId="7" borderId="2" xfId="30" applyNumberFormat="1" applyFill="1" applyAlignment="1">
      <alignment horizontal="center"/>
    </xf>
    <xf numFmtId="178" fontId="39" fillId="7" borderId="2" xfId="30" applyNumberFormat="1" applyFont="1" applyFill="1"/>
    <xf numFmtId="175" fontId="39" fillId="7" borderId="0" xfId="23" applyFont="1" applyFill="1"/>
    <xf numFmtId="171" fontId="39" fillId="7" borderId="2" xfId="17" applyFont="1" applyFill="1" applyBorder="1"/>
    <xf numFmtId="1" fontId="39" fillId="7" borderId="2" xfId="30" applyNumberFormat="1" applyFont="1" applyFill="1"/>
    <xf numFmtId="0" fontId="39" fillId="7" borderId="2" xfId="30" applyFont="1" applyFill="1" applyAlignment="1">
      <alignment horizontal="right"/>
    </xf>
    <xf numFmtId="1" fontId="39" fillId="7" borderId="2" xfId="30" applyNumberFormat="1" applyFont="1" applyFill="1" applyAlignment="1">
      <alignment horizontal="right"/>
    </xf>
    <xf numFmtId="0" fontId="22" fillId="0" borderId="0" xfId="0" applyNumberFormat="1" applyFont="1" applyFill="1"/>
    <xf numFmtId="0" fontId="1" fillId="0" borderId="5" xfId="30" applyNumberFormat="1" applyFill="1" applyBorder="1"/>
    <xf numFmtId="0" fontId="1" fillId="0" borderId="0" xfId="30" applyNumberFormat="1" applyFill="1" applyBorder="1"/>
    <xf numFmtId="0" fontId="37" fillId="41" borderId="9" xfId="0" applyFont="1" applyFill="1" applyBorder="1"/>
    <xf numFmtId="0" fontId="37" fillId="41" borderId="10" xfId="0" applyFont="1" applyFill="1" applyBorder="1"/>
    <xf numFmtId="49" fontId="0" fillId="42" borderId="11" xfId="0" applyNumberFormat="1" applyFill="1" applyBorder="1"/>
    <xf numFmtId="0" fontId="38" fillId="42" borderId="12" xfId="14" applyFill="1" applyBorder="1" applyAlignment="1" applyProtection="1"/>
    <xf numFmtId="49" fontId="0" fillId="42" borderId="13" xfId="0" applyNumberFormat="1" applyFill="1" applyBorder="1"/>
    <xf numFmtId="0" fontId="38" fillId="42" borderId="14" xfId="14" applyFill="1" applyBorder="1" applyAlignment="1" applyProtection="1">
      <alignment horizontal="left" indent="1"/>
    </xf>
    <xf numFmtId="49" fontId="0" fillId="43" borderId="11" xfId="0" applyNumberFormat="1" applyFill="1" applyBorder="1"/>
    <xf numFmtId="0" fontId="38" fillId="43" borderId="12" xfId="14" applyFill="1" applyBorder="1" applyAlignment="1" applyProtection="1"/>
    <xf numFmtId="49" fontId="0" fillId="43" borderId="13" xfId="0" applyNumberFormat="1" applyFill="1" applyBorder="1"/>
    <xf numFmtId="0" fontId="38" fillId="43" borderId="14" xfId="14" applyFill="1" applyBorder="1" applyAlignment="1" applyProtection="1">
      <alignment horizontal="left" indent="1"/>
    </xf>
    <xf numFmtId="49" fontId="0" fillId="43" borderId="30" xfId="0" applyNumberFormat="1" applyFill="1" applyBorder="1"/>
    <xf numFmtId="0" fontId="38" fillId="43" borderId="31" xfId="14" applyFill="1" applyBorder="1" applyAlignment="1" applyProtection="1">
      <alignment horizontal="left" indent="1"/>
    </xf>
    <xf numFmtId="0" fontId="0" fillId="0" borderId="0" xfId="0"/>
    <xf numFmtId="175" fontId="27" fillId="0" borderId="5" xfId="23" applyFont="1" applyFill="1" applyBorder="1" applyProtection="1">
      <protection locked="0"/>
    </xf>
    <xf numFmtId="0" fontId="0" fillId="0" borderId="0" xfId="0" applyNumberFormat="1" applyFill="1" applyBorder="1"/>
    <xf numFmtId="0" fontId="0" fillId="7" borderId="0" xfId="0" applyFill="1"/>
    <xf numFmtId="0" fontId="0" fillId="7" borderId="0" xfId="0" applyFill="1"/>
    <xf numFmtId="0" fontId="3" fillId="7" borderId="0" xfId="0" applyFont="1" applyFill="1" applyAlignment="1">
      <alignment horizontal="center"/>
    </xf>
    <xf numFmtId="0" fontId="57" fillId="0" borderId="0" xfId="16" applyFont="1" applyFill="1" applyBorder="1">
      <alignment horizontal="centerContinuous" wrapText="1"/>
    </xf>
    <xf numFmtId="177" fontId="39" fillId="0" borderId="0" xfId="18" applyFont="1" applyFill="1" applyBorder="1" applyProtection="1"/>
    <xf numFmtId="0" fontId="21" fillId="0" borderId="4" xfId="16" applyFill="1" applyBorder="1" applyAlignment="1">
      <alignment horizontal="center" wrapText="1"/>
    </xf>
    <xf numFmtId="3" fontId="0" fillId="7" borderId="0" xfId="0" applyNumberFormat="1" applyFill="1" applyBorder="1"/>
    <xf numFmtId="3" fontId="11" fillId="7" borderId="0" xfId="0" applyNumberFormat="1" applyFont="1" applyFill="1" applyBorder="1" applyAlignment="1">
      <alignment horizontal="left"/>
    </xf>
    <xf numFmtId="3" fontId="4" fillId="7" borderId="0" xfId="0" applyNumberFormat="1" applyFont="1" applyFill="1"/>
    <xf numFmtId="177" fontId="39" fillId="7" borderId="2" xfId="18" applyFont="1" applyFill="1" applyBorder="1" applyAlignment="1" applyProtection="1">
      <alignment horizontal="right"/>
    </xf>
    <xf numFmtId="175" fontId="60" fillId="7" borderId="0" xfId="0" applyNumberFormat="1" applyFont="1" applyFill="1"/>
    <xf numFmtId="164" fontId="60" fillId="7" borderId="0" xfId="0" applyNumberFormat="1" applyFont="1" applyFill="1"/>
    <xf numFmtId="164" fontId="60" fillId="7" borderId="0" xfId="0" applyNumberFormat="1" applyFont="1" applyFill="1" applyAlignment="1">
      <alignment horizontal="left"/>
    </xf>
    <xf numFmtId="164" fontId="39" fillId="7" borderId="0" xfId="0" applyNumberFormat="1" applyFont="1" applyFill="1"/>
    <xf numFmtId="3" fontId="10" fillId="7" borderId="0" xfId="0" applyNumberFormat="1" applyFont="1" applyFill="1"/>
    <xf numFmtId="0" fontId="3" fillId="7" borderId="0" xfId="0" applyNumberFormat="1" applyFont="1" applyFill="1" applyBorder="1"/>
    <xf numFmtId="10" fontId="0" fillId="7" borderId="0" xfId="30" applyNumberFormat="1" applyFont="1" applyFill="1" applyBorder="1"/>
    <xf numFmtId="49" fontId="16" fillId="7" borderId="0" xfId="4" applyFont="1" applyFill="1" applyAlignment="1">
      <alignment horizontal="right" vertical="center"/>
    </xf>
    <xf numFmtId="0" fontId="0" fillId="0" borderId="0" xfId="0"/>
    <xf numFmtId="0" fontId="0" fillId="7" borderId="0" xfId="0" applyFill="1"/>
    <xf numFmtId="192" fontId="39" fillId="7" borderId="2" xfId="50319" applyNumberFormat="1" applyFill="1" applyAlignment="1">
      <alignment horizontal="center" vertical="center"/>
    </xf>
    <xf numFmtId="0" fontId="0" fillId="7" borderId="0" xfId="0" quotePrefix="1" applyFill="1"/>
    <xf numFmtId="0" fontId="0" fillId="7" borderId="0" xfId="0" applyFont="1" applyFill="1"/>
    <xf numFmtId="0" fontId="0" fillId="0" borderId="0" xfId="0"/>
    <xf numFmtId="0" fontId="0" fillId="7" borderId="0" xfId="0" applyFill="1"/>
    <xf numFmtId="0" fontId="0" fillId="0" borderId="0" xfId="0"/>
    <xf numFmtId="0" fontId="0" fillId="7" borderId="0" xfId="0" applyFill="1"/>
    <xf numFmtId="0" fontId="0" fillId="0" borderId="0" xfId="0"/>
    <xf numFmtId="0" fontId="0" fillId="7" borderId="0" xfId="0" applyFill="1"/>
    <xf numFmtId="0" fontId="0" fillId="0" borderId="0" xfId="30" applyFont="1" applyFill="1" applyBorder="1"/>
    <xf numFmtId="175" fontId="27" fillId="0" borderId="0" xfId="7" applyNumberFormat="1" applyFill="1" applyBorder="1">
      <protection locked="0"/>
    </xf>
    <xf numFmtId="0" fontId="44" fillId="2" borderId="0" xfId="0" applyFont="1" applyFill="1" applyBorder="1"/>
    <xf numFmtId="0" fontId="22" fillId="2" borderId="0" xfId="0" applyFont="1" applyFill="1" applyBorder="1"/>
    <xf numFmtId="0" fontId="0" fillId="0" borderId="5" xfId="30" applyFont="1" applyFill="1" applyBorder="1" applyAlignment="1">
      <alignment horizontal="left"/>
    </xf>
    <xf numFmtId="0" fontId="0" fillId="0" borderId="0" xfId="30" applyFont="1" applyFill="1" applyBorder="1" applyAlignment="1">
      <alignment horizontal="left"/>
    </xf>
    <xf numFmtId="0" fontId="0" fillId="0" borderId="0" xfId="0"/>
    <xf numFmtId="0" fontId="0" fillId="7" borderId="0" xfId="0" applyFill="1"/>
    <xf numFmtId="175" fontId="39" fillId="0" borderId="2" xfId="50319" applyNumberFormat="1" applyFill="1" applyAlignment="1">
      <alignment horizontal="center"/>
    </xf>
    <xf numFmtId="0" fontId="0" fillId="0" borderId="0" xfId="0"/>
    <xf numFmtId="0" fontId="24" fillId="0" borderId="0" xfId="0" applyFont="1" applyFill="1"/>
    <xf numFmtId="10" fontId="24" fillId="0" borderId="0" xfId="15" applyNumberFormat="1" applyFont="1" applyFill="1" applyProtection="1"/>
    <xf numFmtId="0" fontId="0" fillId="0" borderId="0" xfId="0" applyFill="1" applyAlignment="1">
      <alignment horizontal="center"/>
    </xf>
    <xf numFmtId="0" fontId="3" fillId="0" borderId="0" xfId="0" applyFont="1" applyFill="1" applyAlignment="1">
      <alignment horizontal="center"/>
    </xf>
    <xf numFmtId="49" fontId="8" fillId="0" borderId="0" xfId="2" applyFill="1"/>
    <xf numFmtId="49" fontId="25" fillId="0" borderId="0" xfId="3" applyFill="1"/>
    <xf numFmtId="9" fontId="39" fillId="0" borderId="2" xfId="50319" applyNumberFormat="1" applyFill="1"/>
    <xf numFmtId="9" fontId="39" fillId="0" borderId="5" xfId="50319" applyNumberFormat="1" applyFill="1" applyBorder="1"/>
    <xf numFmtId="1" fontId="39" fillId="0" borderId="2" xfId="50319" applyNumberFormat="1" applyFill="1"/>
    <xf numFmtId="164" fontId="0" fillId="0" borderId="0" xfId="0" applyNumberFormat="1" applyFill="1"/>
    <xf numFmtId="1" fontId="39" fillId="0" borderId="0" xfId="50319" applyNumberFormat="1" applyFill="1" applyBorder="1"/>
    <xf numFmtId="0" fontId="0" fillId="0" borderId="21" xfId="30" applyFont="1" applyFill="1" applyBorder="1"/>
    <xf numFmtId="0" fontId="0" fillId="0" borderId="22" xfId="30" applyFont="1" applyFill="1" applyBorder="1"/>
    <xf numFmtId="0" fontId="0" fillId="0" borderId="23" xfId="30" applyFont="1" applyFill="1" applyBorder="1"/>
    <xf numFmtId="0" fontId="0" fillId="0" borderId="24" xfId="30" applyFont="1" applyFill="1" applyBorder="1"/>
    <xf numFmtId="0" fontId="0" fillId="0" borderId="25" xfId="30" applyFont="1" applyFill="1" applyBorder="1"/>
    <xf numFmtId="0" fontId="0" fillId="0" borderId="26" xfId="30" applyFont="1" applyFill="1" applyBorder="1"/>
    <xf numFmtId="9" fontId="0" fillId="0" borderId="0" xfId="30" applyNumberFormat="1" applyFont="1" applyFill="1" applyBorder="1"/>
    <xf numFmtId="0" fontId="24" fillId="0" borderId="2" xfId="30" applyFont="1" applyFill="1" applyAlignment="1">
      <alignment horizontal="left"/>
    </xf>
    <xf numFmtId="169" fontId="0" fillId="0" borderId="0" xfId="0" applyNumberFormat="1" applyFill="1"/>
    <xf numFmtId="175" fontId="39" fillId="0" borderId="15" xfId="23" applyNumberFormat="1" applyFont="1" applyFill="1" applyBorder="1"/>
    <xf numFmtId="0" fontId="27" fillId="0" borderId="2" xfId="7" applyFill="1" applyAlignment="1">
      <alignment horizontal="center" vertical="center"/>
      <protection locked="0"/>
    </xf>
    <xf numFmtId="1" fontId="1" fillId="0" borderId="0" xfId="8" applyNumberFormat="1" applyFill="1" applyBorder="1"/>
    <xf numFmtId="1" fontId="39" fillId="0" borderId="2" xfId="23" applyNumberFormat="1" applyFont="1" applyFill="1" applyBorder="1"/>
    <xf numFmtId="1" fontId="39" fillId="0" borderId="0" xfId="8" applyNumberFormat="1" applyFont="1" applyFill="1" applyBorder="1"/>
    <xf numFmtId="49" fontId="17" fillId="0" borderId="0" xfId="4" applyFill="1" applyBorder="1" applyAlignment="1">
      <alignment horizontal="center"/>
    </xf>
    <xf numFmtId="175" fontId="39" fillId="0" borderId="2" xfId="7" applyNumberFormat="1" applyFont="1" applyFill="1">
      <protection locked="0"/>
    </xf>
    <xf numFmtId="0" fontId="0" fillId="7" borderId="0" xfId="0" applyFill="1"/>
    <xf numFmtId="0" fontId="0" fillId="7" borderId="0" xfId="0" applyFill="1"/>
    <xf numFmtId="0" fontId="0" fillId="7" borderId="5" xfId="30" applyFont="1" applyFill="1" applyBorder="1" applyAlignment="1">
      <alignment horizontal="left"/>
    </xf>
    <xf numFmtId="171" fontId="39" fillId="7" borderId="2" xfId="17" applyNumberFormat="1" applyFont="1" applyFill="1" applyBorder="1" applyAlignment="1">
      <alignment horizontal="center" vertical="center"/>
    </xf>
    <xf numFmtId="0" fontId="0" fillId="0" borderId="0" xfId="0" applyFill="1"/>
    <xf numFmtId="0" fontId="0" fillId="7" borderId="0" xfId="0" applyFill="1"/>
    <xf numFmtId="169" fontId="27" fillId="7" borderId="0" xfId="15" applyFont="1" applyFill="1" applyBorder="1">
      <protection locked="0"/>
    </xf>
    <xf numFmtId="0" fontId="0" fillId="7" borderId="0" xfId="0" applyFill="1"/>
    <xf numFmtId="0" fontId="6" fillId="7" borderId="0" xfId="0" applyFont="1" applyFill="1"/>
    <xf numFmtId="0" fontId="0" fillId="0" borderId="0" xfId="0" applyFill="1"/>
    <xf numFmtId="0" fontId="0" fillId="7" borderId="0" xfId="0" applyFill="1"/>
    <xf numFmtId="0" fontId="0" fillId="7" borderId="0" xfId="0" applyFill="1"/>
    <xf numFmtId="49" fontId="17" fillId="7" borderId="0" xfId="4" applyFill="1" applyBorder="1" applyProtection="1">
      <alignment horizontal="left"/>
      <protection locked="0"/>
    </xf>
    <xf numFmtId="0" fontId="1" fillId="7" borderId="0" xfId="30" applyFill="1" applyBorder="1" applyAlignment="1">
      <alignment horizontal="left"/>
    </xf>
    <xf numFmtId="0" fontId="15" fillId="7" borderId="0" xfId="0" applyFont="1" applyFill="1" applyBorder="1"/>
    <xf numFmtId="49" fontId="16" fillId="7" borderId="0" xfId="4" applyFont="1" applyFill="1" applyBorder="1" applyAlignment="1" applyProtection="1">
      <alignment horizontal="left"/>
      <protection locked="0"/>
    </xf>
    <xf numFmtId="49" fontId="16" fillId="7" borderId="0" xfId="4" applyFont="1" applyFill="1" applyBorder="1" applyProtection="1">
      <alignment horizontal="left"/>
      <protection locked="0"/>
    </xf>
    <xf numFmtId="49" fontId="16" fillId="7" borderId="0" xfId="4" applyFont="1" applyFill="1" applyBorder="1">
      <alignment horizontal="left"/>
    </xf>
    <xf numFmtId="175" fontId="0" fillId="0" borderId="0" xfId="0" applyNumberFormat="1" applyBorder="1"/>
    <xf numFmtId="49" fontId="40" fillId="0" borderId="0" xfId="5" applyNumberFormat="1" applyFont="1" applyFill="1" applyAlignment="1">
      <alignment vertical="center"/>
    </xf>
    <xf numFmtId="49" fontId="12" fillId="0" borderId="0" xfId="2" applyFont="1" applyFill="1"/>
    <xf numFmtId="0" fontId="23" fillId="0" borderId="0" xfId="0" applyFont="1" applyFill="1"/>
    <xf numFmtId="0" fontId="43" fillId="0" borderId="3" xfId="7" applyNumberFormat="1" applyFont="1" applyFill="1" applyBorder="1" applyAlignment="1">
      <alignment horizontal="right"/>
      <protection locked="0"/>
    </xf>
    <xf numFmtId="0" fontId="43" fillId="0" borderId="0" xfId="7" applyNumberFormat="1" applyFont="1" applyFill="1" applyBorder="1" applyAlignment="1">
      <alignment horizontal="right"/>
      <protection locked="0"/>
    </xf>
    <xf numFmtId="0" fontId="44" fillId="0" borderId="0" xfId="0" applyFont="1" applyFill="1" applyAlignment="1">
      <alignment wrapText="1"/>
    </xf>
    <xf numFmtId="0" fontId="0" fillId="0" borderId="2" xfId="30" applyFont="1" applyFill="1" applyAlignment="1">
      <alignment horizontal="left" wrapText="1"/>
    </xf>
    <xf numFmtId="0" fontId="41" fillId="0" borderId="0" xfId="0" applyNumberFormat="1" applyFont="1" applyFill="1"/>
    <xf numFmtId="0" fontId="44" fillId="0" borderId="0" xfId="0" applyFont="1" applyFill="1" applyBorder="1" applyAlignment="1">
      <alignment wrapText="1"/>
    </xf>
    <xf numFmtId="3" fontId="49" fillId="0" borderId="0" xfId="0" applyNumberFormat="1" applyFont="1" applyFill="1"/>
    <xf numFmtId="3" fontId="51" fillId="0" borderId="0" xfId="0" applyNumberFormat="1" applyFont="1" applyFill="1"/>
    <xf numFmtId="49" fontId="11" fillId="0" borderId="0" xfId="3" applyFont="1" applyFill="1"/>
    <xf numFmtId="49" fontId="56" fillId="0" borderId="0" xfId="3" applyFont="1" applyFill="1"/>
    <xf numFmtId="0" fontId="52" fillId="0" borderId="0" xfId="0" applyFont="1" applyFill="1"/>
    <xf numFmtId="175" fontId="27" fillId="0" borderId="5" xfId="7" applyNumberFormat="1" applyFill="1" applyBorder="1">
      <protection locked="0"/>
    </xf>
    <xf numFmtId="49" fontId="12" fillId="0" borderId="0" xfId="3" applyFont="1" applyFill="1"/>
    <xf numFmtId="0" fontId="44" fillId="0" borderId="0" xfId="0" applyNumberFormat="1" applyFont="1" applyFill="1"/>
    <xf numFmtId="0" fontId="15" fillId="0" borderId="0" xfId="0" applyFont="1" applyFill="1"/>
    <xf numFmtId="49" fontId="16" fillId="0" borderId="0" xfId="4" applyFont="1" applyFill="1">
      <alignment horizontal="left"/>
    </xf>
    <xf numFmtId="49" fontId="16" fillId="0" borderId="0" xfId="4" applyFont="1" applyFill="1" applyAlignment="1">
      <alignment horizontal="left"/>
    </xf>
    <xf numFmtId="170" fontId="16" fillId="0" borderId="2" xfId="21" applyFont="1" applyFill="1" applyBorder="1" applyAlignment="1" applyProtection="1">
      <alignment horizontal="center"/>
      <protection locked="0"/>
    </xf>
    <xf numFmtId="172" fontId="1" fillId="0" borderId="2" xfId="20" applyFont="1" applyFill="1" applyBorder="1" applyProtection="1"/>
    <xf numFmtId="172" fontId="39" fillId="0" borderId="2" xfId="20" applyFont="1" applyFill="1" applyBorder="1" applyProtection="1"/>
    <xf numFmtId="172" fontId="39" fillId="0" borderId="2" xfId="20" applyFont="1" applyFill="1" applyBorder="1">
      <protection locked="0"/>
    </xf>
    <xf numFmtId="172" fontId="1" fillId="0" borderId="0" xfId="20" applyFont="1" applyFill="1" applyBorder="1" applyProtection="1"/>
    <xf numFmtId="172" fontId="27" fillId="0" borderId="0" xfId="20" applyFont="1" applyFill="1" applyBorder="1">
      <protection locked="0"/>
    </xf>
    <xf numFmtId="175" fontId="1" fillId="0" borderId="2" xfId="23" applyFont="1" applyFill="1" applyBorder="1"/>
    <xf numFmtId="172" fontId="1" fillId="40" borderId="0" xfId="20" applyFont="1" applyFill="1" applyBorder="1" applyProtection="1"/>
    <xf numFmtId="0" fontId="3" fillId="0" borderId="2" xfId="30" applyFont="1" applyFill="1"/>
    <xf numFmtId="172" fontId="27" fillId="7" borderId="0" xfId="7" applyNumberFormat="1" applyFill="1" applyBorder="1">
      <protection locked="0"/>
    </xf>
    <xf numFmtId="170" fontId="16" fillId="7" borderId="2" xfId="21" applyFont="1" applyFill="1" applyBorder="1" applyAlignment="1" applyProtection="1">
      <alignment horizontal="left"/>
      <protection locked="0"/>
    </xf>
    <xf numFmtId="0" fontId="3" fillId="7" borderId="2" xfId="30" applyFont="1" applyFill="1" applyAlignment="1">
      <alignment horizontal="right"/>
    </xf>
    <xf numFmtId="0" fontId="3" fillId="7" borderId="2" xfId="30" applyFont="1" applyFill="1" applyAlignment="1">
      <alignment horizontal="left"/>
    </xf>
    <xf numFmtId="0" fontId="3" fillId="7" borderId="0" xfId="30" applyFont="1" applyFill="1" applyBorder="1" applyAlignment="1">
      <alignment horizontal="right"/>
    </xf>
    <xf numFmtId="1" fontId="0" fillId="7" borderId="2" xfId="30" applyNumberFormat="1" applyFont="1" applyFill="1" applyAlignment="1">
      <alignment horizontal="right"/>
    </xf>
    <xf numFmtId="1" fontId="1" fillId="7" borderId="2" xfId="30" applyNumberFormat="1" applyFill="1" applyAlignment="1">
      <alignment horizontal="right"/>
    </xf>
    <xf numFmtId="1" fontId="0" fillId="7" borderId="0" xfId="30" applyNumberFormat="1" applyFont="1" applyFill="1" applyBorder="1" applyAlignment="1">
      <alignment horizontal="right"/>
    </xf>
    <xf numFmtId="1" fontId="1" fillId="7" borderId="0" xfId="30" applyNumberFormat="1" applyFill="1" applyBorder="1" applyAlignment="1">
      <alignment horizontal="right"/>
    </xf>
    <xf numFmtId="1" fontId="3" fillId="7" borderId="2" xfId="30" applyNumberFormat="1" applyFont="1" applyFill="1" applyAlignment="1">
      <alignment horizontal="right"/>
    </xf>
    <xf numFmtId="1" fontId="3" fillId="7" borderId="0" xfId="30" applyNumberFormat="1" applyFont="1" applyFill="1" applyBorder="1" applyAlignment="1">
      <alignment horizontal="right"/>
    </xf>
    <xf numFmtId="0" fontId="3" fillId="7" borderId="0" xfId="30" applyFont="1" applyFill="1" applyBorder="1" applyAlignment="1">
      <alignment horizontal="left"/>
    </xf>
    <xf numFmtId="0" fontId="63" fillId="7" borderId="0" xfId="23" applyNumberFormat="1" applyFont="1" applyFill="1" applyBorder="1"/>
    <xf numFmtId="193" fontId="39" fillId="7" borderId="2" xfId="23" applyNumberFormat="1" applyFont="1" applyFill="1" applyBorder="1"/>
    <xf numFmtId="0" fontId="1" fillId="7" borderId="5" xfId="30" applyFill="1" applyBorder="1" applyAlignment="1">
      <alignment horizontal="left"/>
    </xf>
    <xf numFmtId="49" fontId="25" fillId="7" borderId="0" xfId="3" applyFill="1" applyBorder="1"/>
    <xf numFmtId="0" fontId="22" fillId="2" borderId="0" xfId="0" applyFont="1" applyFill="1" applyAlignment="1">
      <alignment horizontal="left" vertical="top" wrapText="1"/>
    </xf>
    <xf numFmtId="0" fontId="44" fillId="2" borderId="0" xfId="0" applyFont="1" applyFill="1" applyAlignment="1">
      <alignment horizontal="left" vertical="top" wrapText="1"/>
    </xf>
    <xf numFmtId="0" fontId="0" fillId="0" borderId="0" xfId="0" applyFill="1"/>
    <xf numFmtId="0" fontId="0" fillId="0" borderId="0" xfId="0" applyFill="1" applyAlignment="1">
      <alignment horizontal="center" vertical="center" wrapText="1"/>
    </xf>
    <xf numFmtId="0" fontId="0" fillId="0" borderId="0" xfId="0" applyFill="1" applyAlignment="1">
      <alignment horizontal="center"/>
    </xf>
    <xf numFmtId="1" fontId="39" fillId="0" borderId="19" xfId="50319" applyNumberFormat="1" applyFill="1" applyBorder="1" applyAlignment="1">
      <alignment horizontal="center"/>
    </xf>
    <xf numFmtId="1" fontId="39" fillId="0" borderId="3" xfId="50319" applyNumberFormat="1" applyFill="1" applyBorder="1" applyAlignment="1">
      <alignment horizontal="center"/>
    </xf>
    <xf numFmtId="1" fontId="39" fillId="0" borderId="20" xfId="50319" applyNumberFormat="1" applyFill="1" applyBorder="1" applyAlignment="1">
      <alignment horizontal="center"/>
    </xf>
    <xf numFmtId="0" fontId="0" fillId="7" borderId="0" xfId="0" applyFill="1" applyAlignment="1">
      <alignment horizontal="center"/>
    </xf>
    <xf numFmtId="0" fontId="0" fillId="7" borderId="0" xfId="0" applyFill="1"/>
    <xf numFmtId="0" fontId="0" fillId="7" borderId="0" xfId="0" applyFill="1" applyAlignment="1">
      <alignment horizontal="center" vertical="center" wrapText="1"/>
    </xf>
    <xf numFmtId="0" fontId="0" fillId="7" borderId="19" xfId="0" applyFill="1" applyBorder="1" applyAlignment="1">
      <alignment horizontal="center"/>
    </xf>
    <xf numFmtId="0" fontId="0" fillId="7" borderId="3" xfId="0" applyFill="1" applyBorder="1" applyAlignment="1">
      <alignment horizontal="center"/>
    </xf>
    <xf numFmtId="0" fontId="0" fillId="7" borderId="20" xfId="0" applyFill="1" applyBorder="1" applyAlignment="1">
      <alignment horizontal="center"/>
    </xf>
    <xf numFmtId="49" fontId="26" fillId="7" borderId="0" xfId="10" applyFill="1" applyAlignment="1">
      <alignment horizontal="left" wrapText="1" indent="1"/>
    </xf>
    <xf numFmtId="0" fontId="3" fillId="7" borderId="0" xfId="0" applyFont="1" applyFill="1" applyAlignment="1">
      <alignment horizontal="center"/>
    </xf>
  </cellXfs>
  <cellStyles count="50322">
    <cellStyle name="20% - Accent1" xfId="36" builtinId="30" hidden="1"/>
    <cellStyle name="20% - Accent1 10" xfId="119" hidden="1" xr:uid="{00000000-0005-0000-0000-000001000000}"/>
    <cellStyle name="20% - Accent1 10" xfId="197" hidden="1" xr:uid="{00000000-0005-0000-0000-000002000000}"/>
    <cellStyle name="20% - Accent1 10" xfId="278" hidden="1" xr:uid="{00000000-0005-0000-0000-000003000000}"/>
    <cellStyle name="20% - Accent1 10" xfId="553" hidden="1" xr:uid="{00000000-0005-0000-0000-000004000000}"/>
    <cellStyle name="20% - Accent1 10" xfId="1915" hidden="1" xr:uid="{00000000-0005-0000-0000-000005000000}"/>
    <cellStyle name="20% - Accent1 10" xfId="2061" hidden="1" xr:uid="{00000000-0005-0000-0000-000006000000}"/>
    <cellStyle name="20% - Accent1 10" xfId="2239" hidden="1" xr:uid="{00000000-0005-0000-0000-000007000000}"/>
    <cellStyle name="20% - Accent1 10" xfId="1663" hidden="1" xr:uid="{00000000-0005-0000-0000-000008000000}"/>
    <cellStyle name="20% - Accent1 10" xfId="1682" hidden="1" xr:uid="{00000000-0005-0000-0000-000009000000}"/>
    <cellStyle name="20% - Accent1 10" xfId="1463" hidden="1" xr:uid="{00000000-0005-0000-0000-00000A000000}"/>
    <cellStyle name="20% - Accent1 10" xfId="3458" hidden="1" xr:uid="{00000000-0005-0000-0000-00000B000000}"/>
    <cellStyle name="20% - Accent1 10" xfId="3603" hidden="1" xr:uid="{00000000-0005-0000-0000-00000C000000}"/>
    <cellStyle name="20% - Accent1 10" xfId="3761" hidden="1" xr:uid="{00000000-0005-0000-0000-00000D000000}"/>
    <cellStyle name="20% - Accent1 10" xfId="2959" hidden="1" xr:uid="{00000000-0005-0000-0000-00000E000000}"/>
    <cellStyle name="20% - Accent1 10" xfId="2542" hidden="1" xr:uid="{00000000-0005-0000-0000-00000F000000}"/>
    <cellStyle name="20% - Accent1 10" xfId="1498" hidden="1" xr:uid="{00000000-0005-0000-0000-000010000000}"/>
    <cellStyle name="20% - Accent1 10" xfId="4969" hidden="1" xr:uid="{00000000-0005-0000-0000-000011000000}"/>
    <cellStyle name="20% - Accent1 10" xfId="5069" hidden="1" xr:uid="{00000000-0005-0000-0000-000012000000}"/>
    <cellStyle name="20% - Accent1 10" xfId="5263" hidden="1" xr:uid="{00000000-0005-0000-0000-000013000000}"/>
    <cellStyle name="20% - Accent1 10" xfId="5960" hidden="1" xr:uid="{00000000-0005-0000-0000-000014000000}"/>
    <cellStyle name="20% - Accent1 10" xfId="6109" hidden="1" xr:uid="{00000000-0005-0000-0000-000015000000}"/>
    <cellStyle name="20% - Accent1 10" xfId="6290" hidden="1" xr:uid="{00000000-0005-0000-0000-000016000000}"/>
    <cellStyle name="20% - Accent1 10" xfId="6977" hidden="1" xr:uid="{00000000-0005-0000-0000-000017000000}"/>
    <cellStyle name="20% - Accent1 10" xfId="7087" hidden="1" xr:uid="{00000000-0005-0000-0000-000018000000}"/>
    <cellStyle name="20% - Accent1 10" xfId="7775" hidden="1" xr:uid="{00000000-0005-0000-0000-000019000000}"/>
    <cellStyle name="20% - Accent1 10" xfId="7849" hidden="1" xr:uid="{00000000-0005-0000-0000-00001A000000}"/>
    <cellStyle name="20% - Accent1 10" xfId="7925" hidden="1" xr:uid="{00000000-0005-0000-0000-00001B000000}"/>
    <cellStyle name="20% - Accent1 10" xfId="8003" hidden="1" xr:uid="{00000000-0005-0000-0000-00001C000000}"/>
    <cellStyle name="20% - Accent1 10" xfId="8588" hidden="1" xr:uid="{00000000-0005-0000-0000-00001D000000}"/>
    <cellStyle name="20% - Accent1 10" xfId="8664" hidden="1" xr:uid="{00000000-0005-0000-0000-00001E000000}"/>
    <cellStyle name="20% - Accent1 10" xfId="8743" hidden="1" xr:uid="{00000000-0005-0000-0000-00001F000000}"/>
    <cellStyle name="20% - Accent1 10" xfId="8433" hidden="1" xr:uid="{00000000-0005-0000-0000-000020000000}"/>
    <cellStyle name="20% - Accent1 10" xfId="8449" hidden="1" xr:uid="{00000000-0005-0000-0000-000021000000}"/>
    <cellStyle name="20% - Accent1 10" xfId="8344" hidden="1" xr:uid="{00000000-0005-0000-0000-000022000000}"/>
    <cellStyle name="20% - Accent1 10" xfId="9183" hidden="1" xr:uid="{00000000-0005-0000-0000-000023000000}"/>
    <cellStyle name="20% - Accent1 10" xfId="9259" hidden="1" xr:uid="{00000000-0005-0000-0000-000024000000}"/>
    <cellStyle name="20% - Accent1 10" xfId="9337" hidden="1" xr:uid="{00000000-0005-0000-0000-000025000000}"/>
    <cellStyle name="20% - Accent1 10" xfId="8991" hidden="1" xr:uid="{00000000-0005-0000-0000-000026000000}"/>
    <cellStyle name="20% - Accent1 10" xfId="8849" hidden="1" xr:uid="{00000000-0005-0000-0000-000027000000}"/>
    <cellStyle name="20% - Accent1 10" xfId="8374" hidden="1" xr:uid="{00000000-0005-0000-0000-000028000000}"/>
    <cellStyle name="20% - Accent1 10" xfId="9715" hidden="1" xr:uid="{00000000-0005-0000-0000-000029000000}"/>
    <cellStyle name="20% - Accent1 10" xfId="9791" hidden="1" xr:uid="{00000000-0005-0000-0000-00002A000000}"/>
    <cellStyle name="20% - Accent1 10" xfId="9869" hidden="1" xr:uid="{00000000-0005-0000-0000-00002B000000}"/>
    <cellStyle name="20% - Accent1 10" xfId="10052" hidden="1" xr:uid="{00000000-0005-0000-0000-00002C000000}"/>
    <cellStyle name="20% - Accent1 10" xfId="10128" hidden="1" xr:uid="{00000000-0005-0000-0000-00002D000000}"/>
    <cellStyle name="20% - Accent1 10" xfId="10206" hidden="1" xr:uid="{00000000-0005-0000-0000-00002E000000}"/>
    <cellStyle name="20% - Accent1 10" xfId="10389" hidden="1" xr:uid="{00000000-0005-0000-0000-00002F000000}"/>
    <cellStyle name="20% - Accent1 10" xfId="10465" hidden="1" xr:uid="{00000000-0005-0000-0000-000030000000}"/>
    <cellStyle name="20% - Accent1 10" xfId="10567" hidden="1" xr:uid="{00000000-0005-0000-0000-000031000000}"/>
    <cellStyle name="20% - Accent1 10" xfId="10641" hidden="1" xr:uid="{00000000-0005-0000-0000-000032000000}"/>
    <cellStyle name="20% - Accent1 10" xfId="10717" hidden="1" xr:uid="{00000000-0005-0000-0000-000033000000}"/>
    <cellStyle name="20% - Accent1 10" xfId="10795" hidden="1" xr:uid="{00000000-0005-0000-0000-000034000000}"/>
    <cellStyle name="20% - Accent1 10" xfId="11380" hidden="1" xr:uid="{00000000-0005-0000-0000-000035000000}"/>
    <cellStyle name="20% - Accent1 10" xfId="11456" hidden="1" xr:uid="{00000000-0005-0000-0000-000036000000}"/>
    <cellStyle name="20% - Accent1 10" xfId="11535" hidden="1" xr:uid="{00000000-0005-0000-0000-000037000000}"/>
    <cellStyle name="20% - Accent1 10" xfId="11225" hidden="1" xr:uid="{00000000-0005-0000-0000-000038000000}"/>
    <cellStyle name="20% - Accent1 10" xfId="11241" hidden="1" xr:uid="{00000000-0005-0000-0000-000039000000}"/>
    <cellStyle name="20% - Accent1 10" xfId="11136" hidden="1" xr:uid="{00000000-0005-0000-0000-00003A000000}"/>
    <cellStyle name="20% - Accent1 10" xfId="11975" hidden="1" xr:uid="{00000000-0005-0000-0000-00003B000000}"/>
    <cellStyle name="20% - Accent1 10" xfId="12051" hidden="1" xr:uid="{00000000-0005-0000-0000-00003C000000}"/>
    <cellStyle name="20% - Accent1 10" xfId="12129" hidden="1" xr:uid="{00000000-0005-0000-0000-00003D000000}"/>
    <cellStyle name="20% - Accent1 10" xfId="11783" hidden="1" xr:uid="{00000000-0005-0000-0000-00003E000000}"/>
    <cellStyle name="20% - Accent1 10" xfId="11641" hidden="1" xr:uid="{00000000-0005-0000-0000-00003F000000}"/>
    <cellStyle name="20% - Accent1 10" xfId="11166" hidden="1" xr:uid="{00000000-0005-0000-0000-000040000000}"/>
    <cellStyle name="20% - Accent1 10" xfId="12507" hidden="1" xr:uid="{00000000-0005-0000-0000-000041000000}"/>
    <cellStyle name="20% - Accent1 10" xfId="12583" hidden="1" xr:uid="{00000000-0005-0000-0000-000042000000}"/>
    <cellStyle name="20% - Accent1 10" xfId="12661" hidden="1" xr:uid="{00000000-0005-0000-0000-000043000000}"/>
    <cellStyle name="20% - Accent1 10" xfId="12844" hidden="1" xr:uid="{00000000-0005-0000-0000-000044000000}"/>
    <cellStyle name="20% - Accent1 10" xfId="12920" hidden="1" xr:uid="{00000000-0005-0000-0000-000045000000}"/>
    <cellStyle name="20% - Accent1 10" xfId="12998" hidden="1" xr:uid="{00000000-0005-0000-0000-000046000000}"/>
    <cellStyle name="20% - Accent1 10" xfId="13181" hidden="1" xr:uid="{00000000-0005-0000-0000-000047000000}"/>
    <cellStyle name="20% - Accent1 10" xfId="13257" hidden="1" xr:uid="{00000000-0005-0000-0000-000048000000}"/>
    <cellStyle name="20% - Accent1 10" xfId="7572" hidden="1" xr:uid="{00000000-0005-0000-0000-000049000000}"/>
    <cellStyle name="20% - Accent1 10" xfId="7498" hidden="1" xr:uid="{00000000-0005-0000-0000-00004A000000}"/>
    <cellStyle name="20% - Accent1 10" xfId="7418" hidden="1" xr:uid="{00000000-0005-0000-0000-00004B000000}"/>
    <cellStyle name="20% - Accent1 10" xfId="7335" hidden="1" xr:uid="{00000000-0005-0000-0000-00004C000000}"/>
    <cellStyle name="20% - Accent1 10" xfId="5562" hidden="1" xr:uid="{00000000-0005-0000-0000-00004D000000}"/>
    <cellStyle name="20% - Accent1 10" xfId="5477" hidden="1" xr:uid="{00000000-0005-0000-0000-00004E000000}"/>
    <cellStyle name="20% - Accent1 10" xfId="5386" hidden="1" xr:uid="{00000000-0005-0000-0000-00004F000000}"/>
    <cellStyle name="20% - Accent1 10" xfId="5932" hidden="1" xr:uid="{00000000-0005-0000-0000-000050000000}"/>
    <cellStyle name="20% - Accent1 10" xfId="5885" hidden="1" xr:uid="{00000000-0005-0000-0000-000051000000}"/>
    <cellStyle name="20% - Accent1 10" xfId="6344" hidden="1" xr:uid="{00000000-0005-0000-0000-000052000000}"/>
    <cellStyle name="20% - Accent1 10" xfId="3888" hidden="1" xr:uid="{00000000-0005-0000-0000-000053000000}"/>
    <cellStyle name="20% - Accent1 10" xfId="3720" hidden="1" xr:uid="{00000000-0005-0000-0000-000054000000}"/>
    <cellStyle name="20% - Accent1 10" xfId="3545" hidden="1" xr:uid="{00000000-0005-0000-0000-000055000000}"/>
    <cellStyle name="20% - Accent1 10" xfId="4540" hidden="1" xr:uid="{00000000-0005-0000-0000-000056000000}"/>
    <cellStyle name="20% - Accent1 10" xfId="4976" hidden="1" xr:uid="{00000000-0005-0000-0000-000057000000}"/>
    <cellStyle name="20% - Accent1 10" xfId="6218" hidden="1" xr:uid="{00000000-0005-0000-0000-000058000000}"/>
    <cellStyle name="20% - Accent1 10" xfId="2251" hidden="1" xr:uid="{00000000-0005-0000-0000-000059000000}"/>
    <cellStyle name="20% - Accent1 10" xfId="2029" hidden="1" xr:uid="{00000000-0005-0000-0000-00005A000000}"/>
    <cellStyle name="20% - Accent1 10" xfId="1859" hidden="1" xr:uid="{00000000-0005-0000-0000-00005B000000}"/>
    <cellStyle name="20% - Accent1 10" xfId="1157" hidden="1" xr:uid="{00000000-0005-0000-0000-00005C000000}"/>
    <cellStyle name="20% - Accent1 10" xfId="1023" hidden="1" xr:uid="{00000000-0005-0000-0000-00005D000000}"/>
    <cellStyle name="20% - Accent1 10" xfId="884" hidden="1" xr:uid="{00000000-0005-0000-0000-00005E000000}"/>
    <cellStyle name="20% - Accent1 10" xfId="13325" hidden="1" xr:uid="{00000000-0005-0000-0000-00005F000000}"/>
    <cellStyle name="20% - Accent1 10" xfId="13404" hidden="1" xr:uid="{00000000-0005-0000-0000-000060000000}"/>
    <cellStyle name="20% - Accent1 10" xfId="13930" hidden="1" xr:uid="{00000000-0005-0000-0000-000061000000}"/>
    <cellStyle name="20% - Accent1 10" xfId="14004" hidden="1" xr:uid="{00000000-0005-0000-0000-000062000000}"/>
    <cellStyle name="20% - Accent1 10" xfId="14080" hidden="1" xr:uid="{00000000-0005-0000-0000-000063000000}"/>
    <cellStyle name="20% - Accent1 10" xfId="14158" hidden="1" xr:uid="{00000000-0005-0000-0000-000064000000}"/>
    <cellStyle name="20% - Accent1 10" xfId="14743" hidden="1" xr:uid="{00000000-0005-0000-0000-000065000000}"/>
    <cellStyle name="20% - Accent1 10" xfId="14819" hidden="1" xr:uid="{00000000-0005-0000-0000-000066000000}"/>
    <cellStyle name="20% - Accent1 10" xfId="14898" hidden="1" xr:uid="{00000000-0005-0000-0000-000067000000}"/>
    <cellStyle name="20% - Accent1 10" xfId="14588" hidden="1" xr:uid="{00000000-0005-0000-0000-000068000000}"/>
    <cellStyle name="20% - Accent1 10" xfId="14604" hidden="1" xr:uid="{00000000-0005-0000-0000-000069000000}"/>
    <cellStyle name="20% - Accent1 10" xfId="14499" hidden="1" xr:uid="{00000000-0005-0000-0000-00006A000000}"/>
    <cellStyle name="20% - Accent1 10" xfId="15338" hidden="1" xr:uid="{00000000-0005-0000-0000-00006B000000}"/>
    <cellStyle name="20% - Accent1 10" xfId="15414" hidden="1" xr:uid="{00000000-0005-0000-0000-00006C000000}"/>
    <cellStyle name="20% - Accent1 10" xfId="15492" hidden="1" xr:uid="{00000000-0005-0000-0000-00006D000000}"/>
    <cellStyle name="20% - Accent1 10" xfId="15146" hidden="1" xr:uid="{00000000-0005-0000-0000-00006E000000}"/>
    <cellStyle name="20% - Accent1 10" xfId="15004" hidden="1" xr:uid="{00000000-0005-0000-0000-00006F000000}"/>
    <cellStyle name="20% - Accent1 10" xfId="14529" hidden="1" xr:uid="{00000000-0005-0000-0000-000070000000}"/>
    <cellStyle name="20% - Accent1 10" xfId="15870" hidden="1" xr:uid="{00000000-0005-0000-0000-000071000000}"/>
    <cellStyle name="20% - Accent1 10" xfId="15946" hidden="1" xr:uid="{00000000-0005-0000-0000-000072000000}"/>
    <cellStyle name="20% - Accent1 10" xfId="16024" hidden="1" xr:uid="{00000000-0005-0000-0000-000073000000}"/>
    <cellStyle name="20% - Accent1 10" xfId="16207" hidden="1" xr:uid="{00000000-0005-0000-0000-000074000000}"/>
    <cellStyle name="20% - Accent1 10" xfId="16283" hidden="1" xr:uid="{00000000-0005-0000-0000-000075000000}"/>
    <cellStyle name="20% - Accent1 10" xfId="16361" hidden="1" xr:uid="{00000000-0005-0000-0000-000076000000}"/>
    <cellStyle name="20% - Accent1 10" xfId="16544" hidden="1" xr:uid="{00000000-0005-0000-0000-000077000000}"/>
    <cellStyle name="20% - Accent1 10" xfId="16620" hidden="1" xr:uid="{00000000-0005-0000-0000-000078000000}"/>
    <cellStyle name="20% - Accent1 10" xfId="16722" hidden="1" xr:uid="{00000000-0005-0000-0000-000079000000}"/>
    <cellStyle name="20% - Accent1 10" xfId="16796" hidden="1" xr:uid="{00000000-0005-0000-0000-00007A000000}"/>
    <cellStyle name="20% - Accent1 10" xfId="16872" hidden="1" xr:uid="{00000000-0005-0000-0000-00007B000000}"/>
    <cellStyle name="20% - Accent1 10" xfId="16950" hidden="1" xr:uid="{00000000-0005-0000-0000-00007C000000}"/>
    <cellStyle name="20% - Accent1 10" xfId="17535" hidden="1" xr:uid="{00000000-0005-0000-0000-00007D000000}"/>
    <cellStyle name="20% - Accent1 10" xfId="17611" hidden="1" xr:uid="{00000000-0005-0000-0000-00007E000000}"/>
    <cellStyle name="20% - Accent1 10" xfId="17690" hidden="1" xr:uid="{00000000-0005-0000-0000-00007F000000}"/>
    <cellStyle name="20% - Accent1 10" xfId="17380" hidden="1" xr:uid="{00000000-0005-0000-0000-000080000000}"/>
    <cellStyle name="20% - Accent1 10" xfId="17396" hidden="1" xr:uid="{00000000-0005-0000-0000-000081000000}"/>
    <cellStyle name="20% - Accent1 10" xfId="17291" hidden="1" xr:uid="{00000000-0005-0000-0000-000082000000}"/>
    <cellStyle name="20% - Accent1 10" xfId="18130" hidden="1" xr:uid="{00000000-0005-0000-0000-000083000000}"/>
    <cellStyle name="20% - Accent1 10" xfId="18206" hidden="1" xr:uid="{00000000-0005-0000-0000-000084000000}"/>
    <cellStyle name="20% - Accent1 10" xfId="18284" hidden="1" xr:uid="{00000000-0005-0000-0000-000085000000}"/>
    <cellStyle name="20% - Accent1 10" xfId="17938" hidden="1" xr:uid="{00000000-0005-0000-0000-000086000000}"/>
    <cellStyle name="20% - Accent1 10" xfId="17796" hidden="1" xr:uid="{00000000-0005-0000-0000-000087000000}"/>
    <cellStyle name="20% - Accent1 10" xfId="17321" hidden="1" xr:uid="{00000000-0005-0000-0000-000088000000}"/>
    <cellStyle name="20% - Accent1 10" xfId="18662" hidden="1" xr:uid="{00000000-0005-0000-0000-000089000000}"/>
    <cellStyle name="20% - Accent1 10" xfId="18738" hidden="1" xr:uid="{00000000-0005-0000-0000-00008A000000}"/>
    <cellStyle name="20% - Accent1 10" xfId="18816" hidden="1" xr:uid="{00000000-0005-0000-0000-00008B000000}"/>
    <cellStyle name="20% - Accent1 10" xfId="18999" hidden="1" xr:uid="{00000000-0005-0000-0000-00008C000000}"/>
    <cellStyle name="20% - Accent1 10" xfId="19075" hidden="1" xr:uid="{00000000-0005-0000-0000-00008D000000}"/>
    <cellStyle name="20% - Accent1 10" xfId="19153" hidden="1" xr:uid="{00000000-0005-0000-0000-00008E000000}"/>
    <cellStyle name="20% - Accent1 10" xfId="19336" hidden="1" xr:uid="{00000000-0005-0000-0000-00008F000000}"/>
    <cellStyle name="20% - Accent1 10" xfId="19412" hidden="1" xr:uid="{00000000-0005-0000-0000-000090000000}"/>
    <cellStyle name="20% - Accent1 10" xfId="13832" hidden="1" xr:uid="{00000000-0005-0000-0000-000091000000}"/>
    <cellStyle name="20% - Accent1 10" xfId="13758" hidden="1" xr:uid="{00000000-0005-0000-0000-000092000000}"/>
    <cellStyle name="20% - Accent1 10" xfId="13678" hidden="1" xr:uid="{00000000-0005-0000-0000-000093000000}"/>
    <cellStyle name="20% - Accent1 10" xfId="13595" hidden="1" xr:uid="{00000000-0005-0000-0000-000094000000}"/>
    <cellStyle name="20% - Accent1 10" xfId="6425" hidden="1" xr:uid="{00000000-0005-0000-0000-000095000000}"/>
    <cellStyle name="20% - Accent1 10" xfId="6232" hidden="1" xr:uid="{00000000-0005-0000-0000-000096000000}"/>
    <cellStyle name="20% - Accent1 10" xfId="5981" hidden="1" xr:uid="{00000000-0005-0000-0000-000097000000}"/>
    <cellStyle name="20% - Accent1 10" xfId="6763" hidden="1" xr:uid="{00000000-0005-0000-0000-000098000000}"/>
    <cellStyle name="20% - Accent1 10" xfId="6746" hidden="1" xr:uid="{00000000-0005-0000-0000-000099000000}"/>
    <cellStyle name="20% - Accent1 10" xfId="6973" hidden="1" xr:uid="{00000000-0005-0000-0000-00009A000000}"/>
    <cellStyle name="20% - Accent1 10" xfId="4294" hidden="1" xr:uid="{00000000-0005-0000-0000-00009B000000}"/>
    <cellStyle name="20% - Accent1 10" xfId="4109" hidden="1" xr:uid="{00000000-0005-0000-0000-00009C000000}"/>
    <cellStyle name="20% - Accent1 10" xfId="4015" hidden="1" xr:uid="{00000000-0005-0000-0000-00009D000000}"/>
    <cellStyle name="20% - Accent1 10" xfId="4912" hidden="1" xr:uid="{00000000-0005-0000-0000-00009E000000}"/>
    <cellStyle name="20% - Accent1 10" xfId="5604" hidden="1" xr:uid="{00000000-0005-0000-0000-00009F000000}"/>
    <cellStyle name="20% - Accent1 10" xfId="6924" hidden="1" xr:uid="{00000000-0005-0000-0000-0000A0000000}"/>
    <cellStyle name="20% - Accent1 10" xfId="2507" hidden="1" xr:uid="{00000000-0005-0000-0000-0000A1000000}"/>
    <cellStyle name="20% - Accent1 10" xfId="2408" hidden="1" xr:uid="{00000000-0005-0000-0000-0000A2000000}"/>
    <cellStyle name="20% - Accent1 10" xfId="2235" hidden="1" xr:uid="{00000000-0005-0000-0000-0000A3000000}"/>
    <cellStyle name="20% - Accent1 10" xfId="1255" hidden="1" xr:uid="{00000000-0005-0000-0000-0000A4000000}"/>
    <cellStyle name="20% - Accent1 10" xfId="1158" hidden="1" xr:uid="{00000000-0005-0000-0000-0000A5000000}"/>
    <cellStyle name="20% - Accent1 10" xfId="956" hidden="1" xr:uid="{00000000-0005-0000-0000-0000A6000000}"/>
    <cellStyle name="20% - Accent1 10" xfId="19474" hidden="1" xr:uid="{00000000-0005-0000-0000-0000A7000000}"/>
    <cellStyle name="20% - Accent1 10" xfId="19550" hidden="1" xr:uid="{00000000-0005-0000-0000-0000A8000000}"/>
    <cellStyle name="20% - Accent1 10" xfId="19652" hidden="1" xr:uid="{00000000-0005-0000-0000-0000A9000000}"/>
    <cellStyle name="20% - Accent1 10" xfId="19726" hidden="1" xr:uid="{00000000-0005-0000-0000-0000AA000000}"/>
    <cellStyle name="20% - Accent1 10" xfId="19802" hidden="1" xr:uid="{00000000-0005-0000-0000-0000AB000000}"/>
    <cellStyle name="20% - Accent1 10" xfId="19880" hidden="1" xr:uid="{00000000-0005-0000-0000-0000AC000000}"/>
    <cellStyle name="20% - Accent1 10" xfId="20465" hidden="1" xr:uid="{00000000-0005-0000-0000-0000AD000000}"/>
    <cellStyle name="20% - Accent1 10" xfId="20541" hidden="1" xr:uid="{00000000-0005-0000-0000-0000AE000000}"/>
    <cellStyle name="20% - Accent1 10" xfId="20620" hidden="1" xr:uid="{00000000-0005-0000-0000-0000AF000000}"/>
    <cellStyle name="20% - Accent1 10" xfId="20310" hidden="1" xr:uid="{00000000-0005-0000-0000-0000B0000000}"/>
    <cellStyle name="20% - Accent1 10" xfId="20326" hidden="1" xr:uid="{00000000-0005-0000-0000-0000B1000000}"/>
    <cellStyle name="20% - Accent1 10" xfId="20221" hidden="1" xr:uid="{00000000-0005-0000-0000-0000B2000000}"/>
    <cellStyle name="20% - Accent1 10" xfId="21060" hidden="1" xr:uid="{00000000-0005-0000-0000-0000B3000000}"/>
    <cellStyle name="20% - Accent1 10" xfId="21136" hidden="1" xr:uid="{00000000-0005-0000-0000-0000B4000000}"/>
    <cellStyle name="20% - Accent1 10" xfId="21214" hidden="1" xr:uid="{00000000-0005-0000-0000-0000B5000000}"/>
    <cellStyle name="20% - Accent1 10" xfId="20868" hidden="1" xr:uid="{00000000-0005-0000-0000-0000B6000000}"/>
    <cellStyle name="20% - Accent1 10" xfId="20726" hidden="1" xr:uid="{00000000-0005-0000-0000-0000B7000000}"/>
    <cellStyle name="20% - Accent1 10" xfId="20251" hidden="1" xr:uid="{00000000-0005-0000-0000-0000B8000000}"/>
    <cellStyle name="20% - Accent1 10" xfId="21592" hidden="1" xr:uid="{00000000-0005-0000-0000-0000B9000000}"/>
    <cellStyle name="20% - Accent1 10" xfId="21668" hidden="1" xr:uid="{00000000-0005-0000-0000-0000BA000000}"/>
    <cellStyle name="20% - Accent1 10" xfId="21746" hidden="1" xr:uid="{00000000-0005-0000-0000-0000BB000000}"/>
    <cellStyle name="20% - Accent1 10" xfId="21929" hidden="1" xr:uid="{00000000-0005-0000-0000-0000BC000000}"/>
    <cellStyle name="20% - Accent1 10" xfId="22005" hidden="1" xr:uid="{00000000-0005-0000-0000-0000BD000000}"/>
    <cellStyle name="20% - Accent1 10" xfId="22083" hidden="1" xr:uid="{00000000-0005-0000-0000-0000BE000000}"/>
    <cellStyle name="20% - Accent1 10" xfId="22266" hidden="1" xr:uid="{00000000-0005-0000-0000-0000BF000000}"/>
    <cellStyle name="20% - Accent1 10" xfId="22342" hidden="1" xr:uid="{00000000-0005-0000-0000-0000C0000000}"/>
    <cellStyle name="20% - Accent1 10" xfId="22444" hidden="1" xr:uid="{00000000-0005-0000-0000-0000C1000000}"/>
    <cellStyle name="20% - Accent1 10" xfId="22518" hidden="1" xr:uid="{00000000-0005-0000-0000-0000C2000000}"/>
    <cellStyle name="20% - Accent1 10" xfId="22594" hidden="1" xr:uid="{00000000-0005-0000-0000-0000C3000000}"/>
    <cellStyle name="20% - Accent1 10" xfId="22672" hidden="1" xr:uid="{00000000-0005-0000-0000-0000C4000000}"/>
    <cellStyle name="20% - Accent1 10" xfId="23257" hidden="1" xr:uid="{00000000-0005-0000-0000-0000C5000000}"/>
    <cellStyle name="20% - Accent1 10" xfId="23333" hidden="1" xr:uid="{00000000-0005-0000-0000-0000C6000000}"/>
    <cellStyle name="20% - Accent1 10" xfId="23412" hidden="1" xr:uid="{00000000-0005-0000-0000-0000C7000000}"/>
    <cellStyle name="20% - Accent1 10" xfId="23102" hidden="1" xr:uid="{00000000-0005-0000-0000-0000C8000000}"/>
    <cellStyle name="20% - Accent1 10" xfId="23118" hidden="1" xr:uid="{00000000-0005-0000-0000-0000C9000000}"/>
    <cellStyle name="20% - Accent1 10" xfId="23013" hidden="1" xr:uid="{00000000-0005-0000-0000-0000CA000000}"/>
    <cellStyle name="20% - Accent1 10" xfId="23852" hidden="1" xr:uid="{00000000-0005-0000-0000-0000CB000000}"/>
    <cellStyle name="20% - Accent1 10" xfId="23928" hidden="1" xr:uid="{00000000-0005-0000-0000-0000CC000000}"/>
    <cellStyle name="20% - Accent1 10" xfId="24006" hidden="1" xr:uid="{00000000-0005-0000-0000-0000CD000000}"/>
    <cellStyle name="20% - Accent1 10" xfId="23660" hidden="1" xr:uid="{00000000-0005-0000-0000-0000CE000000}"/>
    <cellStyle name="20% - Accent1 10" xfId="23518" hidden="1" xr:uid="{00000000-0005-0000-0000-0000CF000000}"/>
    <cellStyle name="20% - Accent1 10" xfId="23043" hidden="1" xr:uid="{00000000-0005-0000-0000-0000D0000000}"/>
    <cellStyle name="20% - Accent1 10" xfId="24384" hidden="1" xr:uid="{00000000-0005-0000-0000-0000D1000000}"/>
    <cellStyle name="20% - Accent1 10" xfId="24460" hidden="1" xr:uid="{00000000-0005-0000-0000-0000D2000000}"/>
    <cellStyle name="20% - Accent1 10" xfId="24538" hidden="1" xr:uid="{00000000-0005-0000-0000-0000D3000000}"/>
    <cellStyle name="20% - Accent1 10" xfId="24721" hidden="1" xr:uid="{00000000-0005-0000-0000-0000D4000000}"/>
    <cellStyle name="20% - Accent1 10" xfId="24797" hidden="1" xr:uid="{00000000-0005-0000-0000-0000D5000000}"/>
    <cellStyle name="20% - Accent1 10" xfId="24875" hidden="1" xr:uid="{00000000-0005-0000-0000-0000D6000000}"/>
    <cellStyle name="20% - Accent1 10" xfId="25058" hidden="1" xr:uid="{00000000-0005-0000-0000-0000D7000000}"/>
    <cellStyle name="20% - Accent1 10" xfId="25134" hidden="1" xr:uid="{00000000-0005-0000-0000-0000D8000000}"/>
    <cellStyle name="20% - Accent1 10" xfId="25247" hidden="1" xr:uid="{00000000-0005-0000-0000-0000D9000000}"/>
    <cellStyle name="20% - Accent1 10" xfId="25325" hidden="1" xr:uid="{00000000-0005-0000-0000-0000DA000000}"/>
    <cellStyle name="20% - Accent1 10" xfId="25406" hidden="1" xr:uid="{00000000-0005-0000-0000-0000DB000000}"/>
    <cellStyle name="20% - Accent1 10" xfId="25681" hidden="1" xr:uid="{00000000-0005-0000-0000-0000DC000000}"/>
    <cellStyle name="20% - Accent1 10" xfId="27043" hidden="1" xr:uid="{00000000-0005-0000-0000-0000DD000000}"/>
    <cellStyle name="20% - Accent1 10" xfId="27189" hidden="1" xr:uid="{00000000-0005-0000-0000-0000DE000000}"/>
    <cellStyle name="20% - Accent1 10" xfId="27367" hidden="1" xr:uid="{00000000-0005-0000-0000-0000DF000000}"/>
    <cellStyle name="20% - Accent1 10" xfId="26791" hidden="1" xr:uid="{00000000-0005-0000-0000-0000E0000000}"/>
    <cellStyle name="20% - Accent1 10" xfId="26810" hidden="1" xr:uid="{00000000-0005-0000-0000-0000E1000000}"/>
    <cellStyle name="20% - Accent1 10" xfId="26591" hidden="1" xr:uid="{00000000-0005-0000-0000-0000E2000000}"/>
    <cellStyle name="20% - Accent1 10" xfId="28586" hidden="1" xr:uid="{00000000-0005-0000-0000-0000E3000000}"/>
    <cellStyle name="20% - Accent1 10" xfId="28731" hidden="1" xr:uid="{00000000-0005-0000-0000-0000E4000000}"/>
    <cellStyle name="20% - Accent1 10" xfId="28889" hidden="1" xr:uid="{00000000-0005-0000-0000-0000E5000000}"/>
    <cellStyle name="20% - Accent1 10" xfId="28087" hidden="1" xr:uid="{00000000-0005-0000-0000-0000E6000000}"/>
    <cellStyle name="20% - Accent1 10" xfId="27670" hidden="1" xr:uid="{00000000-0005-0000-0000-0000E7000000}"/>
    <cellStyle name="20% - Accent1 10" xfId="26626" hidden="1" xr:uid="{00000000-0005-0000-0000-0000E8000000}"/>
    <cellStyle name="20% - Accent1 10" xfId="30097" hidden="1" xr:uid="{00000000-0005-0000-0000-0000E9000000}"/>
    <cellStyle name="20% - Accent1 10" xfId="30197" hidden="1" xr:uid="{00000000-0005-0000-0000-0000EA000000}"/>
    <cellStyle name="20% - Accent1 10" xfId="30391" hidden="1" xr:uid="{00000000-0005-0000-0000-0000EB000000}"/>
    <cellStyle name="20% - Accent1 10" xfId="31088" hidden="1" xr:uid="{00000000-0005-0000-0000-0000EC000000}"/>
    <cellStyle name="20% - Accent1 10" xfId="31237" hidden="1" xr:uid="{00000000-0005-0000-0000-0000ED000000}"/>
    <cellStyle name="20% - Accent1 10" xfId="31418" hidden="1" xr:uid="{00000000-0005-0000-0000-0000EE000000}"/>
    <cellStyle name="20% - Accent1 10" xfId="32105" hidden="1" xr:uid="{00000000-0005-0000-0000-0000EF000000}"/>
    <cellStyle name="20% - Accent1 10" xfId="32215" hidden="1" xr:uid="{00000000-0005-0000-0000-0000F0000000}"/>
    <cellStyle name="20% - Accent1 10" xfId="32903" hidden="1" xr:uid="{00000000-0005-0000-0000-0000F1000000}"/>
    <cellStyle name="20% - Accent1 10" xfId="32977" hidden="1" xr:uid="{00000000-0005-0000-0000-0000F2000000}"/>
    <cellStyle name="20% - Accent1 10" xfId="33053" hidden="1" xr:uid="{00000000-0005-0000-0000-0000F3000000}"/>
    <cellStyle name="20% - Accent1 10" xfId="33131" hidden="1" xr:uid="{00000000-0005-0000-0000-0000F4000000}"/>
    <cellStyle name="20% - Accent1 10" xfId="33716" hidden="1" xr:uid="{00000000-0005-0000-0000-0000F5000000}"/>
    <cellStyle name="20% - Accent1 10" xfId="33792" hidden="1" xr:uid="{00000000-0005-0000-0000-0000F6000000}"/>
    <cellStyle name="20% - Accent1 10" xfId="33871" hidden="1" xr:uid="{00000000-0005-0000-0000-0000F7000000}"/>
    <cellStyle name="20% - Accent1 10" xfId="33561" hidden="1" xr:uid="{00000000-0005-0000-0000-0000F8000000}"/>
    <cellStyle name="20% - Accent1 10" xfId="33577" hidden="1" xr:uid="{00000000-0005-0000-0000-0000F9000000}"/>
    <cellStyle name="20% - Accent1 10" xfId="33472" hidden="1" xr:uid="{00000000-0005-0000-0000-0000FA000000}"/>
    <cellStyle name="20% - Accent1 10" xfId="34311" hidden="1" xr:uid="{00000000-0005-0000-0000-0000FB000000}"/>
    <cellStyle name="20% - Accent1 10" xfId="34387" hidden="1" xr:uid="{00000000-0005-0000-0000-0000FC000000}"/>
    <cellStyle name="20% - Accent1 10" xfId="34465" hidden="1" xr:uid="{00000000-0005-0000-0000-0000FD000000}"/>
    <cellStyle name="20% - Accent1 10" xfId="34119" hidden="1" xr:uid="{00000000-0005-0000-0000-0000FE000000}"/>
    <cellStyle name="20% - Accent1 10" xfId="33977" hidden="1" xr:uid="{00000000-0005-0000-0000-0000FF000000}"/>
    <cellStyle name="20% - Accent1 10" xfId="33502" hidden="1" xr:uid="{00000000-0005-0000-0000-000000010000}"/>
    <cellStyle name="20% - Accent1 10" xfId="34843" hidden="1" xr:uid="{00000000-0005-0000-0000-000001010000}"/>
    <cellStyle name="20% - Accent1 10" xfId="34919" hidden="1" xr:uid="{00000000-0005-0000-0000-000002010000}"/>
    <cellStyle name="20% - Accent1 10" xfId="34997" hidden="1" xr:uid="{00000000-0005-0000-0000-000003010000}"/>
    <cellStyle name="20% - Accent1 10" xfId="35180" hidden="1" xr:uid="{00000000-0005-0000-0000-000004010000}"/>
    <cellStyle name="20% - Accent1 10" xfId="35256" hidden="1" xr:uid="{00000000-0005-0000-0000-000005010000}"/>
    <cellStyle name="20% - Accent1 10" xfId="35334" hidden="1" xr:uid="{00000000-0005-0000-0000-000006010000}"/>
    <cellStyle name="20% - Accent1 10" xfId="35517" hidden="1" xr:uid="{00000000-0005-0000-0000-000007010000}"/>
    <cellStyle name="20% - Accent1 10" xfId="35593" hidden="1" xr:uid="{00000000-0005-0000-0000-000008010000}"/>
    <cellStyle name="20% - Accent1 10" xfId="35695" hidden="1" xr:uid="{00000000-0005-0000-0000-000009010000}"/>
    <cellStyle name="20% - Accent1 10" xfId="35769" hidden="1" xr:uid="{00000000-0005-0000-0000-00000A010000}"/>
    <cellStyle name="20% - Accent1 10" xfId="35845" hidden="1" xr:uid="{00000000-0005-0000-0000-00000B010000}"/>
    <cellStyle name="20% - Accent1 10" xfId="35923" hidden="1" xr:uid="{00000000-0005-0000-0000-00000C010000}"/>
    <cellStyle name="20% - Accent1 10" xfId="36508" hidden="1" xr:uid="{00000000-0005-0000-0000-00000D010000}"/>
    <cellStyle name="20% - Accent1 10" xfId="36584" hidden="1" xr:uid="{00000000-0005-0000-0000-00000E010000}"/>
    <cellStyle name="20% - Accent1 10" xfId="36663" hidden="1" xr:uid="{00000000-0005-0000-0000-00000F010000}"/>
    <cellStyle name="20% - Accent1 10" xfId="36353" hidden="1" xr:uid="{00000000-0005-0000-0000-000010010000}"/>
    <cellStyle name="20% - Accent1 10" xfId="36369" hidden="1" xr:uid="{00000000-0005-0000-0000-000011010000}"/>
    <cellStyle name="20% - Accent1 10" xfId="36264" hidden="1" xr:uid="{00000000-0005-0000-0000-000012010000}"/>
    <cellStyle name="20% - Accent1 10" xfId="37103" hidden="1" xr:uid="{00000000-0005-0000-0000-000013010000}"/>
    <cellStyle name="20% - Accent1 10" xfId="37179" hidden="1" xr:uid="{00000000-0005-0000-0000-000014010000}"/>
    <cellStyle name="20% - Accent1 10" xfId="37257" hidden="1" xr:uid="{00000000-0005-0000-0000-000015010000}"/>
    <cellStyle name="20% - Accent1 10" xfId="36911" hidden="1" xr:uid="{00000000-0005-0000-0000-000016010000}"/>
    <cellStyle name="20% - Accent1 10" xfId="36769" hidden="1" xr:uid="{00000000-0005-0000-0000-000017010000}"/>
    <cellStyle name="20% - Accent1 10" xfId="36294" hidden="1" xr:uid="{00000000-0005-0000-0000-000018010000}"/>
    <cellStyle name="20% - Accent1 10" xfId="37635" hidden="1" xr:uid="{00000000-0005-0000-0000-000019010000}"/>
    <cellStyle name="20% - Accent1 10" xfId="37711" hidden="1" xr:uid="{00000000-0005-0000-0000-00001A010000}"/>
    <cellStyle name="20% - Accent1 10" xfId="37789" hidden="1" xr:uid="{00000000-0005-0000-0000-00001B010000}"/>
    <cellStyle name="20% - Accent1 10" xfId="37972" hidden="1" xr:uid="{00000000-0005-0000-0000-00001C010000}"/>
    <cellStyle name="20% - Accent1 10" xfId="38048" hidden="1" xr:uid="{00000000-0005-0000-0000-00001D010000}"/>
    <cellStyle name="20% - Accent1 10" xfId="38126" hidden="1" xr:uid="{00000000-0005-0000-0000-00001E010000}"/>
    <cellStyle name="20% - Accent1 10" xfId="38309" hidden="1" xr:uid="{00000000-0005-0000-0000-00001F010000}"/>
    <cellStyle name="20% - Accent1 10" xfId="38385" hidden="1" xr:uid="{00000000-0005-0000-0000-000020010000}"/>
    <cellStyle name="20% - Accent1 10" xfId="32700" hidden="1" xr:uid="{00000000-0005-0000-0000-000021010000}"/>
    <cellStyle name="20% - Accent1 10" xfId="32626" hidden="1" xr:uid="{00000000-0005-0000-0000-000022010000}"/>
    <cellStyle name="20% - Accent1 10" xfId="32546" hidden="1" xr:uid="{00000000-0005-0000-0000-000023010000}"/>
    <cellStyle name="20% - Accent1 10" xfId="32463" hidden="1" xr:uid="{00000000-0005-0000-0000-000024010000}"/>
    <cellStyle name="20% - Accent1 10" xfId="30690" hidden="1" xr:uid="{00000000-0005-0000-0000-000025010000}"/>
    <cellStyle name="20% - Accent1 10" xfId="30605" hidden="1" xr:uid="{00000000-0005-0000-0000-000026010000}"/>
    <cellStyle name="20% - Accent1 10" xfId="30514" hidden="1" xr:uid="{00000000-0005-0000-0000-000027010000}"/>
    <cellStyle name="20% - Accent1 10" xfId="31060" hidden="1" xr:uid="{00000000-0005-0000-0000-000028010000}"/>
    <cellStyle name="20% - Accent1 10" xfId="31013" hidden="1" xr:uid="{00000000-0005-0000-0000-000029010000}"/>
    <cellStyle name="20% - Accent1 10" xfId="31472" hidden="1" xr:uid="{00000000-0005-0000-0000-00002A010000}"/>
    <cellStyle name="20% - Accent1 10" xfId="29016" hidden="1" xr:uid="{00000000-0005-0000-0000-00002B010000}"/>
    <cellStyle name="20% - Accent1 10" xfId="28848" hidden="1" xr:uid="{00000000-0005-0000-0000-00002C010000}"/>
    <cellStyle name="20% - Accent1 10" xfId="28673" hidden="1" xr:uid="{00000000-0005-0000-0000-00002D010000}"/>
    <cellStyle name="20% - Accent1 10" xfId="29668" hidden="1" xr:uid="{00000000-0005-0000-0000-00002E010000}"/>
    <cellStyle name="20% - Accent1 10" xfId="30104" hidden="1" xr:uid="{00000000-0005-0000-0000-00002F010000}"/>
    <cellStyle name="20% - Accent1 10" xfId="31346" hidden="1" xr:uid="{00000000-0005-0000-0000-000030010000}"/>
    <cellStyle name="20% - Accent1 10" xfId="27379" hidden="1" xr:uid="{00000000-0005-0000-0000-000031010000}"/>
    <cellStyle name="20% - Accent1 10" xfId="27157" hidden="1" xr:uid="{00000000-0005-0000-0000-000032010000}"/>
    <cellStyle name="20% - Accent1 10" xfId="26987" hidden="1" xr:uid="{00000000-0005-0000-0000-000033010000}"/>
    <cellStyle name="20% - Accent1 10" xfId="26285" hidden="1" xr:uid="{00000000-0005-0000-0000-000034010000}"/>
    <cellStyle name="20% - Accent1 10" xfId="26151" hidden="1" xr:uid="{00000000-0005-0000-0000-000035010000}"/>
    <cellStyle name="20% - Accent1 10" xfId="26012" hidden="1" xr:uid="{00000000-0005-0000-0000-000036010000}"/>
    <cellStyle name="20% - Accent1 10" xfId="38453" hidden="1" xr:uid="{00000000-0005-0000-0000-000037010000}"/>
    <cellStyle name="20% - Accent1 10" xfId="38532" hidden="1" xr:uid="{00000000-0005-0000-0000-000038010000}"/>
    <cellStyle name="20% - Accent1 10" xfId="39058" hidden="1" xr:uid="{00000000-0005-0000-0000-000039010000}"/>
    <cellStyle name="20% - Accent1 10" xfId="39132" hidden="1" xr:uid="{00000000-0005-0000-0000-00003A010000}"/>
    <cellStyle name="20% - Accent1 10" xfId="39208" hidden="1" xr:uid="{00000000-0005-0000-0000-00003B010000}"/>
    <cellStyle name="20% - Accent1 10" xfId="39286" hidden="1" xr:uid="{00000000-0005-0000-0000-00003C010000}"/>
    <cellStyle name="20% - Accent1 10" xfId="39871" hidden="1" xr:uid="{00000000-0005-0000-0000-00003D010000}"/>
    <cellStyle name="20% - Accent1 10" xfId="39947" hidden="1" xr:uid="{00000000-0005-0000-0000-00003E010000}"/>
    <cellStyle name="20% - Accent1 10" xfId="40026" hidden="1" xr:uid="{00000000-0005-0000-0000-00003F010000}"/>
    <cellStyle name="20% - Accent1 10" xfId="39716" hidden="1" xr:uid="{00000000-0005-0000-0000-000040010000}"/>
    <cellStyle name="20% - Accent1 10" xfId="39732" hidden="1" xr:uid="{00000000-0005-0000-0000-000041010000}"/>
    <cellStyle name="20% - Accent1 10" xfId="39627" hidden="1" xr:uid="{00000000-0005-0000-0000-000042010000}"/>
    <cellStyle name="20% - Accent1 10" xfId="40466" hidden="1" xr:uid="{00000000-0005-0000-0000-000043010000}"/>
    <cellStyle name="20% - Accent1 10" xfId="40542" hidden="1" xr:uid="{00000000-0005-0000-0000-000044010000}"/>
    <cellStyle name="20% - Accent1 10" xfId="40620" hidden="1" xr:uid="{00000000-0005-0000-0000-000045010000}"/>
    <cellStyle name="20% - Accent1 10" xfId="40274" hidden="1" xr:uid="{00000000-0005-0000-0000-000046010000}"/>
    <cellStyle name="20% - Accent1 10" xfId="40132" hidden="1" xr:uid="{00000000-0005-0000-0000-000047010000}"/>
    <cellStyle name="20% - Accent1 10" xfId="39657" hidden="1" xr:uid="{00000000-0005-0000-0000-000048010000}"/>
    <cellStyle name="20% - Accent1 10" xfId="40998" hidden="1" xr:uid="{00000000-0005-0000-0000-000049010000}"/>
    <cellStyle name="20% - Accent1 10" xfId="41074" hidden="1" xr:uid="{00000000-0005-0000-0000-00004A010000}"/>
    <cellStyle name="20% - Accent1 10" xfId="41152" hidden="1" xr:uid="{00000000-0005-0000-0000-00004B010000}"/>
    <cellStyle name="20% - Accent1 10" xfId="41335" hidden="1" xr:uid="{00000000-0005-0000-0000-00004C010000}"/>
    <cellStyle name="20% - Accent1 10" xfId="41411" hidden="1" xr:uid="{00000000-0005-0000-0000-00004D010000}"/>
    <cellStyle name="20% - Accent1 10" xfId="41489" hidden="1" xr:uid="{00000000-0005-0000-0000-00004E010000}"/>
    <cellStyle name="20% - Accent1 10" xfId="41672" hidden="1" xr:uid="{00000000-0005-0000-0000-00004F010000}"/>
    <cellStyle name="20% - Accent1 10" xfId="41748" hidden="1" xr:uid="{00000000-0005-0000-0000-000050010000}"/>
    <cellStyle name="20% - Accent1 10" xfId="41850" hidden="1" xr:uid="{00000000-0005-0000-0000-000051010000}"/>
    <cellStyle name="20% - Accent1 10" xfId="41924" hidden="1" xr:uid="{00000000-0005-0000-0000-000052010000}"/>
    <cellStyle name="20% - Accent1 10" xfId="42000" hidden="1" xr:uid="{00000000-0005-0000-0000-000053010000}"/>
    <cellStyle name="20% - Accent1 10" xfId="42078" hidden="1" xr:uid="{00000000-0005-0000-0000-000054010000}"/>
    <cellStyle name="20% - Accent1 10" xfId="42663" hidden="1" xr:uid="{00000000-0005-0000-0000-000055010000}"/>
    <cellStyle name="20% - Accent1 10" xfId="42739" hidden="1" xr:uid="{00000000-0005-0000-0000-000056010000}"/>
    <cellStyle name="20% - Accent1 10" xfId="42818" hidden="1" xr:uid="{00000000-0005-0000-0000-000057010000}"/>
    <cellStyle name="20% - Accent1 10" xfId="42508" hidden="1" xr:uid="{00000000-0005-0000-0000-000058010000}"/>
    <cellStyle name="20% - Accent1 10" xfId="42524" hidden="1" xr:uid="{00000000-0005-0000-0000-000059010000}"/>
    <cellStyle name="20% - Accent1 10" xfId="42419" hidden="1" xr:uid="{00000000-0005-0000-0000-00005A010000}"/>
    <cellStyle name="20% - Accent1 10" xfId="43258" hidden="1" xr:uid="{00000000-0005-0000-0000-00005B010000}"/>
    <cellStyle name="20% - Accent1 10" xfId="43334" hidden="1" xr:uid="{00000000-0005-0000-0000-00005C010000}"/>
    <cellStyle name="20% - Accent1 10" xfId="43412" hidden="1" xr:uid="{00000000-0005-0000-0000-00005D010000}"/>
    <cellStyle name="20% - Accent1 10" xfId="43066" hidden="1" xr:uid="{00000000-0005-0000-0000-00005E010000}"/>
    <cellStyle name="20% - Accent1 10" xfId="42924" hidden="1" xr:uid="{00000000-0005-0000-0000-00005F010000}"/>
    <cellStyle name="20% - Accent1 10" xfId="42449" hidden="1" xr:uid="{00000000-0005-0000-0000-000060010000}"/>
    <cellStyle name="20% - Accent1 10" xfId="43790" hidden="1" xr:uid="{00000000-0005-0000-0000-000061010000}"/>
    <cellStyle name="20% - Accent1 10" xfId="43866" hidden="1" xr:uid="{00000000-0005-0000-0000-000062010000}"/>
    <cellStyle name="20% - Accent1 10" xfId="43944" hidden="1" xr:uid="{00000000-0005-0000-0000-000063010000}"/>
    <cellStyle name="20% - Accent1 10" xfId="44127" hidden="1" xr:uid="{00000000-0005-0000-0000-000064010000}"/>
    <cellStyle name="20% - Accent1 10" xfId="44203" hidden="1" xr:uid="{00000000-0005-0000-0000-000065010000}"/>
    <cellStyle name="20% - Accent1 10" xfId="44281" hidden="1" xr:uid="{00000000-0005-0000-0000-000066010000}"/>
    <cellStyle name="20% - Accent1 10" xfId="44464" hidden="1" xr:uid="{00000000-0005-0000-0000-000067010000}"/>
    <cellStyle name="20% - Accent1 10" xfId="44540" hidden="1" xr:uid="{00000000-0005-0000-0000-000068010000}"/>
    <cellStyle name="20% - Accent1 10" xfId="38960" hidden="1" xr:uid="{00000000-0005-0000-0000-000069010000}"/>
    <cellStyle name="20% - Accent1 10" xfId="38886" hidden="1" xr:uid="{00000000-0005-0000-0000-00006A010000}"/>
    <cellStyle name="20% - Accent1 10" xfId="38806" hidden="1" xr:uid="{00000000-0005-0000-0000-00006B010000}"/>
    <cellStyle name="20% - Accent1 10" xfId="38723" hidden="1" xr:uid="{00000000-0005-0000-0000-00006C010000}"/>
    <cellStyle name="20% - Accent1 10" xfId="31553" hidden="1" xr:uid="{00000000-0005-0000-0000-00006D010000}"/>
    <cellStyle name="20% - Accent1 10" xfId="31360" hidden="1" xr:uid="{00000000-0005-0000-0000-00006E010000}"/>
    <cellStyle name="20% - Accent1 10" xfId="31109" hidden="1" xr:uid="{00000000-0005-0000-0000-00006F010000}"/>
    <cellStyle name="20% - Accent1 10" xfId="31891" hidden="1" xr:uid="{00000000-0005-0000-0000-000070010000}"/>
    <cellStyle name="20% - Accent1 10" xfId="31874" hidden="1" xr:uid="{00000000-0005-0000-0000-000071010000}"/>
    <cellStyle name="20% - Accent1 10" xfId="32101" hidden="1" xr:uid="{00000000-0005-0000-0000-000072010000}"/>
    <cellStyle name="20% - Accent1 10" xfId="29422" hidden="1" xr:uid="{00000000-0005-0000-0000-000073010000}"/>
    <cellStyle name="20% - Accent1 10" xfId="29237" hidden="1" xr:uid="{00000000-0005-0000-0000-000074010000}"/>
    <cellStyle name="20% - Accent1 10" xfId="29143" hidden="1" xr:uid="{00000000-0005-0000-0000-000075010000}"/>
    <cellStyle name="20% - Accent1 10" xfId="30040" hidden="1" xr:uid="{00000000-0005-0000-0000-000076010000}"/>
    <cellStyle name="20% - Accent1 10" xfId="30732" hidden="1" xr:uid="{00000000-0005-0000-0000-000077010000}"/>
    <cellStyle name="20% - Accent1 10" xfId="32052" hidden="1" xr:uid="{00000000-0005-0000-0000-000078010000}"/>
    <cellStyle name="20% - Accent1 10" xfId="27635" hidden="1" xr:uid="{00000000-0005-0000-0000-000079010000}"/>
    <cellStyle name="20% - Accent1 10" xfId="27536" hidden="1" xr:uid="{00000000-0005-0000-0000-00007A010000}"/>
    <cellStyle name="20% - Accent1 10" xfId="27363" hidden="1" xr:uid="{00000000-0005-0000-0000-00007B010000}"/>
    <cellStyle name="20% - Accent1 10" xfId="26383" hidden="1" xr:uid="{00000000-0005-0000-0000-00007C010000}"/>
    <cellStyle name="20% - Accent1 10" xfId="26286" hidden="1" xr:uid="{00000000-0005-0000-0000-00007D010000}"/>
    <cellStyle name="20% - Accent1 10" xfId="26084" hidden="1" xr:uid="{00000000-0005-0000-0000-00007E010000}"/>
    <cellStyle name="20% - Accent1 10" xfId="44602" hidden="1" xr:uid="{00000000-0005-0000-0000-00007F010000}"/>
    <cellStyle name="20% - Accent1 10" xfId="44678" hidden="1" xr:uid="{00000000-0005-0000-0000-000080010000}"/>
    <cellStyle name="20% - Accent1 10" xfId="44780" hidden="1" xr:uid="{00000000-0005-0000-0000-000081010000}"/>
    <cellStyle name="20% - Accent1 10" xfId="44854" hidden="1" xr:uid="{00000000-0005-0000-0000-000082010000}"/>
    <cellStyle name="20% - Accent1 10" xfId="44930" hidden="1" xr:uid="{00000000-0005-0000-0000-000083010000}"/>
    <cellStyle name="20% - Accent1 10" xfId="45008" hidden="1" xr:uid="{00000000-0005-0000-0000-000084010000}"/>
    <cellStyle name="20% - Accent1 10" xfId="45593" hidden="1" xr:uid="{00000000-0005-0000-0000-000085010000}"/>
    <cellStyle name="20% - Accent1 10" xfId="45669" hidden="1" xr:uid="{00000000-0005-0000-0000-000086010000}"/>
    <cellStyle name="20% - Accent1 10" xfId="45748" hidden="1" xr:uid="{00000000-0005-0000-0000-000087010000}"/>
    <cellStyle name="20% - Accent1 10" xfId="45438" hidden="1" xr:uid="{00000000-0005-0000-0000-000088010000}"/>
    <cellStyle name="20% - Accent1 10" xfId="45454" hidden="1" xr:uid="{00000000-0005-0000-0000-000089010000}"/>
    <cellStyle name="20% - Accent1 10" xfId="45349" hidden="1" xr:uid="{00000000-0005-0000-0000-00008A010000}"/>
    <cellStyle name="20% - Accent1 10" xfId="46188" hidden="1" xr:uid="{00000000-0005-0000-0000-00008B010000}"/>
    <cellStyle name="20% - Accent1 10" xfId="46264" hidden="1" xr:uid="{00000000-0005-0000-0000-00008C010000}"/>
    <cellStyle name="20% - Accent1 10" xfId="46342" hidden="1" xr:uid="{00000000-0005-0000-0000-00008D010000}"/>
    <cellStyle name="20% - Accent1 10" xfId="45996" hidden="1" xr:uid="{00000000-0005-0000-0000-00008E010000}"/>
    <cellStyle name="20% - Accent1 10" xfId="45854" hidden="1" xr:uid="{00000000-0005-0000-0000-00008F010000}"/>
    <cellStyle name="20% - Accent1 10" xfId="45379" hidden="1" xr:uid="{00000000-0005-0000-0000-000090010000}"/>
    <cellStyle name="20% - Accent1 10" xfId="46720" hidden="1" xr:uid="{00000000-0005-0000-0000-000091010000}"/>
    <cellStyle name="20% - Accent1 10" xfId="46796" hidden="1" xr:uid="{00000000-0005-0000-0000-000092010000}"/>
    <cellStyle name="20% - Accent1 10" xfId="46874" hidden="1" xr:uid="{00000000-0005-0000-0000-000093010000}"/>
    <cellStyle name="20% - Accent1 10" xfId="47057" hidden="1" xr:uid="{00000000-0005-0000-0000-000094010000}"/>
    <cellStyle name="20% - Accent1 10" xfId="47133" hidden="1" xr:uid="{00000000-0005-0000-0000-000095010000}"/>
    <cellStyle name="20% - Accent1 10" xfId="47211" hidden="1" xr:uid="{00000000-0005-0000-0000-000096010000}"/>
    <cellStyle name="20% - Accent1 10" xfId="47394" hidden="1" xr:uid="{00000000-0005-0000-0000-000097010000}"/>
    <cellStyle name="20% - Accent1 10" xfId="47470" hidden="1" xr:uid="{00000000-0005-0000-0000-000098010000}"/>
    <cellStyle name="20% - Accent1 10" xfId="47572" hidden="1" xr:uid="{00000000-0005-0000-0000-000099010000}"/>
    <cellStyle name="20% - Accent1 10" xfId="47646" hidden="1" xr:uid="{00000000-0005-0000-0000-00009A010000}"/>
    <cellStyle name="20% - Accent1 10" xfId="47722" hidden="1" xr:uid="{00000000-0005-0000-0000-00009B010000}"/>
    <cellStyle name="20% - Accent1 10" xfId="47800" hidden="1" xr:uid="{00000000-0005-0000-0000-00009C010000}"/>
    <cellStyle name="20% - Accent1 10" xfId="48385" hidden="1" xr:uid="{00000000-0005-0000-0000-00009D010000}"/>
    <cellStyle name="20% - Accent1 10" xfId="48461" hidden="1" xr:uid="{00000000-0005-0000-0000-00009E010000}"/>
    <cellStyle name="20% - Accent1 10" xfId="48540" hidden="1" xr:uid="{00000000-0005-0000-0000-00009F010000}"/>
    <cellStyle name="20% - Accent1 10" xfId="48230" hidden="1" xr:uid="{00000000-0005-0000-0000-0000A0010000}"/>
    <cellStyle name="20% - Accent1 10" xfId="48246" hidden="1" xr:uid="{00000000-0005-0000-0000-0000A1010000}"/>
    <cellStyle name="20% - Accent1 10" xfId="48141" hidden="1" xr:uid="{00000000-0005-0000-0000-0000A2010000}"/>
    <cellStyle name="20% - Accent1 10" xfId="48980" hidden="1" xr:uid="{00000000-0005-0000-0000-0000A3010000}"/>
    <cellStyle name="20% - Accent1 10" xfId="49056" hidden="1" xr:uid="{00000000-0005-0000-0000-0000A4010000}"/>
    <cellStyle name="20% - Accent1 10" xfId="49134" hidden="1" xr:uid="{00000000-0005-0000-0000-0000A5010000}"/>
    <cellStyle name="20% - Accent1 10" xfId="48788" hidden="1" xr:uid="{00000000-0005-0000-0000-0000A6010000}"/>
    <cellStyle name="20% - Accent1 10" xfId="48646" hidden="1" xr:uid="{00000000-0005-0000-0000-0000A7010000}"/>
    <cellStyle name="20% - Accent1 10" xfId="48171" hidden="1" xr:uid="{00000000-0005-0000-0000-0000A8010000}"/>
    <cellStyle name="20% - Accent1 10" xfId="49512" hidden="1" xr:uid="{00000000-0005-0000-0000-0000A9010000}"/>
    <cellStyle name="20% - Accent1 10" xfId="49588" hidden="1" xr:uid="{00000000-0005-0000-0000-0000AA010000}"/>
    <cellStyle name="20% - Accent1 10" xfId="49666" hidden="1" xr:uid="{00000000-0005-0000-0000-0000AB010000}"/>
    <cellStyle name="20% - Accent1 10" xfId="49849" hidden="1" xr:uid="{00000000-0005-0000-0000-0000AC010000}"/>
    <cellStyle name="20% - Accent1 10" xfId="49925" hidden="1" xr:uid="{00000000-0005-0000-0000-0000AD010000}"/>
    <cellStyle name="20% - Accent1 10" xfId="50003" hidden="1" xr:uid="{00000000-0005-0000-0000-0000AE010000}"/>
    <cellStyle name="20% - Accent1 10" xfId="50186" hidden="1" xr:uid="{00000000-0005-0000-0000-0000AF010000}"/>
    <cellStyle name="20% - Accent1 10" xfId="50262" hidden="1" xr:uid="{00000000-0005-0000-0000-0000B0010000}"/>
    <cellStyle name="20% - Accent1 11" xfId="132" hidden="1" xr:uid="{00000000-0005-0000-0000-0000B1010000}"/>
    <cellStyle name="20% - Accent1 11" xfId="210" hidden="1" xr:uid="{00000000-0005-0000-0000-0000B2010000}"/>
    <cellStyle name="20% - Accent1 11" xfId="314" hidden="1" xr:uid="{00000000-0005-0000-0000-0000B3010000}"/>
    <cellStyle name="20% - Accent1 11" xfId="567" hidden="1" xr:uid="{00000000-0005-0000-0000-0000B4010000}"/>
    <cellStyle name="20% - Accent1 11" xfId="1928" hidden="1" xr:uid="{00000000-0005-0000-0000-0000B5010000}"/>
    <cellStyle name="20% - Accent1 11" xfId="2077" hidden="1" xr:uid="{00000000-0005-0000-0000-0000B6010000}"/>
    <cellStyle name="20% - Accent1 11" xfId="2261" hidden="1" xr:uid="{00000000-0005-0000-0000-0000B7010000}"/>
    <cellStyle name="20% - Accent1 11" xfId="2950" hidden="1" xr:uid="{00000000-0005-0000-0000-0000B8010000}"/>
    <cellStyle name="20% - Accent1 11" xfId="1675" hidden="1" xr:uid="{00000000-0005-0000-0000-0000B9010000}"/>
    <cellStyle name="20% - Accent1 11" xfId="1765" hidden="1" xr:uid="{00000000-0005-0000-0000-0000BA010000}"/>
    <cellStyle name="20% - Accent1 11" xfId="3481" hidden="1" xr:uid="{00000000-0005-0000-0000-0000BB010000}"/>
    <cellStyle name="20% - Accent1 11" xfId="3618" hidden="1" xr:uid="{00000000-0005-0000-0000-0000BC010000}"/>
    <cellStyle name="20% - Accent1 11" xfId="3776" hidden="1" xr:uid="{00000000-0005-0000-0000-0000BD010000}"/>
    <cellStyle name="20% - Accent1 11" xfId="4591" hidden="1" xr:uid="{00000000-0005-0000-0000-0000BE010000}"/>
    <cellStyle name="20% - Accent1 11" xfId="1792" hidden="1" xr:uid="{00000000-0005-0000-0000-0000BF010000}"/>
    <cellStyle name="20% - Accent1 11" xfId="1338" hidden="1" xr:uid="{00000000-0005-0000-0000-0000C0010000}"/>
    <cellStyle name="20% - Accent1 11" xfId="4985" hidden="1" xr:uid="{00000000-0005-0000-0000-0000C1010000}"/>
    <cellStyle name="20% - Accent1 11" xfId="5083" hidden="1" xr:uid="{00000000-0005-0000-0000-0000C2010000}"/>
    <cellStyle name="20% - Accent1 11" xfId="5277" hidden="1" xr:uid="{00000000-0005-0000-0000-0000C3010000}"/>
    <cellStyle name="20% - Accent1 11" xfId="5986" hidden="1" xr:uid="{00000000-0005-0000-0000-0000C4010000}"/>
    <cellStyle name="20% - Accent1 11" xfId="6130" hidden="1" xr:uid="{00000000-0005-0000-0000-0000C5010000}"/>
    <cellStyle name="20% - Accent1 11" xfId="6306" hidden="1" xr:uid="{00000000-0005-0000-0000-0000C6010000}"/>
    <cellStyle name="20% - Accent1 11" xfId="6992" hidden="1" xr:uid="{00000000-0005-0000-0000-0000C7010000}"/>
    <cellStyle name="20% - Accent1 11" xfId="7105" hidden="1" xr:uid="{00000000-0005-0000-0000-0000C8010000}"/>
    <cellStyle name="20% - Accent1 11" xfId="7788" hidden="1" xr:uid="{00000000-0005-0000-0000-0000C9010000}"/>
    <cellStyle name="20% - Accent1 11" xfId="7862" hidden="1" xr:uid="{00000000-0005-0000-0000-0000CA010000}"/>
    <cellStyle name="20% - Accent1 11" xfId="7938" hidden="1" xr:uid="{00000000-0005-0000-0000-0000CB010000}"/>
    <cellStyle name="20% - Accent1 11" xfId="8016" hidden="1" xr:uid="{00000000-0005-0000-0000-0000CC010000}"/>
    <cellStyle name="20% - Accent1 11" xfId="8601" hidden="1" xr:uid="{00000000-0005-0000-0000-0000CD010000}"/>
    <cellStyle name="20% - Accent1 11" xfId="8677" hidden="1" xr:uid="{00000000-0005-0000-0000-0000CE010000}"/>
    <cellStyle name="20% - Accent1 11" xfId="8756" hidden="1" xr:uid="{00000000-0005-0000-0000-0000CF010000}"/>
    <cellStyle name="20% - Accent1 11" xfId="8983" hidden="1" xr:uid="{00000000-0005-0000-0000-0000D0010000}"/>
    <cellStyle name="20% - Accent1 11" xfId="8444" hidden="1" xr:uid="{00000000-0005-0000-0000-0000D1010000}"/>
    <cellStyle name="20% - Accent1 11" xfId="8516" hidden="1" xr:uid="{00000000-0005-0000-0000-0000D2010000}"/>
    <cellStyle name="20% - Accent1 11" xfId="9196" hidden="1" xr:uid="{00000000-0005-0000-0000-0000D3010000}"/>
    <cellStyle name="20% - Accent1 11" xfId="9272" hidden="1" xr:uid="{00000000-0005-0000-0000-0000D4010000}"/>
    <cellStyle name="20% - Accent1 11" xfId="9350" hidden="1" xr:uid="{00000000-0005-0000-0000-0000D5010000}"/>
    <cellStyle name="20% - Accent1 11" xfId="9547" hidden="1" xr:uid="{00000000-0005-0000-0000-0000D6010000}"/>
    <cellStyle name="20% - Accent1 11" xfId="8539" hidden="1" xr:uid="{00000000-0005-0000-0000-0000D7010000}"/>
    <cellStyle name="20% - Accent1 11" xfId="8316" hidden="1" xr:uid="{00000000-0005-0000-0000-0000D8010000}"/>
    <cellStyle name="20% - Accent1 11" xfId="9728" hidden="1" xr:uid="{00000000-0005-0000-0000-0000D9010000}"/>
    <cellStyle name="20% - Accent1 11" xfId="9804" hidden="1" xr:uid="{00000000-0005-0000-0000-0000DA010000}"/>
    <cellStyle name="20% - Accent1 11" xfId="9882" hidden="1" xr:uid="{00000000-0005-0000-0000-0000DB010000}"/>
    <cellStyle name="20% - Accent1 11" xfId="10065" hidden="1" xr:uid="{00000000-0005-0000-0000-0000DC010000}"/>
    <cellStyle name="20% - Accent1 11" xfId="10141" hidden="1" xr:uid="{00000000-0005-0000-0000-0000DD010000}"/>
    <cellStyle name="20% - Accent1 11" xfId="10219" hidden="1" xr:uid="{00000000-0005-0000-0000-0000DE010000}"/>
    <cellStyle name="20% - Accent1 11" xfId="10402" hidden="1" xr:uid="{00000000-0005-0000-0000-0000DF010000}"/>
    <cellStyle name="20% - Accent1 11" xfId="10478" hidden="1" xr:uid="{00000000-0005-0000-0000-0000E0010000}"/>
    <cellStyle name="20% - Accent1 11" xfId="10580" hidden="1" xr:uid="{00000000-0005-0000-0000-0000E1010000}"/>
    <cellStyle name="20% - Accent1 11" xfId="10654" hidden="1" xr:uid="{00000000-0005-0000-0000-0000E2010000}"/>
    <cellStyle name="20% - Accent1 11" xfId="10730" hidden="1" xr:uid="{00000000-0005-0000-0000-0000E3010000}"/>
    <cellStyle name="20% - Accent1 11" xfId="10808" hidden="1" xr:uid="{00000000-0005-0000-0000-0000E4010000}"/>
    <cellStyle name="20% - Accent1 11" xfId="11393" hidden="1" xr:uid="{00000000-0005-0000-0000-0000E5010000}"/>
    <cellStyle name="20% - Accent1 11" xfId="11469" hidden="1" xr:uid="{00000000-0005-0000-0000-0000E6010000}"/>
    <cellStyle name="20% - Accent1 11" xfId="11548" hidden="1" xr:uid="{00000000-0005-0000-0000-0000E7010000}"/>
    <cellStyle name="20% - Accent1 11" xfId="11775" hidden="1" xr:uid="{00000000-0005-0000-0000-0000E8010000}"/>
    <cellStyle name="20% - Accent1 11" xfId="11236" hidden="1" xr:uid="{00000000-0005-0000-0000-0000E9010000}"/>
    <cellStyle name="20% - Accent1 11" xfId="11308" hidden="1" xr:uid="{00000000-0005-0000-0000-0000EA010000}"/>
    <cellStyle name="20% - Accent1 11" xfId="11988" hidden="1" xr:uid="{00000000-0005-0000-0000-0000EB010000}"/>
    <cellStyle name="20% - Accent1 11" xfId="12064" hidden="1" xr:uid="{00000000-0005-0000-0000-0000EC010000}"/>
    <cellStyle name="20% - Accent1 11" xfId="12142" hidden="1" xr:uid="{00000000-0005-0000-0000-0000ED010000}"/>
    <cellStyle name="20% - Accent1 11" xfId="12339" hidden="1" xr:uid="{00000000-0005-0000-0000-0000EE010000}"/>
    <cellStyle name="20% - Accent1 11" xfId="11331" hidden="1" xr:uid="{00000000-0005-0000-0000-0000EF010000}"/>
    <cellStyle name="20% - Accent1 11" xfId="11108" hidden="1" xr:uid="{00000000-0005-0000-0000-0000F0010000}"/>
    <cellStyle name="20% - Accent1 11" xfId="12520" hidden="1" xr:uid="{00000000-0005-0000-0000-0000F1010000}"/>
    <cellStyle name="20% - Accent1 11" xfId="12596" hidden="1" xr:uid="{00000000-0005-0000-0000-0000F2010000}"/>
    <cellStyle name="20% - Accent1 11" xfId="12674" hidden="1" xr:uid="{00000000-0005-0000-0000-0000F3010000}"/>
    <cellStyle name="20% - Accent1 11" xfId="12857" hidden="1" xr:uid="{00000000-0005-0000-0000-0000F4010000}"/>
    <cellStyle name="20% - Accent1 11" xfId="12933" hidden="1" xr:uid="{00000000-0005-0000-0000-0000F5010000}"/>
    <cellStyle name="20% - Accent1 11" xfId="13011" hidden="1" xr:uid="{00000000-0005-0000-0000-0000F6010000}"/>
    <cellStyle name="20% - Accent1 11" xfId="13194" hidden="1" xr:uid="{00000000-0005-0000-0000-0000F7010000}"/>
    <cellStyle name="20% - Accent1 11" xfId="13270" hidden="1" xr:uid="{00000000-0005-0000-0000-0000F8010000}"/>
    <cellStyle name="20% - Accent1 11" xfId="7559" hidden="1" xr:uid="{00000000-0005-0000-0000-0000F9010000}"/>
    <cellStyle name="20% - Accent1 11" xfId="7485" hidden="1" xr:uid="{00000000-0005-0000-0000-0000FA010000}"/>
    <cellStyle name="20% - Accent1 11" xfId="7405" hidden="1" xr:uid="{00000000-0005-0000-0000-0000FB010000}"/>
    <cellStyle name="20% - Accent1 11" xfId="7319" hidden="1" xr:uid="{00000000-0005-0000-0000-0000FC010000}"/>
    <cellStyle name="20% - Accent1 11" xfId="5549" hidden="1" xr:uid="{00000000-0005-0000-0000-0000FD010000}"/>
    <cellStyle name="20% - Accent1 11" xfId="5464" hidden="1" xr:uid="{00000000-0005-0000-0000-0000FE010000}"/>
    <cellStyle name="20% - Accent1 11" xfId="5371" hidden="1" xr:uid="{00000000-0005-0000-0000-0000FF010000}"/>
    <cellStyle name="20% - Accent1 11" xfId="4597" hidden="1" xr:uid="{00000000-0005-0000-0000-000000020000}"/>
    <cellStyle name="20% - Accent1 11" xfId="5895" hidden="1" xr:uid="{00000000-0005-0000-0000-000001020000}"/>
    <cellStyle name="20% - Accent1 11" xfId="5774" hidden="1" xr:uid="{00000000-0005-0000-0000-000002020000}"/>
    <cellStyle name="20% - Accent1 11" xfId="3869" hidden="1" xr:uid="{00000000-0005-0000-0000-000003020000}"/>
    <cellStyle name="20% - Accent1 11" xfId="3704" hidden="1" xr:uid="{00000000-0005-0000-0000-000004020000}"/>
    <cellStyle name="20% - Accent1 11" xfId="3524" hidden="1" xr:uid="{00000000-0005-0000-0000-000005020000}"/>
    <cellStyle name="20% - Accent1 11" xfId="2931" hidden="1" xr:uid="{00000000-0005-0000-0000-000006020000}"/>
    <cellStyle name="20% - Accent1 11" xfId="5744" hidden="1" xr:uid="{00000000-0005-0000-0000-000007020000}"/>
    <cellStyle name="20% - Accent1 11" xfId="6437" hidden="1" xr:uid="{00000000-0005-0000-0000-000008020000}"/>
    <cellStyle name="20% - Accent1 11" xfId="2204" hidden="1" xr:uid="{00000000-0005-0000-0000-000009020000}"/>
    <cellStyle name="20% - Accent1 11" xfId="2012" hidden="1" xr:uid="{00000000-0005-0000-0000-00000A020000}"/>
    <cellStyle name="20% - Accent1 11" xfId="1839" hidden="1" xr:uid="{00000000-0005-0000-0000-00000B020000}"/>
    <cellStyle name="20% - Accent1 11" xfId="1133" hidden="1" xr:uid="{00000000-0005-0000-0000-00000C020000}"/>
    <cellStyle name="20% - Accent1 11" xfId="1008" hidden="1" xr:uid="{00000000-0005-0000-0000-00000D020000}"/>
    <cellStyle name="20% - Accent1 11" xfId="772" hidden="1" xr:uid="{00000000-0005-0000-0000-00000E020000}"/>
    <cellStyle name="20% - Accent1 11" xfId="13339" hidden="1" xr:uid="{00000000-0005-0000-0000-00000F020000}"/>
    <cellStyle name="20% - Accent1 11" xfId="13419" hidden="1" xr:uid="{00000000-0005-0000-0000-000010020000}"/>
    <cellStyle name="20% - Accent1 11" xfId="13943" hidden="1" xr:uid="{00000000-0005-0000-0000-000011020000}"/>
    <cellStyle name="20% - Accent1 11" xfId="14017" hidden="1" xr:uid="{00000000-0005-0000-0000-000012020000}"/>
    <cellStyle name="20% - Accent1 11" xfId="14093" hidden="1" xr:uid="{00000000-0005-0000-0000-000013020000}"/>
    <cellStyle name="20% - Accent1 11" xfId="14171" hidden="1" xr:uid="{00000000-0005-0000-0000-000014020000}"/>
    <cellStyle name="20% - Accent1 11" xfId="14756" hidden="1" xr:uid="{00000000-0005-0000-0000-000015020000}"/>
    <cellStyle name="20% - Accent1 11" xfId="14832" hidden="1" xr:uid="{00000000-0005-0000-0000-000016020000}"/>
    <cellStyle name="20% - Accent1 11" xfId="14911" hidden="1" xr:uid="{00000000-0005-0000-0000-000017020000}"/>
    <cellStyle name="20% - Accent1 11" xfId="15138" hidden="1" xr:uid="{00000000-0005-0000-0000-000018020000}"/>
    <cellStyle name="20% - Accent1 11" xfId="14599" hidden="1" xr:uid="{00000000-0005-0000-0000-000019020000}"/>
    <cellStyle name="20% - Accent1 11" xfId="14671" hidden="1" xr:uid="{00000000-0005-0000-0000-00001A020000}"/>
    <cellStyle name="20% - Accent1 11" xfId="15351" hidden="1" xr:uid="{00000000-0005-0000-0000-00001B020000}"/>
    <cellStyle name="20% - Accent1 11" xfId="15427" hidden="1" xr:uid="{00000000-0005-0000-0000-00001C020000}"/>
    <cellStyle name="20% - Accent1 11" xfId="15505" hidden="1" xr:uid="{00000000-0005-0000-0000-00001D020000}"/>
    <cellStyle name="20% - Accent1 11" xfId="15702" hidden="1" xr:uid="{00000000-0005-0000-0000-00001E020000}"/>
    <cellStyle name="20% - Accent1 11" xfId="14694" hidden="1" xr:uid="{00000000-0005-0000-0000-00001F020000}"/>
    <cellStyle name="20% - Accent1 11" xfId="14471" hidden="1" xr:uid="{00000000-0005-0000-0000-000020020000}"/>
    <cellStyle name="20% - Accent1 11" xfId="15883" hidden="1" xr:uid="{00000000-0005-0000-0000-000021020000}"/>
    <cellStyle name="20% - Accent1 11" xfId="15959" hidden="1" xr:uid="{00000000-0005-0000-0000-000022020000}"/>
    <cellStyle name="20% - Accent1 11" xfId="16037" hidden="1" xr:uid="{00000000-0005-0000-0000-000023020000}"/>
    <cellStyle name="20% - Accent1 11" xfId="16220" hidden="1" xr:uid="{00000000-0005-0000-0000-000024020000}"/>
    <cellStyle name="20% - Accent1 11" xfId="16296" hidden="1" xr:uid="{00000000-0005-0000-0000-000025020000}"/>
    <cellStyle name="20% - Accent1 11" xfId="16374" hidden="1" xr:uid="{00000000-0005-0000-0000-000026020000}"/>
    <cellStyle name="20% - Accent1 11" xfId="16557" hidden="1" xr:uid="{00000000-0005-0000-0000-000027020000}"/>
    <cellStyle name="20% - Accent1 11" xfId="16633" hidden="1" xr:uid="{00000000-0005-0000-0000-000028020000}"/>
    <cellStyle name="20% - Accent1 11" xfId="16735" hidden="1" xr:uid="{00000000-0005-0000-0000-000029020000}"/>
    <cellStyle name="20% - Accent1 11" xfId="16809" hidden="1" xr:uid="{00000000-0005-0000-0000-00002A020000}"/>
    <cellStyle name="20% - Accent1 11" xfId="16885" hidden="1" xr:uid="{00000000-0005-0000-0000-00002B020000}"/>
    <cellStyle name="20% - Accent1 11" xfId="16963" hidden="1" xr:uid="{00000000-0005-0000-0000-00002C020000}"/>
    <cellStyle name="20% - Accent1 11" xfId="17548" hidden="1" xr:uid="{00000000-0005-0000-0000-00002D020000}"/>
    <cellStyle name="20% - Accent1 11" xfId="17624" hidden="1" xr:uid="{00000000-0005-0000-0000-00002E020000}"/>
    <cellStyle name="20% - Accent1 11" xfId="17703" hidden="1" xr:uid="{00000000-0005-0000-0000-00002F020000}"/>
    <cellStyle name="20% - Accent1 11" xfId="17930" hidden="1" xr:uid="{00000000-0005-0000-0000-000030020000}"/>
    <cellStyle name="20% - Accent1 11" xfId="17391" hidden="1" xr:uid="{00000000-0005-0000-0000-000031020000}"/>
    <cellStyle name="20% - Accent1 11" xfId="17463" hidden="1" xr:uid="{00000000-0005-0000-0000-000032020000}"/>
    <cellStyle name="20% - Accent1 11" xfId="18143" hidden="1" xr:uid="{00000000-0005-0000-0000-000033020000}"/>
    <cellStyle name="20% - Accent1 11" xfId="18219" hidden="1" xr:uid="{00000000-0005-0000-0000-000034020000}"/>
    <cellStyle name="20% - Accent1 11" xfId="18297" hidden="1" xr:uid="{00000000-0005-0000-0000-000035020000}"/>
    <cellStyle name="20% - Accent1 11" xfId="18494" hidden="1" xr:uid="{00000000-0005-0000-0000-000036020000}"/>
    <cellStyle name="20% - Accent1 11" xfId="17486" hidden="1" xr:uid="{00000000-0005-0000-0000-000037020000}"/>
    <cellStyle name="20% - Accent1 11" xfId="17263" hidden="1" xr:uid="{00000000-0005-0000-0000-000038020000}"/>
    <cellStyle name="20% - Accent1 11" xfId="18675" hidden="1" xr:uid="{00000000-0005-0000-0000-000039020000}"/>
    <cellStyle name="20% - Accent1 11" xfId="18751" hidden="1" xr:uid="{00000000-0005-0000-0000-00003A020000}"/>
    <cellStyle name="20% - Accent1 11" xfId="18829" hidden="1" xr:uid="{00000000-0005-0000-0000-00003B020000}"/>
    <cellStyle name="20% - Accent1 11" xfId="19012" hidden="1" xr:uid="{00000000-0005-0000-0000-00003C020000}"/>
    <cellStyle name="20% - Accent1 11" xfId="19088" hidden="1" xr:uid="{00000000-0005-0000-0000-00003D020000}"/>
    <cellStyle name="20% - Accent1 11" xfId="19166" hidden="1" xr:uid="{00000000-0005-0000-0000-00003E020000}"/>
    <cellStyle name="20% - Accent1 11" xfId="19349" hidden="1" xr:uid="{00000000-0005-0000-0000-00003F020000}"/>
    <cellStyle name="20% - Accent1 11" xfId="19425" hidden="1" xr:uid="{00000000-0005-0000-0000-000040020000}"/>
    <cellStyle name="20% - Accent1 11" xfId="13819" hidden="1" xr:uid="{00000000-0005-0000-0000-000041020000}"/>
    <cellStyle name="20% - Accent1 11" xfId="13745" hidden="1" xr:uid="{00000000-0005-0000-0000-000042020000}"/>
    <cellStyle name="20% - Accent1 11" xfId="13665" hidden="1" xr:uid="{00000000-0005-0000-0000-000043020000}"/>
    <cellStyle name="20% - Accent1 11" xfId="13582" hidden="1" xr:uid="{00000000-0005-0000-0000-000044020000}"/>
    <cellStyle name="20% - Accent1 11" xfId="6410" hidden="1" xr:uid="{00000000-0005-0000-0000-000045020000}"/>
    <cellStyle name="20% - Accent1 11" xfId="6211" hidden="1" xr:uid="{00000000-0005-0000-0000-000046020000}"/>
    <cellStyle name="20% - Accent1 11" xfId="5930" hidden="1" xr:uid="{00000000-0005-0000-0000-000047020000}"/>
    <cellStyle name="20% - Accent1 11" xfId="4921" hidden="1" xr:uid="{00000000-0005-0000-0000-000048020000}"/>
    <cellStyle name="20% - Accent1 11" xfId="6752" hidden="1" xr:uid="{00000000-0005-0000-0000-000049020000}"/>
    <cellStyle name="20% - Accent1 11" xfId="6571" hidden="1" xr:uid="{00000000-0005-0000-0000-00004A020000}"/>
    <cellStyle name="20% - Accent1 11" xfId="4278" hidden="1" xr:uid="{00000000-0005-0000-0000-00004B020000}"/>
    <cellStyle name="20% - Accent1 11" xfId="4092" hidden="1" xr:uid="{00000000-0005-0000-0000-00004C020000}"/>
    <cellStyle name="20% - Accent1 11" xfId="4000" hidden="1" xr:uid="{00000000-0005-0000-0000-00004D020000}"/>
    <cellStyle name="20% - Accent1 11" xfId="3016" hidden="1" xr:uid="{00000000-0005-0000-0000-00004E020000}"/>
    <cellStyle name="20% - Accent1 11" xfId="6525" hidden="1" xr:uid="{00000000-0005-0000-0000-00004F020000}"/>
    <cellStyle name="20% - Accent1 11" xfId="7067" hidden="1" xr:uid="{00000000-0005-0000-0000-000050020000}"/>
    <cellStyle name="20% - Accent1 11" xfId="2492" hidden="1" xr:uid="{00000000-0005-0000-0000-000051020000}"/>
    <cellStyle name="20% - Accent1 11" xfId="2391" hidden="1" xr:uid="{00000000-0005-0000-0000-000052020000}"/>
    <cellStyle name="20% - Accent1 11" xfId="2185" hidden="1" xr:uid="{00000000-0005-0000-0000-000053020000}"/>
    <cellStyle name="20% - Accent1 11" xfId="1242" hidden="1" xr:uid="{00000000-0005-0000-0000-000054020000}"/>
    <cellStyle name="20% - Accent1 11" xfId="1119" hidden="1" xr:uid="{00000000-0005-0000-0000-000055020000}"/>
    <cellStyle name="20% - Accent1 11" xfId="938" hidden="1" xr:uid="{00000000-0005-0000-0000-000056020000}"/>
    <cellStyle name="20% - Accent1 11" xfId="19487" hidden="1" xr:uid="{00000000-0005-0000-0000-000057020000}"/>
    <cellStyle name="20% - Accent1 11" xfId="19563" hidden="1" xr:uid="{00000000-0005-0000-0000-000058020000}"/>
    <cellStyle name="20% - Accent1 11" xfId="19665" hidden="1" xr:uid="{00000000-0005-0000-0000-000059020000}"/>
    <cellStyle name="20% - Accent1 11" xfId="19739" hidden="1" xr:uid="{00000000-0005-0000-0000-00005A020000}"/>
    <cellStyle name="20% - Accent1 11" xfId="19815" hidden="1" xr:uid="{00000000-0005-0000-0000-00005B020000}"/>
    <cellStyle name="20% - Accent1 11" xfId="19893" hidden="1" xr:uid="{00000000-0005-0000-0000-00005C020000}"/>
    <cellStyle name="20% - Accent1 11" xfId="20478" hidden="1" xr:uid="{00000000-0005-0000-0000-00005D020000}"/>
    <cellStyle name="20% - Accent1 11" xfId="20554" hidden="1" xr:uid="{00000000-0005-0000-0000-00005E020000}"/>
    <cellStyle name="20% - Accent1 11" xfId="20633" hidden="1" xr:uid="{00000000-0005-0000-0000-00005F020000}"/>
    <cellStyle name="20% - Accent1 11" xfId="20860" hidden="1" xr:uid="{00000000-0005-0000-0000-000060020000}"/>
    <cellStyle name="20% - Accent1 11" xfId="20321" hidden="1" xr:uid="{00000000-0005-0000-0000-000061020000}"/>
    <cellStyle name="20% - Accent1 11" xfId="20393" hidden="1" xr:uid="{00000000-0005-0000-0000-000062020000}"/>
    <cellStyle name="20% - Accent1 11" xfId="21073" hidden="1" xr:uid="{00000000-0005-0000-0000-000063020000}"/>
    <cellStyle name="20% - Accent1 11" xfId="21149" hidden="1" xr:uid="{00000000-0005-0000-0000-000064020000}"/>
    <cellStyle name="20% - Accent1 11" xfId="21227" hidden="1" xr:uid="{00000000-0005-0000-0000-000065020000}"/>
    <cellStyle name="20% - Accent1 11" xfId="21424" hidden="1" xr:uid="{00000000-0005-0000-0000-000066020000}"/>
    <cellStyle name="20% - Accent1 11" xfId="20416" hidden="1" xr:uid="{00000000-0005-0000-0000-000067020000}"/>
    <cellStyle name="20% - Accent1 11" xfId="20193" hidden="1" xr:uid="{00000000-0005-0000-0000-000068020000}"/>
    <cellStyle name="20% - Accent1 11" xfId="21605" hidden="1" xr:uid="{00000000-0005-0000-0000-000069020000}"/>
    <cellStyle name="20% - Accent1 11" xfId="21681" hidden="1" xr:uid="{00000000-0005-0000-0000-00006A020000}"/>
    <cellStyle name="20% - Accent1 11" xfId="21759" hidden="1" xr:uid="{00000000-0005-0000-0000-00006B020000}"/>
    <cellStyle name="20% - Accent1 11" xfId="21942" hidden="1" xr:uid="{00000000-0005-0000-0000-00006C020000}"/>
    <cellStyle name="20% - Accent1 11" xfId="22018" hidden="1" xr:uid="{00000000-0005-0000-0000-00006D020000}"/>
    <cellStyle name="20% - Accent1 11" xfId="22096" hidden="1" xr:uid="{00000000-0005-0000-0000-00006E020000}"/>
    <cellStyle name="20% - Accent1 11" xfId="22279" hidden="1" xr:uid="{00000000-0005-0000-0000-00006F020000}"/>
    <cellStyle name="20% - Accent1 11" xfId="22355" hidden="1" xr:uid="{00000000-0005-0000-0000-000070020000}"/>
    <cellStyle name="20% - Accent1 11" xfId="22457" hidden="1" xr:uid="{00000000-0005-0000-0000-000071020000}"/>
    <cellStyle name="20% - Accent1 11" xfId="22531" hidden="1" xr:uid="{00000000-0005-0000-0000-000072020000}"/>
    <cellStyle name="20% - Accent1 11" xfId="22607" hidden="1" xr:uid="{00000000-0005-0000-0000-000073020000}"/>
    <cellStyle name="20% - Accent1 11" xfId="22685" hidden="1" xr:uid="{00000000-0005-0000-0000-000074020000}"/>
    <cellStyle name="20% - Accent1 11" xfId="23270" hidden="1" xr:uid="{00000000-0005-0000-0000-000075020000}"/>
    <cellStyle name="20% - Accent1 11" xfId="23346" hidden="1" xr:uid="{00000000-0005-0000-0000-000076020000}"/>
    <cellStyle name="20% - Accent1 11" xfId="23425" hidden="1" xr:uid="{00000000-0005-0000-0000-000077020000}"/>
    <cellStyle name="20% - Accent1 11" xfId="23652" hidden="1" xr:uid="{00000000-0005-0000-0000-000078020000}"/>
    <cellStyle name="20% - Accent1 11" xfId="23113" hidden="1" xr:uid="{00000000-0005-0000-0000-000079020000}"/>
    <cellStyle name="20% - Accent1 11" xfId="23185" hidden="1" xr:uid="{00000000-0005-0000-0000-00007A020000}"/>
    <cellStyle name="20% - Accent1 11" xfId="23865" hidden="1" xr:uid="{00000000-0005-0000-0000-00007B020000}"/>
    <cellStyle name="20% - Accent1 11" xfId="23941" hidden="1" xr:uid="{00000000-0005-0000-0000-00007C020000}"/>
    <cellStyle name="20% - Accent1 11" xfId="24019" hidden="1" xr:uid="{00000000-0005-0000-0000-00007D020000}"/>
    <cellStyle name="20% - Accent1 11" xfId="24216" hidden="1" xr:uid="{00000000-0005-0000-0000-00007E020000}"/>
    <cellStyle name="20% - Accent1 11" xfId="23208" hidden="1" xr:uid="{00000000-0005-0000-0000-00007F020000}"/>
    <cellStyle name="20% - Accent1 11" xfId="22985" hidden="1" xr:uid="{00000000-0005-0000-0000-000080020000}"/>
    <cellStyle name="20% - Accent1 11" xfId="24397" hidden="1" xr:uid="{00000000-0005-0000-0000-000081020000}"/>
    <cellStyle name="20% - Accent1 11" xfId="24473" hidden="1" xr:uid="{00000000-0005-0000-0000-000082020000}"/>
    <cellStyle name="20% - Accent1 11" xfId="24551" hidden="1" xr:uid="{00000000-0005-0000-0000-000083020000}"/>
    <cellStyle name="20% - Accent1 11" xfId="24734" hidden="1" xr:uid="{00000000-0005-0000-0000-000084020000}"/>
    <cellStyle name="20% - Accent1 11" xfId="24810" hidden="1" xr:uid="{00000000-0005-0000-0000-000085020000}"/>
    <cellStyle name="20% - Accent1 11" xfId="24888" hidden="1" xr:uid="{00000000-0005-0000-0000-000086020000}"/>
    <cellStyle name="20% - Accent1 11" xfId="25071" hidden="1" xr:uid="{00000000-0005-0000-0000-000087020000}"/>
    <cellStyle name="20% - Accent1 11" xfId="25147" hidden="1" xr:uid="{00000000-0005-0000-0000-000088020000}"/>
    <cellStyle name="20% - Accent1 11" xfId="25260" hidden="1" xr:uid="{00000000-0005-0000-0000-000089020000}"/>
    <cellStyle name="20% - Accent1 11" xfId="25338" hidden="1" xr:uid="{00000000-0005-0000-0000-00008A020000}"/>
    <cellStyle name="20% - Accent1 11" xfId="25442" hidden="1" xr:uid="{00000000-0005-0000-0000-00008B020000}"/>
    <cellStyle name="20% - Accent1 11" xfId="25695" hidden="1" xr:uid="{00000000-0005-0000-0000-00008C020000}"/>
    <cellStyle name="20% - Accent1 11" xfId="27056" hidden="1" xr:uid="{00000000-0005-0000-0000-00008D020000}"/>
    <cellStyle name="20% - Accent1 11" xfId="27205" hidden="1" xr:uid="{00000000-0005-0000-0000-00008E020000}"/>
    <cellStyle name="20% - Accent1 11" xfId="27389" hidden="1" xr:uid="{00000000-0005-0000-0000-00008F020000}"/>
    <cellStyle name="20% - Accent1 11" xfId="28078" hidden="1" xr:uid="{00000000-0005-0000-0000-000090020000}"/>
    <cellStyle name="20% - Accent1 11" xfId="26803" hidden="1" xr:uid="{00000000-0005-0000-0000-000091020000}"/>
    <cellStyle name="20% - Accent1 11" xfId="26893" hidden="1" xr:uid="{00000000-0005-0000-0000-000092020000}"/>
    <cellStyle name="20% - Accent1 11" xfId="28609" hidden="1" xr:uid="{00000000-0005-0000-0000-000093020000}"/>
    <cellStyle name="20% - Accent1 11" xfId="28746" hidden="1" xr:uid="{00000000-0005-0000-0000-000094020000}"/>
    <cellStyle name="20% - Accent1 11" xfId="28904" hidden="1" xr:uid="{00000000-0005-0000-0000-000095020000}"/>
    <cellStyle name="20% - Accent1 11" xfId="29719" hidden="1" xr:uid="{00000000-0005-0000-0000-000096020000}"/>
    <cellStyle name="20% - Accent1 11" xfId="26920" hidden="1" xr:uid="{00000000-0005-0000-0000-000097020000}"/>
    <cellStyle name="20% - Accent1 11" xfId="26466" hidden="1" xr:uid="{00000000-0005-0000-0000-000098020000}"/>
    <cellStyle name="20% - Accent1 11" xfId="30113" hidden="1" xr:uid="{00000000-0005-0000-0000-000099020000}"/>
    <cellStyle name="20% - Accent1 11" xfId="30211" hidden="1" xr:uid="{00000000-0005-0000-0000-00009A020000}"/>
    <cellStyle name="20% - Accent1 11" xfId="30405" hidden="1" xr:uid="{00000000-0005-0000-0000-00009B020000}"/>
    <cellStyle name="20% - Accent1 11" xfId="31114" hidden="1" xr:uid="{00000000-0005-0000-0000-00009C020000}"/>
    <cellStyle name="20% - Accent1 11" xfId="31258" hidden="1" xr:uid="{00000000-0005-0000-0000-00009D020000}"/>
    <cellStyle name="20% - Accent1 11" xfId="31434" hidden="1" xr:uid="{00000000-0005-0000-0000-00009E020000}"/>
    <cellStyle name="20% - Accent1 11" xfId="32120" hidden="1" xr:uid="{00000000-0005-0000-0000-00009F020000}"/>
    <cellStyle name="20% - Accent1 11" xfId="32233" hidden="1" xr:uid="{00000000-0005-0000-0000-0000A0020000}"/>
    <cellStyle name="20% - Accent1 11" xfId="32916" hidden="1" xr:uid="{00000000-0005-0000-0000-0000A1020000}"/>
    <cellStyle name="20% - Accent1 11" xfId="32990" hidden="1" xr:uid="{00000000-0005-0000-0000-0000A2020000}"/>
    <cellStyle name="20% - Accent1 11" xfId="33066" hidden="1" xr:uid="{00000000-0005-0000-0000-0000A3020000}"/>
    <cellStyle name="20% - Accent1 11" xfId="33144" hidden="1" xr:uid="{00000000-0005-0000-0000-0000A4020000}"/>
    <cellStyle name="20% - Accent1 11" xfId="33729" hidden="1" xr:uid="{00000000-0005-0000-0000-0000A5020000}"/>
    <cellStyle name="20% - Accent1 11" xfId="33805" hidden="1" xr:uid="{00000000-0005-0000-0000-0000A6020000}"/>
    <cellStyle name="20% - Accent1 11" xfId="33884" hidden="1" xr:uid="{00000000-0005-0000-0000-0000A7020000}"/>
    <cellStyle name="20% - Accent1 11" xfId="34111" hidden="1" xr:uid="{00000000-0005-0000-0000-0000A8020000}"/>
    <cellStyle name="20% - Accent1 11" xfId="33572" hidden="1" xr:uid="{00000000-0005-0000-0000-0000A9020000}"/>
    <cellStyle name="20% - Accent1 11" xfId="33644" hidden="1" xr:uid="{00000000-0005-0000-0000-0000AA020000}"/>
    <cellStyle name="20% - Accent1 11" xfId="34324" hidden="1" xr:uid="{00000000-0005-0000-0000-0000AB020000}"/>
    <cellStyle name="20% - Accent1 11" xfId="34400" hidden="1" xr:uid="{00000000-0005-0000-0000-0000AC020000}"/>
    <cellStyle name="20% - Accent1 11" xfId="34478" hidden="1" xr:uid="{00000000-0005-0000-0000-0000AD020000}"/>
    <cellStyle name="20% - Accent1 11" xfId="34675" hidden="1" xr:uid="{00000000-0005-0000-0000-0000AE020000}"/>
    <cellStyle name="20% - Accent1 11" xfId="33667" hidden="1" xr:uid="{00000000-0005-0000-0000-0000AF020000}"/>
    <cellStyle name="20% - Accent1 11" xfId="33444" hidden="1" xr:uid="{00000000-0005-0000-0000-0000B0020000}"/>
    <cellStyle name="20% - Accent1 11" xfId="34856" hidden="1" xr:uid="{00000000-0005-0000-0000-0000B1020000}"/>
    <cellStyle name="20% - Accent1 11" xfId="34932" hidden="1" xr:uid="{00000000-0005-0000-0000-0000B2020000}"/>
    <cellStyle name="20% - Accent1 11" xfId="35010" hidden="1" xr:uid="{00000000-0005-0000-0000-0000B3020000}"/>
    <cellStyle name="20% - Accent1 11" xfId="35193" hidden="1" xr:uid="{00000000-0005-0000-0000-0000B4020000}"/>
    <cellStyle name="20% - Accent1 11" xfId="35269" hidden="1" xr:uid="{00000000-0005-0000-0000-0000B5020000}"/>
    <cellStyle name="20% - Accent1 11" xfId="35347" hidden="1" xr:uid="{00000000-0005-0000-0000-0000B6020000}"/>
    <cellStyle name="20% - Accent1 11" xfId="35530" hidden="1" xr:uid="{00000000-0005-0000-0000-0000B7020000}"/>
    <cellStyle name="20% - Accent1 11" xfId="35606" hidden="1" xr:uid="{00000000-0005-0000-0000-0000B8020000}"/>
    <cellStyle name="20% - Accent1 11" xfId="35708" hidden="1" xr:uid="{00000000-0005-0000-0000-0000B9020000}"/>
    <cellStyle name="20% - Accent1 11" xfId="35782" hidden="1" xr:uid="{00000000-0005-0000-0000-0000BA020000}"/>
    <cellStyle name="20% - Accent1 11" xfId="35858" hidden="1" xr:uid="{00000000-0005-0000-0000-0000BB020000}"/>
    <cellStyle name="20% - Accent1 11" xfId="35936" hidden="1" xr:uid="{00000000-0005-0000-0000-0000BC020000}"/>
    <cellStyle name="20% - Accent1 11" xfId="36521" hidden="1" xr:uid="{00000000-0005-0000-0000-0000BD020000}"/>
    <cellStyle name="20% - Accent1 11" xfId="36597" hidden="1" xr:uid="{00000000-0005-0000-0000-0000BE020000}"/>
    <cellStyle name="20% - Accent1 11" xfId="36676" hidden="1" xr:uid="{00000000-0005-0000-0000-0000BF020000}"/>
    <cellStyle name="20% - Accent1 11" xfId="36903" hidden="1" xr:uid="{00000000-0005-0000-0000-0000C0020000}"/>
    <cellStyle name="20% - Accent1 11" xfId="36364" hidden="1" xr:uid="{00000000-0005-0000-0000-0000C1020000}"/>
    <cellStyle name="20% - Accent1 11" xfId="36436" hidden="1" xr:uid="{00000000-0005-0000-0000-0000C2020000}"/>
    <cellStyle name="20% - Accent1 11" xfId="37116" hidden="1" xr:uid="{00000000-0005-0000-0000-0000C3020000}"/>
    <cellStyle name="20% - Accent1 11" xfId="37192" hidden="1" xr:uid="{00000000-0005-0000-0000-0000C4020000}"/>
    <cellStyle name="20% - Accent1 11" xfId="37270" hidden="1" xr:uid="{00000000-0005-0000-0000-0000C5020000}"/>
    <cellStyle name="20% - Accent1 11" xfId="37467" hidden="1" xr:uid="{00000000-0005-0000-0000-0000C6020000}"/>
    <cellStyle name="20% - Accent1 11" xfId="36459" hidden="1" xr:uid="{00000000-0005-0000-0000-0000C7020000}"/>
    <cellStyle name="20% - Accent1 11" xfId="36236" hidden="1" xr:uid="{00000000-0005-0000-0000-0000C8020000}"/>
    <cellStyle name="20% - Accent1 11" xfId="37648" hidden="1" xr:uid="{00000000-0005-0000-0000-0000C9020000}"/>
    <cellStyle name="20% - Accent1 11" xfId="37724" hidden="1" xr:uid="{00000000-0005-0000-0000-0000CA020000}"/>
    <cellStyle name="20% - Accent1 11" xfId="37802" hidden="1" xr:uid="{00000000-0005-0000-0000-0000CB020000}"/>
    <cellStyle name="20% - Accent1 11" xfId="37985" hidden="1" xr:uid="{00000000-0005-0000-0000-0000CC020000}"/>
    <cellStyle name="20% - Accent1 11" xfId="38061" hidden="1" xr:uid="{00000000-0005-0000-0000-0000CD020000}"/>
    <cellStyle name="20% - Accent1 11" xfId="38139" hidden="1" xr:uid="{00000000-0005-0000-0000-0000CE020000}"/>
    <cellStyle name="20% - Accent1 11" xfId="38322" hidden="1" xr:uid="{00000000-0005-0000-0000-0000CF020000}"/>
    <cellStyle name="20% - Accent1 11" xfId="38398" hidden="1" xr:uid="{00000000-0005-0000-0000-0000D0020000}"/>
    <cellStyle name="20% - Accent1 11" xfId="32687" hidden="1" xr:uid="{00000000-0005-0000-0000-0000D1020000}"/>
    <cellStyle name="20% - Accent1 11" xfId="32613" hidden="1" xr:uid="{00000000-0005-0000-0000-0000D2020000}"/>
    <cellStyle name="20% - Accent1 11" xfId="32533" hidden="1" xr:uid="{00000000-0005-0000-0000-0000D3020000}"/>
    <cellStyle name="20% - Accent1 11" xfId="32447" hidden="1" xr:uid="{00000000-0005-0000-0000-0000D4020000}"/>
    <cellStyle name="20% - Accent1 11" xfId="30677" hidden="1" xr:uid="{00000000-0005-0000-0000-0000D5020000}"/>
    <cellStyle name="20% - Accent1 11" xfId="30592" hidden="1" xr:uid="{00000000-0005-0000-0000-0000D6020000}"/>
    <cellStyle name="20% - Accent1 11" xfId="30499" hidden="1" xr:uid="{00000000-0005-0000-0000-0000D7020000}"/>
    <cellStyle name="20% - Accent1 11" xfId="29725" hidden="1" xr:uid="{00000000-0005-0000-0000-0000D8020000}"/>
    <cellStyle name="20% - Accent1 11" xfId="31023" hidden="1" xr:uid="{00000000-0005-0000-0000-0000D9020000}"/>
    <cellStyle name="20% - Accent1 11" xfId="30902" hidden="1" xr:uid="{00000000-0005-0000-0000-0000DA020000}"/>
    <cellStyle name="20% - Accent1 11" xfId="28997" hidden="1" xr:uid="{00000000-0005-0000-0000-0000DB020000}"/>
    <cellStyle name="20% - Accent1 11" xfId="28832" hidden="1" xr:uid="{00000000-0005-0000-0000-0000DC020000}"/>
    <cellStyle name="20% - Accent1 11" xfId="28652" hidden="1" xr:uid="{00000000-0005-0000-0000-0000DD020000}"/>
    <cellStyle name="20% - Accent1 11" xfId="28059" hidden="1" xr:uid="{00000000-0005-0000-0000-0000DE020000}"/>
    <cellStyle name="20% - Accent1 11" xfId="30872" hidden="1" xr:uid="{00000000-0005-0000-0000-0000DF020000}"/>
    <cellStyle name="20% - Accent1 11" xfId="31565" hidden="1" xr:uid="{00000000-0005-0000-0000-0000E0020000}"/>
    <cellStyle name="20% - Accent1 11" xfId="27332" hidden="1" xr:uid="{00000000-0005-0000-0000-0000E1020000}"/>
    <cellStyle name="20% - Accent1 11" xfId="27140" hidden="1" xr:uid="{00000000-0005-0000-0000-0000E2020000}"/>
    <cellStyle name="20% - Accent1 11" xfId="26967" hidden="1" xr:uid="{00000000-0005-0000-0000-0000E3020000}"/>
    <cellStyle name="20% - Accent1 11" xfId="26261" hidden="1" xr:uid="{00000000-0005-0000-0000-0000E4020000}"/>
    <cellStyle name="20% - Accent1 11" xfId="26136" hidden="1" xr:uid="{00000000-0005-0000-0000-0000E5020000}"/>
    <cellStyle name="20% - Accent1 11" xfId="25900" hidden="1" xr:uid="{00000000-0005-0000-0000-0000E6020000}"/>
    <cellStyle name="20% - Accent1 11" xfId="38467" hidden="1" xr:uid="{00000000-0005-0000-0000-0000E7020000}"/>
    <cellStyle name="20% - Accent1 11" xfId="38547" hidden="1" xr:uid="{00000000-0005-0000-0000-0000E8020000}"/>
    <cellStyle name="20% - Accent1 11" xfId="39071" hidden="1" xr:uid="{00000000-0005-0000-0000-0000E9020000}"/>
    <cellStyle name="20% - Accent1 11" xfId="39145" hidden="1" xr:uid="{00000000-0005-0000-0000-0000EA020000}"/>
    <cellStyle name="20% - Accent1 11" xfId="39221" hidden="1" xr:uid="{00000000-0005-0000-0000-0000EB020000}"/>
    <cellStyle name="20% - Accent1 11" xfId="39299" hidden="1" xr:uid="{00000000-0005-0000-0000-0000EC020000}"/>
    <cellStyle name="20% - Accent1 11" xfId="39884" hidden="1" xr:uid="{00000000-0005-0000-0000-0000ED020000}"/>
    <cellStyle name="20% - Accent1 11" xfId="39960" hidden="1" xr:uid="{00000000-0005-0000-0000-0000EE020000}"/>
    <cellStyle name="20% - Accent1 11" xfId="40039" hidden="1" xr:uid="{00000000-0005-0000-0000-0000EF020000}"/>
    <cellStyle name="20% - Accent1 11" xfId="40266" hidden="1" xr:uid="{00000000-0005-0000-0000-0000F0020000}"/>
    <cellStyle name="20% - Accent1 11" xfId="39727" hidden="1" xr:uid="{00000000-0005-0000-0000-0000F1020000}"/>
    <cellStyle name="20% - Accent1 11" xfId="39799" hidden="1" xr:uid="{00000000-0005-0000-0000-0000F2020000}"/>
    <cellStyle name="20% - Accent1 11" xfId="40479" hidden="1" xr:uid="{00000000-0005-0000-0000-0000F3020000}"/>
    <cellStyle name="20% - Accent1 11" xfId="40555" hidden="1" xr:uid="{00000000-0005-0000-0000-0000F4020000}"/>
    <cellStyle name="20% - Accent1 11" xfId="40633" hidden="1" xr:uid="{00000000-0005-0000-0000-0000F5020000}"/>
    <cellStyle name="20% - Accent1 11" xfId="40830" hidden="1" xr:uid="{00000000-0005-0000-0000-0000F6020000}"/>
    <cellStyle name="20% - Accent1 11" xfId="39822" hidden="1" xr:uid="{00000000-0005-0000-0000-0000F7020000}"/>
    <cellStyle name="20% - Accent1 11" xfId="39599" hidden="1" xr:uid="{00000000-0005-0000-0000-0000F8020000}"/>
    <cellStyle name="20% - Accent1 11" xfId="41011" hidden="1" xr:uid="{00000000-0005-0000-0000-0000F9020000}"/>
    <cellStyle name="20% - Accent1 11" xfId="41087" hidden="1" xr:uid="{00000000-0005-0000-0000-0000FA020000}"/>
    <cellStyle name="20% - Accent1 11" xfId="41165" hidden="1" xr:uid="{00000000-0005-0000-0000-0000FB020000}"/>
    <cellStyle name="20% - Accent1 11" xfId="41348" hidden="1" xr:uid="{00000000-0005-0000-0000-0000FC020000}"/>
    <cellStyle name="20% - Accent1 11" xfId="41424" hidden="1" xr:uid="{00000000-0005-0000-0000-0000FD020000}"/>
    <cellStyle name="20% - Accent1 11" xfId="41502" hidden="1" xr:uid="{00000000-0005-0000-0000-0000FE020000}"/>
    <cellStyle name="20% - Accent1 11" xfId="41685" hidden="1" xr:uid="{00000000-0005-0000-0000-0000FF020000}"/>
    <cellStyle name="20% - Accent1 11" xfId="41761" hidden="1" xr:uid="{00000000-0005-0000-0000-000000030000}"/>
    <cellStyle name="20% - Accent1 11" xfId="41863" hidden="1" xr:uid="{00000000-0005-0000-0000-000001030000}"/>
    <cellStyle name="20% - Accent1 11" xfId="41937" hidden="1" xr:uid="{00000000-0005-0000-0000-000002030000}"/>
    <cellStyle name="20% - Accent1 11" xfId="42013" hidden="1" xr:uid="{00000000-0005-0000-0000-000003030000}"/>
    <cellStyle name="20% - Accent1 11" xfId="42091" hidden="1" xr:uid="{00000000-0005-0000-0000-000004030000}"/>
    <cellStyle name="20% - Accent1 11" xfId="42676" hidden="1" xr:uid="{00000000-0005-0000-0000-000005030000}"/>
    <cellStyle name="20% - Accent1 11" xfId="42752" hidden="1" xr:uid="{00000000-0005-0000-0000-000006030000}"/>
    <cellStyle name="20% - Accent1 11" xfId="42831" hidden="1" xr:uid="{00000000-0005-0000-0000-000007030000}"/>
    <cellStyle name="20% - Accent1 11" xfId="43058" hidden="1" xr:uid="{00000000-0005-0000-0000-000008030000}"/>
    <cellStyle name="20% - Accent1 11" xfId="42519" hidden="1" xr:uid="{00000000-0005-0000-0000-000009030000}"/>
    <cellStyle name="20% - Accent1 11" xfId="42591" hidden="1" xr:uid="{00000000-0005-0000-0000-00000A030000}"/>
    <cellStyle name="20% - Accent1 11" xfId="43271" hidden="1" xr:uid="{00000000-0005-0000-0000-00000B030000}"/>
    <cellStyle name="20% - Accent1 11" xfId="43347" hidden="1" xr:uid="{00000000-0005-0000-0000-00000C030000}"/>
    <cellStyle name="20% - Accent1 11" xfId="43425" hidden="1" xr:uid="{00000000-0005-0000-0000-00000D030000}"/>
    <cellStyle name="20% - Accent1 11" xfId="43622" hidden="1" xr:uid="{00000000-0005-0000-0000-00000E030000}"/>
    <cellStyle name="20% - Accent1 11" xfId="42614" hidden="1" xr:uid="{00000000-0005-0000-0000-00000F030000}"/>
    <cellStyle name="20% - Accent1 11" xfId="42391" hidden="1" xr:uid="{00000000-0005-0000-0000-000010030000}"/>
    <cellStyle name="20% - Accent1 11" xfId="43803" hidden="1" xr:uid="{00000000-0005-0000-0000-000011030000}"/>
    <cellStyle name="20% - Accent1 11" xfId="43879" hidden="1" xr:uid="{00000000-0005-0000-0000-000012030000}"/>
    <cellStyle name="20% - Accent1 11" xfId="43957" hidden="1" xr:uid="{00000000-0005-0000-0000-000013030000}"/>
    <cellStyle name="20% - Accent1 11" xfId="44140" hidden="1" xr:uid="{00000000-0005-0000-0000-000014030000}"/>
    <cellStyle name="20% - Accent1 11" xfId="44216" hidden="1" xr:uid="{00000000-0005-0000-0000-000015030000}"/>
    <cellStyle name="20% - Accent1 11" xfId="44294" hidden="1" xr:uid="{00000000-0005-0000-0000-000016030000}"/>
    <cellStyle name="20% - Accent1 11" xfId="44477" hidden="1" xr:uid="{00000000-0005-0000-0000-000017030000}"/>
    <cellStyle name="20% - Accent1 11" xfId="44553" hidden="1" xr:uid="{00000000-0005-0000-0000-000018030000}"/>
    <cellStyle name="20% - Accent1 11" xfId="38947" hidden="1" xr:uid="{00000000-0005-0000-0000-000019030000}"/>
    <cellStyle name="20% - Accent1 11" xfId="38873" hidden="1" xr:uid="{00000000-0005-0000-0000-00001A030000}"/>
    <cellStyle name="20% - Accent1 11" xfId="38793" hidden="1" xr:uid="{00000000-0005-0000-0000-00001B030000}"/>
    <cellStyle name="20% - Accent1 11" xfId="38710" hidden="1" xr:uid="{00000000-0005-0000-0000-00001C030000}"/>
    <cellStyle name="20% - Accent1 11" xfId="31538" hidden="1" xr:uid="{00000000-0005-0000-0000-00001D030000}"/>
    <cellStyle name="20% - Accent1 11" xfId="31339" hidden="1" xr:uid="{00000000-0005-0000-0000-00001E030000}"/>
    <cellStyle name="20% - Accent1 11" xfId="31058" hidden="1" xr:uid="{00000000-0005-0000-0000-00001F030000}"/>
    <cellStyle name="20% - Accent1 11" xfId="30049" hidden="1" xr:uid="{00000000-0005-0000-0000-000020030000}"/>
    <cellStyle name="20% - Accent1 11" xfId="31880" hidden="1" xr:uid="{00000000-0005-0000-0000-000021030000}"/>
    <cellStyle name="20% - Accent1 11" xfId="31699" hidden="1" xr:uid="{00000000-0005-0000-0000-000022030000}"/>
    <cellStyle name="20% - Accent1 11" xfId="29406" hidden="1" xr:uid="{00000000-0005-0000-0000-000023030000}"/>
    <cellStyle name="20% - Accent1 11" xfId="29220" hidden="1" xr:uid="{00000000-0005-0000-0000-000024030000}"/>
    <cellStyle name="20% - Accent1 11" xfId="29128" hidden="1" xr:uid="{00000000-0005-0000-0000-000025030000}"/>
    <cellStyle name="20% - Accent1 11" xfId="28144" hidden="1" xr:uid="{00000000-0005-0000-0000-000026030000}"/>
    <cellStyle name="20% - Accent1 11" xfId="31653" hidden="1" xr:uid="{00000000-0005-0000-0000-000027030000}"/>
    <cellStyle name="20% - Accent1 11" xfId="32195" hidden="1" xr:uid="{00000000-0005-0000-0000-000028030000}"/>
    <cellStyle name="20% - Accent1 11" xfId="27620" hidden="1" xr:uid="{00000000-0005-0000-0000-000029030000}"/>
    <cellStyle name="20% - Accent1 11" xfId="27519" hidden="1" xr:uid="{00000000-0005-0000-0000-00002A030000}"/>
    <cellStyle name="20% - Accent1 11" xfId="27313" hidden="1" xr:uid="{00000000-0005-0000-0000-00002B030000}"/>
    <cellStyle name="20% - Accent1 11" xfId="26370" hidden="1" xr:uid="{00000000-0005-0000-0000-00002C030000}"/>
    <cellStyle name="20% - Accent1 11" xfId="26247" hidden="1" xr:uid="{00000000-0005-0000-0000-00002D030000}"/>
    <cellStyle name="20% - Accent1 11" xfId="26066" hidden="1" xr:uid="{00000000-0005-0000-0000-00002E030000}"/>
    <cellStyle name="20% - Accent1 11" xfId="44615" hidden="1" xr:uid="{00000000-0005-0000-0000-00002F030000}"/>
    <cellStyle name="20% - Accent1 11" xfId="44691" hidden="1" xr:uid="{00000000-0005-0000-0000-000030030000}"/>
    <cellStyle name="20% - Accent1 11" xfId="44793" hidden="1" xr:uid="{00000000-0005-0000-0000-000031030000}"/>
    <cellStyle name="20% - Accent1 11" xfId="44867" hidden="1" xr:uid="{00000000-0005-0000-0000-000032030000}"/>
    <cellStyle name="20% - Accent1 11" xfId="44943" hidden="1" xr:uid="{00000000-0005-0000-0000-000033030000}"/>
    <cellStyle name="20% - Accent1 11" xfId="45021" hidden="1" xr:uid="{00000000-0005-0000-0000-000034030000}"/>
    <cellStyle name="20% - Accent1 11" xfId="45606" hidden="1" xr:uid="{00000000-0005-0000-0000-000035030000}"/>
    <cellStyle name="20% - Accent1 11" xfId="45682" hidden="1" xr:uid="{00000000-0005-0000-0000-000036030000}"/>
    <cellStyle name="20% - Accent1 11" xfId="45761" hidden="1" xr:uid="{00000000-0005-0000-0000-000037030000}"/>
    <cellStyle name="20% - Accent1 11" xfId="45988" hidden="1" xr:uid="{00000000-0005-0000-0000-000038030000}"/>
    <cellStyle name="20% - Accent1 11" xfId="45449" hidden="1" xr:uid="{00000000-0005-0000-0000-000039030000}"/>
    <cellStyle name="20% - Accent1 11" xfId="45521" hidden="1" xr:uid="{00000000-0005-0000-0000-00003A030000}"/>
    <cellStyle name="20% - Accent1 11" xfId="46201" hidden="1" xr:uid="{00000000-0005-0000-0000-00003B030000}"/>
    <cellStyle name="20% - Accent1 11" xfId="46277" hidden="1" xr:uid="{00000000-0005-0000-0000-00003C030000}"/>
    <cellStyle name="20% - Accent1 11" xfId="46355" hidden="1" xr:uid="{00000000-0005-0000-0000-00003D030000}"/>
    <cellStyle name="20% - Accent1 11" xfId="46552" hidden="1" xr:uid="{00000000-0005-0000-0000-00003E030000}"/>
    <cellStyle name="20% - Accent1 11" xfId="45544" hidden="1" xr:uid="{00000000-0005-0000-0000-00003F030000}"/>
    <cellStyle name="20% - Accent1 11" xfId="45321" hidden="1" xr:uid="{00000000-0005-0000-0000-000040030000}"/>
    <cellStyle name="20% - Accent1 11" xfId="46733" hidden="1" xr:uid="{00000000-0005-0000-0000-000041030000}"/>
    <cellStyle name="20% - Accent1 11" xfId="46809" hidden="1" xr:uid="{00000000-0005-0000-0000-000042030000}"/>
    <cellStyle name="20% - Accent1 11" xfId="46887" hidden="1" xr:uid="{00000000-0005-0000-0000-000043030000}"/>
    <cellStyle name="20% - Accent1 11" xfId="47070" hidden="1" xr:uid="{00000000-0005-0000-0000-000044030000}"/>
    <cellStyle name="20% - Accent1 11" xfId="47146" hidden="1" xr:uid="{00000000-0005-0000-0000-000045030000}"/>
    <cellStyle name="20% - Accent1 11" xfId="47224" hidden="1" xr:uid="{00000000-0005-0000-0000-000046030000}"/>
    <cellStyle name="20% - Accent1 11" xfId="47407" hidden="1" xr:uid="{00000000-0005-0000-0000-000047030000}"/>
    <cellStyle name="20% - Accent1 11" xfId="47483" hidden="1" xr:uid="{00000000-0005-0000-0000-000048030000}"/>
    <cellStyle name="20% - Accent1 11" xfId="47585" hidden="1" xr:uid="{00000000-0005-0000-0000-000049030000}"/>
    <cellStyle name="20% - Accent1 11" xfId="47659" hidden="1" xr:uid="{00000000-0005-0000-0000-00004A030000}"/>
    <cellStyle name="20% - Accent1 11" xfId="47735" hidden="1" xr:uid="{00000000-0005-0000-0000-00004B030000}"/>
    <cellStyle name="20% - Accent1 11" xfId="47813" hidden="1" xr:uid="{00000000-0005-0000-0000-00004C030000}"/>
    <cellStyle name="20% - Accent1 11" xfId="48398" hidden="1" xr:uid="{00000000-0005-0000-0000-00004D030000}"/>
    <cellStyle name="20% - Accent1 11" xfId="48474" hidden="1" xr:uid="{00000000-0005-0000-0000-00004E030000}"/>
    <cellStyle name="20% - Accent1 11" xfId="48553" hidden="1" xr:uid="{00000000-0005-0000-0000-00004F030000}"/>
    <cellStyle name="20% - Accent1 11" xfId="48780" hidden="1" xr:uid="{00000000-0005-0000-0000-000050030000}"/>
    <cellStyle name="20% - Accent1 11" xfId="48241" hidden="1" xr:uid="{00000000-0005-0000-0000-000051030000}"/>
    <cellStyle name="20% - Accent1 11" xfId="48313" hidden="1" xr:uid="{00000000-0005-0000-0000-000052030000}"/>
    <cellStyle name="20% - Accent1 11" xfId="48993" hidden="1" xr:uid="{00000000-0005-0000-0000-000053030000}"/>
    <cellStyle name="20% - Accent1 11" xfId="49069" hidden="1" xr:uid="{00000000-0005-0000-0000-000054030000}"/>
    <cellStyle name="20% - Accent1 11" xfId="49147" hidden="1" xr:uid="{00000000-0005-0000-0000-000055030000}"/>
    <cellStyle name="20% - Accent1 11" xfId="49344" hidden="1" xr:uid="{00000000-0005-0000-0000-000056030000}"/>
    <cellStyle name="20% - Accent1 11" xfId="48336" hidden="1" xr:uid="{00000000-0005-0000-0000-000057030000}"/>
    <cellStyle name="20% - Accent1 11" xfId="48113" hidden="1" xr:uid="{00000000-0005-0000-0000-000058030000}"/>
    <cellStyle name="20% - Accent1 11" xfId="49525" hidden="1" xr:uid="{00000000-0005-0000-0000-000059030000}"/>
    <cellStyle name="20% - Accent1 11" xfId="49601" hidden="1" xr:uid="{00000000-0005-0000-0000-00005A030000}"/>
    <cellStyle name="20% - Accent1 11" xfId="49679" hidden="1" xr:uid="{00000000-0005-0000-0000-00005B030000}"/>
    <cellStyle name="20% - Accent1 11" xfId="49862" hidden="1" xr:uid="{00000000-0005-0000-0000-00005C030000}"/>
    <cellStyle name="20% - Accent1 11" xfId="49938" hidden="1" xr:uid="{00000000-0005-0000-0000-00005D030000}"/>
    <cellStyle name="20% - Accent1 11" xfId="50016" hidden="1" xr:uid="{00000000-0005-0000-0000-00005E030000}"/>
    <cellStyle name="20% - Accent1 11" xfId="50199" hidden="1" xr:uid="{00000000-0005-0000-0000-00005F030000}"/>
    <cellStyle name="20% - Accent1 11" xfId="50275" hidden="1" xr:uid="{00000000-0005-0000-0000-000060030000}"/>
    <cellStyle name="20% - Accent1 12" xfId="145" hidden="1" xr:uid="{00000000-0005-0000-0000-000061030000}"/>
    <cellStyle name="20% - Accent1 12" xfId="224" hidden="1" xr:uid="{00000000-0005-0000-0000-000062030000}"/>
    <cellStyle name="20% - Accent1 12" xfId="348" hidden="1" xr:uid="{00000000-0005-0000-0000-000063030000}"/>
    <cellStyle name="20% - Accent1 12" xfId="580" hidden="1" xr:uid="{00000000-0005-0000-0000-000064030000}"/>
    <cellStyle name="20% - Accent1 12" xfId="1946" hidden="1" xr:uid="{00000000-0005-0000-0000-000065030000}"/>
    <cellStyle name="20% - Accent1 12" xfId="2093" hidden="1" xr:uid="{00000000-0005-0000-0000-000066030000}"/>
    <cellStyle name="20% - Accent1 12" xfId="2289" hidden="1" xr:uid="{00000000-0005-0000-0000-000067030000}"/>
    <cellStyle name="20% - Accent1 12" xfId="1662" hidden="1" xr:uid="{00000000-0005-0000-0000-000068030000}"/>
    <cellStyle name="20% - Accent1 12" xfId="1507" hidden="1" xr:uid="{00000000-0005-0000-0000-000069030000}"/>
    <cellStyle name="20% - Accent1 12" xfId="1473" hidden="1" xr:uid="{00000000-0005-0000-0000-00006A030000}"/>
    <cellStyle name="20% - Accent1 12" xfId="3503" hidden="1" xr:uid="{00000000-0005-0000-0000-00006B030000}"/>
    <cellStyle name="20% - Accent1 12" xfId="3635" hidden="1" xr:uid="{00000000-0005-0000-0000-00006C030000}"/>
    <cellStyle name="20% - Accent1 12" xfId="3795" hidden="1" xr:uid="{00000000-0005-0000-0000-00006D030000}"/>
    <cellStyle name="20% - Accent1 12" xfId="2515" hidden="1" xr:uid="{00000000-0005-0000-0000-00006E030000}"/>
    <cellStyle name="20% - Accent1 12" xfId="1774" hidden="1" xr:uid="{00000000-0005-0000-0000-00006F030000}"/>
    <cellStyle name="20% - Accent1 12" xfId="2779" hidden="1" xr:uid="{00000000-0005-0000-0000-000070030000}"/>
    <cellStyle name="20% - Accent1 12" xfId="5000" hidden="1" xr:uid="{00000000-0005-0000-0000-000071030000}"/>
    <cellStyle name="20% - Accent1 12" xfId="5096" hidden="1" xr:uid="{00000000-0005-0000-0000-000072030000}"/>
    <cellStyle name="20% - Accent1 12" xfId="5291" hidden="1" xr:uid="{00000000-0005-0000-0000-000073030000}"/>
    <cellStyle name="20% - Accent1 12" xfId="6008" hidden="1" xr:uid="{00000000-0005-0000-0000-000074030000}"/>
    <cellStyle name="20% - Accent1 12" xfId="6147" hidden="1" xr:uid="{00000000-0005-0000-0000-000075030000}"/>
    <cellStyle name="20% - Accent1 12" xfId="6324" hidden="1" xr:uid="{00000000-0005-0000-0000-000076030000}"/>
    <cellStyle name="20% - Accent1 12" xfId="7011" hidden="1" xr:uid="{00000000-0005-0000-0000-000077030000}"/>
    <cellStyle name="20% - Accent1 12" xfId="7118" hidden="1" xr:uid="{00000000-0005-0000-0000-000078030000}"/>
    <cellStyle name="20% - Accent1 12" xfId="7801" hidden="1" xr:uid="{00000000-0005-0000-0000-000079030000}"/>
    <cellStyle name="20% - Accent1 12" xfId="7876" hidden="1" xr:uid="{00000000-0005-0000-0000-00007A030000}"/>
    <cellStyle name="20% - Accent1 12" xfId="7951" hidden="1" xr:uid="{00000000-0005-0000-0000-00007B030000}"/>
    <cellStyle name="20% - Accent1 12" xfId="8029" hidden="1" xr:uid="{00000000-0005-0000-0000-00007C030000}"/>
    <cellStyle name="20% - Accent1 12" xfId="8615" hidden="1" xr:uid="{00000000-0005-0000-0000-00007D030000}"/>
    <cellStyle name="20% - Accent1 12" xfId="8690" hidden="1" xr:uid="{00000000-0005-0000-0000-00007E030000}"/>
    <cellStyle name="20% - Accent1 12" xfId="8769" hidden="1" xr:uid="{00000000-0005-0000-0000-00007F030000}"/>
    <cellStyle name="20% - Accent1 12" xfId="8432" hidden="1" xr:uid="{00000000-0005-0000-0000-000080030000}"/>
    <cellStyle name="20% - Accent1 12" xfId="8382" hidden="1" xr:uid="{00000000-0005-0000-0000-000081030000}"/>
    <cellStyle name="20% - Accent1 12" xfId="8351" hidden="1" xr:uid="{00000000-0005-0000-0000-000082030000}"/>
    <cellStyle name="20% - Accent1 12" xfId="9210" hidden="1" xr:uid="{00000000-0005-0000-0000-000083030000}"/>
    <cellStyle name="20% - Accent1 12" xfId="9285" hidden="1" xr:uid="{00000000-0005-0000-0000-000084030000}"/>
    <cellStyle name="20% - Accent1 12" xfId="9363" hidden="1" xr:uid="{00000000-0005-0000-0000-000085030000}"/>
    <cellStyle name="20% - Accent1 12" xfId="8834" hidden="1" xr:uid="{00000000-0005-0000-0000-000086030000}"/>
    <cellStyle name="20% - Accent1 12" xfId="8524" hidden="1" xr:uid="{00000000-0005-0000-0000-000087030000}"/>
    <cellStyle name="20% - Accent1 12" xfId="8878" hidden="1" xr:uid="{00000000-0005-0000-0000-000088030000}"/>
    <cellStyle name="20% - Accent1 12" xfId="9742" hidden="1" xr:uid="{00000000-0005-0000-0000-000089030000}"/>
    <cellStyle name="20% - Accent1 12" xfId="9817" hidden="1" xr:uid="{00000000-0005-0000-0000-00008A030000}"/>
    <cellStyle name="20% - Accent1 12" xfId="9895" hidden="1" xr:uid="{00000000-0005-0000-0000-00008B030000}"/>
    <cellStyle name="20% - Accent1 12" xfId="10079" hidden="1" xr:uid="{00000000-0005-0000-0000-00008C030000}"/>
    <cellStyle name="20% - Accent1 12" xfId="10154" hidden="1" xr:uid="{00000000-0005-0000-0000-00008D030000}"/>
    <cellStyle name="20% - Accent1 12" xfId="10232" hidden="1" xr:uid="{00000000-0005-0000-0000-00008E030000}"/>
    <cellStyle name="20% - Accent1 12" xfId="10416" hidden="1" xr:uid="{00000000-0005-0000-0000-00008F030000}"/>
    <cellStyle name="20% - Accent1 12" xfId="10491" hidden="1" xr:uid="{00000000-0005-0000-0000-000090030000}"/>
    <cellStyle name="20% - Accent1 12" xfId="10593" hidden="1" xr:uid="{00000000-0005-0000-0000-000091030000}"/>
    <cellStyle name="20% - Accent1 12" xfId="10668" hidden="1" xr:uid="{00000000-0005-0000-0000-000092030000}"/>
    <cellStyle name="20% - Accent1 12" xfId="10743" hidden="1" xr:uid="{00000000-0005-0000-0000-000093030000}"/>
    <cellStyle name="20% - Accent1 12" xfId="10821" hidden="1" xr:uid="{00000000-0005-0000-0000-000094030000}"/>
    <cellStyle name="20% - Accent1 12" xfId="11407" hidden="1" xr:uid="{00000000-0005-0000-0000-000095030000}"/>
    <cellStyle name="20% - Accent1 12" xfId="11482" hidden="1" xr:uid="{00000000-0005-0000-0000-000096030000}"/>
    <cellStyle name="20% - Accent1 12" xfId="11561" hidden="1" xr:uid="{00000000-0005-0000-0000-000097030000}"/>
    <cellStyle name="20% - Accent1 12" xfId="11224" hidden="1" xr:uid="{00000000-0005-0000-0000-000098030000}"/>
    <cellStyle name="20% - Accent1 12" xfId="11174" hidden="1" xr:uid="{00000000-0005-0000-0000-000099030000}"/>
    <cellStyle name="20% - Accent1 12" xfId="11143" hidden="1" xr:uid="{00000000-0005-0000-0000-00009A030000}"/>
    <cellStyle name="20% - Accent1 12" xfId="12002" hidden="1" xr:uid="{00000000-0005-0000-0000-00009B030000}"/>
    <cellStyle name="20% - Accent1 12" xfId="12077" hidden="1" xr:uid="{00000000-0005-0000-0000-00009C030000}"/>
    <cellStyle name="20% - Accent1 12" xfId="12155" hidden="1" xr:uid="{00000000-0005-0000-0000-00009D030000}"/>
    <cellStyle name="20% - Accent1 12" xfId="11626" hidden="1" xr:uid="{00000000-0005-0000-0000-00009E030000}"/>
    <cellStyle name="20% - Accent1 12" xfId="11316" hidden="1" xr:uid="{00000000-0005-0000-0000-00009F030000}"/>
    <cellStyle name="20% - Accent1 12" xfId="11670" hidden="1" xr:uid="{00000000-0005-0000-0000-0000A0030000}"/>
    <cellStyle name="20% - Accent1 12" xfId="12534" hidden="1" xr:uid="{00000000-0005-0000-0000-0000A1030000}"/>
    <cellStyle name="20% - Accent1 12" xfId="12609" hidden="1" xr:uid="{00000000-0005-0000-0000-0000A2030000}"/>
    <cellStyle name="20% - Accent1 12" xfId="12687" hidden="1" xr:uid="{00000000-0005-0000-0000-0000A3030000}"/>
    <cellStyle name="20% - Accent1 12" xfId="12871" hidden="1" xr:uid="{00000000-0005-0000-0000-0000A4030000}"/>
    <cellStyle name="20% - Accent1 12" xfId="12946" hidden="1" xr:uid="{00000000-0005-0000-0000-0000A5030000}"/>
    <cellStyle name="20% - Accent1 12" xfId="13024" hidden="1" xr:uid="{00000000-0005-0000-0000-0000A6030000}"/>
    <cellStyle name="20% - Accent1 12" xfId="13208" hidden="1" xr:uid="{00000000-0005-0000-0000-0000A7030000}"/>
    <cellStyle name="20% - Accent1 12" xfId="13283" hidden="1" xr:uid="{00000000-0005-0000-0000-0000A8030000}"/>
    <cellStyle name="20% - Accent1 12" xfId="7546" hidden="1" xr:uid="{00000000-0005-0000-0000-0000A9030000}"/>
    <cellStyle name="20% - Accent1 12" xfId="7471" hidden="1" xr:uid="{00000000-0005-0000-0000-0000AA030000}"/>
    <cellStyle name="20% - Accent1 12" xfId="7391" hidden="1" xr:uid="{00000000-0005-0000-0000-0000AB030000}"/>
    <cellStyle name="20% - Accent1 12" xfId="7305" hidden="1" xr:uid="{00000000-0005-0000-0000-0000AC030000}"/>
    <cellStyle name="20% - Accent1 12" xfId="5532" hidden="1" xr:uid="{00000000-0005-0000-0000-0000AD030000}"/>
    <cellStyle name="20% - Accent1 12" xfId="5450" hidden="1" xr:uid="{00000000-0005-0000-0000-0000AE030000}"/>
    <cellStyle name="20% - Accent1 12" xfId="5357" hidden="1" xr:uid="{00000000-0005-0000-0000-0000AF030000}"/>
    <cellStyle name="20% - Accent1 12" xfId="5937" hidden="1" xr:uid="{00000000-0005-0000-0000-0000B0030000}"/>
    <cellStyle name="20% - Accent1 12" xfId="6176" hidden="1" xr:uid="{00000000-0005-0000-0000-0000B1030000}"/>
    <cellStyle name="20% - Accent1 12" xfId="6311" hidden="1" xr:uid="{00000000-0005-0000-0000-0000B2030000}"/>
    <cellStyle name="20% - Accent1 12" xfId="3846" hidden="1" xr:uid="{00000000-0005-0000-0000-0000B3030000}"/>
    <cellStyle name="20% - Accent1 12" xfId="3687" hidden="1" xr:uid="{00000000-0005-0000-0000-0000B4030000}"/>
    <cellStyle name="20% - Accent1 12" xfId="3486" hidden="1" xr:uid="{00000000-0005-0000-0000-0000B5030000}"/>
    <cellStyle name="20% - Accent1 12" xfId="5042" hidden="1" xr:uid="{00000000-0005-0000-0000-0000B6030000}"/>
    <cellStyle name="20% - Accent1 12" xfId="5766" hidden="1" xr:uid="{00000000-0005-0000-0000-0000B7030000}"/>
    <cellStyle name="20% - Accent1 12" xfId="4772" hidden="1" xr:uid="{00000000-0005-0000-0000-0000B8030000}"/>
    <cellStyle name="20% - Accent1 12" xfId="2180" hidden="1" xr:uid="{00000000-0005-0000-0000-0000B9030000}"/>
    <cellStyle name="20% - Accent1 12" xfId="1994" hidden="1" xr:uid="{00000000-0005-0000-0000-0000BA030000}"/>
    <cellStyle name="20% - Accent1 12" xfId="1822" hidden="1" xr:uid="{00000000-0005-0000-0000-0000BB030000}"/>
    <cellStyle name="20% - Accent1 12" xfId="1112" hidden="1" xr:uid="{00000000-0005-0000-0000-0000BC030000}"/>
    <cellStyle name="20% - Accent1 12" xfId="994" hidden="1" xr:uid="{00000000-0005-0000-0000-0000BD030000}"/>
    <cellStyle name="20% - Accent1 12" xfId="759" hidden="1" xr:uid="{00000000-0005-0000-0000-0000BE030000}"/>
    <cellStyle name="20% - Accent1 12" xfId="13353" hidden="1" xr:uid="{00000000-0005-0000-0000-0000BF030000}"/>
    <cellStyle name="20% - Accent1 12" xfId="13432" hidden="1" xr:uid="{00000000-0005-0000-0000-0000C0030000}"/>
    <cellStyle name="20% - Accent1 12" xfId="13956" hidden="1" xr:uid="{00000000-0005-0000-0000-0000C1030000}"/>
    <cellStyle name="20% - Accent1 12" xfId="14031" hidden="1" xr:uid="{00000000-0005-0000-0000-0000C2030000}"/>
    <cellStyle name="20% - Accent1 12" xfId="14106" hidden="1" xr:uid="{00000000-0005-0000-0000-0000C3030000}"/>
    <cellStyle name="20% - Accent1 12" xfId="14184" hidden="1" xr:uid="{00000000-0005-0000-0000-0000C4030000}"/>
    <cellStyle name="20% - Accent1 12" xfId="14770" hidden="1" xr:uid="{00000000-0005-0000-0000-0000C5030000}"/>
    <cellStyle name="20% - Accent1 12" xfId="14845" hidden="1" xr:uid="{00000000-0005-0000-0000-0000C6030000}"/>
    <cellStyle name="20% - Accent1 12" xfId="14924" hidden="1" xr:uid="{00000000-0005-0000-0000-0000C7030000}"/>
    <cellStyle name="20% - Accent1 12" xfId="14587" hidden="1" xr:uid="{00000000-0005-0000-0000-0000C8030000}"/>
    <cellStyle name="20% - Accent1 12" xfId="14537" hidden="1" xr:uid="{00000000-0005-0000-0000-0000C9030000}"/>
    <cellStyle name="20% - Accent1 12" xfId="14506" hidden="1" xr:uid="{00000000-0005-0000-0000-0000CA030000}"/>
    <cellStyle name="20% - Accent1 12" xfId="15365" hidden="1" xr:uid="{00000000-0005-0000-0000-0000CB030000}"/>
    <cellStyle name="20% - Accent1 12" xfId="15440" hidden="1" xr:uid="{00000000-0005-0000-0000-0000CC030000}"/>
    <cellStyle name="20% - Accent1 12" xfId="15518" hidden="1" xr:uid="{00000000-0005-0000-0000-0000CD030000}"/>
    <cellStyle name="20% - Accent1 12" xfId="14989" hidden="1" xr:uid="{00000000-0005-0000-0000-0000CE030000}"/>
    <cellStyle name="20% - Accent1 12" xfId="14679" hidden="1" xr:uid="{00000000-0005-0000-0000-0000CF030000}"/>
    <cellStyle name="20% - Accent1 12" xfId="15033" hidden="1" xr:uid="{00000000-0005-0000-0000-0000D0030000}"/>
    <cellStyle name="20% - Accent1 12" xfId="15897" hidden="1" xr:uid="{00000000-0005-0000-0000-0000D1030000}"/>
    <cellStyle name="20% - Accent1 12" xfId="15972" hidden="1" xr:uid="{00000000-0005-0000-0000-0000D2030000}"/>
    <cellStyle name="20% - Accent1 12" xfId="16050" hidden="1" xr:uid="{00000000-0005-0000-0000-0000D3030000}"/>
    <cellStyle name="20% - Accent1 12" xfId="16234" hidden="1" xr:uid="{00000000-0005-0000-0000-0000D4030000}"/>
    <cellStyle name="20% - Accent1 12" xfId="16309" hidden="1" xr:uid="{00000000-0005-0000-0000-0000D5030000}"/>
    <cellStyle name="20% - Accent1 12" xfId="16387" hidden="1" xr:uid="{00000000-0005-0000-0000-0000D6030000}"/>
    <cellStyle name="20% - Accent1 12" xfId="16571" hidden="1" xr:uid="{00000000-0005-0000-0000-0000D7030000}"/>
    <cellStyle name="20% - Accent1 12" xfId="16646" hidden="1" xr:uid="{00000000-0005-0000-0000-0000D8030000}"/>
    <cellStyle name="20% - Accent1 12" xfId="16748" hidden="1" xr:uid="{00000000-0005-0000-0000-0000D9030000}"/>
    <cellStyle name="20% - Accent1 12" xfId="16823" hidden="1" xr:uid="{00000000-0005-0000-0000-0000DA030000}"/>
    <cellStyle name="20% - Accent1 12" xfId="16898" hidden="1" xr:uid="{00000000-0005-0000-0000-0000DB030000}"/>
    <cellStyle name="20% - Accent1 12" xfId="16976" hidden="1" xr:uid="{00000000-0005-0000-0000-0000DC030000}"/>
    <cellStyle name="20% - Accent1 12" xfId="17562" hidden="1" xr:uid="{00000000-0005-0000-0000-0000DD030000}"/>
    <cellStyle name="20% - Accent1 12" xfId="17637" hidden="1" xr:uid="{00000000-0005-0000-0000-0000DE030000}"/>
    <cellStyle name="20% - Accent1 12" xfId="17716" hidden="1" xr:uid="{00000000-0005-0000-0000-0000DF030000}"/>
    <cellStyle name="20% - Accent1 12" xfId="17379" hidden="1" xr:uid="{00000000-0005-0000-0000-0000E0030000}"/>
    <cellStyle name="20% - Accent1 12" xfId="17329" hidden="1" xr:uid="{00000000-0005-0000-0000-0000E1030000}"/>
    <cellStyle name="20% - Accent1 12" xfId="17298" hidden="1" xr:uid="{00000000-0005-0000-0000-0000E2030000}"/>
    <cellStyle name="20% - Accent1 12" xfId="18157" hidden="1" xr:uid="{00000000-0005-0000-0000-0000E3030000}"/>
    <cellStyle name="20% - Accent1 12" xfId="18232" hidden="1" xr:uid="{00000000-0005-0000-0000-0000E4030000}"/>
    <cellStyle name="20% - Accent1 12" xfId="18310" hidden="1" xr:uid="{00000000-0005-0000-0000-0000E5030000}"/>
    <cellStyle name="20% - Accent1 12" xfId="17781" hidden="1" xr:uid="{00000000-0005-0000-0000-0000E6030000}"/>
    <cellStyle name="20% - Accent1 12" xfId="17471" hidden="1" xr:uid="{00000000-0005-0000-0000-0000E7030000}"/>
    <cellStyle name="20% - Accent1 12" xfId="17825" hidden="1" xr:uid="{00000000-0005-0000-0000-0000E8030000}"/>
    <cellStyle name="20% - Accent1 12" xfId="18689" hidden="1" xr:uid="{00000000-0005-0000-0000-0000E9030000}"/>
    <cellStyle name="20% - Accent1 12" xfId="18764" hidden="1" xr:uid="{00000000-0005-0000-0000-0000EA030000}"/>
    <cellStyle name="20% - Accent1 12" xfId="18842" hidden="1" xr:uid="{00000000-0005-0000-0000-0000EB030000}"/>
    <cellStyle name="20% - Accent1 12" xfId="19026" hidden="1" xr:uid="{00000000-0005-0000-0000-0000EC030000}"/>
    <cellStyle name="20% - Accent1 12" xfId="19101" hidden="1" xr:uid="{00000000-0005-0000-0000-0000ED030000}"/>
    <cellStyle name="20% - Accent1 12" xfId="19179" hidden="1" xr:uid="{00000000-0005-0000-0000-0000EE030000}"/>
    <cellStyle name="20% - Accent1 12" xfId="19363" hidden="1" xr:uid="{00000000-0005-0000-0000-0000EF030000}"/>
    <cellStyle name="20% - Accent1 12" xfId="19438" hidden="1" xr:uid="{00000000-0005-0000-0000-0000F0030000}"/>
    <cellStyle name="20% - Accent1 12" xfId="13806" hidden="1" xr:uid="{00000000-0005-0000-0000-0000F1030000}"/>
    <cellStyle name="20% - Accent1 12" xfId="13731" hidden="1" xr:uid="{00000000-0005-0000-0000-0000F2030000}"/>
    <cellStyle name="20% - Accent1 12" xfId="13651" hidden="1" xr:uid="{00000000-0005-0000-0000-0000F3030000}"/>
    <cellStyle name="20% - Accent1 12" xfId="13568" hidden="1" xr:uid="{00000000-0005-0000-0000-0000F4030000}"/>
    <cellStyle name="20% - Accent1 12" xfId="6386" hidden="1" xr:uid="{00000000-0005-0000-0000-0000F5030000}"/>
    <cellStyle name="20% - Accent1 12" xfId="6190" hidden="1" xr:uid="{00000000-0005-0000-0000-0000F6030000}"/>
    <cellStyle name="20% - Accent1 12" xfId="5914" hidden="1" xr:uid="{00000000-0005-0000-0000-0000F7030000}"/>
    <cellStyle name="20% - Accent1 12" xfId="6764" hidden="1" xr:uid="{00000000-0005-0000-0000-0000F8030000}"/>
    <cellStyle name="20% - Accent1 12" xfId="6816" hidden="1" xr:uid="{00000000-0005-0000-0000-0000F9030000}"/>
    <cellStyle name="20% - Accent1 12" xfId="6951" hidden="1" xr:uid="{00000000-0005-0000-0000-0000FA030000}"/>
    <cellStyle name="20% - Accent1 12" xfId="4264" hidden="1" xr:uid="{00000000-0005-0000-0000-0000FB030000}"/>
    <cellStyle name="20% - Accent1 12" xfId="4079" hidden="1" xr:uid="{00000000-0005-0000-0000-0000FC030000}"/>
    <cellStyle name="20% - Accent1 12" xfId="3983" hidden="1" xr:uid="{00000000-0005-0000-0000-0000FD030000}"/>
    <cellStyle name="20% - Accent1 12" xfId="5728" hidden="1" xr:uid="{00000000-0005-0000-0000-0000FE030000}"/>
    <cellStyle name="20% - Accent1 12" xfId="6560" hidden="1" xr:uid="{00000000-0005-0000-0000-0000FF030000}"/>
    <cellStyle name="20% - Accent1 12" xfId="5244" hidden="1" xr:uid="{00000000-0005-0000-0000-000000040000}"/>
    <cellStyle name="20% - Accent1 12" xfId="2473" hidden="1" xr:uid="{00000000-0005-0000-0000-000001040000}"/>
    <cellStyle name="20% - Accent1 12" xfId="2374" hidden="1" xr:uid="{00000000-0005-0000-0000-000002040000}"/>
    <cellStyle name="20% - Accent1 12" xfId="2148" hidden="1" xr:uid="{00000000-0005-0000-0000-000003040000}"/>
    <cellStyle name="20% - Accent1 12" xfId="1228" hidden="1" xr:uid="{00000000-0005-0000-0000-000004040000}"/>
    <cellStyle name="20% - Accent1 12" xfId="1089" hidden="1" xr:uid="{00000000-0005-0000-0000-000005040000}"/>
    <cellStyle name="20% - Accent1 12" xfId="922" hidden="1" xr:uid="{00000000-0005-0000-0000-000006040000}"/>
    <cellStyle name="20% - Accent1 12" xfId="19501" hidden="1" xr:uid="{00000000-0005-0000-0000-000007040000}"/>
    <cellStyle name="20% - Accent1 12" xfId="19576" hidden="1" xr:uid="{00000000-0005-0000-0000-000008040000}"/>
    <cellStyle name="20% - Accent1 12" xfId="19678" hidden="1" xr:uid="{00000000-0005-0000-0000-000009040000}"/>
    <cellStyle name="20% - Accent1 12" xfId="19753" hidden="1" xr:uid="{00000000-0005-0000-0000-00000A040000}"/>
    <cellStyle name="20% - Accent1 12" xfId="19828" hidden="1" xr:uid="{00000000-0005-0000-0000-00000B040000}"/>
    <cellStyle name="20% - Accent1 12" xfId="19906" hidden="1" xr:uid="{00000000-0005-0000-0000-00000C040000}"/>
    <cellStyle name="20% - Accent1 12" xfId="20492" hidden="1" xr:uid="{00000000-0005-0000-0000-00000D040000}"/>
    <cellStyle name="20% - Accent1 12" xfId="20567" hidden="1" xr:uid="{00000000-0005-0000-0000-00000E040000}"/>
    <cellStyle name="20% - Accent1 12" xfId="20646" hidden="1" xr:uid="{00000000-0005-0000-0000-00000F040000}"/>
    <cellStyle name="20% - Accent1 12" xfId="20309" hidden="1" xr:uid="{00000000-0005-0000-0000-000010040000}"/>
    <cellStyle name="20% - Accent1 12" xfId="20259" hidden="1" xr:uid="{00000000-0005-0000-0000-000011040000}"/>
    <cellStyle name="20% - Accent1 12" xfId="20228" hidden="1" xr:uid="{00000000-0005-0000-0000-000012040000}"/>
    <cellStyle name="20% - Accent1 12" xfId="21087" hidden="1" xr:uid="{00000000-0005-0000-0000-000013040000}"/>
    <cellStyle name="20% - Accent1 12" xfId="21162" hidden="1" xr:uid="{00000000-0005-0000-0000-000014040000}"/>
    <cellStyle name="20% - Accent1 12" xfId="21240" hidden="1" xr:uid="{00000000-0005-0000-0000-000015040000}"/>
    <cellStyle name="20% - Accent1 12" xfId="20711" hidden="1" xr:uid="{00000000-0005-0000-0000-000016040000}"/>
    <cellStyle name="20% - Accent1 12" xfId="20401" hidden="1" xr:uid="{00000000-0005-0000-0000-000017040000}"/>
    <cellStyle name="20% - Accent1 12" xfId="20755" hidden="1" xr:uid="{00000000-0005-0000-0000-000018040000}"/>
    <cellStyle name="20% - Accent1 12" xfId="21619" hidden="1" xr:uid="{00000000-0005-0000-0000-000019040000}"/>
    <cellStyle name="20% - Accent1 12" xfId="21694" hidden="1" xr:uid="{00000000-0005-0000-0000-00001A040000}"/>
    <cellStyle name="20% - Accent1 12" xfId="21772" hidden="1" xr:uid="{00000000-0005-0000-0000-00001B040000}"/>
    <cellStyle name="20% - Accent1 12" xfId="21956" hidden="1" xr:uid="{00000000-0005-0000-0000-00001C040000}"/>
    <cellStyle name="20% - Accent1 12" xfId="22031" hidden="1" xr:uid="{00000000-0005-0000-0000-00001D040000}"/>
    <cellStyle name="20% - Accent1 12" xfId="22109" hidden="1" xr:uid="{00000000-0005-0000-0000-00001E040000}"/>
    <cellStyle name="20% - Accent1 12" xfId="22293" hidden="1" xr:uid="{00000000-0005-0000-0000-00001F040000}"/>
    <cellStyle name="20% - Accent1 12" xfId="22368" hidden="1" xr:uid="{00000000-0005-0000-0000-000020040000}"/>
    <cellStyle name="20% - Accent1 12" xfId="22470" hidden="1" xr:uid="{00000000-0005-0000-0000-000021040000}"/>
    <cellStyle name="20% - Accent1 12" xfId="22545" hidden="1" xr:uid="{00000000-0005-0000-0000-000022040000}"/>
    <cellStyle name="20% - Accent1 12" xfId="22620" hidden="1" xr:uid="{00000000-0005-0000-0000-000023040000}"/>
    <cellStyle name="20% - Accent1 12" xfId="22698" hidden="1" xr:uid="{00000000-0005-0000-0000-000024040000}"/>
    <cellStyle name="20% - Accent1 12" xfId="23284" hidden="1" xr:uid="{00000000-0005-0000-0000-000025040000}"/>
    <cellStyle name="20% - Accent1 12" xfId="23359" hidden="1" xr:uid="{00000000-0005-0000-0000-000026040000}"/>
    <cellStyle name="20% - Accent1 12" xfId="23438" hidden="1" xr:uid="{00000000-0005-0000-0000-000027040000}"/>
    <cellStyle name="20% - Accent1 12" xfId="23101" hidden="1" xr:uid="{00000000-0005-0000-0000-000028040000}"/>
    <cellStyle name="20% - Accent1 12" xfId="23051" hidden="1" xr:uid="{00000000-0005-0000-0000-000029040000}"/>
    <cellStyle name="20% - Accent1 12" xfId="23020" hidden="1" xr:uid="{00000000-0005-0000-0000-00002A040000}"/>
    <cellStyle name="20% - Accent1 12" xfId="23879" hidden="1" xr:uid="{00000000-0005-0000-0000-00002B040000}"/>
    <cellStyle name="20% - Accent1 12" xfId="23954" hidden="1" xr:uid="{00000000-0005-0000-0000-00002C040000}"/>
    <cellStyle name="20% - Accent1 12" xfId="24032" hidden="1" xr:uid="{00000000-0005-0000-0000-00002D040000}"/>
    <cellStyle name="20% - Accent1 12" xfId="23503" hidden="1" xr:uid="{00000000-0005-0000-0000-00002E040000}"/>
    <cellStyle name="20% - Accent1 12" xfId="23193" hidden="1" xr:uid="{00000000-0005-0000-0000-00002F040000}"/>
    <cellStyle name="20% - Accent1 12" xfId="23547" hidden="1" xr:uid="{00000000-0005-0000-0000-000030040000}"/>
    <cellStyle name="20% - Accent1 12" xfId="24411" hidden="1" xr:uid="{00000000-0005-0000-0000-000031040000}"/>
    <cellStyle name="20% - Accent1 12" xfId="24486" hidden="1" xr:uid="{00000000-0005-0000-0000-000032040000}"/>
    <cellStyle name="20% - Accent1 12" xfId="24564" hidden="1" xr:uid="{00000000-0005-0000-0000-000033040000}"/>
    <cellStyle name="20% - Accent1 12" xfId="24748" hidden="1" xr:uid="{00000000-0005-0000-0000-000034040000}"/>
    <cellStyle name="20% - Accent1 12" xfId="24823" hidden="1" xr:uid="{00000000-0005-0000-0000-000035040000}"/>
    <cellStyle name="20% - Accent1 12" xfId="24901" hidden="1" xr:uid="{00000000-0005-0000-0000-000036040000}"/>
    <cellStyle name="20% - Accent1 12" xfId="25085" hidden="1" xr:uid="{00000000-0005-0000-0000-000037040000}"/>
    <cellStyle name="20% - Accent1 12" xfId="25160" hidden="1" xr:uid="{00000000-0005-0000-0000-000038040000}"/>
    <cellStyle name="20% - Accent1 12" xfId="25273" hidden="1" xr:uid="{00000000-0005-0000-0000-000039040000}"/>
    <cellStyle name="20% - Accent1 12" xfId="25352" hidden="1" xr:uid="{00000000-0005-0000-0000-00003A040000}"/>
    <cellStyle name="20% - Accent1 12" xfId="25476" hidden="1" xr:uid="{00000000-0005-0000-0000-00003B040000}"/>
    <cellStyle name="20% - Accent1 12" xfId="25708" hidden="1" xr:uid="{00000000-0005-0000-0000-00003C040000}"/>
    <cellStyle name="20% - Accent1 12" xfId="27074" hidden="1" xr:uid="{00000000-0005-0000-0000-00003D040000}"/>
    <cellStyle name="20% - Accent1 12" xfId="27221" hidden="1" xr:uid="{00000000-0005-0000-0000-00003E040000}"/>
    <cellStyle name="20% - Accent1 12" xfId="27417" hidden="1" xr:uid="{00000000-0005-0000-0000-00003F040000}"/>
    <cellStyle name="20% - Accent1 12" xfId="26790" hidden="1" xr:uid="{00000000-0005-0000-0000-000040040000}"/>
    <cellStyle name="20% - Accent1 12" xfId="26635" hidden="1" xr:uid="{00000000-0005-0000-0000-000041040000}"/>
    <cellStyle name="20% - Accent1 12" xfId="26601" hidden="1" xr:uid="{00000000-0005-0000-0000-000042040000}"/>
    <cellStyle name="20% - Accent1 12" xfId="28631" hidden="1" xr:uid="{00000000-0005-0000-0000-000043040000}"/>
    <cellStyle name="20% - Accent1 12" xfId="28763" hidden="1" xr:uid="{00000000-0005-0000-0000-000044040000}"/>
    <cellStyle name="20% - Accent1 12" xfId="28923" hidden="1" xr:uid="{00000000-0005-0000-0000-000045040000}"/>
    <cellStyle name="20% - Accent1 12" xfId="27643" hidden="1" xr:uid="{00000000-0005-0000-0000-000046040000}"/>
    <cellStyle name="20% - Accent1 12" xfId="26902" hidden="1" xr:uid="{00000000-0005-0000-0000-000047040000}"/>
    <cellStyle name="20% - Accent1 12" xfId="27907" hidden="1" xr:uid="{00000000-0005-0000-0000-000048040000}"/>
    <cellStyle name="20% - Accent1 12" xfId="30128" hidden="1" xr:uid="{00000000-0005-0000-0000-000049040000}"/>
    <cellStyle name="20% - Accent1 12" xfId="30224" hidden="1" xr:uid="{00000000-0005-0000-0000-00004A040000}"/>
    <cellStyle name="20% - Accent1 12" xfId="30419" hidden="1" xr:uid="{00000000-0005-0000-0000-00004B040000}"/>
    <cellStyle name="20% - Accent1 12" xfId="31136" hidden="1" xr:uid="{00000000-0005-0000-0000-00004C040000}"/>
    <cellStyle name="20% - Accent1 12" xfId="31275" hidden="1" xr:uid="{00000000-0005-0000-0000-00004D040000}"/>
    <cellStyle name="20% - Accent1 12" xfId="31452" hidden="1" xr:uid="{00000000-0005-0000-0000-00004E040000}"/>
    <cellStyle name="20% - Accent1 12" xfId="32139" hidden="1" xr:uid="{00000000-0005-0000-0000-00004F040000}"/>
    <cellStyle name="20% - Accent1 12" xfId="32246" hidden="1" xr:uid="{00000000-0005-0000-0000-000050040000}"/>
    <cellStyle name="20% - Accent1 12" xfId="32929" hidden="1" xr:uid="{00000000-0005-0000-0000-000051040000}"/>
    <cellStyle name="20% - Accent1 12" xfId="33004" hidden="1" xr:uid="{00000000-0005-0000-0000-000052040000}"/>
    <cellStyle name="20% - Accent1 12" xfId="33079" hidden="1" xr:uid="{00000000-0005-0000-0000-000053040000}"/>
    <cellStyle name="20% - Accent1 12" xfId="33157" hidden="1" xr:uid="{00000000-0005-0000-0000-000054040000}"/>
    <cellStyle name="20% - Accent1 12" xfId="33743" hidden="1" xr:uid="{00000000-0005-0000-0000-000055040000}"/>
    <cellStyle name="20% - Accent1 12" xfId="33818" hidden="1" xr:uid="{00000000-0005-0000-0000-000056040000}"/>
    <cellStyle name="20% - Accent1 12" xfId="33897" hidden="1" xr:uid="{00000000-0005-0000-0000-000057040000}"/>
    <cellStyle name="20% - Accent1 12" xfId="33560" hidden="1" xr:uid="{00000000-0005-0000-0000-000058040000}"/>
    <cellStyle name="20% - Accent1 12" xfId="33510" hidden="1" xr:uid="{00000000-0005-0000-0000-000059040000}"/>
    <cellStyle name="20% - Accent1 12" xfId="33479" hidden="1" xr:uid="{00000000-0005-0000-0000-00005A040000}"/>
    <cellStyle name="20% - Accent1 12" xfId="34338" hidden="1" xr:uid="{00000000-0005-0000-0000-00005B040000}"/>
    <cellStyle name="20% - Accent1 12" xfId="34413" hidden="1" xr:uid="{00000000-0005-0000-0000-00005C040000}"/>
    <cellStyle name="20% - Accent1 12" xfId="34491" hidden="1" xr:uid="{00000000-0005-0000-0000-00005D040000}"/>
    <cellStyle name="20% - Accent1 12" xfId="33962" hidden="1" xr:uid="{00000000-0005-0000-0000-00005E040000}"/>
    <cellStyle name="20% - Accent1 12" xfId="33652" hidden="1" xr:uid="{00000000-0005-0000-0000-00005F040000}"/>
    <cellStyle name="20% - Accent1 12" xfId="34006" hidden="1" xr:uid="{00000000-0005-0000-0000-000060040000}"/>
    <cellStyle name="20% - Accent1 12" xfId="34870" hidden="1" xr:uid="{00000000-0005-0000-0000-000061040000}"/>
    <cellStyle name="20% - Accent1 12" xfId="34945" hidden="1" xr:uid="{00000000-0005-0000-0000-000062040000}"/>
    <cellStyle name="20% - Accent1 12" xfId="35023" hidden="1" xr:uid="{00000000-0005-0000-0000-000063040000}"/>
    <cellStyle name="20% - Accent1 12" xfId="35207" hidden="1" xr:uid="{00000000-0005-0000-0000-000064040000}"/>
    <cellStyle name="20% - Accent1 12" xfId="35282" hidden="1" xr:uid="{00000000-0005-0000-0000-000065040000}"/>
    <cellStyle name="20% - Accent1 12" xfId="35360" hidden="1" xr:uid="{00000000-0005-0000-0000-000066040000}"/>
    <cellStyle name="20% - Accent1 12" xfId="35544" hidden="1" xr:uid="{00000000-0005-0000-0000-000067040000}"/>
    <cellStyle name="20% - Accent1 12" xfId="35619" hidden="1" xr:uid="{00000000-0005-0000-0000-000068040000}"/>
    <cellStyle name="20% - Accent1 12" xfId="35721" hidden="1" xr:uid="{00000000-0005-0000-0000-000069040000}"/>
    <cellStyle name="20% - Accent1 12" xfId="35796" hidden="1" xr:uid="{00000000-0005-0000-0000-00006A040000}"/>
    <cellStyle name="20% - Accent1 12" xfId="35871" hidden="1" xr:uid="{00000000-0005-0000-0000-00006B040000}"/>
    <cellStyle name="20% - Accent1 12" xfId="35949" hidden="1" xr:uid="{00000000-0005-0000-0000-00006C040000}"/>
    <cellStyle name="20% - Accent1 12" xfId="36535" hidden="1" xr:uid="{00000000-0005-0000-0000-00006D040000}"/>
    <cellStyle name="20% - Accent1 12" xfId="36610" hidden="1" xr:uid="{00000000-0005-0000-0000-00006E040000}"/>
    <cellStyle name="20% - Accent1 12" xfId="36689" hidden="1" xr:uid="{00000000-0005-0000-0000-00006F040000}"/>
    <cellStyle name="20% - Accent1 12" xfId="36352" hidden="1" xr:uid="{00000000-0005-0000-0000-000070040000}"/>
    <cellStyle name="20% - Accent1 12" xfId="36302" hidden="1" xr:uid="{00000000-0005-0000-0000-000071040000}"/>
    <cellStyle name="20% - Accent1 12" xfId="36271" hidden="1" xr:uid="{00000000-0005-0000-0000-000072040000}"/>
    <cellStyle name="20% - Accent1 12" xfId="37130" hidden="1" xr:uid="{00000000-0005-0000-0000-000073040000}"/>
    <cellStyle name="20% - Accent1 12" xfId="37205" hidden="1" xr:uid="{00000000-0005-0000-0000-000074040000}"/>
    <cellStyle name="20% - Accent1 12" xfId="37283" hidden="1" xr:uid="{00000000-0005-0000-0000-000075040000}"/>
    <cellStyle name="20% - Accent1 12" xfId="36754" hidden="1" xr:uid="{00000000-0005-0000-0000-000076040000}"/>
    <cellStyle name="20% - Accent1 12" xfId="36444" hidden="1" xr:uid="{00000000-0005-0000-0000-000077040000}"/>
    <cellStyle name="20% - Accent1 12" xfId="36798" hidden="1" xr:uid="{00000000-0005-0000-0000-000078040000}"/>
    <cellStyle name="20% - Accent1 12" xfId="37662" hidden="1" xr:uid="{00000000-0005-0000-0000-000079040000}"/>
    <cellStyle name="20% - Accent1 12" xfId="37737" hidden="1" xr:uid="{00000000-0005-0000-0000-00007A040000}"/>
    <cellStyle name="20% - Accent1 12" xfId="37815" hidden="1" xr:uid="{00000000-0005-0000-0000-00007B040000}"/>
    <cellStyle name="20% - Accent1 12" xfId="37999" hidden="1" xr:uid="{00000000-0005-0000-0000-00007C040000}"/>
    <cellStyle name="20% - Accent1 12" xfId="38074" hidden="1" xr:uid="{00000000-0005-0000-0000-00007D040000}"/>
    <cellStyle name="20% - Accent1 12" xfId="38152" hidden="1" xr:uid="{00000000-0005-0000-0000-00007E040000}"/>
    <cellStyle name="20% - Accent1 12" xfId="38336" hidden="1" xr:uid="{00000000-0005-0000-0000-00007F040000}"/>
    <cellStyle name="20% - Accent1 12" xfId="38411" hidden="1" xr:uid="{00000000-0005-0000-0000-000080040000}"/>
    <cellStyle name="20% - Accent1 12" xfId="32674" hidden="1" xr:uid="{00000000-0005-0000-0000-000081040000}"/>
    <cellStyle name="20% - Accent1 12" xfId="32599" hidden="1" xr:uid="{00000000-0005-0000-0000-000082040000}"/>
    <cellStyle name="20% - Accent1 12" xfId="32519" hidden="1" xr:uid="{00000000-0005-0000-0000-000083040000}"/>
    <cellStyle name="20% - Accent1 12" xfId="32433" hidden="1" xr:uid="{00000000-0005-0000-0000-000084040000}"/>
    <cellStyle name="20% - Accent1 12" xfId="30660" hidden="1" xr:uid="{00000000-0005-0000-0000-000085040000}"/>
    <cellStyle name="20% - Accent1 12" xfId="30578" hidden="1" xr:uid="{00000000-0005-0000-0000-000086040000}"/>
    <cellStyle name="20% - Accent1 12" xfId="30485" hidden="1" xr:uid="{00000000-0005-0000-0000-000087040000}"/>
    <cellStyle name="20% - Accent1 12" xfId="31065" hidden="1" xr:uid="{00000000-0005-0000-0000-000088040000}"/>
    <cellStyle name="20% - Accent1 12" xfId="31304" hidden="1" xr:uid="{00000000-0005-0000-0000-000089040000}"/>
    <cellStyle name="20% - Accent1 12" xfId="31439" hidden="1" xr:uid="{00000000-0005-0000-0000-00008A040000}"/>
    <cellStyle name="20% - Accent1 12" xfId="28974" hidden="1" xr:uid="{00000000-0005-0000-0000-00008B040000}"/>
    <cellStyle name="20% - Accent1 12" xfId="28815" hidden="1" xr:uid="{00000000-0005-0000-0000-00008C040000}"/>
    <cellStyle name="20% - Accent1 12" xfId="28614" hidden="1" xr:uid="{00000000-0005-0000-0000-00008D040000}"/>
    <cellStyle name="20% - Accent1 12" xfId="30170" hidden="1" xr:uid="{00000000-0005-0000-0000-00008E040000}"/>
    <cellStyle name="20% - Accent1 12" xfId="30894" hidden="1" xr:uid="{00000000-0005-0000-0000-00008F040000}"/>
    <cellStyle name="20% - Accent1 12" xfId="29900" hidden="1" xr:uid="{00000000-0005-0000-0000-000090040000}"/>
    <cellStyle name="20% - Accent1 12" xfId="27308" hidden="1" xr:uid="{00000000-0005-0000-0000-000091040000}"/>
    <cellStyle name="20% - Accent1 12" xfId="27122" hidden="1" xr:uid="{00000000-0005-0000-0000-000092040000}"/>
    <cellStyle name="20% - Accent1 12" xfId="26950" hidden="1" xr:uid="{00000000-0005-0000-0000-000093040000}"/>
    <cellStyle name="20% - Accent1 12" xfId="26240" hidden="1" xr:uid="{00000000-0005-0000-0000-000094040000}"/>
    <cellStyle name="20% - Accent1 12" xfId="26122" hidden="1" xr:uid="{00000000-0005-0000-0000-000095040000}"/>
    <cellStyle name="20% - Accent1 12" xfId="25887" hidden="1" xr:uid="{00000000-0005-0000-0000-000096040000}"/>
    <cellStyle name="20% - Accent1 12" xfId="38481" hidden="1" xr:uid="{00000000-0005-0000-0000-000097040000}"/>
    <cellStyle name="20% - Accent1 12" xfId="38560" hidden="1" xr:uid="{00000000-0005-0000-0000-000098040000}"/>
    <cellStyle name="20% - Accent1 12" xfId="39084" hidden="1" xr:uid="{00000000-0005-0000-0000-000099040000}"/>
    <cellStyle name="20% - Accent1 12" xfId="39159" hidden="1" xr:uid="{00000000-0005-0000-0000-00009A040000}"/>
    <cellStyle name="20% - Accent1 12" xfId="39234" hidden="1" xr:uid="{00000000-0005-0000-0000-00009B040000}"/>
    <cellStyle name="20% - Accent1 12" xfId="39312" hidden="1" xr:uid="{00000000-0005-0000-0000-00009C040000}"/>
    <cellStyle name="20% - Accent1 12" xfId="39898" hidden="1" xr:uid="{00000000-0005-0000-0000-00009D040000}"/>
    <cellStyle name="20% - Accent1 12" xfId="39973" hidden="1" xr:uid="{00000000-0005-0000-0000-00009E040000}"/>
    <cellStyle name="20% - Accent1 12" xfId="40052" hidden="1" xr:uid="{00000000-0005-0000-0000-00009F040000}"/>
    <cellStyle name="20% - Accent1 12" xfId="39715" hidden="1" xr:uid="{00000000-0005-0000-0000-0000A0040000}"/>
    <cellStyle name="20% - Accent1 12" xfId="39665" hidden="1" xr:uid="{00000000-0005-0000-0000-0000A1040000}"/>
    <cellStyle name="20% - Accent1 12" xfId="39634" hidden="1" xr:uid="{00000000-0005-0000-0000-0000A2040000}"/>
    <cellStyle name="20% - Accent1 12" xfId="40493" hidden="1" xr:uid="{00000000-0005-0000-0000-0000A3040000}"/>
    <cellStyle name="20% - Accent1 12" xfId="40568" hidden="1" xr:uid="{00000000-0005-0000-0000-0000A4040000}"/>
    <cellStyle name="20% - Accent1 12" xfId="40646" hidden="1" xr:uid="{00000000-0005-0000-0000-0000A5040000}"/>
    <cellStyle name="20% - Accent1 12" xfId="40117" hidden="1" xr:uid="{00000000-0005-0000-0000-0000A6040000}"/>
    <cellStyle name="20% - Accent1 12" xfId="39807" hidden="1" xr:uid="{00000000-0005-0000-0000-0000A7040000}"/>
    <cellStyle name="20% - Accent1 12" xfId="40161" hidden="1" xr:uid="{00000000-0005-0000-0000-0000A8040000}"/>
    <cellStyle name="20% - Accent1 12" xfId="41025" hidden="1" xr:uid="{00000000-0005-0000-0000-0000A9040000}"/>
    <cellStyle name="20% - Accent1 12" xfId="41100" hidden="1" xr:uid="{00000000-0005-0000-0000-0000AA040000}"/>
    <cellStyle name="20% - Accent1 12" xfId="41178" hidden="1" xr:uid="{00000000-0005-0000-0000-0000AB040000}"/>
    <cellStyle name="20% - Accent1 12" xfId="41362" hidden="1" xr:uid="{00000000-0005-0000-0000-0000AC040000}"/>
    <cellStyle name="20% - Accent1 12" xfId="41437" hidden="1" xr:uid="{00000000-0005-0000-0000-0000AD040000}"/>
    <cellStyle name="20% - Accent1 12" xfId="41515" hidden="1" xr:uid="{00000000-0005-0000-0000-0000AE040000}"/>
    <cellStyle name="20% - Accent1 12" xfId="41699" hidden="1" xr:uid="{00000000-0005-0000-0000-0000AF040000}"/>
    <cellStyle name="20% - Accent1 12" xfId="41774" hidden="1" xr:uid="{00000000-0005-0000-0000-0000B0040000}"/>
    <cellStyle name="20% - Accent1 12" xfId="41876" hidden="1" xr:uid="{00000000-0005-0000-0000-0000B1040000}"/>
    <cellStyle name="20% - Accent1 12" xfId="41951" hidden="1" xr:uid="{00000000-0005-0000-0000-0000B2040000}"/>
    <cellStyle name="20% - Accent1 12" xfId="42026" hidden="1" xr:uid="{00000000-0005-0000-0000-0000B3040000}"/>
    <cellStyle name="20% - Accent1 12" xfId="42104" hidden="1" xr:uid="{00000000-0005-0000-0000-0000B4040000}"/>
    <cellStyle name="20% - Accent1 12" xfId="42690" hidden="1" xr:uid="{00000000-0005-0000-0000-0000B5040000}"/>
    <cellStyle name="20% - Accent1 12" xfId="42765" hidden="1" xr:uid="{00000000-0005-0000-0000-0000B6040000}"/>
    <cellStyle name="20% - Accent1 12" xfId="42844" hidden="1" xr:uid="{00000000-0005-0000-0000-0000B7040000}"/>
    <cellStyle name="20% - Accent1 12" xfId="42507" hidden="1" xr:uid="{00000000-0005-0000-0000-0000B8040000}"/>
    <cellStyle name="20% - Accent1 12" xfId="42457" hidden="1" xr:uid="{00000000-0005-0000-0000-0000B9040000}"/>
    <cellStyle name="20% - Accent1 12" xfId="42426" hidden="1" xr:uid="{00000000-0005-0000-0000-0000BA040000}"/>
    <cellStyle name="20% - Accent1 12" xfId="43285" hidden="1" xr:uid="{00000000-0005-0000-0000-0000BB040000}"/>
    <cellStyle name="20% - Accent1 12" xfId="43360" hidden="1" xr:uid="{00000000-0005-0000-0000-0000BC040000}"/>
    <cellStyle name="20% - Accent1 12" xfId="43438" hidden="1" xr:uid="{00000000-0005-0000-0000-0000BD040000}"/>
    <cellStyle name="20% - Accent1 12" xfId="42909" hidden="1" xr:uid="{00000000-0005-0000-0000-0000BE040000}"/>
    <cellStyle name="20% - Accent1 12" xfId="42599" hidden="1" xr:uid="{00000000-0005-0000-0000-0000BF040000}"/>
    <cellStyle name="20% - Accent1 12" xfId="42953" hidden="1" xr:uid="{00000000-0005-0000-0000-0000C0040000}"/>
    <cellStyle name="20% - Accent1 12" xfId="43817" hidden="1" xr:uid="{00000000-0005-0000-0000-0000C1040000}"/>
    <cellStyle name="20% - Accent1 12" xfId="43892" hidden="1" xr:uid="{00000000-0005-0000-0000-0000C2040000}"/>
    <cellStyle name="20% - Accent1 12" xfId="43970" hidden="1" xr:uid="{00000000-0005-0000-0000-0000C3040000}"/>
    <cellStyle name="20% - Accent1 12" xfId="44154" hidden="1" xr:uid="{00000000-0005-0000-0000-0000C4040000}"/>
    <cellStyle name="20% - Accent1 12" xfId="44229" hidden="1" xr:uid="{00000000-0005-0000-0000-0000C5040000}"/>
    <cellStyle name="20% - Accent1 12" xfId="44307" hidden="1" xr:uid="{00000000-0005-0000-0000-0000C6040000}"/>
    <cellStyle name="20% - Accent1 12" xfId="44491" hidden="1" xr:uid="{00000000-0005-0000-0000-0000C7040000}"/>
    <cellStyle name="20% - Accent1 12" xfId="44566" hidden="1" xr:uid="{00000000-0005-0000-0000-0000C8040000}"/>
    <cellStyle name="20% - Accent1 12" xfId="38934" hidden="1" xr:uid="{00000000-0005-0000-0000-0000C9040000}"/>
    <cellStyle name="20% - Accent1 12" xfId="38859" hidden="1" xr:uid="{00000000-0005-0000-0000-0000CA040000}"/>
    <cellStyle name="20% - Accent1 12" xfId="38779" hidden="1" xr:uid="{00000000-0005-0000-0000-0000CB040000}"/>
    <cellStyle name="20% - Accent1 12" xfId="38696" hidden="1" xr:uid="{00000000-0005-0000-0000-0000CC040000}"/>
    <cellStyle name="20% - Accent1 12" xfId="31514" hidden="1" xr:uid="{00000000-0005-0000-0000-0000CD040000}"/>
    <cellStyle name="20% - Accent1 12" xfId="31318" hidden="1" xr:uid="{00000000-0005-0000-0000-0000CE040000}"/>
    <cellStyle name="20% - Accent1 12" xfId="31042" hidden="1" xr:uid="{00000000-0005-0000-0000-0000CF040000}"/>
    <cellStyle name="20% - Accent1 12" xfId="31892" hidden="1" xr:uid="{00000000-0005-0000-0000-0000D0040000}"/>
    <cellStyle name="20% - Accent1 12" xfId="31944" hidden="1" xr:uid="{00000000-0005-0000-0000-0000D1040000}"/>
    <cellStyle name="20% - Accent1 12" xfId="32079" hidden="1" xr:uid="{00000000-0005-0000-0000-0000D2040000}"/>
    <cellStyle name="20% - Accent1 12" xfId="29392" hidden="1" xr:uid="{00000000-0005-0000-0000-0000D3040000}"/>
    <cellStyle name="20% - Accent1 12" xfId="29207" hidden="1" xr:uid="{00000000-0005-0000-0000-0000D4040000}"/>
    <cellStyle name="20% - Accent1 12" xfId="29111" hidden="1" xr:uid="{00000000-0005-0000-0000-0000D5040000}"/>
    <cellStyle name="20% - Accent1 12" xfId="30856" hidden="1" xr:uid="{00000000-0005-0000-0000-0000D6040000}"/>
    <cellStyle name="20% - Accent1 12" xfId="31688" hidden="1" xr:uid="{00000000-0005-0000-0000-0000D7040000}"/>
    <cellStyle name="20% - Accent1 12" xfId="30372" hidden="1" xr:uid="{00000000-0005-0000-0000-0000D8040000}"/>
    <cellStyle name="20% - Accent1 12" xfId="27601" hidden="1" xr:uid="{00000000-0005-0000-0000-0000D9040000}"/>
    <cellStyle name="20% - Accent1 12" xfId="27502" hidden="1" xr:uid="{00000000-0005-0000-0000-0000DA040000}"/>
    <cellStyle name="20% - Accent1 12" xfId="27276" hidden="1" xr:uid="{00000000-0005-0000-0000-0000DB040000}"/>
    <cellStyle name="20% - Accent1 12" xfId="26356" hidden="1" xr:uid="{00000000-0005-0000-0000-0000DC040000}"/>
    <cellStyle name="20% - Accent1 12" xfId="26217" hidden="1" xr:uid="{00000000-0005-0000-0000-0000DD040000}"/>
    <cellStyle name="20% - Accent1 12" xfId="26050" hidden="1" xr:uid="{00000000-0005-0000-0000-0000DE040000}"/>
    <cellStyle name="20% - Accent1 12" xfId="44629" hidden="1" xr:uid="{00000000-0005-0000-0000-0000DF040000}"/>
    <cellStyle name="20% - Accent1 12" xfId="44704" hidden="1" xr:uid="{00000000-0005-0000-0000-0000E0040000}"/>
    <cellStyle name="20% - Accent1 12" xfId="44806" hidden="1" xr:uid="{00000000-0005-0000-0000-0000E1040000}"/>
    <cellStyle name="20% - Accent1 12" xfId="44881" hidden="1" xr:uid="{00000000-0005-0000-0000-0000E2040000}"/>
    <cellStyle name="20% - Accent1 12" xfId="44956" hidden="1" xr:uid="{00000000-0005-0000-0000-0000E3040000}"/>
    <cellStyle name="20% - Accent1 12" xfId="45034" hidden="1" xr:uid="{00000000-0005-0000-0000-0000E4040000}"/>
    <cellStyle name="20% - Accent1 12" xfId="45620" hidden="1" xr:uid="{00000000-0005-0000-0000-0000E5040000}"/>
    <cellStyle name="20% - Accent1 12" xfId="45695" hidden="1" xr:uid="{00000000-0005-0000-0000-0000E6040000}"/>
    <cellStyle name="20% - Accent1 12" xfId="45774" hidden="1" xr:uid="{00000000-0005-0000-0000-0000E7040000}"/>
    <cellStyle name="20% - Accent1 12" xfId="45437" hidden="1" xr:uid="{00000000-0005-0000-0000-0000E8040000}"/>
    <cellStyle name="20% - Accent1 12" xfId="45387" hidden="1" xr:uid="{00000000-0005-0000-0000-0000E9040000}"/>
    <cellStyle name="20% - Accent1 12" xfId="45356" hidden="1" xr:uid="{00000000-0005-0000-0000-0000EA040000}"/>
    <cellStyle name="20% - Accent1 12" xfId="46215" hidden="1" xr:uid="{00000000-0005-0000-0000-0000EB040000}"/>
    <cellStyle name="20% - Accent1 12" xfId="46290" hidden="1" xr:uid="{00000000-0005-0000-0000-0000EC040000}"/>
    <cellStyle name="20% - Accent1 12" xfId="46368" hidden="1" xr:uid="{00000000-0005-0000-0000-0000ED040000}"/>
    <cellStyle name="20% - Accent1 12" xfId="45839" hidden="1" xr:uid="{00000000-0005-0000-0000-0000EE040000}"/>
    <cellStyle name="20% - Accent1 12" xfId="45529" hidden="1" xr:uid="{00000000-0005-0000-0000-0000EF040000}"/>
    <cellStyle name="20% - Accent1 12" xfId="45883" hidden="1" xr:uid="{00000000-0005-0000-0000-0000F0040000}"/>
    <cellStyle name="20% - Accent1 12" xfId="46747" hidden="1" xr:uid="{00000000-0005-0000-0000-0000F1040000}"/>
    <cellStyle name="20% - Accent1 12" xfId="46822" hidden="1" xr:uid="{00000000-0005-0000-0000-0000F2040000}"/>
    <cellStyle name="20% - Accent1 12" xfId="46900" hidden="1" xr:uid="{00000000-0005-0000-0000-0000F3040000}"/>
    <cellStyle name="20% - Accent1 12" xfId="47084" hidden="1" xr:uid="{00000000-0005-0000-0000-0000F4040000}"/>
    <cellStyle name="20% - Accent1 12" xfId="47159" hidden="1" xr:uid="{00000000-0005-0000-0000-0000F5040000}"/>
    <cellStyle name="20% - Accent1 12" xfId="47237" hidden="1" xr:uid="{00000000-0005-0000-0000-0000F6040000}"/>
    <cellStyle name="20% - Accent1 12" xfId="47421" hidden="1" xr:uid="{00000000-0005-0000-0000-0000F7040000}"/>
    <cellStyle name="20% - Accent1 12" xfId="47496" hidden="1" xr:uid="{00000000-0005-0000-0000-0000F8040000}"/>
    <cellStyle name="20% - Accent1 12" xfId="47598" hidden="1" xr:uid="{00000000-0005-0000-0000-0000F9040000}"/>
    <cellStyle name="20% - Accent1 12" xfId="47673" hidden="1" xr:uid="{00000000-0005-0000-0000-0000FA040000}"/>
    <cellStyle name="20% - Accent1 12" xfId="47748" hidden="1" xr:uid="{00000000-0005-0000-0000-0000FB040000}"/>
    <cellStyle name="20% - Accent1 12" xfId="47826" hidden="1" xr:uid="{00000000-0005-0000-0000-0000FC040000}"/>
    <cellStyle name="20% - Accent1 12" xfId="48412" hidden="1" xr:uid="{00000000-0005-0000-0000-0000FD040000}"/>
    <cellStyle name="20% - Accent1 12" xfId="48487" hidden="1" xr:uid="{00000000-0005-0000-0000-0000FE040000}"/>
    <cellStyle name="20% - Accent1 12" xfId="48566" hidden="1" xr:uid="{00000000-0005-0000-0000-0000FF040000}"/>
    <cellStyle name="20% - Accent1 12" xfId="48229" hidden="1" xr:uid="{00000000-0005-0000-0000-000000050000}"/>
    <cellStyle name="20% - Accent1 12" xfId="48179" hidden="1" xr:uid="{00000000-0005-0000-0000-000001050000}"/>
    <cellStyle name="20% - Accent1 12" xfId="48148" hidden="1" xr:uid="{00000000-0005-0000-0000-000002050000}"/>
    <cellStyle name="20% - Accent1 12" xfId="49007" hidden="1" xr:uid="{00000000-0005-0000-0000-000003050000}"/>
    <cellStyle name="20% - Accent1 12" xfId="49082" hidden="1" xr:uid="{00000000-0005-0000-0000-000004050000}"/>
    <cellStyle name="20% - Accent1 12" xfId="49160" hidden="1" xr:uid="{00000000-0005-0000-0000-000005050000}"/>
    <cellStyle name="20% - Accent1 12" xfId="48631" hidden="1" xr:uid="{00000000-0005-0000-0000-000006050000}"/>
    <cellStyle name="20% - Accent1 12" xfId="48321" hidden="1" xr:uid="{00000000-0005-0000-0000-000007050000}"/>
    <cellStyle name="20% - Accent1 12" xfId="48675" hidden="1" xr:uid="{00000000-0005-0000-0000-000008050000}"/>
    <cellStyle name="20% - Accent1 12" xfId="49539" hidden="1" xr:uid="{00000000-0005-0000-0000-000009050000}"/>
    <cellStyle name="20% - Accent1 12" xfId="49614" hidden="1" xr:uid="{00000000-0005-0000-0000-00000A050000}"/>
    <cellStyle name="20% - Accent1 12" xfId="49692" hidden="1" xr:uid="{00000000-0005-0000-0000-00000B050000}"/>
    <cellStyle name="20% - Accent1 12" xfId="49876" hidden="1" xr:uid="{00000000-0005-0000-0000-00000C050000}"/>
    <cellStyle name="20% - Accent1 12" xfId="49951" hidden="1" xr:uid="{00000000-0005-0000-0000-00000D050000}"/>
    <cellStyle name="20% - Accent1 12" xfId="50029" hidden="1" xr:uid="{00000000-0005-0000-0000-00000E050000}"/>
    <cellStyle name="20% - Accent1 12" xfId="50213" hidden="1" xr:uid="{00000000-0005-0000-0000-00000F050000}"/>
    <cellStyle name="20% - Accent1 12" xfId="50288" hidden="1" xr:uid="{00000000-0005-0000-0000-000010050000}"/>
    <cellStyle name="20% - Accent1 13" xfId="593" hidden="1" xr:uid="{00000000-0005-0000-0000-000011050000}"/>
    <cellStyle name="20% - Accent1 13" xfId="775" hidden="1" xr:uid="{00000000-0005-0000-0000-000012050000}"/>
    <cellStyle name="20% - Accent1 13" xfId="2795" hidden="1" xr:uid="{00000000-0005-0000-0000-000013050000}"/>
    <cellStyle name="20% - Accent1 13" xfId="3159" hidden="1" xr:uid="{00000000-0005-0000-0000-000014050000}"/>
    <cellStyle name="20% - Accent1 13" xfId="4323" hidden="1" xr:uid="{00000000-0005-0000-0000-000015050000}"/>
    <cellStyle name="20% - Accent1 13" xfId="4779" hidden="1" xr:uid="{00000000-0005-0000-0000-000016050000}"/>
    <cellStyle name="20% - Accent1 13" xfId="5620" hidden="1" xr:uid="{00000000-0005-0000-0000-000017050000}"/>
    <cellStyle name="20% - Accent1 13" xfId="6633" hidden="1" xr:uid="{00000000-0005-0000-0000-000018050000}"/>
    <cellStyle name="20% - Accent1 13" xfId="8042" hidden="1" xr:uid="{00000000-0005-0000-0000-000019050000}"/>
    <cellStyle name="20% - Accent1 13" xfId="8157" hidden="1" xr:uid="{00000000-0005-0000-0000-00001A050000}"/>
    <cellStyle name="20% - Accent1 13" xfId="8880" hidden="1" xr:uid="{00000000-0005-0000-0000-00001B050000}"/>
    <cellStyle name="20% - Accent1 13" xfId="9053" hidden="1" xr:uid="{00000000-0005-0000-0000-00001C050000}"/>
    <cellStyle name="20% - Accent1 13" xfId="9446" hidden="1" xr:uid="{00000000-0005-0000-0000-00001D050000}"/>
    <cellStyle name="20% - Accent1 13" xfId="9594" hidden="1" xr:uid="{00000000-0005-0000-0000-00001E050000}"/>
    <cellStyle name="20% - Accent1 13" xfId="9932" hidden="1" xr:uid="{00000000-0005-0000-0000-00001F050000}"/>
    <cellStyle name="20% - Accent1 13" xfId="10269" hidden="1" xr:uid="{00000000-0005-0000-0000-000020050000}"/>
    <cellStyle name="20% - Accent1 13" xfId="10834" hidden="1" xr:uid="{00000000-0005-0000-0000-000021050000}"/>
    <cellStyle name="20% - Accent1 13" xfId="10949" hidden="1" xr:uid="{00000000-0005-0000-0000-000022050000}"/>
    <cellStyle name="20% - Accent1 13" xfId="11672" hidden="1" xr:uid="{00000000-0005-0000-0000-000023050000}"/>
    <cellStyle name="20% - Accent1 13" xfId="11845" hidden="1" xr:uid="{00000000-0005-0000-0000-000024050000}"/>
    <cellStyle name="20% - Accent1 13" xfId="12238" hidden="1" xr:uid="{00000000-0005-0000-0000-000025050000}"/>
    <cellStyle name="20% - Accent1 13" xfId="12386" hidden="1" xr:uid="{00000000-0005-0000-0000-000026050000}"/>
    <cellStyle name="20% - Accent1 13" xfId="12724" hidden="1" xr:uid="{00000000-0005-0000-0000-000027050000}"/>
    <cellStyle name="20% - Accent1 13" xfId="13061" hidden="1" xr:uid="{00000000-0005-0000-0000-000028050000}"/>
    <cellStyle name="20% - Accent1 13" xfId="7292" hidden="1" xr:uid="{00000000-0005-0000-0000-000029050000}"/>
    <cellStyle name="20% - Accent1 13" xfId="6921" hidden="1" xr:uid="{00000000-0005-0000-0000-00002A050000}"/>
    <cellStyle name="20% - Accent1 13" xfId="4769" hidden="1" xr:uid="{00000000-0005-0000-0000-00002B050000}"/>
    <cellStyle name="20% - Accent1 13" xfId="4236" hidden="1" xr:uid="{00000000-0005-0000-0000-00002C050000}"/>
    <cellStyle name="20% - Accent1 13" xfId="3123" hidden="1" xr:uid="{00000000-0005-0000-0000-00002D050000}"/>
    <cellStyle name="20% - Accent1 13" xfId="2655" hidden="1" xr:uid="{00000000-0005-0000-0000-00002E050000}"/>
    <cellStyle name="20% - Accent1 13" xfId="1466" hidden="1" xr:uid="{00000000-0005-0000-0000-00002F050000}"/>
    <cellStyle name="20% - Accent1 13" xfId="424" hidden="1" xr:uid="{00000000-0005-0000-0000-000030050000}"/>
    <cellStyle name="20% - Accent1 13" xfId="14197" hidden="1" xr:uid="{00000000-0005-0000-0000-000031050000}"/>
    <cellStyle name="20% - Accent1 13" xfId="14312" hidden="1" xr:uid="{00000000-0005-0000-0000-000032050000}"/>
    <cellStyle name="20% - Accent1 13" xfId="15035" hidden="1" xr:uid="{00000000-0005-0000-0000-000033050000}"/>
    <cellStyle name="20% - Accent1 13" xfId="15208" hidden="1" xr:uid="{00000000-0005-0000-0000-000034050000}"/>
    <cellStyle name="20% - Accent1 13" xfId="15601" hidden="1" xr:uid="{00000000-0005-0000-0000-000035050000}"/>
    <cellStyle name="20% - Accent1 13" xfId="15749" hidden="1" xr:uid="{00000000-0005-0000-0000-000036050000}"/>
    <cellStyle name="20% - Accent1 13" xfId="16087" hidden="1" xr:uid="{00000000-0005-0000-0000-000037050000}"/>
    <cellStyle name="20% - Accent1 13" xfId="16424" hidden="1" xr:uid="{00000000-0005-0000-0000-000038050000}"/>
    <cellStyle name="20% - Accent1 13" xfId="16989" hidden="1" xr:uid="{00000000-0005-0000-0000-000039050000}"/>
    <cellStyle name="20% - Accent1 13" xfId="17104" hidden="1" xr:uid="{00000000-0005-0000-0000-00003A050000}"/>
    <cellStyle name="20% - Accent1 13" xfId="17827" hidden="1" xr:uid="{00000000-0005-0000-0000-00003B050000}"/>
    <cellStyle name="20% - Accent1 13" xfId="18000" hidden="1" xr:uid="{00000000-0005-0000-0000-00003C050000}"/>
    <cellStyle name="20% - Accent1 13" xfId="18393" hidden="1" xr:uid="{00000000-0005-0000-0000-00003D050000}"/>
    <cellStyle name="20% - Accent1 13" xfId="18541" hidden="1" xr:uid="{00000000-0005-0000-0000-00003E050000}"/>
    <cellStyle name="20% - Accent1 13" xfId="18879" hidden="1" xr:uid="{00000000-0005-0000-0000-00003F050000}"/>
    <cellStyle name="20% - Accent1 13" xfId="19216" hidden="1" xr:uid="{00000000-0005-0000-0000-000040050000}"/>
    <cellStyle name="20% - Accent1 13" xfId="13555" hidden="1" xr:uid="{00000000-0005-0000-0000-000041050000}"/>
    <cellStyle name="20% - Accent1 13" xfId="7716" hidden="1" xr:uid="{00000000-0005-0000-0000-000042050000}"/>
    <cellStyle name="20% - Accent1 13" xfId="5232" hidden="1" xr:uid="{00000000-0005-0000-0000-000043050000}"/>
    <cellStyle name="20% - Accent1 13" xfId="4594" hidden="1" xr:uid="{00000000-0005-0000-0000-000044050000}"/>
    <cellStyle name="20% - Accent1 13" xfId="3357" hidden="1" xr:uid="{00000000-0005-0000-0000-000045050000}"/>
    <cellStyle name="20% - Accent1 13" xfId="2790" hidden="1" xr:uid="{00000000-0005-0000-0000-000046050000}"/>
    <cellStyle name="20% - Accent1 13" xfId="1640" hidden="1" xr:uid="{00000000-0005-0000-0000-000047050000}"/>
    <cellStyle name="20% - Accent1 13" xfId="534" hidden="1" xr:uid="{00000000-0005-0000-0000-000048050000}"/>
    <cellStyle name="20% - Accent1 13" xfId="19919" hidden="1" xr:uid="{00000000-0005-0000-0000-000049050000}"/>
    <cellStyle name="20% - Accent1 13" xfId="20034" hidden="1" xr:uid="{00000000-0005-0000-0000-00004A050000}"/>
    <cellStyle name="20% - Accent1 13" xfId="20757" hidden="1" xr:uid="{00000000-0005-0000-0000-00004B050000}"/>
    <cellStyle name="20% - Accent1 13" xfId="20930" hidden="1" xr:uid="{00000000-0005-0000-0000-00004C050000}"/>
    <cellStyle name="20% - Accent1 13" xfId="21323" hidden="1" xr:uid="{00000000-0005-0000-0000-00004D050000}"/>
    <cellStyle name="20% - Accent1 13" xfId="21471" hidden="1" xr:uid="{00000000-0005-0000-0000-00004E050000}"/>
    <cellStyle name="20% - Accent1 13" xfId="21809" hidden="1" xr:uid="{00000000-0005-0000-0000-00004F050000}"/>
    <cellStyle name="20% - Accent1 13" xfId="22146" hidden="1" xr:uid="{00000000-0005-0000-0000-000050050000}"/>
    <cellStyle name="20% - Accent1 13" xfId="22711" hidden="1" xr:uid="{00000000-0005-0000-0000-000051050000}"/>
    <cellStyle name="20% - Accent1 13" xfId="22826" hidden="1" xr:uid="{00000000-0005-0000-0000-000052050000}"/>
    <cellStyle name="20% - Accent1 13" xfId="23549" hidden="1" xr:uid="{00000000-0005-0000-0000-000053050000}"/>
    <cellStyle name="20% - Accent1 13" xfId="23722" hidden="1" xr:uid="{00000000-0005-0000-0000-000054050000}"/>
    <cellStyle name="20% - Accent1 13" xfId="24115" hidden="1" xr:uid="{00000000-0005-0000-0000-000055050000}"/>
    <cellStyle name="20% - Accent1 13" xfId="24263" hidden="1" xr:uid="{00000000-0005-0000-0000-000056050000}"/>
    <cellStyle name="20% - Accent1 13" xfId="24601" hidden="1" xr:uid="{00000000-0005-0000-0000-000057050000}"/>
    <cellStyle name="20% - Accent1 13" xfId="24938" hidden="1" xr:uid="{00000000-0005-0000-0000-000058050000}"/>
    <cellStyle name="20% - Accent1 13" xfId="25721" hidden="1" xr:uid="{00000000-0005-0000-0000-000059050000}"/>
    <cellStyle name="20% - Accent1 13" xfId="25903" hidden="1" xr:uid="{00000000-0005-0000-0000-00005A050000}"/>
    <cellStyle name="20% - Accent1 13" xfId="27923" hidden="1" xr:uid="{00000000-0005-0000-0000-00005B050000}"/>
    <cellStyle name="20% - Accent1 13" xfId="28287" hidden="1" xr:uid="{00000000-0005-0000-0000-00005C050000}"/>
    <cellStyle name="20% - Accent1 13" xfId="29451" hidden="1" xr:uid="{00000000-0005-0000-0000-00005D050000}"/>
    <cellStyle name="20% - Accent1 13" xfId="29907" hidden="1" xr:uid="{00000000-0005-0000-0000-00005E050000}"/>
    <cellStyle name="20% - Accent1 13" xfId="30748" hidden="1" xr:uid="{00000000-0005-0000-0000-00005F050000}"/>
    <cellStyle name="20% - Accent1 13" xfId="31761" hidden="1" xr:uid="{00000000-0005-0000-0000-000060050000}"/>
    <cellStyle name="20% - Accent1 13" xfId="33170" hidden="1" xr:uid="{00000000-0005-0000-0000-000061050000}"/>
    <cellStyle name="20% - Accent1 13" xfId="33285" hidden="1" xr:uid="{00000000-0005-0000-0000-000062050000}"/>
    <cellStyle name="20% - Accent1 13" xfId="34008" hidden="1" xr:uid="{00000000-0005-0000-0000-000063050000}"/>
    <cellStyle name="20% - Accent1 13" xfId="34181" hidden="1" xr:uid="{00000000-0005-0000-0000-000064050000}"/>
    <cellStyle name="20% - Accent1 13" xfId="34574" hidden="1" xr:uid="{00000000-0005-0000-0000-000065050000}"/>
    <cellStyle name="20% - Accent1 13" xfId="34722" hidden="1" xr:uid="{00000000-0005-0000-0000-000066050000}"/>
    <cellStyle name="20% - Accent1 13" xfId="35060" hidden="1" xr:uid="{00000000-0005-0000-0000-000067050000}"/>
    <cellStyle name="20% - Accent1 13" xfId="35397" hidden="1" xr:uid="{00000000-0005-0000-0000-000068050000}"/>
    <cellStyle name="20% - Accent1 13" xfId="35962" hidden="1" xr:uid="{00000000-0005-0000-0000-000069050000}"/>
    <cellStyle name="20% - Accent1 13" xfId="36077" hidden="1" xr:uid="{00000000-0005-0000-0000-00006A050000}"/>
    <cellStyle name="20% - Accent1 13" xfId="36800" hidden="1" xr:uid="{00000000-0005-0000-0000-00006B050000}"/>
    <cellStyle name="20% - Accent1 13" xfId="36973" hidden="1" xr:uid="{00000000-0005-0000-0000-00006C050000}"/>
    <cellStyle name="20% - Accent1 13" xfId="37366" hidden="1" xr:uid="{00000000-0005-0000-0000-00006D050000}"/>
    <cellStyle name="20% - Accent1 13" xfId="37514" hidden="1" xr:uid="{00000000-0005-0000-0000-00006E050000}"/>
    <cellStyle name="20% - Accent1 13" xfId="37852" hidden="1" xr:uid="{00000000-0005-0000-0000-00006F050000}"/>
    <cellStyle name="20% - Accent1 13" xfId="38189" hidden="1" xr:uid="{00000000-0005-0000-0000-000070050000}"/>
    <cellStyle name="20% - Accent1 13" xfId="32420" hidden="1" xr:uid="{00000000-0005-0000-0000-000071050000}"/>
    <cellStyle name="20% - Accent1 13" xfId="32049" hidden="1" xr:uid="{00000000-0005-0000-0000-000072050000}"/>
    <cellStyle name="20% - Accent1 13" xfId="29897" hidden="1" xr:uid="{00000000-0005-0000-0000-000073050000}"/>
    <cellStyle name="20% - Accent1 13" xfId="29364" hidden="1" xr:uid="{00000000-0005-0000-0000-000074050000}"/>
    <cellStyle name="20% - Accent1 13" xfId="28251" hidden="1" xr:uid="{00000000-0005-0000-0000-000075050000}"/>
    <cellStyle name="20% - Accent1 13" xfId="27783" hidden="1" xr:uid="{00000000-0005-0000-0000-000076050000}"/>
    <cellStyle name="20% - Accent1 13" xfId="26594" hidden="1" xr:uid="{00000000-0005-0000-0000-000077050000}"/>
    <cellStyle name="20% - Accent1 13" xfId="25552" hidden="1" xr:uid="{00000000-0005-0000-0000-000078050000}"/>
    <cellStyle name="20% - Accent1 13" xfId="39325" hidden="1" xr:uid="{00000000-0005-0000-0000-000079050000}"/>
    <cellStyle name="20% - Accent1 13" xfId="39440" hidden="1" xr:uid="{00000000-0005-0000-0000-00007A050000}"/>
    <cellStyle name="20% - Accent1 13" xfId="40163" hidden="1" xr:uid="{00000000-0005-0000-0000-00007B050000}"/>
    <cellStyle name="20% - Accent1 13" xfId="40336" hidden="1" xr:uid="{00000000-0005-0000-0000-00007C050000}"/>
    <cellStyle name="20% - Accent1 13" xfId="40729" hidden="1" xr:uid="{00000000-0005-0000-0000-00007D050000}"/>
    <cellStyle name="20% - Accent1 13" xfId="40877" hidden="1" xr:uid="{00000000-0005-0000-0000-00007E050000}"/>
    <cellStyle name="20% - Accent1 13" xfId="41215" hidden="1" xr:uid="{00000000-0005-0000-0000-00007F050000}"/>
    <cellStyle name="20% - Accent1 13" xfId="41552" hidden="1" xr:uid="{00000000-0005-0000-0000-000080050000}"/>
    <cellStyle name="20% - Accent1 13" xfId="42117" hidden="1" xr:uid="{00000000-0005-0000-0000-000081050000}"/>
    <cellStyle name="20% - Accent1 13" xfId="42232" hidden="1" xr:uid="{00000000-0005-0000-0000-000082050000}"/>
    <cellStyle name="20% - Accent1 13" xfId="42955" hidden="1" xr:uid="{00000000-0005-0000-0000-000083050000}"/>
    <cellStyle name="20% - Accent1 13" xfId="43128" hidden="1" xr:uid="{00000000-0005-0000-0000-000084050000}"/>
    <cellStyle name="20% - Accent1 13" xfId="43521" hidden="1" xr:uid="{00000000-0005-0000-0000-000085050000}"/>
    <cellStyle name="20% - Accent1 13" xfId="43669" hidden="1" xr:uid="{00000000-0005-0000-0000-000086050000}"/>
    <cellStyle name="20% - Accent1 13" xfId="44007" hidden="1" xr:uid="{00000000-0005-0000-0000-000087050000}"/>
    <cellStyle name="20% - Accent1 13" xfId="44344" hidden="1" xr:uid="{00000000-0005-0000-0000-000088050000}"/>
    <cellStyle name="20% - Accent1 13" xfId="38683" hidden="1" xr:uid="{00000000-0005-0000-0000-000089050000}"/>
    <cellStyle name="20% - Accent1 13" xfId="32844" hidden="1" xr:uid="{00000000-0005-0000-0000-00008A050000}"/>
    <cellStyle name="20% - Accent1 13" xfId="30360" hidden="1" xr:uid="{00000000-0005-0000-0000-00008B050000}"/>
    <cellStyle name="20% - Accent1 13" xfId="29722" hidden="1" xr:uid="{00000000-0005-0000-0000-00008C050000}"/>
    <cellStyle name="20% - Accent1 13" xfId="28485" hidden="1" xr:uid="{00000000-0005-0000-0000-00008D050000}"/>
    <cellStyle name="20% - Accent1 13" xfId="27918" hidden="1" xr:uid="{00000000-0005-0000-0000-00008E050000}"/>
    <cellStyle name="20% - Accent1 13" xfId="26768" hidden="1" xr:uid="{00000000-0005-0000-0000-00008F050000}"/>
    <cellStyle name="20% - Accent1 13" xfId="25662" hidden="1" xr:uid="{00000000-0005-0000-0000-000090050000}"/>
    <cellStyle name="20% - Accent1 13" xfId="45047" hidden="1" xr:uid="{00000000-0005-0000-0000-000091050000}"/>
    <cellStyle name="20% - Accent1 13" xfId="45162" hidden="1" xr:uid="{00000000-0005-0000-0000-000092050000}"/>
    <cellStyle name="20% - Accent1 13" xfId="45885" hidden="1" xr:uid="{00000000-0005-0000-0000-000093050000}"/>
    <cellStyle name="20% - Accent1 13" xfId="46058" hidden="1" xr:uid="{00000000-0005-0000-0000-000094050000}"/>
    <cellStyle name="20% - Accent1 13" xfId="46451" hidden="1" xr:uid="{00000000-0005-0000-0000-000095050000}"/>
    <cellStyle name="20% - Accent1 13" xfId="46599" hidden="1" xr:uid="{00000000-0005-0000-0000-000096050000}"/>
    <cellStyle name="20% - Accent1 13" xfId="46937" hidden="1" xr:uid="{00000000-0005-0000-0000-000097050000}"/>
    <cellStyle name="20% - Accent1 13" xfId="47274" hidden="1" xr:uid="{00000000-0005-0000-0000-000098050000}"/>
    <cellStyle name="20% - Accent1 13" xfId="47839" hidden="1" xr:uid="{00000000-0005-0000-0000-000099050000}"/>
    <cellStyle name="20% - Accent1 13" xfId="47954" hidden="1" xr:uid="{00000000-0005-0000-0000-00009A050000}"/>
    <cellStyle name="20% - Accent1 13" xfId="48677" hidden="1" xr:uid="{00000000-0005-0000-0000-00009B050000}"/>
    <cellStyle name="20% - Accent1 13" xfId="48850" hidden="1" xr:uid="{00000000-0005-0000-0000-00009C050000}"/>
    <cellStyle name="20% - Accent1 13" xfId="49243" hidden="1" xr:uid="{00000000-0005-0000-0000-00009D050000}"/>
    <cellStyle name="20% - Accent1 13" xfId="49391" hidden="1" xr:uid="{00000000-0005-0000-0000-00009E050000}"/>
    <cellStyle name="20% - Accent1 13" xfId="49729" hidden="1" xr:uid="{00000000-0005-0000-0000-00009F050000}"/>
    <cellStyle name="20% - Accent1 13" xfId="50066" hidden="1" xr:uid="{00000000-0005-0000-0000-0000A0050000}"/>
    <cellStyle name="20% - Accent1 3 2 3 2" xfId="669" hidden="1" xr:uid="{00000000-0005-0000-0000-0000A1050000}"/>
    <cellStyle name="20% - Accent1 3 2 3 2" xfId="853" hidden="1" xr:uid="{00000000-0005-0000-0000-0000A2050000}"/>
    <cellStyle name="20% - Accent1 3 2 3 2" xfId="2871" hidden="1" xr:uid="{00000000-0005-0000-0000-0000A3050000}"/>
    <cellStyle name="20% - Accent1 3 2 3 2" xfId="3235" hidden="1" xr:uid="{00000000-0005-0000-0000-0000A4050000}"/>
    <cellStyle name="20% - Accent1 3 2 3 2" xfId="4399" hidden="1" xr:uid="{00000000-0005-0000-0000-0000A5050000}"/>
    <cellStyle name="20% - Accent1 3 2 3 2" xfId="4855" hidden="1" xr:uid="{00000000-0005-0000-0000-0000A6050000}"/>
    <cellStyle name="20% - Accent1 3 2 3 2" xfId="5697" hidden="1" xr:uid="{00000000-0005-0000-0000-0000A7050000}"/>
    <cellStyle name="20% - Accent1 3 2 3 2" xfId="6709" hidden="1" xr:uid="{00000000-0005-0000-0000-0000A8050000}"/>
    <cellStyle name="20% - Accent1 3 2 3 2" xfId="8118" hidden="1" xr:uid="{00000000-0005-0000-0000-0000A9050000}"/>
    <cellStyle name="20% - Accent1 3 2 3 2" xfId="8233" hidden="1" xr:uid="{00000000-0005-0000-0000-0000AA050000}"/>
    <cellStyle name="20% - Accent1 3 2 3 2" xfId="8956" hidden="1" xr:uid="{00000000-0005-0000-0000-0000AB050000}"/>
    <cellStyle name="20% - Accent1 3 2 3 2" xfId="9129" hidden="1" xr:uid="{00000000-0005-0000-0000-0000AC050000}"/>
    <cellStyle name="20% - Accent1 3 2 3 2" xfId="9522" hidden="1" xr:uid="{00000000-0005-0000-0000-0000AD050000}"/>
    <cellStyle name="20% - Accent1 3 2 3 2" xfId="9670" hidden="1" xr:uid="{00000000-0005-0000-0000-0000AE050000}"/>
    <cellStyle name="20% - Accent1 3 2 3 2" xfId="10008" hidden="1" xr:uid="{00000000-0005-0000-0000-0000AF050000}"/>
    <cellStyle name="20% - Accent1 3 2 3 2" xfId="10345" hidden="1" xr:uid="{00000000-0005-0000-0000-0000B0050000}"/>
    <cellStyle name="20% - Accent1 3 2 3 2" xfId="10910" hidden="1" xr:uid="{00000000-0005-0000-0000-0000B1050000}"/>
    <cellStyle name="20% - Accent1 3 2 3 2" xfId="11025" hidden="1" xr:uid="{00000000-0005-0000-0000-0000B2050000}"/>
    <cellStyle name="20% - Accent1 3 2 3 2" xfId="11748" hidden="1" xr:uid="{00000000-0005-0000-0000-0000B3050000}"/>
    <cellStyle name="20% - Accent1 3 2 3 2" xfId="11921" hidden="1" xr:uid="{00000000-0005-0000-0000-0000B4050000}"/>
    <cellStyle name="20% - Accent1 3 2 3 2" xfId="12314" hidden="1" xr:uid="{00000000-0005-0000-0000-0000B5050000}"/>
    <cellStyle name="20% - Accent1 3 2 3 2" xfId="12462" hidden="1" xr:uid="{00000000-0005-0000-0000-0000B6050000}"/>
    <cellStyle name="20% - Accent1 3 2 3 2" xfId="12800" hidden="1" xr:uid="{00000000-0005-0000-0000-0000B7050000}"/>
    <cellStyle name="20% - Accent1 3 2 3 2" xfId="13137" hidden="1" xr:uid="{00000000-0005-0000-0000-0000B8050000}"/>
    <cellStyle name="20% - Accent1 3 2 3 2" xfId="7214" hidden="1" xr:uid="{00000000-0005-0000-0000-0000B9050000}"/>
    <cellStyle name="20% - Accent1 3 2 3 2" xfId="6844" hidden="1" xr:uid="{00000000-0005-0000-0000-0000BA050000}"/>
    <cellStyle name="20% - Accent1 3 2 3 2" xfId="4691" hidden="1" xr:uid="{00000000-0005-0000-0000-0000BB050000}"/>
    <cellStyle name="20% - Accent1 3 2 3 2" xfId="4159" hidden="1" xr:uid="{00000000-0005-0000-0000-0000BC050000}"/>
    <cellStyle name="20% - Accent1 3 2 3 2" xfId="3045" hidden="1" xr:uid="{00000000-0005-0000-0000-0000BD050000}"/>
    <cellStyle name="20% - Accent1 3 2 3 2" xfId="2578" hidden="1" xr:uid="{00000000-0005-0000-0000-0000BE050000}"/>
    <cellStyle name="20% - Accent1 3 2 3 2" xfId="1375" hidden="1" xr:uid="{00000000-0005-0000-0000-0000BF050000}"/>
    <cellStyle name="20% - Accent1 3 2 3 2" xfId="308" hidden="1" xr:uid="{00000000-0005-0000-0000-0000C0050000}"/>
    <cellStyle name="20% - Accent1 3 2 3 2" xfId="14273" hidden="1" xr:uid="{00000000-0005-0000-0000-0000C1050000}"/>
    <cellStyle name="20% - Accent1 3 2 3 2" xfId="14388" hidden="1" xr:uid="{00000000-0005-0000-0000-0000C2050000}"/>
    <cellStyle name="20% - Accent1 3 2 3 2" xfId="15111" hidden="1" xr:uid="{00000000-0005-0000-0000-0000C3050000}"/>
    <cellStyle name="20% - Accent1 3 2 3 2" xfId="15284" hidden="1" xr:uid="{00000000-0005-0000-0000-0000C4050000}"/>
    <cellStyle name="20% - Accent1 3 2 3 2" xfId="15677" hidden="1" xr:uid="{00000000-0005-0000-0000-0000C5050000}"/>
    <cellStyle name="20% - Accent1 3 2 3 2" xfId="15825" hidden="1" xr:uid="{00000000-0005-0000-0000-0000C6050000}"/>
    <cellStyle name="20% - Accent1 3 2 3 2" xfId="16163" hidden="1" xr:uid="{00000000-0005-0000-0000-0000C7050000}"/>
    <cellStyle name="20% - Accent1 3 2 3 2" xfId="16500" hidden="1" xr:uid="{00000000-0005-0000-0000-0000C8050000}"/>
    <cellStyle name="20% - Accent1 3 2 3 2" xfId="17065" hidden="1" xr:uid="{00000000-0005-0000-0000-0000C9050000}"/>
    <cellStyle name="20% - Accent1 3 2 3 2" xfId="17180" hidden="1" xr:uid="{00000000-0005-0000-0000-0000CA050000}"/>
    <cellStyle name="20% - Accent1 3 2 3 2" xfId="17903" hidden="1" xr:uid="{00000000-0005-0000-0000-0000CB050000}"/>
    <cellStyle name="20% - Accent1 3 2 3 2" xfId="18076" hidden="1" xr:uid="{00000000-0005-0000-0000-0000CC050000}"/>
    <cellStyle name="20% - Accent1 3 2 3 2" xfId="18469" hidden="1" xr:uid="{00000000-0005-0000-0000-0000CD050000}"/>
    <cellStyle name="20% - Accent1 3 2 3 2" xfId="18617" hidden="1" xr:uid="{00000000-0005-0000-0000-0000CE050000}"/>
    <cellStyle name="20% - Accent1 3 2 3 2" xfId="18955" hidden="1" xr:uid="{00000000-0005-0000-0000-0000CF050000}"/>
    <cellStyle name="20% - Accent1 3 2 3 2" xfId="19292" hidden="1" xr:uid="{00000000-0005-0000-0000-0000D0050000}"/>
    <cellStyle name="20% - Accent1 3 2 3 2" xfId="13477" hidden="1" xr:uid="{00000000-0005-0000-0000-0000D1050000}"/>
    <cellStyle name="20% - Accent1 3 2 3 2" xfId="7640" hidden="1" xr:uid="{00000000-0005-0000-0000-0000D2050000}"/>
    <cellStyle name="20% - Accent1 3 2 3 2" xfId="5142" hidden="1" xr:uid="{00000000-0005-0000-0000-0000D3050000}"/>
    <cellStyle name="20% - Accent1 3 2 3 2" xfId="4498" hidden="1" xr:uid="{00000000-0005-0000-0000-0000D4050000}"/>
    <cellStyle name="20% - Accent1 3 2 3 2" xfId="3279" hidden="1" xr:uid="{00000000-0005-0000-0000-0000D5050000}"/>
    <cellStyle name="20% - Accent1 3 2 3 2" xfId="2708" hidden="1" xr:uid="{00000000-0005-0000-0000-0000D6050000}"/>
    <cellStyle name="20% - Accent1 3 2 3 2" xfId="1552" hidden="1" xr:uid="{00000000-0005-0000-0000-0000D7050000}"/>
    <cellStyle name="20% - Accent1 3 2 3 2" xfId="448" hidden="1" xr:uid="{00000000-0005-0000-0000-0000D8050000}"/>
    <cellStyle name="20% - Accent1 3 2 3 2" xfId="19995" hidden="1" xr:uid="{00000000-0005-0000-0000-0000D9050000}"/>
    <cellStyle name="20% - Accent1 3 2 3 2" xfId="20110" hidden="1" xr:uid="{00000000-0005-0000-0000-0000DA050000}"/>
    <cellStyle name="20% - Accent1 3 2 3 2" xfId="20833" hidden="1" xr:uid="{00000000-0005-0000-0000-0000DB050000}"/>
    <cellStyle name="20% - Accent1 3 2 3 2" xfId="21006" hidden="1" xr:uid="{00000000-0005-0000-0000-0000DC050000}"/>
    <cellStyle name="20% - Accent1 3 2 3 2" xfId="21399" hidden="1" xr:uid="{00000000-0005-0000-0000-0000DD050000}"/>
    <cellStyle name="20% - Accent1 3 2 3 2" xfId="21547" hidden="1" xr:uid="{00000000-0005-0000-0000-0000DE050000}"/>
    <cellStyle name="20% - Accent1 3 2 3 2" xfId="21885" hidden="1" xr:uid="{00000000-0005-0000-0000-0000DF050000}"/>
    <cellStyle name="20% - Accent1 3 2 3 2" xfId="22222" hidden="1" xr:uid="{00000000-0005-0000-0000-0000E0050000}"/>
    <cellStyle name="20% - Accent1 3 2 3 2" xfId="22787" hidden="1" xr:uid="{00000000-0005-0000-0000-0000E1050000}"/>
    <cellStyle name="20% - Accent1 3 2 3 2" xfId="22902" hidden="1" xr:uid="{00000000-0005-0000-0000-0000E2050000}"/>
    <cellStyle name="20% - Accent1 3 2 3 2" xfId="23625" hidden="1" xr:uid="{00000000-0005-0000-0000-0000E3050000}"/>
    <cellStyle name="20% - Accent1 3 2 3 2" xfId="23798" hidden="1" xr:uid="{00000000-0005-0000-0000-0000E4050000}"/>
    <cellStyle name="20% - Accent1 3 2 3 2" xfId="24191" hidden="1" xr:uid="{00000000-0005-0000-0000-0000E5050000}"/>
    <cellStyle name="20% - Accent1 3 2 3 2" xfId="24339" hidden="1" xr:uid="{00000000-0005-0000-0000-0000E6050000}"/>
    <cellStyle name="20% - Accent1 3 2 3 2" xfId="24677" hidden="1" xr:uid="{00000000-0005-0000-0000-0000E7050000}"/>
    <cellStyle name="20% - Accent1 3 2 3 2" xfId="25014" hidden="1" xr:uid="{00000000-0005-0000-0000-0000E8050000}"/>
    <cellStyle name="20% - Accent1 3 2 3 2" xfId="25797" hidden="1" xr:uid="{00000000-0005-0000-0000-0000E9050000}"/>
    <cellStyle name="20% - Accent1 3 2 3 2" xfId="25981" hidden="1" xr:uid="{00000000-0005-0000-0000-0000EA050000}"/>
    <cellStyle name="20% - Accent1 3 2 3 2" xfId="27999" hidden="1" xr:uid="{00000000-0005-0000-0000-0000EB050000}"/>
    <cellStyle name="20% - Accent1 3 2 3 2" xfId="28363" hidden="1" xr:uid="{00000000-0005-0000-0000-0000EC050000}"/>
    <cellStyle name="20% - Accent1 3 2 3 2" xfId="29527" hidden="1" xr:uid="{00000000-0005-0000-0000-0000ED050000}"/>
    <cellStyle name="20% - Accent1 3 2 3 2" xfId="29983" hidden="1" xr:uid="{00000000-0005-0000-0000-0000EE050000}"/>
    <cellStyle name="20% - Accent1 3 2 3 2" xfId="30825" hidden="1" xr:uid="{00000000-0005-0000-0000-0000EF050000}"/>
    <cellStyle name="20% - Accent1 3 2 3 2" xfId="31837" hidden="1" xr:uid="{00000000-0005-0000-0000-0000F0050000}"/>
    <cellStyle name="20% - Accent1 3 2 3 2" xfId="33246" hidden="1" xr:uid="{00000000-0005-0000-0000-0000F1050000}"/>
    <cellStyle name="20% - Accent1 3 2 3 2" xfId="33361" hidden="1" xr:uid="{00000000-0005-0000-0000-0000F2050000}"/>
    <cellStyle name="20% - Accent1 3 2 3 2" xfId="34084" hidden="1" xr:uid="{00000000-0005-0000-0000-0000F3050000}"/>
    <cellStyle name="20% - Accent1 3 2 3 2" xfId="34257" hidden="1" xr:uid="{00000000-0005-0000-0000-0000F4050000}"/>
    <cellStyle name="20% - Accent1 3 2 3 2" xfId="34650" hidden="1" xr:uid="{00000000-0005-0000-0000-0000F5050000}"/>
    <cellStyle name="20% - Accent1 3 2 3 2" xfId="34798" hidden="1" xr:uid="{00000000-0005-0000-0000-0000F6050000}"/>
    <cellStyle name="20% - Accent1 3 2 3 2" xfId="35136" hidden="1" xr:uid="{00000000-0005-0000-0000-0000F7050000}"/>
    <cellStyle name="20% - Accent1 3 2 3 2" xfId="35473" hidden="1" xr:uid="{00000000-0005-0000-0000-0000F8050000}"/>
    <cellStyle name="20% - Accent1 3 2 3 2" xfId="36038" hidden="1" xr:uid="{00000000-0005-0000-0000-0000F9050000}"/>
    <cellStyle name="20% - Accent1 3 2 3 2" xfId="36153" hidden="1" xr:uid="{00000000-0005-0000-0000-0000FA050000}"/>
    <cellStyle name="20% - Accent1 3 2 3 2" xfId="36876" hidden="1" xr:uid="{00000000-0005-0000-0000-0000FB050000}"/>
    <cellStyle name="20% - Accent1 3 2 3 2" xfId="37049" hidden="1" xr:uid="{00000000-0005-0000-0000-0000FC050000}"/>
    <cellStyle name="20% - Accent1 3 2 3 2" xfId="37442" hidden="1" xr:uid="{00000000-0005-0000-0000-0000FD050000}"/>
    <cellStyle name="20% - Accent1 3 2 3 2" xfId="37590" hidden="1" xr:uid="{00000000-0005-0000-0000-0000FE050000}"/>
    <cellStyle name="20% - Accent1 3 2 3 2" xfId="37928" hidden="1" xr:uid="{00000000-0005-0000-0000-0000FF050000}"/>
    <cellStyle name="20% - Accent1 3 2 3 2" xfId="38265" hidden="1" xr:uid="{00000000-0005-0000-0000-000000060000}"/>
    <cellStyle name="20% - Accent1 3 2 3 2" xfId="32342" hidden="1" xr:uid="{00000000-0005-0000-0000-000001060000}"/>
    <cellStyle name="20% - Accent1 3 2 3 2" xfId="31972" hidden="1" xr:uid="{00000000-0005-0000-0000-000002060000}"/>
    <cellStyle name="20% - Accent1 3 2 3 2" xfId="29819" hidden="1" xr:uid="{00000000-0005-0000-0000-000003060000}"/>
    <cellStyle name="20% - Accent1 3 2 3 2" xfId="29287" hidden="1" xr:uid="{00000000-0005-0000-0000-000004060000}"/>
    <cellStyle name="20% - Accent1 3 2 3 2" xfId="28173" hidden="1" xr:uid="{00000000-0005-0000-0000-000005060000}"/>
    <cellStyle name="20% - Accent1 3 2 3 2" xfId="27706" hidden="1" xr:uid="{00000000-0005-0000-0000-000006060000}"/>
    <cellStyle name="20% - Accent1 3 2 3 2" xfId="26503" hidden="1" xr:uid="{00000000-0005-0000-0000-000007060000}"/>
    <cellStyle name="20% - Accent1 3 2 3 2" xfId="25436" hidden="1" xr:uid="{00000000-0005-0000-0000-000008060000}"/>
    <cellStyle name="20% - Accent1 3 2 3 2" xfId="39401" hidden="1" xr:uid="{00000000-0005-0000-0000-000009060000}"/>
    <cellStyle name="20% - Accent1 3 2 3 2" xfId="39516" hidden="1" xr:uid="{00000000-0005-0000-0000-00000A060000}"/>
    <cellStyle name="20% - Accent1 3 2 3 2" xfId="40239" hidden="1" xr:uid="{00000000-0005-0000-0000-00000B060000}"/>
    <cellStyle name="20% - Accent1 3 2 3 2" xfId="40412" hidden="1" xr:uid="{00000000-0005-0000-0000-00000C060000}"/>
    <cellStyle name="20% - Accent1 3 2 3 2" xfId="40805" hidden="1" xr:uid="{00000000-0005-0000-0000-00000D060000}"/>
    <cellStyle name="20% - Accent1 3 2 3 2" xfId="40953" hidden="1" xr:uid="{00000000-0005-0000-0000-00000E060000}"/>
    <cellStyle name="20% - Accent1 3 2 3 2" xfId="41291" hidden="1" xr:uid="{00000000-0005-0000-0000-00000F060000}"/>
    <cellStyle name="20% - Accent1 3 2 3 2" xfId="41628" hidden="1" xr:uid="{00000000-0005-0000-0000-000010060000}"/>
    <cellStyle name="20% - Accent1 3 2 3 2" xfId="42193" hidden="1" xr:uid="{00000000-0005-0000-0000-000011060000}"/>
    <cellStyle name="20% - Accent1 3 2 3 2" xfId="42308" hidden="1" xr:uid="{00000000-0005-0000-0000-000012060000}"/>
    <cellStyle name="20% - Accent1 3 2 3 2" xfId="43031" hidden="1" xr:uid="{00000000-0005-0000-0000-000013060000}"/>
    <cellStyle name="20% - Accent1 3 2 3 2" xfId="43204" hidden="1" xr:uid="{00000000-0005-0000-0000-000014060000}"/>
    <cellStyle name="20% - Accent1 3 2 3 2" xfId="43597" hidden="1" xr:uid="{00000000-0005-0000-0000-000015060000}"/>
    <cellStyle name="20% - Accent1 3 2 3 2" xfId="43745" hidden="1" xr:uid="{00000000-0005-0000-0000-000016060000}"/>
    <cellStyle name="20% - Accent1 3 2 3 2" xfId="44083" hidden="1" xr:uid="{00000000-0005-0000-0000-000017060000}"/>
    <cellStyle name="20% - Accent1 3 2 3 2" xfId="44420" hidden="1" xr:uid="{00000000-0005-0000-0000-000018060000}"/>
    <cellStyle name="20% - Accent1 3 2 3 2" xfId="38605" hidden="1" xr:uid="{00000000-0005-0000-0000-000019060000}"/>
    <cellStyle name="20% - Accent1 3 2 3 2" xfId="32768" hidden="1" xr:uid="{00000000-0005-0000-0000-00001A060000}"/>
    <cellStyle name="20% - Accent1 3 2 3 2" xfId="30270" hidden="1" xr:uid="{00000000-0005-0000-0000-00001B060000}"/>
    <cellStyle name="20% - Accent1 3 2 3 2" xfId="29626" hidden="1" xr:uid="{00000000-0005-0000-0000-00001C060000}"/>
    <cellStyle name="20% - Accent1 3 2 3 2" xfId="28407" hidden="1" xr:uid="{00000000-0005-0000-0000-00001D060000}"/>
    <cellStyle name="20% - Accent1 3 2 3 2" xfId="27836" hidden="1" xr:uid="{00000000-0005-0000-0000-00001E060000}"/>
    <cellStyle name="20% - Accent1 3 2 3 2" xfId="26680" hidden="1" xr:uid="{00000000-0005-0000-0000-00001F060000}"/>
    <cellStyle name="20% - Accent1 3 2 3 2" xfId="25576" hidden="1" xr:uid="{00000000-0005-0000-0000-000020060000}"/>
    <cellStyle name="20% - Accent1 3 2 3 2" xfId="45123" hidden="1" xr:uid="{00000000-0005-0000-0000-000021060000}"/>
    <cellStyle name="20% - Accent1 3 2 3 2" xfId="45238" hidden="1" xr:uid="{00000000-0005-0000-0000-000022060000}"/>
    <cellStyle name="20% - Accent1 3 2 3 2" xfId="45961" hidden="1" xr:uid="{00000000-0005-0000-0000-000023060000}"/>
    <cellStyle name="20% - Accent1 3 2 3 2" xfId="46134" hidden="1" xr:uid="{00000000-0005-0000-0000-000024060000}"/>
    <cellStyle name="20% - Accent1 3 2 3 2" xfId="46527" hidden="1" xr:uid="{00000000-0005-0000-0000-000025060000}"/>
    <cellStyle name="20% - Accent1 3 2 3 2" xfId="46675" hidden="1" xr:uid="{00000000-0005-0000-0000-000026060000}"/>
    <cellStyle name="20% - Accent1 3 2 3 2" xfId="47013" hidden="1" xr:uid="{00000000-0005-0000-0000-000027060000}"/>
    <cellStyle name="20% - Accent1 3 2 3 2" xfId="47350" hidden="1" xr:uid="{00000000-0005-0000-0000-000028060000}"/>
    <cellStyle name="20% - Accent1 3 2 3 2" xfId="47915" hidden="1" xr:uid="{00000000-0005-0000-0000-000029060000}"/>
    <cellStyle name="20% - Accent1 3 2 3 2" xfId="48030" hidden="1" xr:uid="{00000000-0005-0000-0000-00002A060000}"/>
    <cellStyle name="20% - Accent1 3 2 3 2" xfId="48753" hidden="1" xr:uid="{00000000-0005-0000-0000-00002B060000}"/>
    <cellStyle name="20% - Accent1 3 2 3 2" xfId="48926" hidden="1" xr:uid="{00000000-0005-0000-0000-00002C060000}"/>
    <cellStyle name="20% - Accent1 3 2 3 2" xfId="49319" hidden="1" xr:uid="{00000000-0005-0000-0000-00002D060000}"/>
    <cellStyle name="20% - Accent1 3 2 3 2" xfId="49467" hidden="1" xr:uid="{00000000-0005-0000-0000-00002E060000}"/>
    <cellStyle name="20% - Accent1 3 2 3 2" xfId="49805" hidden="1" xr:uid="{00000000-0005-0000-0000-00002F060000}"/>
    <cellStyle name="20% - Accent1 3 2 3 2" xfId="50142" hidden="1" xr:uid="{00000000-0005-0000-0000-000030060000}"/>
    <cellStyle name="20% - Accent1 3 2 4 2" xfId="620" hidden="1" xr:uid="{00000000-0005-0000-0000-000031060000}"/>
    <cellStyle name="20% - Accent1 3 2 4 2" xfId="804" hidden="1" xr:uid="{00000000-0005-0000-0000-000032060000}"/>
    <cellStyle name="20% - Accent1 3 2 4 2" xfId="2822" hidden="1" xr:uid="{00000000-0005-0000-0000-000033060000}"/>
    <cellStyle name="20% - Accent1 3 2 4 2" xfId="3186" hidden="1" xr:uid="{00000000-0005-0000-0000-000034060000}"/>
    <cellStyle name="20% - Accent1 3 2 4 2" xfId="4350" hidden="1" xr:uid="{00000000-0005-0000-0000-000035060000}"/>
    <cellStyle name="20% - Accent1 3 2 4 2" xfId="4806" hidden="1" xr:uid="{00000000-0005-0000-0000-000036060000}"/>
    <cellStyle name="20% - Accent1 3 2 4 2" xfId="5648" hidden="1" xr:uid="{00000000-0005-0000-0000-000037060000}"/>
    <cellStyle name="20% - Accent1 3 2 4 2" xfId="6660" hidden="1" xr:uid="{00000000-0005-0000-0000-000038060000}"/>
    <cellStyle name="20% - Accent1 3 2 4 2" xfId="8069" hidden="1" xr:uid="{00000000-0005-0000-0000-000039060000}"/>
    <cellStyle name="20% - Accent1 3 2 4 2" xfId="8184" hidden="1" xr:uid="{00000000-0005-0000-0000-00003A060000}"/>
    <cellStyle name="20% - Accent1 3 2 4 2" xfId="8907" hidden="1" xr:uid="{00000000-0005-0000-0000-00003B060000}"/>
    <cellStyle name="20% - Accent1 3 2 4 2" xfId="9080" hidden="1" xr:uid="{00000000-0005-0000-0000-00003C060000}"/>
    <cellStyle name="20% - Accent1 3 2 4 2" xfId="9473" hidden="1" xr:uid="{00000000-0005-0000-0000-00003D060000}"/>
    <cellStyle name="20% - Accent1 3 2 4 2" xfId="9621" hidden="1" xr:uid="{00000000-0005-0000-0000-00003E060000}"/>
    <cellStyle name="20% - Accent1 3 2 4 2" xfId="9959" hidden="1" xr:uid="{00000000-0005-0000-0000-00003F060000}"/>
    <cellStyle name="20% - Accent1 3 2 4 2" xfId="10296" hidden="1" xr:uid="{00000000-0005-0000-0000-000040060000}"/>
    <cellStyle name="20% - Accent1 3 2 4 2" xfId="10861" hidden="1" xr:uid="{00000000-0005-0000-0000-000041060000}"/>
    <cellStyle name="20% - Accent1 3 2 4 2" xfId="10976" hidden="1" xr:uid="{00000000-0005-0000-0000-000042060000}"/>
    <cellStyle name="20% - Accent1 3 2 4 2" xfId="11699" hidden="1" xr:uid="{00000000-0005-0000-0000-000043060000}"/>
    <cellStyle name="20% - Accent1 3 2 4 2" xfId="11872" hidden="1" xr:uid="{00000000-0005-0000-0000-000044060000}"/>
    <cellStyle name="20% - Accent1 3 2 4 2" xfId="12265" hidden="1" xr:uid="{00000000-0005-0000-0000-000045060000}"/>
    <cellStyle name="20% - Accent1 3 2 4 2" xfId="12413" hidden="1" xr:uid="{00000000-0005-0000-0000-000046060000}"/>
    <cellStyle name="20% - Accent1 3 2 4 2" xfId="12751" hidden="1" xr:uid="{00000000-0005-0000-0000-000047060000}"/>
    <cellStyle name="20% - Accent1 3 2 4 2" xfId="13088" hidden="1" xr:uid="{00000000-0005-0000-0000-000048060000}"/>
    <cellStyle name="20% - Accent1 3 2 4 2" xfId="7264" hidden="1" xr:uid="{00000000-0005-0000-0000-000049060000}"/>
    <cellStyle name="20% - Accent1 3 2 4 2" xfId="6893" hidden="1" xr:uid="{00000000-0005-0000-0000-00004A060000}"/>
    <cellStyle name="20% - Accent1 3 2 4 2" xfId="4741" hidden="1" xr:uid="{00000000-0005-0000-0000-00004B060000}"/>
    <cellStyle name="20% - Accent1 3 2 4 2" xfId="4208" hidden="1" xr:uid="{00000000-0005-0000-0000-00004C060000}"/>
    <cellStyle name="20% - Accent1 3 2 4 2" xfId="3096" hidden="1" xr:uid="{00000000-0005-0000-0000-00004D060000}"/>
    <cellStyle name="20% - Accent1 3 2 4 2" xfId="2627" hidden="1" xr:uid="{00000000-0005-0000-0000-00004E060000}"/>
    <cellStyle name="20% - Accent1 3 2 4 2" xfId="1435" hidden="1" xr:uid="{00000000-0005-0000-0000-00004F060000}"/>
    <cellStyle name="20% - Accent1 3 2 4 2" xfId="386" hidden="1" xr:uid="{00000000-0005-0000-0000-000050060000}"/>
    <cellStyle name="20% - Accent1 3 2 4 2" xfId="14224" hidden="1" xr:uid="{00000000-0005-0000-0000-000051060000}"/>
    <cellStyle name="20% - Accent1 3 2 4 2" xfId="14339" hidden="1" xr:uid="{00000000-0005-0000-0000-000052060000}"/>
    <cellStyle name="20% - Accent1 3 2 4 2" xfId="15062" hidden="1" xr:uid="{00000000-0005-0000-0000-000053060000}"/>
    <cellStyle name="20% - Accent1 3 2 4 2" xfId="15235" hidden="1" xr:uid="{00000000-0005-0000-0000-000054060000}"/>
    <cellStyle name="20% - Accent1 3 2 4 2" xfId="15628" hidden="1" xr:uid="{00000000-0005-0000-0000-000055060000}"/>
    <cellStyle name="20% - Accent1 3 2 4 2" xfId="15776" hidden="1" xr:uid="{00000000-0005-0000-0000-000056060000}"/>
    <cellStyle name="20% - Accent1 3 2 4 2" xfId="16114" hidden="1" xr:uid="{00000000-0005-0000-0000-000057060000}"/>
    <cellStyle name="20% - Accent1 3 2 4 2" xfId="16451" hidden="1" xr:uid="{00000000-0005-0000-0000-000058060000}"/>
    <cellStyle name="20% - Accent1 3 2 4 2" xfId="17016" hidden="1" xr:uid="{00000000-0005-0000-0000-000059060000}"/>
    <cellStyle name="20% - Accent1 3 2 4 2" xfId="17131" hidden="1" xr:uid="{00000000-0005-0000-0000-00005A060000}"/>
    <cellStyle name="20% - Accent1 3 2 4 2" xfId="17854" hidden="1" xr:uid="{00000000-0005-0000-0000-00005B060000}"/>
    <cellStyle name="20% - Accent1 3 2 4 2" xfId="18027" hidden="1" xr:uid="{00000000-0005-0000-0000-00005C060000}"/>
    <cellStyle name="20% - Accent1 3 2 4 2" xfId="18420" hidden="1" xr:uid="{00000000-0005-0000-0000-00005D060000}"/>
    <cellStyle name="20% - Accent1 3 2 4 2" xfId="18568" hidden="1" xr:uid="{00000000-0005-0000-0000-00005E060000}"/>
    <cellStyle name="20% - Accent1 3 2 4 2" xfId="18906" hidden="1" xr:uid="{00000000-0005-0000-0000-00005F060000}"/>
    <cellStyle name="20% - Accent1 3 2 4 2" xfId="19243" hidden="1" xr:uid="{00000000-0005-0000-0000-000060060000}"/>
    <cellStyle name="20% - Accent1 3 2 4 2" xfId="13527" hidden="1" xr:uid="{00000000-0005-0000-0000-000061060000}"/>
    <cellStyle name="20% - Accent1 3 2 4 2" xfId="7689" hidden="1" xr:uid="{00000000-0005-0000-0000-000062060000}"/>
    <cellStyle name="20% - Accent1 3 2 4 2" xfId="5197" hidden="1" xr:uid="{00000000-0005-0000-0000-000063060000}"/>
    <cellStyle name="20% - Accent1 3 2 4 2" xfId="4560" hidden="1" xr:uid="{00000000-0005-0000-0000-000064060000}"/>
    <cellStyle name="20% - Accent1 3 2 4 2" xfId="3328" hidden="1" xr:uid="{00000000-0005-0000-0000-000065060000}"/>
    <cellStyle name="20% - Accent1 3 2 4 2" xfId="2760" hidden="1" xr:uid="{00000000-0005-0000-0000-000066060000}"/>
    <cellStyle name="20% - Accent1 3 2 4 2" xfId="1605" hidden="1" xr:uid="{00000000-0005-0000-0000-000067060000}"/>
    <cellStyle name="20% - Accent1 3 2 4 2" xfId="501" hidden="1" xr:uid="{00000000-0005-0000-0000-000068060000}"/>
    <cellStyle name="20% - Accent1 3 2 4 2" xfId="19946" hidden="1" xr:uid="{00000000-0005-0000-0000-000069060000}"/>
    <cellStyle name="20% - Accent1 3 2 4 2" xfId="20061" hidden="1" xr:uid="{00000000-0005-0000-0000-00006A060000}"/>
    <cellStyle name="20% - Accent1 3 2 4 2" xfId="20784" hidden="1" xr:uid="{00000000-0005-0000-0000-00006B060000}"/>
    <cellStyle name="20% - Accent1 3 2 4 2" xfId="20957" hidden="1" xr:uid="{00000000-0005-0000-0000-00006C060000}"/>
    <cellStyle name="20% - Accent1 3 2 4 2" xfId="21350" hidden="1" xr:uid="{00000000-0005-0000-0000-00006D060000}"/>
    <cellStyle name="20% - Accent1 3 2 4 2" xfId="21498" hidden="1" xr:uid="{00000000-0005-0000-0000-00006E060000}"/>
    <cellStyle name="20% - Accent1 3 2 4 2" xfId="21836" hidden="1" xr:uid="{00000000-0005-0000-0000-00006F060000}"/>
    <cellStyle name="20% - Accent1 3 2 4 2" xfId="22173" hidden="1" xr:uid="{00000000-0005-0000-0000-000070060000}"/>
    <cellStyle name="20% - Accent1 3 2 4 2" xfId="22738" hidden="1" xr:uid="{00000000-0005-0000-0000-000071060000}"/>
    <cellStyle name="20% - Accent1 3 2 4 2" xfId="22853" hidden="1" xr:uid="{00000000-0005-0000-0000-000072060000}"/>
    <cellStyle name="20% - Accent1 3 2 4 2" xfId="23576" hidden="1" xr:uid="{00000000-0005-0000-0000-000073060000}"/>
    <cellStyle name="20% - Accent1 3 2 4 2" xfId="23749" hidden="1" xr:uid="{00000000-0005-0000-0000-000074060000}"/>
    <cellStyle name="20% - Accent1 3 2 4 2" xfId="24142" hidden="1" xr:uid="{00000000-0005-0000-0000-000075060000}"/>
    <cellStyle name="20% - Accent1 3 2 4 2" xfId="24290" hidden="1" xr:uid="{00000000-0005-0000-0000-000076060000}"/>
    <cellStyle name="20% - Accent1 3 2 4 2" xfId="24628" hidden="1" xr:uid="{00000000-0005-0000-0000-000077060000}"/>
    <cellStyle name="20% - Accent1 3 2 4 2" xfId="24965" hidden="1" xr:uid="{00000000-0005-0000-0000-000078060000}"/>
    <cellStyle name="20% - Accent1 3 2 4 2" xfId="25748" hidden="1" xr:uid="{00000000-0005-0000-0000-000079060000}"/>
    <cellStyle name="20% - Accent1 3 2 4 2" xfId="25932" hidden="1" xr:uid="{00000000-0005-0000-0000-00007A060000}"/>
    <cellStyle name="20% - Accent1 3 2 4 2" xfId="27950" hidden="1" xr:uid="{00000000-0005-0000-0000-00007B060000}"/>
    <cellStyle name="20% - Accent1 3 2 4 2" xfId="28314" hidden="1" xr:uid="{00000000-0005-0000-0000-00007C060000}"/>
    <cellStyle name="20% - Accent1 3 2 4 2" xfId="29478" hidden="1" xr:uid="{00000000-0005-0000-0000-00007D060000}"/>
    <cellStyle name="20% - Accent1 3 2 4 2" xfId="29934" hidden="1" xr:uid="{00000000-0005-0000-0000-00007E060000}"/>
    <cellStyle name="20% - Accent1 3 2 4 2" xfId="30776" hidden="1" xr:uid="{00000000-0005-0000-0000-00007F060000}"/>
    <cellStyle name="20% - Accent1 3 2 4 2" xfId="31788" hidden="1" xr:uid="{00000000-0005-0000-0000-000080060000}"/>
    <cellStyle name="20% - Accent1 3 2 4 2" xfId="33197" hidden="1" xr:uid="{00000000-0005-0000-0000-000081060000}"/>
    <cellStyle name="20% - Accent1 3 2 4 2" xfId="33312" hidden="1" xr:uid="{00000000-0005-0000-0000-000082060000}"/>
    <cellStyle name="20% - Accent1 3 2 4 2" xfId="34035" hidden="1" xr:uid="{00000000-0005-0000-0000-000083060000}"/>
    <cellStyle name="20% - Accent1 3 2 4 2" xfId="34208" hidden="1" xr:uid="{00000000-0005-0000-0000-000084060000}"/>
    <cellStyle name="20% - Accent1 3 2 4 2" xfId="34601" hidden="1" xr:uid="{00000000-0005-0000-0000-000085060000}"/>
    <cellStyle name="20% - Accent1 3 2 4 2" xfId="34749" hidden="1" xr:uid="{00000000-0005-0000-0000-000086060000}"/>
    <cellStyle name="20% - Accent1 3 2 4 2" xfId="35087" hidden="1" xr:uid="{00000000-0005-0000-0000-000087060000}"/>
    <cellStyle name="20% - Accent1 3 2 4 2" xfId="35424" hidden="1" xr:uid="{00000000-0005-0000-0000-000088060000}"/>
    <cellStyle name="20% - Accent1 3 2 4 2" xfId="35989" hidden="1" xr:uid="{00000000-0005-0000-0000-000089060000}"/>
    <cellStyle name="20% - Accent1 3 2 4 2" xfId="36104" hidden="1" xr:uid="{00000000-0005-0000-0000-00008A060000}"/>
    <cellStyle name="20% - Accent1 3 2 4 2" xfId="36827" hidden="1" xr:uid="{00000000-0005-0000-0000-00008B060000}"/>
    <cellStyle name="20% - Accent1 3 2 4 2" xfId="37000" hidden="1" xr:uid="{00000000-0005-0000-0000-00008C060000}"/>
    <cellStyle name="20% - Accent1 3 2 4 2" xfId="37393" hidden="1" xr:uid="{00000000-0005-0000-0000-00008D060000}"/>
    <cellStyle name="20% - Accent1 3 2 4 2" xfId="37541" hidden="1" xr:uid="{00000000-0005-0000-0000-00008E060000}"/>
    <cellStyle name="20% - Accent1 3 2 4 2" xfId="37879" hidden="1" xr:uid="{00000000-0005-0000-0000-00008F060000}"/>
    <cellStyle name="20% - Accent1 3 2 4 2" xfId="38216" hidden="1" xr:uid="{00000000-0005-0000-0000-000090060000}"/>
    <cellStyle name="20% - Accent1 3 2 4 2" xfId="32392" hidden="1" xr:uid="{00000000-0005-0000-0000-000091060000}"/>
    <cellStyle name="20% - Accent1 3 2 4 2" xfId="32021" hidden="1" xr:uid="{00000000-0005-0000-0000-000092060000}"/>
    <cellStyle name="20% - Accent1 3 2 4 2" xfId="29869" hidden="1" xr:uid="{00000000-0005-0000-0000-000093060000}"/>
    <cellStyle name="20% - Accent1 3 2 4 2" xfId="29336" hidden="1" xr:uid="{00000000-0005-0000-0000-000094060000}"/>
    <cellStyle name="20% - Accent1 3 2 4 2" xfId="28224" hidden="1" xr:uid="{00000000-0005-0000-0000-000095060000}"/>
    <cellStyle name="20% - Accent1 3 2 4 2" xfId="27755" hidden="1" xr:uid="{00000000-0005-0000-0000-000096060000}"/>
    <cellStyle name="20% - Accent1 3 2 4 2" xfId="26563" hidden="1" xr:uid="{00000000-0005-0000-0000-000097060000}"/>
    <cellStyle name="20% - Accent1 3 2 4 2" xfId="25514" hidden="1" xr:uid="{00000000-0005-0000-0000-000098060000}"/>
    <cellStyle name="20% - Accent1 3 2 4 2" xfId="39352" hidden="1" xr:uid="{00000000-0005-0000-0000-000099060000}"/>
    <cellStyle name="20% - Accent1 3 2 4 2" xfId="39467" hidden="1" xr:uid="{00000000-0005-0000-0000-00009A060000}"/>
    <cellStyle name="20% - Accent1 3 2 4 2" xfId="40190" hidden="1" xr:uid="{00000000-0005-0000-0000-00009B060000}"/>
    <cellStyle name="20% - Accent1 3 2 4 2" xfId="40363" hidden="1" xr:uid="{00000000-0005-0000-0000-00009C060000}"/>
    <cellStyle name="20% - Accent1 3 2 4 2" xfId="40756" hidden="1" xr:uid="{00000000-0005-0000-0000-00009D060000}"/>
    <cellStyle name="20% - Accent1 3 2 4 2" xfId="40904" hidden="1" xr:uid="{00000000-0005-0000-0000-00009E060000}"/>
    <cellStyle name="20% - Accent1 3 2 4 2" xfId="41242" hidden="1" xr:uid="{00000000-0005-0000-0000-00009F060000}"/>
    <cellStyle name="20% - Accent1 3 2 4 2" xfId="41579" hidden="1" xr:uid="{00000000-0005-0000-0000-0000A0060000}"/>
    <cellStyle name="20% - Accent1 3 2 4 2" xfId="42144" hidden="1" xr:uid="{00000000-0005-0000-0000-0000A1060000}"/>
    <cellStyle name="20% - Accent1 3 2 4 2" xfId="42259" hidden="1" xr:uid="{00000000-0005-0000-0000-0000A2060000}"/>
    <cellStyle name="20% - Accent1 3 2 4 2" xfId="42982" hidden="1" xr:uid="{00000000-0005-0000-0000-0000A3060000}"/>
    <cellStyle name="20% - Accent1 3 2 4 2" xfId="43155" hidden="1" xr:uid="{00000000-0005-0000-0000-0000A4060000}"/>
    <cellStyle name="20% - Accent1 3 2 4 2" xfId="43548" hidden="1" xr:uid="{00000000-0005-0000-0000-0000A5060000}"/>
    <cellStyle name="20% - Accent1 3 2 4 2" xfId="43696" hidden="1" xr:uid="{00000000-0005-0000-0000-0000A6060000}"/>
    <cellStyle name="20% - Accent1 3 2 4 2" xfId="44034" hidden="1" xr:uid="{00000000-0005-0000-0000-0000A7060000}"/>
    <cellStyle name="20% - Accent1 3 2 4 2" xfId="44371" hidden="1" xr:uid="{00000000-0005-0000-0000-0000A8060000}"/>
    <cellStyle name="20% - Accent1 3 2 4 2" xfId="38655" hidden="1" xr:uid="{00000000-0005-0000-0000-0000A9060000}"/>
    <cellStyle name="20% - Accent1 3 2 4 2" xfId="32817" hidden="1" xr:uid="{00000000-0005-0000-0000-0000AA060000}"/>
    <cellStyle name="20% - Accent1 3 2 4 2" xfId="30325" hidden="1" xr:uid="{00000000-0005-0000-0000-0000AB060000}"/>
    <cellStyle name="20% - Accent1 3 2 4 2" xfId="29688" hidden="1" xr:uid="{00000000-0005-0000-0000-0000AC060000}"/>
    <cellStyle name="20% - Accent1 3 2 4 2" xfId="28456" hidden="1" xr:uid="{00000000-0005-0000-0000-0000AD060000}"/>
    <cellStyle name="20% - Accent1 3 2 4 2" xfId="27888" hidden="1" xr:uid="{00000000-0005-0000-0000-0000AE060000}"/>
    <cellStyle name="20% - Accent1 3 2 4 2" xfId="26733" hidden="1" xr:uid="{00000000-0005-0000-0000-0000AF060000}"/>
    <cellStyle name="20% - Accent1 3 2 4 2" xfId="25629" hidden="1" xr:uid="{00000000-0005-0000-0000-0000B0060000}"/>
    <cellStyle name="20% - Accent1 3 2 4 2" xfId="45074" hidden="1" xr:uid="{00000000-0005-0000-0000-0000B1060000}"/>
    <cellStyle name="20% - Accent1 3 2 4 2" xfId="45189" hidden="1" xr:uid="{00000000-0005-0000-0000-0000B2060000}"/>
    <cellStyle name="20% - Accent1 3 2 4 2" xfId="45912" hidden="1" xr:uid="{00000000-0005-0000-0000-0000B3060000}"/>
    <cellStyle name="20% - Accent1 3 2 4 2" xfId="46085" hidden="1" xr:uid="{00000000-0005-0000-0000-0000B4060000}"/>
    <cellStyle name="20% - Accent1 3 2 4 2" xfId="46478" hidden="1" xr:uid="{00000000-0005-0000-0000-0000B5060000}"/>
    <cellStyle name="20% - Accent1 3 2 4 2" xfId="46626" hidden="1" xr:uid="{00000000-0005-0000-0000-0000B6060000}"/>
    <cellStyle name="20% - Accent1 3 2 4 2" xfId="46964" hidden="1" xr:uid="{00000000-0005-0000-0000-0000B7060000}"/>
    <cellStyle name="20% - Accent1 3 2 4 2" xfId="47301" hidden="1" xr:uid="{00000000-0005-0000-0000-0000B8060000}"/>
    <cellStyle name="20% - Accent1 3 2 4 2" xfId="47866" hidden="1" xr:uid="{00000000-0005-0000-0000-0000B9060000}"/>
    <cellStyle name="20% - Accent1 3 2 4 2" xfId="47981" hidden="1" xr:uid="{00000000-0005-0000-0000-0000BA060000}"/>
    <cellStyle name="20% - Accent1 3 2 4 2" xfId="48704" hidden="1" xr:uid="{00000000-0005-0000-0000-0000BB060000}"/>
    <cellStyle name="20% - Accent1 3 2 4 2" xfId="48877" hidden="1" xr:uid="{00000000-0005-0000-0000-0000BC060000}"/>
    <cellStyle name="20% - Accent1 3 2 4 2" xfId="49270" hidden="1" xr:uid="{00000000-0005-0000-0000-0000BD060000}"/>
    <cellStyle name="20% - Accent1 3 2 4 2" xfId="49418" hidden="1" xr:uid="{00000000-0005-0000-0000-0000BE060000}"/>
    <cellStyle name="20% - Accent1 3 2 4 2" xfId="49756" hidden="1" xr:uid="{00000000-0005-0000-0000-0000BF060000}"/>
    <cellStyle name="20% - Accent1 3 2 4 2" xfId="50093" hidden="1" xr:uid="{00000000-0005-0000-0000-0000C0060000}"/>
    <cellStyle name="20% - Accent1 3 3 3 2" xfId="619" hidden="1" xr:uid="{00000000-0005-0000-0000-0000C1060000}"/>
    <cellStyle name="20% - Accent1 3 3 3 2" xfId="803" hidden="1" xr:uid="{00000000-0005-0000-0000-0000C2060000}"/>
    <cellStyle name="20% - Accent1 3 3 3 2" xfId="2821" hidden="1" xr:uid="{00000000-0005-0000-0000-0000C3060000}"/>
    <cellStyle name="20% - Accent1 3 3 3 2" xfId="3185" hidden="1" xr:uid="{00000000-0005-0000-0000-0000C4060000}"/>
    <cellStyle name="20% - Accent1 3 3 3 2" xfId="4349" hidden="1" xr:uid="{00000000-0005-0000-0000-0000C5060000}"/>
    <cellStyle name="20% - Accent1 3 3 3 2" xfId="4805" hidden="1" xr:uid="{00000000-0005-0000-0000-0000C6060000}"/>
    <cellStyle name="20% - Accent1 3 3 3 2" xfId="5647" hidden="1" xr:uid="{00000000-0005-0000-0000-0000C7060000}"/>
    <cellStyle name="20% - Accent1 3 3 3 2" xfId="6659" hidden="1" xr:uid="{00000000-0005-0000-0000-0000C8060000}"/>
    <cellStyle name="20% - Accent1 3 3 3 2" xfId="8068" hidden="1" xr:uid="{00000000-0005-0000-0000-0000C9060000}"/>
    <cellStyle name="20% - Accent1 3 3 3 2" xfId="8183" hidden="1" xr:uid="{00000000-0005-0000-0000-0000CA060000}"/>
    <cellStyle name="20% - Accent1 3 3 3 2" xfId="8906" hidden="1" xr:uid="{00000000-0005-0000-0000-0000CB060000}"/>
    <cellStyle name="20% - Accent1 3 3 3 2" xfId="9079" hidden="1" xr:uid="{00000000-0005-0000-0000-0000CC060000}"/>
    <cellStyle name="20% - Accent1 3 3 3 2" xfId="9472" hidden="1" xr:uid="{00000000-0005-0000-0000-0000CD060000}"/>
    <cellStyle name="20% - Accent1 3 3 3 2" xfId="9620" hidden="1" xr:uid="{00000000-0005-0000-0000-0000CE060000}"/>
    <cellStyle name="20% - Accent1 3 3 3 2" xfId="9958" hidden="1" xr:uid="{00000000-0005-0000-0000-0000CF060000}"/>
    <cellStyle name="20% - Accent1 3 3 3 2" xfId="10295" hidden="1" xr:uid="{00000000-0005-0000-0000-0000D0060000}"/>
    <cellStyle name="20% - Accent1 3 3 3 2" xfId="10860" hidden="1" xr:uid="{00000000-0005-0000-0000-0000D1060000}"/>
    <cellStyle name="20% - Accent1 3 3 3 2" xfId="10975" hidden="1" xr:uid="{00000000-0005-0000-0000-0000D2060000}"/>
    <cellStyle name="20% - Accent1 3 3 3 2" xfId="11698" hidden="1" xr:uid="{00000000-0005-0000-0000-0000D3060000}"/>
    <cellStyle name="20% - Accent1 3 3 3 2" xfId="11871" hidden="1" xr:uid="{00000000-0005-0000-0000-0000D4060000}"/>
    <cellStyle name="20% - Accent1 3 3 3 2" xfId="12264" hidden="1" xr:uid="{00000000-0005-0000-0000-0000D5060000}"/>
    <cellStyle name="20% - Accent1 3 3 3 2" xfId="12412" hidden="1" xr:uid="{00000000-0005-0000-0000-0000D6060000}"/>
    <cellStyle name="20% - Accent1 3 3 3 2" xfId="12750" hidden="1" xr:uid="{00000000-0005-0000-0000-0000D7060000}"/>
    <cellStyle name="20% - Accent1 3 3 3 2" xfId="13087" hidden="1" xr:uid="{00000000-0005-0000-0000-0000D8060000}"/>
    <cellStyle name="20% - Accent1 3 3 3 2" xfId="7265" hidden="1" xr:uid="{00000000-0005-0000-0000-0000D9060000}"/>
    <cellStyle name="20% - Accent1 3 3 3 2" xfId="6894" hidden="1" xr:uid="{00000000-0005-0000-0000-0000DA060000}"/>
    <cellStyle name="20% - Accent1 3 3 3 2" xfId="4742" hidden="1" xr:uid="{00000000-0005-0000-0000-0000DB060000}"/>
    <cellStyle name="20% - Accent1 3 3 3 2" xfId="4209" hidden="1" xr:uid="{00000000-0005-0000-0000-0000DC060000}"/>
    <cellStyle name="20% - Accent1 3 3 3 2" xfId="3097" hidden="1" xr:uid="{00000000-0005-0000-0000-0000DD060000}"/>
    <cellStyle name="20% - Accent1 3 3 3 2" xfId="2628" hidden="1" xr:uid="{00000000-0005-0000-0000-0000DE060000}"/>
    <cellStyle name="20% - Accent1 3 3 3 2" xfId="1436" hidden="1" xr:uid="{00000000-0005-0000-0000-0000DF060000}"/>
    <cellStyle name="20% - Accent1 3 3 3 2" xfId="387" hidden="1" xr:uid="{00000000-0005-0000-0000-0000E0060000}"/>
    <cellStyle name="20% - Accent1 3 3 3 2" xfId="14223" hidden="1" xr:uid="{00000000-0005-0000-0000-0000E1060000}"/>
    <cellStyle name="20% - Accent1 3 3 3 2" xfId="14338" hidden="1" xr:uid="{00000000-0005-0000-0000-0000E2060000}"/>
    <cellStyle name="20% - Accent1 3 3 3 2" xfId="15061" hidden="1" xr:uid="{00000000-0005-0000-0000-0000E3060000}"/>
    <cellStyle name="20% - Accent1 3 3 3 2" xfId="15234" hidden="1" xr:uid="{00000000-0005-0000-0000-0000E4060000}"/>
    <cellStyle name="20% - Accent1 3 3 3 2" xfId="15627" hidden="1" xr:uid="{00000000-0005-0000-0000-0000E5060000}"/>
    <cellStyle name="20% - Accent1 3 3 3 2" xfId="15775" hidden="1" xr:uid="{00000000-0005-0000-0000-0000E6060000}"/>
    <cellStyle name="20% - Accent1 3 3 3 2" xfId="16113" hidden="1" xr:uid="{00000000-0005-0000-0000-0000E7060000}"/>
    <cellStyle name="20% - Accent1 3 3 3 2" xfId="16450" hidden="1" xr:uid="{00000000-0005-0000-0000-0000E8060000}"/>
    <cellStyle name="20% - Accent1 3 3 3 2" xfId="17015" hidden="1" xr:uid="{00000000-0005-0000-0000-0000E9060000}"/>
    <cellStyle name="20% - Accent1 3 3 3 2" xfId="17130" hidden="1" xr:uid="{00000000-0005-0000-0000-0000EA060000}"/>
    <cellStyle name="20% - Accent1 3 3 3 2" xfId="17853" hidden="1" xr:uid="{00000000-0005-0000-0000-0000EB060000}"/>
    <cellStyle name="20% - Accent1 3 3 3 2" xfId="18026" hidden="1" xr:uid="{00000000-0005-0000-0000-0000EC060000}"/>
    <cellStyle name="20% - Accent1 3 3 3 2" xfId="18419" hidden="1" xr:uid="{00000000-0005-0000-0000-0000ED060000}"/>
    <cellStyle name="20% - Accent1 3 3 3 2" xfId="18567" hidden="1" xr:uid="{00000000-0005-0000-0000-0000EE060000}"/>
    <cellStyle name="20% - Accent1 3 3 3 2" xfId="18905" hidden="1" xr:uid="{00000000-0005-0000-0000-0000EF060000}"/>
    <cellStyle name="20% - Accent1 3 3 3 2" xfId="19242" hidden="1" xr:uid="{00000000-0005-0000-0000-0000F0060000}"/>
    <cellStyle name="20% - Accent1 3 3 3 2" xfId="13528" hidden="1" xr:uid="{00000000-0005-0000-0000-0000F1060000}"/>
    <cellStyle name="20% - Accent1 3 3 3 2" xfId="7690" hidden="1" xr:uid="{00000000-0005-0000-0000-0000F2060000}"/>
    <cellStyle name="20% - Accent1 3 3 3 2" xfId="5199" hidden="1" xr:uid="{00000000-0005-0000-0000-0000F3060000}"/>
    <cellStyle name="20% - Accent1 3 3 3 2" xfId="4561" hidden="1" xr:uid="{00000000-0005-0000-0000-0000F4060000}"/>
    <cellStyle name="20% - Accent1 3 3 3 2" xfId="3329" hidden="1" xr:uid="{00000000-0005-0000-0000-0000F5060000}"/>
    <cellStyle name="20% - Accent1 3 3 3 2" xfId="2761" hidden="1" xr:uid="{00000000-0005-0000-0000-0000F6060000}"/>
    <cellStyle name="20% - Accent1 3 3 3 2" xfId="1606" hidden="1" xr:uid="{00000000-0005-0000-0000-0000F7060000}"/>
    <cellStyle name="20% - Accent1 3 3 3 2" xfId="502" hidden="1" xr:uid="{00000000-0005-0000-0000-0000F8060000}"/>
    <cellStyle name="20% - Accent1 3 3 3 2" xfId="19945" hidden="1" xr:uid="{00000000-0005-0000-0000-0000F9060000}"/>
    <cellStyle name="20% - Accent1 3 3 3 2" xfId="20060" hidden="1" xr:uid="{00000000-0005-0000-0000-0000FA060000}"/>
    <cellStyle name="20% - Accent1 3 3 3 2" xfId="20783" hidden="1" xr:uid="{00000000-0005-0000-0000-0000FB060000}"/>
    <cellStyle name="20% - Accent1 3 3 3 2" xfId="20956" hidden="1" xr:uid="{00000000-0005-0000-0000-0000FC060000}"/>
    <cellStyle name="20% - Accent1 3 3 3 2" xfId="21349" hidden="1" xr:uid="{00000000-0005-0000-0000-0000FD060000}"/>
    <cellStyle name="20% - Accent1 3 3 3 2" xfId="21497" hidden="1" xr:uid="{00000000-0005-0000-0000-0000FE060000}"/>
    <cellStyle name="20% - Accent1 3 3 3 2" xfId="21835" hidden="1" xr:uid="{00000000-0005-0000-0000-0000FF060000}"/>
    <cellStyle name="20% - Accent1 3 3 3 2" xfId="22172" hidden="1" xr:uid="{00000000-0005-0000-0000-000000070000}"/>
    <cellStyle name="20% - Accent1 3 3 3 2" xfId="22737" hidden="1" xr:uid="{00000000-0005-0000-0000-000001070000}"/>
    <cellStyle name="20% - Accent1 3 3 3 2" xfId="22852" hidden="1" xr:uid="{00000000-0005-0000-0000-000002070000}"/>
    <cellStyle name="20% - Accent1 3 3 3 2" xfId="23575" hidden="1" xr:uid="{00000000-0005-0000-0000-000003070000}"/>
    <cellStyle name="20% - Accent1 3 3 3 2" xfId="23748" hidden="1" xr:uid="{00000000-0005-0000-0000-000004070000}"/>
    <cellStyle name="20% - Accent1 3 3 3 2" xfId="24141" hidden="1" xr:uid="{00000000-0005-0000-0000-000005070000}"/>
    <cellStyle name="20% - Accent1 3 3 3 2" xfId="24289" hidden="1" xr:uid="{00000000-0005-0000-0000-000006070000}"/>
    <cellStyle name="20% - Accent1 3 3 3 2" xfId="24627" hidden="1" xr:uid="{00000000-0005-0000-0000-000007070000}"/>
    <cellStyle name="20% - Accent1 3 3 3 2" xfId="24964" hidden="1" xr:uid="{00000000-0005-0000-0000-000008070000}"/>
    <cellStyle name="20% - Accent1 3 3 3 2" xfId="25747" hidden="1" xr:uid="{00000000-0005-0000-0000-000009070000}"/>
    <cellStyle name="20% - Accent1 3 3 3 2" xfId="25931" hidden="1" xr:uid="{00000000-0005-0000-0000-00000A070000}"/>
    <cellStyle name="20% - Accent1 3 3 3 2" xfId="27949" hidden="1" xr:uid="{00000000-0005-0000-0000-00000B070000}"/>
    <cellStyle name="20% - Accent1 3 3 3 2" xfId="28313" hidden="1" xr:uid="{00000000-0005-0000-0000-00000C070000}"/>
    <cellStyle name="20% - Accent1 3 3 3 2" xfId="29477" hidden="1" xr:uid="{00000000-0005-0000-0000-00000D070000}"/>
    <cellStyle name="20% - Accent1 3 3 3 2" xfId="29933" hidden="1" xr:uid="{00000000-0005-0000-0000-00000E070000}"/>
    <cellStyle name="20% - Accent1 3 3 3 2" xfId="30775" hidden="1" xr:uid="{00000000-0005-0000-0000-00000F070000}"/>
    <cellStyle name="20% - Accent1 3 3 3 2" xfId="31787" hidden="1" xr:uid="{00000000-0005-0000-0000-000010070000}"/>
    <cellStyle name="20% - Accent1 3 3 3 2" xfId="33196" hidden="1" xr:uid="{00000000-0005-0000-0000-000011070000}"/>
    <cellStyle name="20% - Accent1 3 3 3 2" xfId="33311" hidden="1" xr:uid="{00000000-0005-0000-0000-000012070000}"/>
    <cellStyle name="20% - Accent1 3 3 3 2" xfId="34034" hidden="1" xr:uid="{00000000-0005-0000-0000-000013070000}"/>
    <cellStyle name="20% - Accent1 3 3 3 2" xfId="34207" hidden="1" xr:uid="{00000000-0005-0000-0000-000014070000}"/>
    <cellStyle name="20% - Accent1 3 3 3 2" xfId="34600" hidden="1" xr:uid="{00000000-0005-0000-0000-000015070000}"/>
    <cellStyle name="20% - Accent1 3 3 3 2" xfId="34748" hidden="1" xr:uid="{00000000-0005-0000-0000-000016070000}"/>
    <cellStyle name="20% - Accent1 3 3 3 2" xfId="35086" hidden="1" xr:uid="{00000000-0005-0000-0000-000017070000}"/>
    <cellStyle name="20% - Accent1 3 3 3 2" xfId="35423" hidden="1" xr:uid="{00000000-0005-0000-0000-000018070000}"/>
    <cellStyle name="20% - Accent1 3 3 3 2" xfId="35988" hidden="1" xr:uid="{00000000-0005-0000-0000-000019070000}"/>
    <cellStyle name="20% - Accent1 3 3 3 2" xfId="36103" hidden="1" xr:uid="{00000000-0005-0000-0000-00001A070000}"/>
    <cellStyle name="20% - Accent1 3 3 3 2" xfId="36826" hidden="1" xr:uid="{00000000-0005-0000-0000-00001B070000}"/>
    <cellStyle name="20% - Accent1 3 3 3 2" xfId="36999" hidden="1" xr:uid="{00000000-0005-0000-0000-00001C070000}"/>
    <cellStyle name="20% - Accent1 3 3 3 2" xfId="37392" hidden="1" xr:uid="{00000000-0005-0000-0000-00001D070000}"/>
    <cellStyle name="20% - Accent1 3 3 3 2" xfId="37540" hidden="1" xr:uid="{00000000-0005-0000-0000-00001E070000}"/>
    <cellStyle name="20% - Accent1 3 3 3 2" xfId="37878" hidden="1" xr:uid="{00000000-0005-0000-0000-00001F070000}"/>
    <cellStyle name="20% - Accent1 3 3 3 2" xfId="38215" hidden="1" xr:uid="{00000000-0005-0000-0000-000020070000}"/>
    <cellStyle name="20% - Accent1 3 3 3 2" xfId="32393" hidden="1" xr:uid="{00000000-0005-0000-0000-000021070000}"/>
    <cellStyle name="20% - Accent1 3 3 3 2" xfId="32022" hidden="1" xr:uid="{00000000-0005-0000-0000-000022070000}"/>
    <cellStyle name="20% - Accent1 3 3 3 2" xfId="29870" hidden="1" xr:uid="{00000000-0005-0000-0000-000023070000}"/>
    <cellStyle name="20% - Accent1 3 3 3 2" xfId="29337" hidden="1" xr:uid="{00000000-0005-0000-0000-000024070000}"/>
    <cellStyle name="20% - Accent1 3 3 3 2" xfId="28225" hidden="1" xr:uid="{00000000-0005-0000-0000-000025070000}"/>
    <cellStyle name="20% - Accent1 3 3 3 2" xfId="27756" hidden="1" xr:uid="{00000000-0005-0000-0000-000026070000}"/>
    <cellStyle name="20% - Accent1 3 3 3 2" xfId="26564" hidden="1" xr:uid="{00000000-0005-0000-0000-000027070000}"/>
    <cellStyle name="20% - Accent1 3 3 3 2" xfId="25515" hidden="1" xr:uid="{00000000-0005-0000-0000-000028070000}"/>
    <cellStyle name="20% - Accent1 3 3 3 2" xfId="39351" hidden="1" xr:uid="{00000000-0005-0000-0000-000029070000}"/>
    <cellStyle name="20% - Accent1 3 3 3 2" xfId="39466" hidden="1" xr:uid="{00000000-0005-0000-0000-00002A070000}"/>
    <cellStyle name="20% - Accent1 3 3 3 2" xfId="40189" hidden="1" xr:uid="{00000000-0005-0000-0000-00002B070000}"/>
    <cellStyle name="20% - Accent1 3 3 3 2" xfId="40362" hidden="1" xr:uid="{00000000-0005-0000-0000-00002C070000}"/>
    <cellStyle name="20% - Accent1 3 3 3 2" xfId="40755" hidden="1" xr:uid="{00000000-0005-0000-0000-00002D070000}"/>
    <cellStyle name="20% - Accent1 3 3 3 2" xfId="40903" hidden="1" xr:uid="{00000000-0005-0000-0000-00002E070000}"/>
    <cellStyle name="20% - Accent1 3 3 3 2" xfId="41241" hidden="1" xr:uid="{00000000-0005-0000-0000-00002F070000}"/>
    <cellStyle name="20% - Accent1 3 3 3 2" xfId="41578" hidden="1" xr:uid="{00000000-0005-0000-0000-000030070000}"/>
    <cellStyle name="20% - Accent1 3 3 3 2" xfId="42143" hidden="1" xr:uid="{00000000-0005-0000-0000-000031070000}"/>
    <cellStyle name="20% - Accent1 3 3 3 2" xfId="42258" hidden="1" xr:uid="{00000000-0005-0000-0000-000032070000}"/>
    <cellStyle name="20% - Accent1 3 3 3 2" xfId="42981" hidden="1" xr:uid="{00000000-0005-0000-0000-000033070000}"/>
    <cellStyle name="20% - Accent1 3 3 3 2" xfId="43154" hidden="1" xr:uid="{00000000-0005-0000-0000-000034070000}"/>
    <cellStyle name="20% - Accent1 3 3 3 2" xfId="43547" hidden="1" xr:uid="{00000000-0005-0000-0000-000035070000}"/>
    <cellStyle name="20% - Accent1 3 3 3 2" xfId="43695" hidden="1" xr:uid="{00000000-0005-0000-0000-000036070000}"/>
    <cellStyle name="20% - Accent1 3 3 3 2" xfId="44033" hidden="1" xr:uid="{00000000-0005-0000-0000-000037070000}"/>
    <cellStyle name="20% - Accent1 3 3 3 2" xfId="44370" hidden="1" xr:uid="{00000000-0005-0000-0000-000038070000}"/>
    <cellStyle name="20% - Accent1 3 3 3 2" xfId="38656" hidden="1" xr:uid="{00000000-0005-0000-0000-000039070000}"/>
    <cellStyle name="20% - Accent1 3 3 3 2" xfId="32818" hidden="1" xr:uid="{00000000-0005-0000-0000-00003A070000}"/>
    <cellStyle name="20% - Accent1 3 3 3 2" xfId="30327" hidden="1" xr:uid="{00000000-0005-0000-0000-00003B070000}"/>
    <cellStyle name="20% - Accent1 3 3 3 2" xfId="29689" hidden="1" xr:uid="{00000000-0005-0000-0000-00003C070000}"/>
    <cellStyle name="20% - Accent1 3 3 3 2" xfId="28457" hidden="1" xr:uid="{00000000-0005-0000-0000-00003D070000}"/>
    <cellStyle name="20% - Accent1 3 3 3 2" xfId="27889" hidden="1" xr:uid="{00000000-0005-0000-0000-00003E070000}"/>
    <cellStyle name="20% - Accent1 3 3 3 2" xfId="26734" hidden="1" xr:uid="{00000000-0005-0000-0000-00003F070000}"/>
    <cellStyle name="20% - Accent1 3 3 3 2" xfId="25630" hidden="1" xr:uid="{00000000-0005-0000-0000-000040070000}"/>
    <cellStyle name="20% - Accent1 3 3 3 2" xfId="45073" hidden="1" xr:uid="{00000000-0005-0000-0000-000041070000}"/>
    <cellStyle name="20% - Accent1 3 3 3 2" xfId="45188" hidden="1" xr:uid="{00000000-0005-0000-0000-000042070000}"/>
    <cellStyle name="20% - Accent1 3 3 3 2" xfId="45911" hidden="1" xr:uid="{00000000-0005-0000-0000-000043070000}"/>
    <cellStyle name="20% - Accent1 3 3 3 2" xfId="46084" hidden="1" xr:uid="{00000000-0005-0000-0000-000044070000}"/>
    <cellStyle name="20% - Accent1 3 3 3 2" xfId="46477" hidden="1" xr:uid="{00000000-0005-0000-0000-000045070000}"/>
    <cellStyle name="20% - Accent1 3 3 3 2" xfId="46625" hidden="1" xr:uid="{00000000-0005-0000-0000-000046070000}"/>
    <cellStyle name="20% - Accent1 3 3 3 2" xfId="46963" hidden="1" xr:uid="{00000000-0005-0000-0000-000047070000}"/>
    <cellStyle name="20% - Accent1 3 3 3 2" xfId="47300" hidden="1" xr:uid="{00000000-0005-0000-0000-000048070000}"/>
    <cellStyle name="20% - Accent1 3 3 3 2" xfId="47865" hidden="1" xr:uid="{00000000-0005-0000-0000-000049070000}"/>
    <cellStyle name="20% - Accent1 3 3 3 2" xfId="47980" hidden="1" xr:uid="{00000000-0005-0000-0000-00004A070000}"/>
    <cellStyle name="20% - Accent1 3 3 3 2" xfId="48703" hidden="1" xr:uid="{00000000-0005-0000-0000-00004B070000}"/>
    <cellStyle name="20% - Accent1 3 3 3 2" xfId="48876" hidden="1" xr:uid="{00000000-0005-0000-0000-00004C070000}"/>
    <cellStyle name="20% - Accent1 3 3 3 2" xfId="49269" hidden="1" xr:uid="{00000000-0005-0000-0000-00004D070000}"/>
    <cellStyle name="20% - Accent1 3 3 3 2" xfId="49417" hidden="1" xr:uid="{00000000-0005-0000-0000-00004E070000}"/>
    <cellStyle name="20% - Accent1 3 3 3 2" xfId="49755" hidden="1" xr:uid="{00000000-0005-0000-0000-00004F070000}"/>
    <cellStyle name="20% - Accent1 3 3 3 2" xfId="50092" hidden="1" xr:uid="{00000000-0005-0000-0000-000050070000}"/>
    <cellStyle name="20% - Accent1 4 2 3 2" xfId="670" hidden="1" xr:uid="{00000000-0005-0000-0000-000051070000}"/>
    <cellStyle name="20% - Accent1 4 2 3 2" xfId="854" hidden="1" xr:uid="{00000000-0005-0000-0000-000052070000}"/>
    <cellStyle name="20% - Accent1 4 2 3 2" xfId="2872" hidden="1" xr:uid="{00000000-0005-0000-0000-000053070000}"/>
    <cellStyle name="20% - Accent1 4 2 3 2" xfId="3236" hidden="1" xr:uid="{00000000-0005-0000-0000-000054070000}"/>
    <cellStyle name="20% - Accent1 4 2 3 2" xfId="4400" hidden="1" xr:uid="{00000000-0005-0000-0000-000055070000}"/>
    <cellStyle name="20% - Accent1 4 2 3 2" xfId="4856" hidden="1" xr:uid="{00000000-0005-0000-0000-000056070000}"/>
    <cellStyle name="20% - Accent1 4 2 3 2" xfId="5698" hidden="1" xr:uid="{00000000-0005-0000-0000-000057070000}"/>
    <cellStyle name="20% - Accent1 4 2 3 2" xfId="6710" hidden="1" xr:uid="{00000000-0005-0000-0000-000058070000}"/>
    <cellStyle name="20% - Accent1 4 2 3 2" xfId="8119" hidden="1" xr:uid="{00000000-0005-0000-0000-000059070000}"/>
    <cellStyle name="20% - Accent1 4 2 3 2" xfId="8234" hidden="1" xr:uid="{00000000-0005-0000-0000-00005A070000}"/>
    <cellStyle name="20% - Accent1 4 2 3 2" xfId="8957" hidden="1" xr:uid="{00000000-0005-0000-0000-00005B070000}"/>
    <cellStyle name="20% - Accent1 4 2 3 2" xfId="9130" hidden="1" xr:uid="{00000000-0005-0000-0000-00005C070000}"/>
    <cellStyle name="20% - Accent1 4 2 3 2" xfId="9523" hidden="1" xr:uid="{00000000-0005-0000-0000-00005D070000}"/>
    <cellStyle name="20% - Accent1 4 2 3 2" xfId="9671" hidden="1" xr:uid="{00000000-0005-0000-0000-00005E070000}"/>
    <cellStyle name="20% - Accent1 4 2 3 2" xfId="10009" hidden="1" xr:uid="{00000000-0005-0000-0000-00005F070000}"/>
    <cellStyle name="20% - Accent1 4 2 3 2" xfId="10346" hidden="1" xr:uid="{00000000-0005-0000-0000-000060070000}"/>
    <cellStyle name="20% - Accent1 4 2 3 2" xfId="10911" hidden="1" xr:uid="{00000000-0005-0000-0000-000061070000}"/>
    <cellStyle name="20% - Accent1 4 2 3 2" xfId="11026" hidden="1" xr:uid="{00000000-0005-0000-0000-000062070000}"/>
    <cellStyle name="20% - Accent1 4 2 3 2" xfId="11749" hidden="1" xr:uid="{00000000-0005-0000-0000-000063070000}"/>
    <cellStyle name="20% - Accent1 4 2 3 2" xfId="11922" hidden="1" xr:uid="{00000000-0005-0000-0000-000064070000}"/>
    <cellStyle name="20% - Accent1 4 2 3 2" xfId="12315" hidden="1" xr:uid="{00000000-0005-0000-0000-000065070000}"/>
    <cellStyle name="20% - Accent1 4 2 3 2" xfId="12463" hidden="1" xr:uid="{00000000-0005-0000-0000-000066070000}"/>
    <cellStyle name="20% - Accent1 4 2 3 2" xfId="12801" hidden="1" xr:uid="{00000000-0005-0000-0000-000067070000}"/>
    <cellStyle name="20% - Accent1 4 2 3 2" xfId="13138" hidden="1" xr:uid="{00000000-0005-0000-0000-000068070000}"/>
    <cellStyle name="20% - Accent1 4 2 3 2" xfId="7213" hidden="1" xr:uid="{00000000-0005-0000-0000-000069070000}"/>
    <cellStyle name="20% - Accent1 4 2 3 2" xfId="6843" hidden="1" xr:uid="{00000000-0005-0000-0000-00006A070000}"/>
    <cellStyle name="20% - Accent1 4 2 3 2" xfId="4690" hidden="1" xr:uid="{00000000-0005-0000-0000-00006B070000}"/>
    <cellStyle name="20% - Accent1 4 2 3 2" xfId="4158" hidden="1" xr:uid="{00000000-0005-0000-0000-00006C070000}"/>
    <cellStyle name="20% - Accent1 4 2 3 2" xfId="3044" hidden="1" xr:uid="{00000000-0005-0000-0000-00006D070000}"/>
    <cellStyle name="20% - Accent1 4 2 3 2" xfId="2577" hidden="1" xr:uid="{00000000-0005-0000-0000-00006E070000}"/>
    <cellStyle name="20% - Accent1 4 2 3 2" xfId="1374" hidden="1" xr:uid="{00000000-0005-0000-0000-00006F070000}"/>
    <cellStyle name="20% - Accent1 4 2 3 2" xfId="307" hidden="1" xr:uid="{00000000-0005-0000-0000-000070070000}"/>
    <cellStyle name="20% - Accent1 4 2 3 2" xfId="14274" hidden="1" xr:uid="{00000000-0005-0000-0000-000071070000}"/>
    <cellStyle name="20% - Accent1 4 2 3 2" xfId="14389" hidden="1" xr:uid="{00000000-0005-0000-0000-000072070000}"/>
    <cellStyle name="20% - Accent1 4 2 3 2" xfId="15112" hidden="1" xr:uid="{00000000-0005-0000-0000-000073070000}"/>
    <cellStyle name="20% - Accent1 4 2 3 2" xfId="15285" hidden="1" xr:uid="{00000000-0005-0000-0000-000074070000}"/>
    <cellStyle name="20% - Accent1 4 2 3 2" xfId="15678" hidden="1" xr:uid="{00000000-0005-0000-0000-000075070000}"/>
    <cellStyle name="20% - Accent1 4 2 3 2" xfId="15826" hidden="1" xr:uid="{00000000-0005-0000-0000-000076070000}"/>
    <cellStyle name="20% - Accent1 4 2 3 2" xfId="16164" hidden="1" xr:uid="{00000000-0005-0000-0000-000077070000}"/>
    <cellStyle name="20% - Accent1 4 2 3 2" xfId="16501" hidden="1" xr:uid="{00000000-0005-0000-0000-000078070000}"/>
    <cellStyle name="20% - Accent1 4 2 3 2" xfId="17066" hidden="1" xr:uid="{00000000-0005-0000-0000-000079070000}"/>
    <cellStyle name="20% - Accent1 4 2 3 2" xfId="17181" hidden="1" xr:uid="{00000000-0005-0000-0000-00007A070000}"/>
    <cellStyle name="20% - Accent1 4 2 3 2" xfId="17904" hidden="1" xr:uid="{00000000-0005-0000-0000-00007B070000}"/>
    <cellStyle name="20% - Accent1 4 2 3 2" xfId="18077" hidden="1" xr:uid="{00000000-0005-0000-0000-00007C070000}"/>
    <cellStyle name="20% - Accent1 4 2 3 2" xfId="18470" hidden="1" xr:uid="{00000000-0005-0000-0000-00007D070000}"/>
    <cellStyle name="20% - Accent1 4 2 3 2" xfId="18618" hidden="1" xr:uid="{00000000-0005-0000-0000-00007E070000}"/>
    <cellStyle name="20% - Accent1 4 2 3 2" xfId="18956" hidden="1" xr:uid="{00000000-0005-0000-0000-00007F070000}"/>
    <cellStyle name="20% - Accent1 4 2 3 2" xfId="19293" hidden="1" xr:uid="{00000000-0005-0000-0000-000080070000}"/>
    <cellStyle name="20% - Accent1 4 2 3 2" xfId="13476" hidden="1" xr:uid="{00000000-0005-0000-0000-000081070000}"/>
    <cellStyle name="20% - Accent1 4 2 3 2" xfId="7639" hidden="1" xr:uid="{00000000-0005-0000-0000-000082070000}"/>
    <cellStyle name="20% - Accent1 4 2 3 2" xfId="5141" hidden="1" xr:uid="{00000000-0005-0000-0000-000083070000}"/>
    <cellStyle name="20% - Accent1 4 2 3 2" xfId="4497" hidden="1" xr:uid="{00000000-0005-0000-0000-000084070000}"/>
    <cellStyle name="20% - Accent1 4 2 3 2" xfId="3278" hidden="1" xr:uid="{00000000-0005-0000-0000-000085070000}"/>
    <cellStyle name="20% - Accent1 4 2 3 2" xfId="2707" hidden="1" xr:uid="{00000000-0005-0000-0000-000086070000}"/>
    <cellStyle name="20% - Accent1 4 2 3 2" xfId="1551" hidden="1" xr:uid="{00000000-0005-0000-0000-000087070000}"/>
    <cellStyle name="20% - Accent1 4 2 3 2" xfId="447" hidden="1" xr:uid="{00000000-0005-0000-0000-000088070000}"/>
    <cellStyle name="20% - Accent1 4 2 3 2" xfId="19996" hidden="1" xr:uid="{00000000-0005-0000-0000-000089070000}"/>
    <cellStyle name="20% - Accent1 4 2 3 2" xfId="20111" hidden="1" xr:uid="{00000000-0005-0000-0000-00008A070000}"/>
    <cellStyle name="20% - Accent1 4 2 3 2" xfId="20834" hidden="1" xr:uid="{00000000-0005-0000-0000-00008B070000}"/>
    <cellStyle name="20% - Accent1 4 2 3 2" xfId="21007" hidden="1" xr:uid="{00000000-0005-0000-0000-00008C070000}"/>
    <cellStyle name="20% - Accent1 4 2 3 2" xfId="21400" hidden="1" xr:uid="{00000000-0005-0000-0000-00008D070000}"/>
    <cellStyle name="20% - Accent1 4 2 3 2" xfId="21548" hidden="1" xr:uid="{00000000-0005-0000-0000-00008E070000}"/>
    <cellStyle name="20% - Accent1 4 2 3 2" xfId="21886" hidden="1" xr:uid="{00000000-0005-0000-0000-00008F070000}"/>
    <cellStyle name="20% - Accent1 4 2 3 2" xfId="22223" hidden="1" xr:uid="{00000000-0005-0000-0000-000090070000}"/>
    <cellStyle name="20% - Accent1 4 2 3 2" xfId="22788" hidden="1" xr:uid="{00000000-0005-0000-0000-000091070000}"/>
    <cellStyle name="20% - Accent1 4 2 3 2" xfId="22903" hidden="1" xr:uid="{00000000-0005-0000-0000-000092070000}"/>
    <cellStyle name="20% - Accent1 4 2 3 2" xfId="23626" hidden="1" xr:uid="{00000000-0005-0000-0000-000093070000}"/>
    <cellStyle name="20% - Accent1 4 2 3 2" xfId="23799" hidden="1" xr:uid="{00000000-0005-0000-0000-000094070000}"/>
    <cellStyle name="20% - Accent1 4 2 3 2" xfId="24192" hidden="1" xr:uid="{00000000-0005-0000-0000-000095070000}"/>
    <cellStyle name="20% - Accent1 4 2 3 2" xfId="24340" hidden="1" xr:uid="{00000000-0005-0000-0000-000096070000}"/>
    <cellStyle name="20% - Accent1 4 2 3 2" xfId="24678" hidden="1" xr:uid="{00000000-0005-0000-0000-000097070000}"/>
    <cellStyle name="20% - Accent1 4 2 3 2" xfId="25015" hidden="1" xr:uid="{00000000-0005-0000-0000-000098070000}"/>
    <cellStyle name="20% - Accent1 4 2 3 2" xfId="25798" hidden="1" xr:uid="{00000000-0005-0000-0000-000099070000}"/>
    <cellStyle name="20% - Accent1 4 2 3 2" xfId="25982" hidden="1" xr:uid="{00000000-0005-0000-0000-00009A070000}"/>
    <cellStyle name="20% - Accent1 4 2 3 2" xfId="28000" hidden="1" xr:uid="{00000000-0005-0000-0000-00009B070000}"/>
    <cellStyle name="20% - Accent1 4 2 3 2" xfId="28364" hidden="1" xr:uid="{00000000-0005-0000-0000-00009C070000}"/>
    <cellStyle name="20% - Accent1 4 2 3 2" xfId="29528" hidden="1" xr:uid="{00000000-0005-0000-0000-00009D070000}"/>
    <cellStyle name="20% - Accent1 4 2 3 2" xfId="29984" hidden="1" xr:uid="{00000000-0005-0000-0000-00009E070000}"/>
    <cellStyle name="20% - Accent1 4 2 3 2" xfId="30826" hidden="1" xr:uid="{00000000-0005-0000-0000-00009F070000}"/>
    <cellStyle name="20% - Accent1 4 2 3 2" xfId="31838" hidden="1" xr:uid="{00000000-0005-0000-0000-0000A0070000}"/>
    <cellStyle name="20% - Accent1 4 2 3 2" xfId="33247" hidden="1" xr:uid="{00000000-0005-0000-0000-0000A1070000}"/>
    <cellStyle name="20% - Accent1 4 2 3 2" xfId="33362" hidden="1" xr:uid="{00000000-0005-0000-0000-0000A2070000}"/>
    <cellStyle name="20% - Accent1 4 2 3 2" xfId="34085" hidden="1" xr:uid="{00000000-0005-0000-0000-0000A3070000}"/>
    <cellStyle name="20% - Accent1 4 2 3 2" xfId="34258" hidden="1" xr:uid="{00000000-0005-0000-0000-0000A4070000}"/>
    <cellStyle name="20% - Accent1 4 2 3 2" xfId="34651" hidden="1" xr:uid="{00000000-0005-0000-0000-0000A5070000}"/>
    <cellStyle name="20% - Accent1 4 2 3 2" xfId="34799" hidden="1" xr:uid="{00000000-0005-0000-0000-0000A6070000}"/>
    <cellStyle name="20% - Accent1 4 2 3 2" xfId="35137" hidden="1" xr:uid="{00000000-0005-0000-0000-0000A7070000}"/>
    <cellStyle name="20% - Accent1 4 2 3 2" xfId="35474" hidden="1" xr:uid="{00000000-0005-0000-0000-0000A8070000}"/>
    <cellStyle name="20% - Accent1 4 2 3 2" xfId="36039" hidden="1" xr:uid="{00000000-0005-0000-0000-0000A9070000}"/>
    <cellStyle name="20% - Accent1 4 2 3 2" xfId="36154" hidden="1" xr:uid="{00000000-0005-0000-0000-0000AA070000}"/>
    <cellStyle name="20% - Accent1 4 2 3 2" xfId="36877" hidden="1" xr:uid="{00000000-0005-0000-0000-0000AB070000}"/>
    <cellStyle name="20% - Accent1 4 2 3 2" xfId="37050" hidden="1" xr:uid="{00000000-0005-0000-0000-0000AC070000}"/>
    <cellStyle name="20% - Accent1 4 2 3 2" xfId="37443" hidden="1" xr:uid="{00000000-0005-0000-0000-0000AD070000}"/>
    <cellStyle name="20% - Accent1 4 2 3 2" xfId="37591" hidden="1" xr:uid="{00000000-0005-0000-0000-0000AE070000}"/>
    <cellStyle name="20% - Accent1 4 2 3 2" xfId="37929" hidden="1" xr:uid="{00000000-0005-0000-0000-0000AF070000}"/>
    <cellStyle name="20% - Accent1 4 2 3 2" xfId="38266" hidden="1" xr:uid="{00000000-0005-0000-0000-0000B0070000}"/>
    <cellStyle name="20% - Accent1 4 2 3 2" xfId="32341" hidden="1" xr:uid="{00000000-0005-0000-0000-0000B1070000}"/>
    <cellStyle name="20% - Accent1 4 2 3 2" xfId="31971" hidden="1" xr:uid="{00000000-0005-0000-0000-0000B2070000}"/>
    <cellStyle name="20% - Accent1 4 2 3 2" xfId="29818" hidden="1" xr:uid="{00000000-0005-0000-0000-0000B3070000}"/>
    <cellStyle name="20% - Accent1 4 2 3 2" xfId="29286" hidden="1" xr:uid="{00000000-0005-0000-0000-0000B4070000}"/>
    <cellStyle name="20% - Accent1 4 2 3 2" xfId="28172" hidden="1" xr:uid="{00000000-0005-0000-0000-0000B5070000}"/>
    <cellStyle name="20% - Accent1 4 2 3 2" xfId="27705" hidden="1" xr:uid="{00000000-0005-0000-0000-0000B6070000}"/>
    <cellStyle name="20% - Accent1 4 2 3 2" xfId="26502" hidden="1" xr:uid="{00000000-0005-0000-0000-0000B7070000}"/>
    <cellStyle name="20% - Accent1 4 2 3 2" xfId="25435" hidden="1" xr:uid="{00000000-0005-0000-0000-0000B8070000}"/>
    <cellStyle name="20% - Accent1 4 2 3 2" xfId="39402" hidden="1" xr:uid="{00000000-0005-0000-0000-0000B9070000}"/>
    <cellStyle name="20% - Accent1 4 2 3 2" xfId="39517" hidden="1" xr:uid="{00000000-0005-0000-0000-0000BA070000}"/>
    <cellStyle name="20% - Accent1 4 2 3 2" xfId="40240" hidden="1" xr:uid="{00000000-0005-0000-0000-0000BB070000}"/>
    <cellStyle name="20% - Accent1 4 2 3 2" xfId="40413" hidden="1" xr:uid="{00000000-0005-0000-0000-0000BC070000}"/>
    <cellStyle name="20% - Accent1 4 2 3 2" xfId="40806" hidden="1" xr:uid="{00000000-0005-0000-0000-0000BD070000}"/>
    <cellStyle name="20% - Accent1 4 2 3 2" xfId="40954" hidden="1" xr:uid="{00000000-0005-0000-0000-0000BE070000}"/>
    <cellStyle name="20% - Accent1 4 2 3 2" xfId="41292" hidden="1" xr:uid="{00000000-0005-0000-0000-0000BF070000}"/>
    <cellStyle name="20% - Accent1 4 2 3 2" xfId="41629" hidden="1" xr:uid="{00000000-0005-0000-0000-0000C0070000}"/>
    <cellStyle name="20% - Accent1 4 2 3 2" xfId="42194" hidden="1" xr:uid="{00000000-0005-0000-0000-0000C1070000}"/>
    <cellStyle name="20% - Accent1 4 2 3 2" xfId="42309" hidden="1" xr:uid="{00000000-0005-0000-0000-0000C2070000}"/>
    <cellStyle name="20% - Accent1 4 2 3 2" xfId="43032" hidden="1" xr:uid="{00000000-0005-0000-0000-0000C3070000}"/>
    <cellStyle name="20% - Accent1 4 2 3 2" xfId="43205" hidden="1" xr:uid="{00000000-0005-0000-0000-0000C4070000}"/>
    <cellStyle name="20% - Accent1 4 2 3 2" xfId="43598" hidden="1" xr:uid="{00000000-0005-0000-0000-0000C5070000}"/>
    <cellStyle name="20% - Accent1 4 2 3 2" xfId="43746" hidden="1" xr:uid="{00000000-0005-0000-0000-0000C6070000}"/>
    <cellStyle name="20% - Accent1 4 2 3 2" xfId="44084" hidden="1" xr:uid="{00000000-0005-0000-0000-0000C7070000}"/>
    <cellStyle name="20% - Accent1 4 2 3 2" xfId="44421" hidden="1" xr:uid="{00000000-0005-0000-0000-0000C8070000}"/>
    <cellStyle name="20% - Accent1 4 2 3 2" xfId="38604" hidden="1" xr:uid="{00000000-0005-0000-0000-0000C9070000}"/>
    <cellStyle name="20% - Accent1 4 2 3 2" xfId="32767" hidden="1" xr:uid="{00000000-0005-0000-0000-0000CA070000}"/>
    <cellStyle name="20% - Accent1 4 2 3 2" xfId="30269" hidden="1" xr:uid="{00000000-0005-0000-0000-0000CB070000}"/>
    <cellStyle name="20% - Accent1 4 2 3 2" xfId="29625" hidden="1" xr:uid="{00000000-0005-0000-0000-0000CC070000}"/>
    <cellStyle name="20% - Accent1 4 2 3 2" xfId="28406" hidden="1" xr:uid="{00000000-0005-0000-0000-0000CD070000}"/>
    <cellStyle name="20% - Accent1 4 2 3 2" xfId="27835" hidden="1" xr:uid="{00000000-0005-0000-0000-0000CE070000}"/>
    <cellStyle name="20% - Accent1 4 2 3 2" xfId="26679" hidden="1" xr:uid="{00000000-0005-0000-0000-0000CF070000}"/>
    <cellStyle name="20% - Accent1 4 2 3 2" xfId="25575" hidden="1" xr:uid="{00000000-0005-0000-0000-0000D0070000}"/>
    <cellStyle name="20% - Accent1 4 2 3 2" xfId="45124" hidden="1" xr:uid="{00000000-0005-0000-0000-0000D1070000}"/>
    <cellStyle name="20% - Accent1 4 2 3 2" xfId="45239" hidden="1" xr:uid="{00000000-0005-0000-0000-0000D2070000}"/>
    <cellStyle name="20% - Accent1 4 2 3 2" xfId="45962" hidden="1" xr:uid="{00000000-0005-0000-0000-0000D3070000}"/>
    <cellStyle name="20% - Accent1 4 2 3 2" xfId="46135" hidden="1" xr:uid="{00000000-0005-0000-0000-0000D4070000}"/>
    <cellStyle name="20% - Accent1 4 2 3 2" xfId="46528" hidden="1" xr:uid="{00000000-0005-0000-0000-0000D5070000}"/>
    <cellStyle name="20% - Accent1 4 2 3 2" xfId="46676" hidden="1" xr:uid="{00000000-0005-0000-0000-0000D6070000}"/>
    <cellStyle name="20% - Accent1 4 2 3 2" xfId="47014" hidden="1" xr:uid="{00000000-0005-0000-0000-0000D7070000}"/>
    <cellStyle name="20% - Accent1 4 2 3 2" xfId="47351" hidden="1" xr:uid="{00000000-0005-0000-0000-0000D8070000}"/>
    <cellStyle name="20% - Accent1 4 2 3 2" xfId="47916" hidden="1" xr:uid="{00000000-0005-0000-0000-0000D9070000}"/>
    <cellStyle name="20% - Accent1 4 2 3 2" xfId="48031" hidden="1" xr:uid="{00000000-0005-0000-0000-0000DA070000}"/>
    <cellStyle name="20% - Accent1 4 2 3 2" xfId="48754" hidden="1" xr:uid="{00000000-0005-0000-0000-0000DB070000}"/>
    <cellStyle name="20% - Accent1 4 2 3 2" xfId="48927" hidden="1" xr:uid="{00000000-0005-0000-0000-0000DC070000}"/>
    <cellStyle name="20% - Accent1 4 2 3 2" xfId="49320" hidden="1" xr:uid="{00000000-0005-0000-0000-0000DD070000}"/>
    <cellStyle name="20% - Accent1 4 2 3 2" xfId="49468" hidden="1" xr:uid="{00000000-0005-0000-0000-0000DE070000}"/>
    <cellStyle name="20% - Accent1 4 2 3 2" xfId="49806" hidden="1" xr:uid="{00000000-0005-0000-0000-0000DF070000}"/>
    <cellStyle name="20% - Accent1 4 2 3 2" xfId="50143" hidden="1" xr:uid="{00000000-0005-0000-0000-0000E0070000}"/>
    <cellStyle name="20% - Accent1 4 2 4 2" xfId="622" hidden="1" xr:uid="{00000000-0005-0000-0000-0000E1070000}"/>
    <cellStyle name="20% - Accent1 4 2 4 2" xfId="806" hidden="1" xr:uid="{00000000-0005-0000-0000-0000E2070000}"/>
    <cellStyle name="20% - Accent1 4 2 4 2" xfId="2824" hidden="1" xr:uid="{00000000-0005-0000-0000-0000E3070000}"/>
    <cellStyle name="20% - Accent1 4 2 4 2" xfId="3188" hidden="1" xr:uid="{00000000-0005-0000-0000-0000E4070000}"/>
    <cellStyle name="20% - Accent1 4 2 4 2" xfId="4352" hidden="1" xr:uid="{00000000-0005-0000-0000-0000E5070000}"/>
    <cellStyle name="20% - Accent1 4 2 4 2" xfId="4808" hidden="1" xr:uid="{00000000-0005-0000-0000-0000E6070000}"/>
    <cellStyle name="20% - Accent1 4 2 4 2" xfId="5650" hidden="1" xr:uid="{00000000-0005-0000-0000-0000E7070000}"/>
    <cellStyle name="20% - Accent1 4 2 4 2" xfId="6662" hidden="1" xr:uid="{00000000-0005-0000-0000-0000E8070000}"/>
    <cellStyle name="20% - Accent1 4 2 4 2" xfId="8071" hidden="1" xr:uid="{00000000-0005-0000-0000-0000E9070000}"/>
    <cellStyle name="20% - Accent1 4 2 4 2" xfId="8186" hidden="1" xr:uid="{00000000-0005-0000-0000-0000EA070000}"/>
    <cellStyle name="20% - Accent1 4 2 4 2" xfId="8909" hidden="1" xr:uid="{00000000-0005-0000-0000-0000EB070000}"/>
    <cellStyle name="20% - Accent1 4 2 4 2" xfId="9082" hidden="1" xr:uid="{00000000-0005-0000-0000-0000EC070000}"/>
    <cellStyle name="20% - Accent1 4 2 4 2" xfId="9475" hidden="1" xr:uid="{00000000-0005-0000-0000-0000ED070000}"/>
    <cellStyle name="20% - Accent1 4 2 4 2" xfId="9623" hidden="1" xr:uid="{00000000-0005-0000-0000-0000EE070000}"/>
    <cellStyle name="20% - Accent1 4 2 4 2" xfId="9961" hidden="1" xr:uid="{00000000-0005-0000-0000-0000EF070000}"/>
    <cellStyle name="20% - Accent1 4 2 4 2" xfId="10298" hidden="1" xr:uid="{00000000-0005-0000-0000-0000F0070000}"/>
    <cellStyle name="20% - Accent1 4 2 4 2" xfId="10863" hidden="1" xr:uid="{00000000-0005-0000-0000-0000F1070000}"/>
    <cellStyle name="20% - Accent1 4 2 4 2" xfId="10978" hidden="1" xr:uid="{00000000-0005-0000-0000-0000F2070000}"/>
    <cellStyle name="20% - Accent1 4 2 4 2" xfId="11701" hidden="1" xr:uid="{00000000-0005-0000-0000-0000F3070000}"/>
    <cellStyle name="20% - Accent1 4 2 4 2" xfId="11874" hidden="1" xr:uid="{00000000-0005-0000-0000-0000F4070000}"/>
    <cellStyle name="20% - Accent1 4 2 4 2" xfId="12267" hidden="1" xr:uid="{00000000-0005-0000-0000-0000F5070000}"/>
    <cellStyle name="20% - Accent1 4 2 4 2" xfId="12415" hidden="1" xr:uid="{00000000-0005-0000-0000-0000F6070000}"/>
    <cellStyle name="20% - Accent1 4 2 4 2" xfId="12753" hidden="1" xr:uid="{00000000-0005-0000-0000-0000F7070000}"/>
    <cellStyle name="20% - Accent1 4 2 4 2" xfId="13090" hidden="1" xr:uid="{00000000-0005-0000-0000-0000F8070000}"/>
    <cellStyle name="20% - Accent1 4 2 4 2" xfId="7262" hidden="1" xr:uid="{00000000-0005-0000-0000-0000F9070000}"/>
    <cellStyle name="20% - Accent1 4 2 4 2" xfId="6891" hidden="1" xr:uid="{00000000-0005-0000-0000-0000FA070000}"/>
    <cellStyle name="20% - Accent1 4 2 4 2" xfId="4739" hidden="1" xr:uid="{00000000-0005-0000-0000-0000FB070000}"/>
    <cellStyle name="20% - Accent1 4 2 4 2" xfId="4206" hidden="1" xr:uid="{00000000-0005-0000-0000-0000FC070000}"/>
    <cellStyle name="20% - Accent1 4 2 4 2" xfId="3094" hidden="1" xr:uid="{00000000-0005-0000-0000-0000FD070000}"/>
    <cellStyle name="20% - Accent1 4 2 4 2" xfId="2625" hidden="1" xr:uid="{00000000-0005-0000-0000-0000FE070000}"/>
    <cellStyle name="20% - Accent1 4 2 4 2" xfId="1432" hidden="1" xr:uid="{00000000-0005-0000-0000-0000FF070000}"/>
    <cellStyle name="20% - Accent1 4 2 4 2" xfId="384" hidden="1" xr:uid="{00000000-0005-0000-0000-000000080000}"/>
    <cellStyle name="20% - Accent1 4 2 4 2" xfId="14226" hidden="1" xr:uid="{00000000-0005-0000-0000-000001080000}"/>
    <cellStyle name="20% - Accent1 4 2 4 2" xfId="14341" hidden="1" xr:uid="{00000000-0005-0000-0000-000002080000}"/>
    <cellStyle name="20% - Accent1 4 2 4 2" xfId="15064" hidden="1" xr:uid="{00000000-0005-0000-0000-000003080000}"/>
    <cellStyle name="20% - Accent1 4 2 4 2" xfId="15237" hidden="1" xr:uid="{00000000-0005-0000-0000-000004080000}"/>
    <cellStyle name="20% - Accent1 4 2 4 2" xfId="15630" hidden="1" xr:uid="{00000000-0005-0000-0000-000005080000}"/>
    <cellStyle name="20% - Accent1 4 2 4 2" xfId="15778" hidden="1" xr:uid="{00000000-0005-0000-0000-000006080000}"/>
    <cellStyle name="20% - Accent1 4 2 4 2" xfId="16116" hidden="1" xr:uid="{00000000-0005-0000-0000-000007080000}"/>
    <cellStyle name="20% - Accent1 4 2 4 2" xfId="16453" hidden="1" xr:uid="{00000000-0005-0000-0000-000008080000}"/>
    <cellStyle name="20% - Accent1 4 2 4 2" xfId="17018" hidden="1" xr:uid="{00000000-0005-0000-0000-000009080000}"/>
    <cellStyle name="20% - Accent1 4 2 4 2" xfId="17133" hidden="1" xr:uid="{00000000-0005-0000-0000-00000A080000}"/>
    <cellStyle name="20% - Accent1 4 2 4 2" xfId="17856" hidden="1" xr:uid="{00000000-0005-0000-0000-00000B080000}"/>
    <cellStyle name="20% - Accent1 4 2 4 2" xfId="18029" hidden="1" xr:uid="{00000000-0005-0000-0000-00000C080000}"/>
    <cellStyle name="20% - Accent1 4 2 4 2" xfId="18422" hidden="1" xr:uid="{00000000-0005-0000-0000-00000D080000}"/>
    <cellStyle name="20% - Accent1 4 2 4 2" xfId="18570" hidden="1" xr:uid="{00000000-0005-0000-0000-00000E080000}"/>
    <cellStyle name="20% - Accent1 4 2 4 2" xfId="18908" hidden="1" xr:uid="{00000000-0005-0000-0000-00000F080000}"/>
    <cellStyle name="20% - Accent1 4 2 4 2" xfId="19245" hidden="1" xr:uid="{00000000-0005-0000-0000-000010080000}"/>
    <cellStyle name="20% - Accent1 4 2 4 2" xfId="13525" hidden="1" xr:uid="{00000000-0005-0000-0000-000011080000}"/>
    <cellStyle name="20% - Accent1 4 2 4 2" xfId="7687" hidden="1" xr:uid="{00000000-0005-0000-0000-000012080000}"/>
    <cellStyle name="20% - Accent1 4 2 4 2" xfId="5195" hidden="1" xr:uid="{00000000-0005-0000-0000-000013080000}"/>
    <cellStyle name="20% - Accent1 4 2 4 2" xfId="4557" hidden="1" xr:uid="{00000000-0005-0000-0000-000014080000}"/>
    <cellStyle name="20% - Accent1 4 2 4 2" xfId="3326" hidden="1" xr:uid="{00000000-0005-0000-0000-000015080000}"/>
    <cellStyle name="20% - Accent1 4 2 4 2" xfId="2758" hidden="1" xr:uid="{00000000-0005-0000-0000-000016080000}"/>
    <cellStyle name="20% - Accent1 4 2 4 2" xfId="1603" hidden="1" xr:uid="{00000000-0005-0000-0000-000017080000}"/>
    <cellStyle name="20% - Accent1 4 2 4 2" xfId="499" hidden="1" xr:uid="{00000000-0005-0000-0000-000018080000}"/>
    <cellStyle name="20% - Accent1 4 2 4 2" xfId="19948" hidden="1" xr:uid="{00000000-0005-0000-0000-000019080000}"/>
    <cellStyle name="20% - Accent1 4 2 4 2" xfId="20063" hidden="1" xr:uid="{00000000-0005-0000-0000-00001A080000}"/>
    <cellStyle name="20% - Accent1 4 2 4 2" xfId="20786" hidden="1" xr:uid="{00000000-0005-0000-0000-00001B080000}"/>
    <cellStyle name="20% - Accent1 4 2 4 2" xfId="20959" hidden="1" xr:uid="{00000000-0005-0000-0000-00001C080000}"/>
    <cellStyle name="20% - Accent1 4 2 4 2" xfId="21352" hidden="1" xr:uid="{00000000-0005-0000-0000-00001D080000}"/>
    <cellStyle name="20% - Accent1 4 2 4 2" xfId="21500" hidden="1" xr:uid="{00000000-0005-0000-0000-00001E080000}"/>
    <cellStyle name="20% - Accent1 4 2 4 2" xfId="21838" hidden="1" xr:uid="{00000000-0005-0000-0000-00001F080000}"/>
    <cellStyle name="20% - Accent1 4 2 4 2" xfId="22175" hidden="1" xr:uid="{00000000-0005-0000-0000-000020080000}"/>
    <cellStyle name="20% - Accent1 4 2 4 2" xfId="22740" hidden="1" xr:uid="{00000000-0005-0000-0000-000021080000}"/>
    <cellStyle name="20% - Accent1 4 2 4 2" xfId="22855" hidden="1" xr:uid="{00000000-0005-0000-0000-000022080000}"/>
    <cellStyle name="20% - Accent1 4 2 4 2" xfId="23578" hidden="1" xr:uid="{00000000-0005-0000-0000-000023080000}"/>
    <cellStyle name="20% - Accent1 4 2 4 2" xfId="23751" hidden="1" xr:uid="{00000000-0005-0000-0000-000024080000}"/>
    <cellStyle name="20% - Accent1 4 2 4 2" xfId="24144" hidden="1" xr:uid="{00000000-0005-0000-0000-000025080000}"/>
    <cellStyle name="20% - Accent1 4 2 4 2" xfId="24292" hidden="1" xr:uid="{00000000-0005-0000-0000-000026080000}"/>
    <cellStyle name="20% - Accent1 4 2 4 2" xfId="24630" hidden="1" xr:uid="{00000000-0005-0000-0000-000027080000}"/>
    <cellStyle name="20% - Accent1 4 2 4 2" xfId="24967" hidden="1" xr:uid="{00000000-0005-0000-0000-000028080000}"/>
    <cellStyle name="20% - Accent1 4 2 4 2" xfId="25750" hidden="1" xr:uid="{00000000-0005-0000-0000-000029080000}"/>
    <cellStyle name="20% - Accent1 4 2 4 2" xfId="25934" hidden="1" xr:uid="{00000000-0005-0000-0000-00002A080000}"/>
    <cellStyle name="20% - Accent1 4 2 4 2" xfId="27952" hidden="1" xr:uid="{00000000-0005-0000-0000-00002B080000}"/>
    <cellStyle name="20% - Accent1 4 2 4 2" xfId="28316" hidden="1" xr:uid="{00000000-0005-0000-0000-00002C080000}"/>
    <cellStyle name="20% - Accent1 4 2 4 2" xfId="29480" hidden="1" xr:uid="{00000000-0005-0000-0000-00002D080000}"/>
    <cellStyle name="20% - Accent1 4 2 4 2" xfId="29936" hidden="1" xr:uid="{00000000-0005-0000-0000-00002E080000}"/>
    <cellStyle name="20% - Accent1 4 2 4 2" xfId="30778" hidden="1" xr:uid="{00000000-0005-0000-0000-00002F080000}"/>
    <cellStyle name="20% - Accent1 4 2 4 2" xfId="31790" hidden="1" xr:uid="{00000000-0005-0000-0000-000030080000}"/>
    <cellStyle name="20% - Accent1 4 2 4 2" xfId="33199" hidden="1" xr:uid="{00000000-0005-0000-0000-000031080000}"/>
    <cellStyle name="20% - Accent1 4 2 4 2" xfId="33314" hidden="1" xr:uid="{00000000-0005-0000-0000-000032080000}"/>
    <cellStyle name="20% - Accent1 4 2 4 2" xfId="34037" hidden="1" xr:uid="{00000000-0005-0000-0000-000033080000}"/>
    <cellStyle name="20% - Accent1 4 2 4 2" xfId="34210" hidden="1" xr:uid="{00000000-0005-0000-0000-000034080000}"/>
    <cellStyle name="20% - Accent1 4 2 4 2" xfId="34603" hidden="1" xr:uid="{00000000-0005-0000-0000-000035080000}"/>
    <cellStyle name="20% - Accent1 4 2 4 2" xfId="34751" hidden="1" xr:uid="{00000000-0005-0000-0000-000036080000}"/>
    <cellStyle name="20% - Accent1 4 2 4 2" xfId="35089" hidden="1" xr:uid="{00000000-0005-0000-0000-000037080000}"/>
    <cellStyle name="20% - Accent1 4 2 4 2" xfId="35426" hidden="1" xr:uid="{00000000-0005-0000-0000-000038080000}"/>
    <cellStyle name="20% - Accent1 4 2 4 2" xfId="35991" hidden="1" xr:uid="{00000000-0005-0000-0000-000039080000}"/>
    <cellStyle name="20% - Accent1 4 2 4 2" xfId="36106" hidden="1" xr:uid="{00000000-0005-0000-0000-00003A080000}"/>
    <cellStyle name="20% - Accent1 4 2 4 2" xfId="36829" hidden="1" xr:uid="{00000000-0005-0000-0000-00003B080000}"/>
    <cellStyle name="20% - Accent1 4 2 4 2" xfId="37002" hidden="1" xr:uid="{00000000-0005-0000-0000-00003C080000}"/>
    <cellStyle name="20% - Accent1 4 2 4 2" xfId="37395" hidden="1" xr:uid="{00000000-0005-0000-0000-00003D080000}"/>
    <cellStyle name="20% - Accent1 4 2 4 2" xfId="37543" hidden="1" xr:uid="{00000000-0005-0000-0000-00003E080000}"/>
    <cellStyle name="20% - Accent1 4 2 4 2" xfId="37881" hidden="1" xr:uid="{00000000-0005-0000-0000-00003F080000}"/>
    <cellStyle name="20% - Accent1 4 2 4 2" xfId="38218" hidden="1" xr:uid="{00000000-0005-0000-0000-000040080000}"/>
    <cellStyle name="20% - Accent1 4 2 4 2" xfId="32390" hidden="1" xr:uid="{00000000-0005-0000-0000-000041080000}"/>
    <cellStyle name="20% - Accent1 4 2 4 2" xfId="32019" hidden="1" xr:uid="{00000000-0005-0000-0000-000042080000}"/>
    <cellStyle name="20% - Accent1 4 2 4 2" xfId="29867" hidden="1" xr:uid="{00000000-0005-0000-0000-000043080000}"/>
    <cellStyle name="20% - Accent1 4 2 4 2" xfId="29334" hidden="1" xr:uid="{00000000-0005-0000-0000-000044080000}"/>
    <cellStyle name="20% - Accent1 4 2 4 2" xfId="28222" hidden="1" xr:uid="{00000000-0005-0000-0000-000045080000}"/>
    <cellStyle name="20% - Accent1 4 2 4 2" xfId="27753" hidden="1" xr:uid="{00000000-0005-0000-0000-000046080000}"/>
    <cellStyle name="20% - Accent1 4 2 4 2" xfId="26560" hidden="1" xr:uid="{00000000-0005-0000-0000-000047080000}"/>
    <cellStyle name="20% - Accent1 4 2 4 2" xfId="25512" hidden="1" xr:uid="{00000000-0005-0000-0000-000048080000}"/>
    <cellStyle name="20% - Accent1 4 2 4 2" xfId="39354" hidden="1" xr:uid="{00000000-0005-0000-0000-000049080000}"/>
    <cellStyle name="20% - Accent1 4 2 4 2" xfId="39469" hidden="1" xr:uid="{00000000-0005-0000-0000-00004A080000}"/>
    <cellStyle name="20% - Accent1 4 2 4 2" xfId="40192" hidden="1" xr:uid="{00000000-0005-0000-0000-00004B080000}"/>
    <cellStyle name="20% - Accent1 4 2 4 2" xfId="40365" hidden="1" xr:uid="{00000000-0005-0000-0000-00004C080000}"/>
    <cellStyle name="20% - Accent1 4 2 4 2" xfId="40758" hidden="1" xr:uid="{00000000-0005-0000-0000-00004D080000}"/>
    <cellStyle name="20% - Accent1 4 2 4 2" xfId="40906" hidden="1" xr:uid="{00000000-0005-0000-0000-00004E080000}"/>
    <cellStyle name="20% - Accent1 4 2 4 2" xfId="41244" hidden="1" xr:uid="{00000000-0005-0000-0000-00004F080000}"/>
    <cellStyle name="20% - Accent1 4 2 4 2" xfId="41581" hidden="1" xr:uid="{00000000-0005-0000-0000-000050080000}"/>
    <cellStyle name="20% - Accent1 4 2 4 2" xfId="42146" hidden="1" xr:uid="{00000000-0005-0000-0000-000051080000}"/>
    <cellStyle name="20% - Accent1 4 2 4 2" xfId="42261" hidden="1" xr:uid="{00000000-0005-0000-0000-000052080000}"/>
    <cellStyle name="20% - Accent1 4 2 4 2" xfId="42984" hidden="1" xr:uid="{00000000-0005-0000-0000-000053080000}"/>
    <cellStyle name="20% - Accent1 4 2 4 2" xfId="43157" hidden="1" xr:uid="{00000000-0005-0000-0000-000054080000}"/>
    <cellStyle name="20% - Accent1 4 2 4 2" xfId="43550" hidden="1" xr:uid="{00000000-0005-0000-0000-000055080000}"/>
    <cellStyle name="20% - Accent1 4 2 4 2" xfId="43698" hidden="1" xr:uid="{00000000-0005-0000-0000-000056080000}"/>
    <cellStyle name="20% - Accent1 4 2 4 2" xfId="44036" hidden="1" xr:uid="{00000000-0005-0000-0000-000057080000}"/>
    <cellStyle name="20% - Accent1 4 2 4 2" xfId="44373" hidden="1" xr:uid="{00000000-0005-0000-0000-000058080000}"/>
    <cellStyle name="20% - Accent1 4 2 4 2" xfId="38653" hidden="1" xr:uid="{00000000-0005-0000-0000-000059080000}"/>
    <cellStyle name="20% - Accent1 4 2 4 2" xfId="32815" hidden="1" xr:uid="{00000000-0005-0000-0000-00005A080000}"/>
    <cellStyle name="20% - Accent1 4 2 4 2" xfId="30323" hidden="1" xr:uid="{00000000-0005-0000-0000-00005B080000}"/>
    <cellStyle name="20% - Accent1 4 2 4 2" xfId="29685" hidden="1" xr:uid="{00000000-0005-0000-0000-00005C080000}"/>
    <cellStyle name="20% - Accent1 4 2 4 2" xfId="28454" hidden="1" xr:uid="{00000000-0005-0000-0000-00005D080000}"/>
    <cellStyle name="20% - Accent1 4 2 4 2" xfId="27886" hidden="1" xr:uid="{00000000-0005-0000-0000-00005E080000}"/>
    <cellStyle name="20% - Accent1 4 2 4 2" xfId="26731" hidden="1" xr:uid="{00000000-0005-0000-0000-00005F080000}"/>
    <cellStyle name="20% - Accent1 4 2 4 2" xfId="25627" hidden="1" xr:uid="{00000000-0005-0000-0000-000060080000}"/>
    <cellStyle name="20% - Accent1 4 2 4 2" xfId="45076" hidden="1" xr:uid="{00000000-0005-0000-0000-000061080000}"/>
    <cellStyle name="20% - Accent1 4 2 4 2" xfId="45191" hidden="1" xr:uid="{00000000-0005-0000-0000-000062080000}"/>
    <cellStyle name="20% - Accent1 4 2 4 2" xfId="45914" hidden="1" xr:uid="{00000000-0005-0000-0000-000063080000}"/>
    <cellStyle name="20% - Accent1 4 2 4 2" xfId="46087" hidden="1" xr:uid="{00000000-0005-0000-0000-000064080000}"/>
    <cellStyle name="20% - Accent1 4 2 4 2" xfId="46480" hidden="1" xr:uid="{00000000-0005-0000-0000-000065080000}"/>
    <cellStyle name="20% - Accent1 4 2 4 2" xfId="46628" hidden="1" xr:uid="{00000000-0005-0000-0000-000066080000}"/>
    <cellStyle name="20% - Accent1 4 2 4 2" xfId="46966" hidden="1" xr:uid="{00000000-0005-0000-0000-000067080000}"/>
    <cellStyle name="20% - Accent1 4 2 4 2" xfId="47303" hidden="1" xr:uid="{00000000-0005-0000-0000-000068080000}"/>
    <cellStyle name="20% - Accent1 4 2 4 2" xfId="47868" hidden="1" xr:uid="{00000000-0005-0000-0000-000069080000}"/>
    <cellStyle name="20% - Accent1 4 2 4 2" xfId="47983" hidden="1" xr:uid="{00000000-0005-0000-0000-00006A080000}"/>
    <cellStyle name="20% - Accent1 4 2 4 2" xfId="48706" hidden="1" xr:uid="{00000000-0005-0000-0000-00006B080000}"/>
    <cellStyle name="20% - Accent1 4 2 4 2" xfId="48879" hidden="1" xr:uid="{00000000-0005-0000-0000-00006C080000}"/>
    <cellStyle name="20% - Accent1 4 2 4 2" xfId="49272" hidden="1" xr:uid="{00000000-0005-0000-0000-00006D080000}"/>
    <cellStyle name="20% - Accent1 4 2 4 2" xfId="49420" hidden="1" xr:uid="{00000000-0005-0000-0000-00006E080000}"/>
    <cellStyle name="20% - Accent1 4 2 4 2" xfId="49758" hidden="1" xr:uid="{00000000-0005-0000-0000-00006F080000}"/>
    <cellStyle name="20% - Accent1 4 2 4 2" xfId="50095" hidden="1" xr:uid="{00000000-0005-0000-0000-000070080000}"/>
    <cellStyle name="20% - Accent1 4 3 3 2" xfId="621" hidden="1" xr:uid="{00000000-0005-0000-0000-000071080000}"/>
    <cellStyle name="20% - Accent1 4 3 3 2" xfId="805" hidden="1" xr:uid="{00000000-0005-0000-0000-000072080000}"/>
    <cellStyle name="20% - Accent1 4 3 3 2" xfId="2823" hidden="1" xr:uid="{00000000-0005-0000-0000-000073080000}"/>
    <cellStyle name="20% - Accent1 4 3 3 2" xfId="3187" hidden="1" xr:uid="{00000000-0005-0000-0000-000074080000}"/>
    <cellStyle name="20% - Accent1 4 3 3 2" xfId="4351" hidden="1" xr:uid="{00000000-0005-0000-0000-000075080000}"/>
    <cellStyle name="20% - Accent1 4 3 3 2" xfId="4807" hidden="1" xr:uid="{00000000-0005-0000-0000-000076080000}"/>
    <cellStyle name="20% - Accent1 4 3 3 2" xfId="5649" hidden="1" xr:uid="{00000000-0005-0000-0000-000077080000}"/>
    <cellStyle name="20% - Accent1 4 3 3 2" xfId="6661" hidden="1" xr:uid="{00000000-0005-0000-0000-000078080000}"/>
    <cellStyle name="20% - Accent1 4 3 3 2" xfId="8070" hidden="1" xr:uid="{00000000-0005-0000-0000-000079080000}"/>
    <cellStyle name="20% - Accent1 4 3 3 2" xfId="8185" hidden="1" xr:uid="{00000000-0005-0000-0000-00007A080000}"/>
    <cellStyle name="20% - Accent1 4 3 3 2" xfId="8908" hidden="1" xr:uid="{00000000-0005-0000-0000-00007B080000}"/>
    <cellStyle name="20% - Accent1 4 3 3 2" xfId="9081" hidden="1" xr:uid="{00000000-0005-0000-0000-00007C080000}"/>
    <cellStyle name="20% - Accent1 4 3 3 2" xfId="9474" hidden="1" xr:uid="{00000000-0005-0000-0000-00007D080000}"/>
    <cellStyle name="20% - Accent1 4 3 3 2" xfId="9622" hidden="1" xr:uid="{00000000-0005-0000-0000-00007E080000}"/>
    <cellStyle name="20% - Accent1 4 3 3 2" xfId="9960" hidden="1" xr:uid="{00000000-0005-0000-0000-00007F080000}"/>
    <cellStyle name="20% - Accent1 4 3 3 2" xfId="10297" hidden="1" xr:uid="{00000000-0005-0000-0000-000080080000}"/>
    <cellStyle name="20% - Accent1 4 3 3 2" xfId="10862" hidden="1" xr:uid="{00000000-0005-0000-0000-000081080000}"/>
    <cellStyle name="20% - Accent1 4 3 3 2" xfId="10977" hidden="1" xr:uid="{00000000-0005-0000-0000-000082080000}"/>
    <cellStyle name="20% - Accent1 4 3 3 2" xfId="11700" hidden="1" xr:uid="{00000000-0005-0000-0000-000083080000}"/>
    <cellStyle name="20% - Accent1 4 3 3 2" xfId="11873" hidden="1" xr:uid="{00000000-0005-0000-0000-000084080000}"/>
    <cellStyle name="20% - Accent1 4 3 3 2" xfId="12266" hidden="1" xr:uid="{00000000-0005-0000-0000-000085080000}"/>
    <cellStyle name="20% - Accent1 4 3 3 2" xfId="12414" hidden="1" xr:uid="{00000000-0005-0000-0000-000086080000}"/>
    <cellStyle name="20% - Accent1 4 3 3 2" xfId="12752" hidden="1" xr:uid="{00000000-0005-0000-0000-000087080000}"/>
    <cellStyle name="20% - Accent1 4 3 3 2" xfId="13089" hidden="1" xr:uid="{00000000-0005-0000-0000-000088080000}"/>
    <cellStyle name="20% - Accent1 4 3 3 2" xfId="7263" hidden="1" xr:uid="{00000000-0005-0000-0000-000089080000}"/>
    <cellStyle name="20% - Accent1 4 3 3 2" xfId="6892" hidden="1" xr:uid="{00000000-0005-0000-0000-00008A080000}"/>
    <cellStyle name="20% - Accent1 4 3 3 2" xfId="4740" hidden="1" xr:uid="{00000000-0005-0000-0000-00008B080000}"/>
    <cellStyle name="20% - Accent1 4 3 3 2" xfId="4207" hidden="1" xr:uid="{00000000-0005-0000-0000-00008C080000}"/>
    <cellStyle name="20% - Accent1 4 3 3 2" xfId="3095" hidden="1" xr:uid="{00000000-0005-0000-0000-00008D080000}"/>
    <cellStyle name="20% - Accent1 4 3 3 2" xfId="2626" hidden="1" xr:uid="{00000000-0005-0000-0000-00008E080000}"/>
    <cellStyle name="20% - Accent1 4 3 3 2" xfId="1434" hidden="1" xr:uid="{00000000-0005-0000-0000-00008F080000}"/>
    <cellStyle name="20% - Accent1 4 3 3 2" xfId="385" hidden="1" xr:uid="{00000000-0005-0000-0000-000090080000}"/>
    <cellStyle name="20% - Accent1 4 3 3 2" xfId="14225" hidden="1" xr:uid="{00000000-0005-0000-0000-000091080000}"/>
    <cellStyle name="20% - Accent1 4 3 3 2" xfId="14340" hidden="1" xr:uid="{00000000-0005-0000-0000-000092080000}"/>
    <cellStyle name="20% - Accent1 4 3 3 2" xfId="15063" hidden="1" xr:uid="{00000000-0005-0000-0000-000093080000}"/>
    <cellStyle name="20% - Accent1 4 3 3 2" xfId="15236" hidden="1" xr:uid="{00000000-0005-0000-0000-000094080000}"/>
    <cellStyle name="20% - Accent1 4 3 3 2" xfId="15629" hidden="1" xr:uid="{00000000-0005-0000-0000-000095080000}"/>
    <cellStyle name="20% - Accent1 4 3 3 2" xfId="15777" hidden="1" xr:uid="{00000000-0005-0000-0000-000096080000}"/>
    <cellStyle name="20% - Accent1 4 3 3 2" xfId="16115" hidden="1" xr:uid="{00000000-0005-0000-0000-000097080000}"/>
    <cellStyle name="20% - Accent1 4 3 3 2" xfId="16452" hidden="1" xr:uid="{00000000-0005-0000-0000-000098080000}"/>
    <cellStyle name="20% - Accent1 4 3 3 2" xfId="17017" hidden="1" xr:uid="{00000000-0005-0000-0000-000099080000}"/>
    <cellStyle name="20% - Accent1 4 3 3 2" xfId="17132" hidden="1" xr:uid="{00000000-0005-0000-0000-00009A080000}"/>
    <cellStyle name="20% - Accent1 4 3 3 2" xfId="17855" hidden="1" xr:uid="{00000000-0005-0000-0000-00009B080000}"/>
    <cellStyle name="20% - Accent1 4 3 3 2" xfId="18028" hidden="1" xr:uid="{00000000-0005-0000-0000-00009C080000}"/>
    <cellStyle name="20% - Accent1 4 3 3 2" xfId="18421" hidden="1" xr:uid="{00000000-0005-0000-0000-00009D080000}"/>
    <cellStyle name="20% - Accent1 4 3 3 2" xfId="18569" hidden="1" xr:uid="{00000000-0005-0000-0000-00009E080000}"/>
    <cellStyle name="20% - Accent1 4 3 3 2" xfId="18907" hidden="1" xr:uid="{00000000-0005-0000-0000-00009F080000}"/>
    <cellStyle name="20% - Accent1 4 3 3 2" xfId="19244" hidden="1" xr:uid="{00000000-0005-0000-0000-0000A0080000}"/>
    <cellStyle name="20% - Accent1 4 3 3 2" xfId="13526" hidden="1" xr:uid="{00000000-0005-0000-0000-0000A1080000}"/>
    <cellStyle name="20% - Accent1 4 3 3 2" xfId="7688" hidden="1" xr:uid="{00000000-0005-0000-0000-0000A2080000}"/>
    <cellStyle name="20% - Accent1 4 3 3 2" xfId="5196" hidden="1" xr:uid="{00000000-0005-0000-0000-0000A3080000}"/>
    <cellStyle name="20% - Accent1 4 3 3 2" xfId="4558" hidden="1" xr:uid="{00000000-0005-0000-0000-0000A4080000}"/>
    <cellStyle name="20% - Accent1 4 3 3 2" xfId="3327" hidden="1" xr:uid="{00000000-0005-0000-0000-0000A5080000}"/>
    <cellStyle name="20% - Accent1 4 3 3 2" xfId="2759" hidden="1" xr:uid="{00000000-0005-0000-0000-0000A6080000}"/>
    <cellStyle name="20% - Accent1 4 3 3 2" xfId="1604" hidden="1" xr:uid="{00000000-0005-0000-0000-0000A7080000}"/>
    <cellStyle name="20% - Accent1 4 3 3 2" xfId="500" hidden="1" xr:uid="{00000000-0005-0000-0000-0000A8080000}"/>
    <cellStyle name="20% - Accent1 4 3 3 2" xfId="19947" hidden="1" xr:uid="{00000000-0005-0000-0000-0000A9080000}"/>
    <cellStyle name="20% - Accent1 4 3 3 2" xfId="20062" hidden="1" xr:uid="{00000000-0005-0000-0000-0000AA080000}"/>
    <cellStyle name="20% - Accent1 4 3 3 2" xfId="20785" hidden="1" xr:uid="{00000000-0005-0000-0000-0000AB080000}"/>
    <cellStyle name="20% - Accent1 4 3 3 2" xfId="20958" hidden="1" xr:uid="{00000000-0005-0000-0000-0000AC080000}"/>
    <cellStyle name="20% - Accent1 4 3 3 2" xfId="21351" hidden="1" xr:uid="{00000000-0005-0000-0000-0000AD080000}"/>
    <cellStyle name="20% - Accent1 4 3 3 2" xfId="21499" hidden="1" xr:uid="{00000000-0005-0000-0000-0000AE080000}"/>
    <cellStyle name="20% - Accent1 4 3 3 2" xfId="21837" hidden="1" xr:uid="{00000000-0005-0000-0000-0000AF080000}"/>
    <cellStyle name="20% - Accent1 4 3 3 2" xfId="22174" hidden="1" xr:uid="{00000000-0005-0000-0000-0000B0080000}"/>
    <cellStyle name="20% - Accent1 4 3 3 2" xfId="22739" hidden="1" xr:uid="{00000000-0005-0000-0000-0000B1080000}"/>
    <cellStyle name="20% - Accent1 4 3 3 2" xfId="22854" hidden="1" xr:uid="{00000000-0005-0000-0000-0000B2080000}"/>
    <cellStyle name="20% - Accent1 4 3 3 2" xfId="23577" hidden="1" xr:uid="{00000000-0005-0000-0000-0000B3080000}"/>
    <cellStyle name="20% - Accent1 4 3 3 2" xfId="23750" hidden="1" xr:uid="{00000000-0005-0000-0000-0000B4080000}"/>
    <cellStyle name="20% - Accent1 4 3 3 2" xfId="24143" hidden="1" xr:uid="{00000000-0005-0000-0000-0000B5080000}"/>
    <cellStyle name="20% - Accent1 4 3 3 2" xfId="24291" hidden="1" xr:uid="{00000000-0005-0000-0000-0000B6080000}"/>
    <cellStyle name="20% - Accent1 4 3 3 2" xfId="24629" hidden="1" xr:uid="{00000000-0005-0000-0000-0000B7080000}"/>
    <cellStyle name="20% - Accent1 4 3 3 2" xfId="24966" hidden="1" xr:uid="{00000000-0005-0000-0000-0000B8080000}"/>
    <cellStyle name="20% - Accent1 4 3 3 2" xfId="25749" hidden="1" xr:uid="{00000000-0005-0000-0000-0000B9080000}"/>
    <cellStyle name="20% - Accent1 4 3 3 2" xfId="25933" hidden="1" xr:uid="{00000000-0005-0000-0000-0000BA080000}"/>
    <cellStyle name="20% - Accent1 4 3 3 2" xfId="27951" hidden="1" xr:uid="{00000000-0005-0000-0000-0000BB080000}"/>
    <cellStyle name="20% - Accent1 4 3 3 2" xfId="28315" hidden="1" xr:uid="{00000000-0005-0000-0000-0000BC080000}"/>
    <cellStyle name="20% - Accent1 4 3 3 2" xfId="29479" hidden="1" xr:uid="{00000000-0005-0000-0000-0000BD080000}"/>
    <cellStyle name="20% - Accent1 4 3 3 2" xfId="29935" hidden="1" xr:uid="{00000000-0005-0000-0000-0000BE080000}"/>
    <cellStyle name="20% - Accent1 4 3 3 2" xfId="30777" hidden="1" xr:uid="{00000000-0005-0000-0000-0000BF080000}"/>
    <cellStyle name="20% - Accent1 4 3 3 2" xfId="31789" hidden="1" xr:uid="{00000000-0005-0000-0000-0000C0080000}"/>
    <cellStyle name="20% - Accent1 4 3 3 2" xfId="33198" hidden="1" xr:uid="{00000000-0005-0000-0000-0000C1080000}"/>
    <cellStyle name="20% - Accent1 4 3 3 2" xfId="33313" hidden="1" xr:uid="{00000000-0005-0000-0000-0000C2080000}"/>
    <cellStyle name="20% - Accent1 4 3 3 2" xfId="34036" hidden="1" xr:uid="{00000000-0005-0000-0000-0000C3080000}"/>
    <cellStyle name="20% - Accent1 4 3 3 2" xfId="34209" hidden="1" xr:uid="{00000000-0005-0000-0000-0000C4080000}"/>
    <cellStyle name="20% - Accent1 4 3 3 2" xfId="34602" hidden="1" xr:uid="{00000000-0005-0000-0000-0000C5080000}"/>
    <cellStyle name="20% - Accent1 4 3 3 2" xfId="34750" hidden="1" xr:uid="{00000000-0005-0000-0000-0000C6080000}"/>
    <cellStyle name="20% - Accent1 4 3 3 2" xfId="35088" hidden="1" xr:uid="{00000000-0005-0000-0000-0000C7080000}"/>
    <cellStyle name="20% - Accent1 4 3 3 2" xfId="35425" hidden="1" xr:uid="{00000000-0005-0000-0000-0000C8080000}"/>
    <cellStyle name="20% - Accent1 4 3 3 2" xfId="35990" hidden="1" xr:uid="{00000000-0005-0000-0000-0000C9080000}"/>
    <cellStyle name="20% - Accent1 4 3 3 2" xfId="36105" hidden="1" xr:uid="{00000000-0005-0000-0000-0000CA080000}"/>
    <cellStyle name="20% - Accent1 4 3 3 2" xfId="36828" hidden="1" xr:uid="{00000000-0005-0000-0000-0000CB080000}"/>
    <cellStyle name="20% - Accent1 4 3 3 2" xfId="37001" hidden="1" xr:uid="{00000000-0005-0000-0000-0000CC080000}"/>
    <cellStyle name="20% - Accent1 4 3 3 2" xfId="37394" hidden="1" xr:uid="{00000000-0005-0000-0000-0000CD080000}"/>
    <cellStyle name="20% - Accent1 4 3 3 2" xfId="37542" hidden="1" xr:uid="{00000000-0005-0000-0000-0000CE080000}"/>
    <cellStyle name="20% - Accent1 4 3 3 2" xfId="37880" hidden="1" xr:uid="{00000000-0005-0000-0000-0000CF080000}"/>
    <cellStyle name="20% - Accent1 4 3 3 2" xfId="38217" hidden="1" xr:uid="{00000000-0005-0000-0000-0000D0080000}"/>
    <cellStyle name="20% - Accent1 4 3 3 2" xfId="32391" hidden="1" xr:uid="{00000000-0005-0000-0000-0000D1080000}"/>
    <cellStyle name="20% - Accent1 4 3 3 2" xfId="32020" hidden="1" xr:uid="{00000000-0005-0000-0000-0000D2080000}"/>
    <cellStyle name="20% - Accent1 4 3 3 2" xfId="29868" hidden="1" xr:uid="{00000000-0005-0000-0000-0000D3080000}"/>
    <cellStyle name="20% - Accent1 4 3 3 2" xfId="29335" hidden="1" xr:uid="{00000000-0005-0000-0000-0000D4080000}"/>
    <cellStyle name="20% - Accent1 4 3 3 2" xfId="28223" hidden="1" xr:uid="{00000000-0005-0000-0000-0000D5080000}"/>
    <cellStyle name="20% - Accent1 4 3 3 2" xfId="27754" hidden="1" xr:uid="{00000000-0005-0000-0000-0000D6080000}"/>
    <cellStyle name="20% - Accent1 4 3 3 2" xfId="26562" hidden="1" xr:uid="{00000000-0005-0000-0000-0000D7080000}"/>
    <cellStyle name="20% - Accent1 4 3 3 2" xfId="25513" hidden="1" xr:uid="{00000000-0005-0000-0000-0000D8080000}"/>
    <cellStyle name="20% - Accent1 4 3 3 2" xfId="39353" hidden="1" xr:uid="{00000000-0005-0000-0000-0000D9080000}"/>
    <cellStyle name="20% - Accent1 4 3 3 2" xfId="39468" hidden="1" xr:uid="{00000000-0005-0000-0000-0000DA080000}"/>
    <cellStyle name="20% - Accent1 4 3 3 2" xfId="40191" hidden="1" xr:uid="{00000000-0005-0000-0000-0000DB080000}"/>
    <cellStyle name="20% - Accent1 4 3 3 2" xfId="40364" hidden="1" xr:uid="{00000000-0005-0000-0000-0000DC080000}"/>
    <cellStyle name="20% - Accent1 4 3 3 2" xfId="40757" hidden="1" xr:uid="{00000000-0005-0000-0000-0000DD080000}"/>
    <cellStyle name="20% - Accent1 4 3 3 2" xfId="40905" hidden="1" xr:uid="{00000000-0005-0000-0000-0000DE080000}"/>
    <cellStyle name="20% - Accent1 4 3 3 2" xfId="41243" hidden="1" xr:uid="{00000000-0005-0000-0000-0000DF080000}"/>
    <cellStyle name="20% - Accent1 4 3 3 2" xfId="41580" hidden="1" xr:uid="{00000000-0005-0000-0000-0000E0080000}"/>
    <cellStyle name="20% - Accent1 4 3 3 2" xfId="42145" hidden="1" xr:uid="{00000000-0005-0000-0000-0000E1080000}"/>
    <cellStyle name="20% - Accent1 4 3 3 2" xfId="42260" hidden="1" xr:uid="{00000000-0005-0000-0000-0000E2080000}"/>
    <cellStyle name="20% - Accent1 4 3 3 2" xfId="42983" hidden="1" xr:uid="{00000000-0005-0000-0000-0000E3080000}"/>
    <cellStyle name="20% - Accent1 4 3 3 2" xfId="43156" hidden="1" xr:uid="{00000000-0005-0000-0000-0000E4080000}"/>
    <cellStyle name="20% - Accent1 4 3 3 2" xfId="43549" hidden="1" xr:uid="{00000000-0005-0000-0000-0000E5080000}"/>
    <cellStyle name="20% - Accent1 4 3 3 2" xfId="43697" hidden="1" xr:uid="{00000000-0005-0000-0000-0000E6080000}"/>
    <cellStyle name="20% - Accent1 4 3 3 2" xfId="44035" hidden="1" xr:uid="{00000000-0005-0000-0000-0000E7080000}"/>
    <cellStyle name="20% - Accent1 4 3 3 2" xfId="44372" hidden="1" xr:uid="{00000000-0005-0000-0000-0000E8080000}"/>
    <cellStyle name="20% - Accent1 4 3 3 2" xfId="38654" hidden="1" xr:uid="{00000000-0005-0000-0000-0000E9080000}"/>
    <cellStyle name="20% - Accent1 4 3 3 2" xfId="32816" hidden="1" xr:uid="{00000000-0005-0000-0000-0000EA080000}"/>
    <cellStyle name="20% - Accent1 4 3 3 2" xfId="30324" hidden="1" xr:uid="{00000000-0005-0000-0000-0000EB080000}"/>
    <cellStyle name="20% - Accent1 4 3 3 2" xfId="29686" hidden="1" xr:uid="{00000000-0005-0000-0000-0000EC080000}"/>
    <cellStyle name="20% - Accent1 4 3 3 2" xfId="28455" hidden="1" xr:uid="{00000000-0005-0000-0000-0000ED080000}"/>
    <cellStyle name="20% - Accent1 4 3 3 2" xfId="27887" hidden="1" xr:uid="{00000000-0005-0000-0000-0000EE080000}"/>
    <cellStyle name="20% - Accent1 4 3 3 2" xfId="26732" hidden="1" xr:uid="{00000000-0005-0000-0000-0000EF080000}"/>
    <cellStyle name="20% - Accent1 4 3 3 2" xfId="25628" hidden="1" xr:uid="{00000000-0005-0000-0000-0000F0080000}"/>
    <cellStyle name="20% - Accent1 4 3 3 2" xfId="45075" hidden="1" xr:uid="{00000000-0005-0000-0000-0000F1080000}"/>
    <cellStyle name="20% - Accent1 4 3 3 2" xfId="45190" hidden="1" xr:uid="{00000000-0005-0000-0000-0000F2080000}"/>
    <cellStyle name="20% - Accent1 4 3 3 2" xfId="45913" hidden="1" xr:uid="{00000000-0005-0000-0000-0000F3080000}"/>
    <cellStyle name="20% - Accent1 4 3 3 2" xfId="46086" hidden="1" xr:uid="{00000000-0005-0000-0000-0000F4080000}"/>
    <cellStyle name="20% - Accent1 4 3 3 2" xfId="46479" hidden="1" xr:uid="{00000000-0005-0000-0000-0000F5080000}"/>
    <cellStyle name="20% - Accent1 4 3 3 2" xfId="46627" hidden="1" xr:uid="{00000000-0005-0000-0000-0000F6080000}"/>
    <cellStyle name="20% - Accent1 4 3 3 2" xfId="46965" hidden="1" xr:uid="{00000000-0005-0000-0000-0000F7080000}"/>
    <cellStyle name="20% - Accent1 4 3 3 2" xfId="47302" hidden="1" xr:uid="{00000000-0005-0000-0000-0000F8080000}"/>
    <cellStyle name="20% - Accent1 4 3 3 2" xfId="47867" hidden="1" xr:uid="{00000000-0005-0000-0000-0000F9080000}"/>
    <cellStyle name="20% - Accent1 4 3 3 2" xfId="47982" hidden="1" xr:uid="{00000000-0005-0000-0000-0000FA080000}"/>
    <cellStyle name="20% - Accent1 4 3 3 2" xfId="48705" hidden="1" xr:uid="{00000000-0005-0000-0000-0000FB080000}"/>
    <cellStyle name="20% - Accent1 4 3 3 2" xfId="48878" hidden="1" xr:uid="{00000000-0005-0000-0000-0000FC080000}"/>
    <cellStyle name="20% - Accent1 4 3 3 2" xfId="49271" hidden="1" xr:uid="{00000000-0005-0000-0000-0000FD080000}"/>
    <cellStyle name="20% - Accent1 4 3 3 2" xfId="49419" hidden="1" xr:uid="{00000000-0005-0000-0000-0000FE080000}"/>
    <cellStyle name="20% - Accent1 4 3 3 2" xfId="49757" hidden="1" xr:uid="{00000000-0005-0000-0000-0000FF080000}"/>
    <cellStyle name="20% - Accent1 4 3 3 2" xfId="50094" hidden="1" xr:uid="{00000000-0005-0000-0000-000000090000}"/>
    <cellStyle name="20% - Accent1 5 2" xfId="607" hidden="1" xr:uid="{00000000-0005-0000-0000-000001090000}"/>
    <cellStyle name="20% - Accent1 5 2" xfId="791" hidden="1" xr:uid="{00000000-0005-0000-0000-000002090000}"/>
    <cellStyle name="20% - Accent1 5 2" xfId="2809" hidden="1" xr:uid="{00000000-0005-0000-0000-000003090000}"/>
    <cellStyle name="20% - Accent1 5 2" xfId="3173" hidden="1" xr:uid="{00000000-0005-0000-0000-000004090000}"/>
    <cellStyle name="20% - Accent1 5 2" xfId="4337" hidden="1" xr:uid="{00000000-0005-0000-0000-000005090000}"/>
    <cellStyle name="20% - Accent1 5 2" xfId="4793" hidden="1" xr:uid="{00000000-0005-0000-0000-000006090000}"/>
    <cellStyle name="20% - Accent1 5 2" xfId="5635" hidden="1" xr:uid="{00000000-0005-0000-0000-000007090000}"/>
    <cellStyle name="20% - Accent1 5 2" xfId="6647" hidden="1" xr:uid="{00000000-0005-0000-0000-000008090000}"/>
    <cellStyle name="20% - Accent1 5 2" xfId="8056" hidden="1" xr:uid="{00000000-0005-0000-0000-000009090000}"/>
    <cellStyle name="20% - Accent1 5 2" xfId="8171" hidden="1" xr:uid="{00000000-0005-0000-0000-00000A090000}"/>
    <cellStyle name="20% - Accent1 5 2" xfId="8894" hidden="1" xr:uid="{00000000-0005-0000-0000-00000B090000}"/>
    <cellStyle name="20% - Accent1 5 2" xfId="9067" hidden="1" xr:uid="{00000000-0005-0000-0000-00000C090000}"/>
    <cellStyle name="20% - Accent1 5 2" xfId="9460" hidden="1" xr:uid="{00000000-0005-0000-0000-00000D090000}"/>
    <cellStyle name="20% - Accent1 5 2" xfId="9608" hidden="1" xr:uid="{00000000-0005-0000-0000-00000E090000}"/>
    <cellStyle name="20% - Accent1 5 2" xfId="9946" hidden="1" xr:uid="{00000000-0005-0000-0000-00000F090000}"/>
    <cellStyle name="20% - Accent1 5 2" xfId="10283" hidden="1" xr:uid="{00000000-0005-0000-0000-000010090000}"/>
    <cellStyle name="20% - Accent1 5 2" xfId="10848" hidden="1" xr:uid="{00000000-0005-0000-0000-000011090000}"/>
    <cellStyle name="20% - Accent1 5 2" xfId="10963" hidden="1" xr:uid="{00000000-0005-0000-0000-000012090000}"/>
    <cellStyle name="20% - Accent1 5 2" xfId="11686" hidden="1" xr:uid="{00000000-0005-0000-0000-000013090000}"/>
    <cellStyle name="20% - Accent1 5 2" xfId="11859" hidden="1" xr:uid="{00000000-0005-0000-0000-000014090000}"/>
    <cellStyle name="20% - Accent1 5 2" xfId="12252" hidden="1" xr:uid="{00000000-0005-0000-0000-000015090000}"/>
    <cellStyle name="20% - Accent1 5 2" xfId="12400" hidden="1" xr:uid="{00000000-0005-0000-0000-000016090000}"/>
    <cellStyle name="20% - Accent1 5 2" xfId="12738" hidden="1" xr:uid="{00000000-0005-0000-0000-000017090000}"/>
    <cellStyle name="20% - Accent1 5 2" xfId="13075" hidden="1" xr:uid="{00000000-0005-0000-0000-000018090000}"/>
    <cellStyle name="20% - Accent1 5 2" xfId="7278" hidden="1" xr:uid="{00000000-0005-0000-0000-000019090000}"/>
    <cellStyle name="20% - Accent1 5 2" xfId="6906" hidden="1" xr:uid="{00000000-0005-0000-0000-00001A090000}"/>
    <cellStyle name="20% - Accent1 5 2" xfId="4754" hidden="1" xr:uid="{00000000-0005-0000-0000-00001B090000}"/>
    <cellStyle name="20% - Accent1 5 2" xfId="4221" hidden="1" xr:uid="{00000000-0005-0000-0000-00001C090000}"/>
    <cellStyle name="20% - Accent1 5 2" xfId="3109" hidden="1" xr:uid="{00000000-0005-0000-0000-00001D090000}"/>
    <cellStyle name="20% - Accent1 5 2" xfId="2641" hidden="1" xr:uid="{00000000-0005-0000-0000-00001E090000}"/>
    <cellStyle name="20% - Accent1 5 2" xfId="1448" hidden="1" xr:uid="{00000000-0005-0000-0000-00001F090000}"/>
    <cellStyle name="20% - Accent1 5 2" xfId="401" hidden="1" xr:uid="{00000000-0005-0000-0000-000020090000}"/>
    <cellStyle name="20% - Accent1 5 2" xfId="14211" hidden="1" xr:uid="{00000000-0005-0000-0000-000021090000}"/>
    <cellStyle name="20% - Accent1 5 2" xfId="14326" hidden="1" xr:uid="{00000000-0005-0000-0000-000022090000}"/>
    <cellStyle name="20% - Accent1 5 2" xfId="15049" hidden="1" xr:uid="{00000000-0005-0000-0000-000023090000}"/>
    <cellStyle name="20% - Accent1 5 2" xfId="15222" hidden="1" xr:uid="{00000000-0005-0000-0000-000024090000}"/>
    <cellStyle name="20% - Accent1 5 2" xfId="15615" hidden="1" xr:uid="{00000000-0005-0000-0000-000025090000}"/>
    <cellStyle name="20% - Accent1 5 2" xfId="15763" hidden="1" xr:uid="{00000000-0005-0000-0000-000026090000}"/>
    <cellStyle name="20% - Accent1 5 2" xfId="16101" hidden="1" xr:uid="{00000000-0005-0000-0000-000027090000}"/>
    <cellStyle name="20% - Accent1 5 2" xfId="16438" hidden="1" xr:uid="{00000000-0005-0000-0000-000028090000}"/>
    <cellStyle name="20% - Accent1 5 2" xfId="17003" hidden="1" xr:uid="{00000000-0005-0000-0000-000029090000}"/>
    <cellStyle name="20% - Accent1 5 2" xfId="17118" hidden="1" xr:uid="{00000000-0005-0000-0000-00002A090000}"/>
    <cellStyle name="20% - Accent1 5 2" xfId="17841" hidden="1" xr:uid="{00000000-0005-0000-0000-00002B090000}"/>
    <cellStyle name="20% - Accent1 5 2" xfId="18014" hidden="1" xr:uid="{00000000-0005-0000-0000-00002C090000}"/>
    <cellStyle name="20% - Accent1 5 2" xfId="18407" hidden="1" xr:uid="{00000000-0005-0000-0000-00002D090000}"/>
    <cellStyle name="20% - Accent1 5 2" xfId="18555" hidden="1" xr:uid="{00000000-0005-0000-0000-00002E090000}"/>
    <cellStyle name="20% - Accent1 5 2" xfId="18893" hidden="1" xr:uid="{00000000-0005-0000-0000-00002F090000}"/>
    <cellStyle name="20% - Accent1 5 2" xfId="19230" hidden="1" xr:uid="{00000000-0005-0000-0000-000030090000}"/>
    <cellStyle name="20% - Accent1 5 2" xfId="13541" hidden="1" xr:uid="{00000000-0005-0000-0000-000031090000}"/>
    <cellStyle name="20% - Accent1 5 2" xfId="7702" hidden="1" xr:uid="{00000000-0005-0000-0000-000032090000}"/>
    <cellStyle name="20% - Accent1 5 2" xfId="5213" hidden="1" xr:uid="{00000000-0005-0000-0000-000033090000}"/>
    <cellStyle name="20% - Accent1 5 2" xfId="4574" hidden="1" xr:uid="{00000000-0005-0000-0000-000034090000}"/>
    <cellStyle name="20% - Accent1 5 2" xfId="3341" hidden="1" xr:uid="{00000000-0005-0000-0000-000035090000}"/>
    <cellStyle name="20% - Accent1 5 2" xfId="2775" hidden="1" xr:uid="{00000000-0005-0000-0000-000036090000}"/>
    <cellStyle name="20% - Accent1 5 2" xfId="1620" hidden="1" xr:uid="{00000000-0005-0000-0000-000037090000}"/>
    <cellStyle name="20% - Accent1 5 2" xfId="517" hidden="1" xr:uid="{00000000-0005-0000-0000-000038090000}"/>
    <cellStyle name="20% - Accent1 5 2" xfId="19933" hidden="1" xr:uid="{00000000-0005-0000-0000-000039090000}"/>
    <cellStyle name="20% - Accent1 5 2" xfId="20048" hidden="1" xr:uid="{00000000-0005-0000-0000-00003A090000}"/>
    <cellStyle name="20% - Accent1 5 2" xfId="20771" hidden="1" xr:uid="{00000000-0005-0000-0000-00003B090000}"/>
    <cellStyle name="20% - Accent1 5 2" xfId="20944" hidden="1" xr:uid="{00000000-0005-0000-0000-00003C090000}"/>
    <cellStyle name="20% - Accent1 5 2" xfId="21337" hidden="1" xr:uid="{00000000-0005-0000-0000-00003D090000}"/>
    <cellStyle name="20% - Accent1 5 2" xfId="21485" hidden="1" xr:uid="{00000000-0005-0000-0000-00003E090000}"/>
    <cellStyle name="20% - Accent1 5 2" xfId="21823" hidden="1" xr:uid="{00000000-0005-0000-0000-00003F090000}"/>
    <cellStyle name="20% - Accent1 5 2" xfId="22160" hidden="1" xr:uid="{00000000-0005-0000-0000-000040090000}"/>
    <cellStyle name="20% - Accent1 5 2" xfId="22725" hidden="1" xr:uid="{00000000-0005-0000-0000-000041090000}"/>
    <cellStyle name="20% - Accent1 5 2" xfId="22840" hidden="1" xr:uid="{00000000-0005-0000-0000-000042090000}"/>
    <cellStyle name="20% - Accent1 5 2" xfId="23563" hidden="1" xr:uid="{00000000-0005-0000-0000-000043090000}"/>
    <cellStyle name="20% - Accent1 5 2" xfId="23736" hidden="1" xr:uid="{00000000-0005-0000-0000-000044090000}"/>
    <cellStyle name="20% - Accent1 5 2" xfId="24129" hidden="1" xr:uid="{00000000-0005-0000-0000-000045090000}"/>
    <cellStyle name="20% - Accent1 5 2" xfId="24277" hidden="1" xr:uid="{00000000-0005-0000-0000-000046090000}"/>
    <cellStyle name="20% - Accent1 5 2" xfId="24615" hidden="1" xr:uid="{00000000-0005-0000-0000-000047090000}"/>
    <cellStyle name="20% - Accent1 5 2" xfId="24952" hidden="1" xr:uid="{00000000-0005-0000-0000-000048090000}"/>
    <cellStyle name="20% - Accent1 5 2" xfId="25735" hidden="1" xr:uid="{00000000-0005-0000-0000-000049090000}"/>
    <cellStyle name="20% - Accent1 5 2" xfId="25919" hidden="1" xr:uid="{00000000-0005-0000-0000-00004A090000}"/>
    <cellStyle name="20% - Accent1 5 2" xfId="27937" hidden="1" xr:uid="{00000000-0005-0000-0000-00004B090000}"/>
    <cellStyle name="20% - Accent1 5 2" xfId="28301" hidden="1" xr:uid="{00000000-0005-0000-0000-00004C090000}"/>
    <cellStyle name="20% - Accent1 5 2" xfId="29465" hidden="1" xr:uid="{00000000-0005-0000-0000-00004D090000}"/>
    <cellStyle name="20% - Accent1 5 2" xfId="29921" hidden="1" xr:uid="{00000000-0005-0000-0000-00004E090000}"/>
    <cellStyle name="20% - Accent1 5 2" xfId="30763" hidden="1" xr:uid="{00000000-0005-0000-0000-00004F090000}"/>
    <cellStyle name="20% - Accent1 5 2" xfId="31775" hidden="1" xr:uid="{00000000-0005-0000-0000-000050090000}"/>
    <cellStyle name="20% - Accent1 5 2" xfId="33184" hidden="1" xr:uid="{00000000-0005-0000-0000-000051090000}"/>
    <cellStyle name="20% - Accent1 5 2" xfId="33299" hidden="1" xr:uid="{00000000-0005-0000-0000-000052090000}"/>
    <cellStyle name="20% - Accent1 5 2" xfId="34022" hidden="1" xr:uid="{00000000-0005-0000-0000-000053090000}"/>
    <cellStyle name="20% - Accent1 5 2" xfId="34195" hidden="1" xr:uid="{00000000-0005-0000-0000-000054090000}"/>
    <cellStyle name="20% - Accent1 5 2" xfId="34588" hidden="1" xr:uid="{00000000-0005-0000-0000-000055090000}"/>
    <cellStyle name="20% - Accent1 5 2" xfId="34736" hidden="1" xr:uid="{00000000-0005-0000-0000-000056090000}"/>
    <cellStyle name="20% - Accent1 5 2" xfId="35074" hidden="1" xr:uid="{00000000-0005-0000-0000-000057090000}"/>
    <cellStyle name="20% - Accent1 5 2" xfId="35411" hidden="1" xr:uid="{00000000-0005-0000-0000-000058090000}"/>
    <cellStyle name="20% - Accent1 5 2" xfId="35976" hidden="1" xr:uid="{00000000-0005-0000-0000-000059090000}"/>
    <cellStyle name="20% - Accent1 5 2" xfId="36091" hidden="1" xr:uid="{00000000-0005-0000-0000-00005A090000}"/>
    <cellStyle name="20% - Accent1 5 2" xfId="36814" hidden="1" xr:uid="{00000000-0005-0000-0000-00005B090000}"/>
    <cellStyle name="20% - Accent1 5 2" xfId="36987" hidden="1" xr:uid="{00000000-0005-0000-0000-00005C090000}"/>
    <cellStyle name="20% - Accent1 5 2" xfId="37380" hidden="1" xr:uid="{00000000-0005-0000-0000-00005D090000}"/>
    <cellStyle name="20% - Accent1 5 2" xfId="37528" hidden="1" xr:uid="{00000000-0005-0000-0000-00005E090000}"/>
    <cellStyle name="20% - Accent1 5 2" xfId="37866" hidden="1" xr:uid="{00000000-0005-0000-0000-00005F090000}"/>
    <cellStyle name="20% - Accent1 5 2" xfId="38203" hidden="1" xr:uid="{00000000-0005-0000-0000-000060090000}"/>
    <cellStyle name="20% - Accent1 5 2" xfId="32406" hidden="1" xr:uid="{00000000-0005-0000-0000-000061090000}"/>
    <cellStyle name="20% - Accent1 5 2" xfId="32034" hidden="1" xr:uid="{00000000-0005-0000-0000-000062090000}"/>
    <cellStyle name="20% - Accent1 5 2" xfId="29882" hidden="1" xr:uid="{00000000-0005-0000-0000-000063090000}"/>
    <cellStyle name="20% - Accent1 5 2" xfId="29349" hidden="1" xr:uid="{00000000-0005-0000-0000-000064090000}"/>
    <cellStyle name="20% - Accent1 5 2" xfId="28237" hidden="1" xr:uid="{00000000-0005-0000-0000-000065090000}"/>
    <cellStyle name="20% - Accent1 5 2" xfId="27769" hidden="1" xr:uid="{00000000-0005-0000-0000-000066090000}"/>
    <cellStyle name="20% - Accent1 5 2" xfId="26576" hidden="1" xr:uid="{00000000-0005-0000-0000-000067090000}"/>
    <cellStyle name="20% - Accent1 5 2" xfId="25529" hidden="1" xr:uid="{00000000-0005-0000-0000-000068090000}"/>
    <cellStyle name="20% - Accent1 5 2" xfId="39339" hidden="1" xr:uid="{00000000-0005-0000-0000-000069090000}"/>
    <cellStyle name="20% - Accent1 5 2" xfId="39454" hidden="1" xr:uid="{00000000-0005-0000-0000-00006A090000}"/>
    <cellStyle name="20% - Accent1 5 2" xfId="40177" hidden="1" xr:uid="{00000000-0005-0000-0000-00006B090000}"/>
    <cellStyle name="20% - Accent1 5 2" xfId="40350" hidden="1" xr:uid="{00000000-0005-0000-0000-00006C090000}"/>
    <cellStyle name="20% - Accent1 5 2" xfId="40743" hidden="1" xr:uid="{00000000-0005-0000-0000-00006D090000}"/>
    <cellStyle name="20% - Accent1 5 2" xfId="40891" hidden="1" xr:uid="{00000000-0005-0000-0000-00006E090000}"/>
    <cellStyle name="20% - Accent1 5 2" xfId="41229" hidden="1" xr:uid="{00000000-0005-0000-0000-00006F090000}"/>
    <cellStyle name="20% - Accent1 5 2" xfId="41566" hidden="1" xr:uid="{00000000-0005-0000-0000-000070090000}"/>
    <cellStyle name="20% - Accent1 5 2" xfId="42131" hidden="1" xr:uid="{00000000-0005-0000-0000-000071090000}"/>
    <cellStyle name="20% - Accent1 5 2" xfId="42246" hidden="1" xr:uid="{00000000-0005-0000-0000-000072090000}"/>
    <cellStyle name="20% - Accent1 5 2" xfId="42969" hidden="1" xr:uid="{00000000-0005-0000-0000-000073090000}"/>
    <cellStyle name="20% - Accent1 5 2" xfId="43142" hidden="1" xr:uid="{00000000-0005-0000-0000-000074090000}"/>
    <cellStyle name="20% - Accent1 5 2" xfId="43535" hidden="1" xr:uid="{00000000-0005-0000-0000-000075090000}"/>
    <cellStyle name="20% - Accent1 5 2" xfId="43683" hidden="1" xr:uid="{00000000-0005-0000-0000-000076090000}"/>
    <cellStyle name="20% - Accent1 5 2" xfId="44021" hidden="1" xr:uid="{00000000-0005-0000-0000-000077090000}"/>
    <cellStyle name="20% - Accent1 5 2" xfId="44358" hidden="1" xr:uid="{00000000-0005-0000-0000-000078090000}"/>
    <cellStyle name="20% - Accent1 5 2" xfId="38669" hidden="1" xr:uid="{00000000-0005-0000-0000-000079090000}"/>
    <cellStyle name="20% - Accent1 5 2" xfId="32830" hidden="1" xr:uid="{00000000-0005-0000-0000-00007A090000}"/>
    <cellStyle name="20% - Accent1 5 2" xfId="30341" hidden="1" xr:uid="{00000000-0005-0000-0000-00007B090000}"/>
    <cellStyle name="20% - Accent1 5 2" xfId="29702" hidden="1" xr:uid="{00000000-0005-0000-0000-00007C090000}"/>
    <cellStyle name="20% - Accent1 5 2" xfId="28469" hidden="1" xr:uid="{00000000-0005-0000-0000-00007D090000}"/>
    <cellStyle name="20% - Accent1 5 2" xfId="27903" hidden="1" xr:uid="{00000000-0005-0000-0000-00007E090000}"/>
    <cellStyle name="20% - Accent1 5 2" xfId="26748" hidden="1" xr:uid="{00000000-0005-0000-0000-00007F090000}"/>
    <cellStyle name="20% - Accent1 5 2" xfId="25645" hidden="1" xr:uid="{00000000-0005-0000-0000-000080090000}"/>
    <cellStyle name="20% - Accent1 5 2" xfId="45061" hidden="1" xr:uid="{00000000-0005-0000-0000-000081090000}"/>
    <cellStyle name="20% - Accent1 5 2" xfId="45176" hidden="1" xr:uid="{00000000-0005-0000-0000-000082090000}"/>
    <cellStyle name="20% - Accent1 5 2" xfId="45899" hidden="1" xr:uid="{00000000-0005-0000-0000-000083090000}"/>
    <cellStyle name="20% - Accent1 5 2" xfId="46072" hidden="1" xr:uid="{00000000-0005-0000-0000-000084090000}"/>
    <cellStyle name="20% - Accent1 5 2" xfId="46465" hidden="1" xr:uid="{00000000-0005-0000-0000-000085090000}"/>
    <cellStyle name="20% - Accent1 5 2" xfId="46613" hidden="1" xr:uid="{00000000-0005-0000-0000-000086090000}"/>
    <cellStyle name="20% - Accent1 5 2" xfId="46951" hidden="1" xr:uid="{00000000-0005-0000-0000-000087090000}"/>
    <cellStyle name="20% - Accent1 5 2" xfId="47288" hidden="1" xr:uid="{00000000-0005-0000-0000-000088090000}"/>
    <cellStyle name="20% - Accent1 5 2" xfId="47853" hidden="1" xr:uid="{00000000-0005-0000-0000-000089090000}"/>
    <cellStyle name="20% - Accent1 5 2" xfId="47968" hidden="1" xr:uid="{00000000-0005-0000-0000-00008A090000}"/>
    <cellStyle name="20% - Accent1 5 2" xfId="48691" hidden="1" xr:uid="{00000000-0005-0000-0000-00008B090000}"/>
    <cellStyle name="20% - Accent1 5 2" xfId="48864" hidden="1" xr:uid="{00000000-0005-0000-0000-00008C090000}"/>
    <cellStyle name="20% - Accent1 5 2" xfId="49257" hidden="1" xr:uid="{00000000-0005-0000-0000-00008D090000}"/>
    <cellStyle name="20% - Accent1 5 2" xfId="49405" hidden="1" xr:uid="{00000000-0005-0000-0000-00008E090000}"/>
    <cellStyle name="20% - Accent1 5 2" xfId="49743" hidden="1" xr:uid="{00000000-0005-0000-0000-00008F090000}"/>
    <cellStyle name="20% - Accent1 5 2" xfId="50080" hidden="1" xr:uid="{00000000-0005-0000-0000-000090090000}"/>
    <cellStyle name="20% - Accent1 7" xfId="77" hidden="1" xr:uid="{00000000-0005-0000-0000-000091090000}"/>
    <cellStyle name="20% - Accent1 7" xfId="162" hidden="1" xr:uid="{00000000-0005-0000-0000-000092090000}"/>
    <cellStyle name="20% - Accent1 7" xfId="242" hidden="1" xr:uid="{00000000-0005-0000-0000-000093090000}"/>
    <cellStyle name="20% - Accent1 7" xfId="411" hidden="1" xr:uid="{00000000-0005-0000-0000-000094090000}"/>
    <cellStyle name="20% - Accent1 7" xfId="1833" hidden="1" xr:uid="{00000000-0005-0000-0000-000095090000}"/>
    <cellStyle name="20% - Accent1 7" xfId="1969" hidden="1" xr:uid="{00000000-0005-0000-0000-000096090000}"/>
    <cellStyle name="20% - Accent1 7" xfId="2120" hidden="1" xr:uid="{00000000-0005-0000-0000-000097090000}"/>
    <cellStyle name="20% - Accent1 7" xfId="1211" hidden="1" xr:uid="{00000000-0005-0000-0000-000098090000}"/>
    <cellStyle name="20% - Accent1 7" xfId="2982" hidden="1" xr:uid="{00000000-0005-0000-0000-000099090000}"/>
    <cellStyle name="20% - Accent1 7" xfId="1306" hidden="1" xr:uid="{00000000-0005-0000-0000-00009A090000}"/>
    <cellStyle name="20% - Accent1 7" xfId="3011" hidden="1" xr:uid="{00000000-0005-0000-0000-00009B090000}"/>
    <cellStyle name="20% - Accent1 7" xfId="3530" hidden="1" xr:uid="{00000000-0005-0000-0000-00009C090000}"/>
    <cellStyle name="20% - Accent1 7" xfId="3666" hidden="1" xr:uid="{00000000-0005-0000-0000-00009D090000}"/>
    <cellStyle name="20% - Accent1 7" xfId="1386" hidden="1" xr:uid="{00000000-0005-0000-0000-00009E090000}"/>
    <cellStyle name="20% - Accent1 7" xfId="4621" hidden="1" xr:uid="{00000000-0005-0000-0000-00009F090000}"/>
    <cellStyle name="20% - Accent1 7" xfId="3139" hidden="1" xr:uid="{00000000-0005-0000-0000-0000A0090000}"/>
    <cellStyle name="20% - Accent1 7" xfId="4626" hidden="1" xr:uid="{00000000-0005-0000-0000-0000A1090000}"/>
    <cellStyle name="20% - Accent1 7" xfId="5019" hidden="1" xr:uid="{00000000-0005-0000-0000-0000A2090000}"/>
    <cellStyle name="20% - Accent1 7" xfId="5135" hidden="1" xr:uid="{00000000-0005-0000-0000-0000A3090000}"/>
    <cellStyle name="20% - Accent1 7" xfId="5350" hidden="1" xr:uid="{00000000-0005-0000-0000-0000A4090000}"/>
    <cellStyle name="20% - Accent1 7" xfId="6038" hidden="1" xr:uid="{00000000-0005-0000-0000-0000A5090000}"/>
    <cellStyle name="20% - Accent1 7" xfId="6189" hidden="1" xr:uid="{00000000-0005-0000-0000-0000A6090000}"/>
    <cellStyle name="20% - Accent1 7" xfId="6451" hidden="1" xr:uid="{00000000-0005-0000-0000-0000A7090000}"/>
    <cellStyle name="20% - Accent1 7" xfId="7033" hidden="1" xr:uid="{00000000-0005-0000-0000-0000A8090000}"/>
    <cellStyle name="20% - Accent1 7" xfId="7733" hidden="1" xr:uid="{00000000-0005-0000-0000-0000A9090000}"/>
    <cellStyle name="20% - Accent1 7" xfId="7816" hidden="1" xr:uid="{00000000-0005-0000-0000-0000AA090000}"/>
    <cellStyle name="20% - Accent1 7" xfId="7894" hidden="1" xr:uid="{00000000-0005-0000-0000-0000AB090000}"/>
    <cellStyle name="20% - Accent1 7" xfId="7972" hidden="1" xr:uid="{00000000-0005-0000-0000-0000AC090000}"/>
    <cellStyle name="20% - Accent1 7" xfId="8554" hidden="1" xr:uid="{00000000-0005-0000-0000-0000AD090000}"/>
    <cellStyle name="20% - Accent1 7" xfId="8633" hidden="1" xr:uid="{00000000-0005-0000-0000-0000AE090000}"/>
    <cellStyle name="20% - Accent1 7" xfId="8711" hidden="1" xr:uid="{00000000-0005-0000-0000-0000AF090000}"/>
    <cellStyle name="20% - Accent1 7" xfId="8257" hidden="1" xr:uid="{00000000-0005-0000-0000-0000B0090000}"/>
    <cellStyle name="20% - Accent1 7" xfId="9011" hidden="1" xr:uid="{00000000-0005-0000-0000-0000B1090000}"/>
    <cellStyle name="20% - Accent1 7" xfId="8287" hidden="1" xr:uid="{00000000-0005-0000-0000-0000B2090000}"/>
    <cellStyle name="20% - Accent1 7" xfId="9023" hidden="1" xr:uid="{00000000-0005-0000-0000-0000B3090000}"/>
    <cellStyle name="20% - Accent1 7" xfId="9228" hidden="1" xr:uid="{00000000-0005-0000-0000-0000B4090000}"/>
    <cellStyle name="20% - Accent1 7" xfId="9306" hidden="1" xr:uid="{00000000-0005-0000-0000-0000B5090000}"/>
    <cellStyle name="20% - Accent1 7" xfId="8332" hidden="1" xr:uid="{00000000-0005-0000-0000-0000B6090000}"/>
    <cellStyle name="20% - Accent1 7" xfId="9569" hidden="1" xr:uid="{00000000-0005-0000-0000-0000B7090000}"/>
    <cellStyle name="20% - Accent1 7" xfId="9041" hidden="1" xr:uid="{00000000-0005-0000-0000-0000B8090000}"/>
    <cellStyle name="20% - Accent1 7" xfId="9572" hidden="1" xr:uid="{00000000-0005-0000-0000-0000B9090000}"/>
    <cellStyle name="20% - Accent1 7" xfId="9760" hidden="1" xr:uid="{00000000-0005-0000-0000-0000BA090000}"/>
    <cellStyle name="20% - Accent1 7" xfId="9838" hidden="1" xr:uid="{00000000-0005-0000-0000-0000BB090000}"/>
    <cellStyle name="20% - Accent1 7" xfId="9914" hidden="1" xr:uid="{00000000-0005-0000-0000-0000BC090000}"/>
    <cellStyle name="20% - Accent1 7" xfId="10097" hidden="1" xr:uid="{00000000-0005-0000-0000-0000BD090000}"/>
    <cellStyle name="20% - Accent1 7" xfId="10175" hidden="1" xr:uid="{00000000-0005-0000-0000-0000BE090000}"/>
    <cellStyle name="20% - Accent1 7" xfId="10251" hidden="1" xr:uid="{00000000-0005-0000-0000-0000BF090000}"/>
    <cellStyle name="20% - Accent1 7" xfId="10434" hidden="1" xr:uid="{00000000-0005-0000-0000-0000C0090000}"/>
    <cellStyle name="20% - Accent1 7" xfId="10525" hidden="1" xr:uid="{00000000-0005-0000-0000-0000C1090000}"/>
    <cellStyle name="20% - Accent1 7" xfId="10608" hidden="1" xr:uid="{00000000-0005-0000-0000-0000C2090000}"/>
    <cellStyle name="20% - Accent1 7" xfId="10686" hidden="1" xr:uid="{00000000-0005-0000-0000-0000C3090000}"/>
    <cellStyle name="20% - Accent1 7" xfId="10764" hidden="1" xr:uid="{00000000-0005-0000-0000-0000C4090000}"/>
    <cellStyle name="20% - Accent1 7" xfId="11346" hidden="1" xr:uid="{00000000-0005-0000-0000-0000C5090000}"/>
    <cellStyle name="20% - Accent1 7" xfId="11425" hidden="1" xr:uid="{00000000-0005-0000-0000-0000C6090000}"/>
    <cellStyle name="20% - Accent1 7" xfId="11503" hidden="1" xr:uid="{00000000-0005-0000-0000-0000C7090000}"/>
    <cellStyle name="20% - Accent1 7" xfId="11049" hidden="1" xr:uid="{00000000-0005-0000-0000-0000C8090000}"/>
    <cellStyle name="20% - Accent1 7" xfId="11803" hidden="1" xr:uid="{00000000-0005-0000-0000-0000C9090000}"/>
    <cellStyle name="20% - Accent1 7" xfId="11079" hidden="1" xr:uid="{00000000-0005-0000-0000-0000CA090000}"/>
    <cellStyle name="20% - Accent1 7" xfId="11815" hidden="1" xr:uid="{00000000-0005-0000-0000-0000CB090000}"/>
    <cellStyle name="20% - Accent1 7" xfId="12020" hidden="1" xr:uid="{00000000-0005-0000-0000-0000CC090000}"/>
    <cellStyle name="20% - Accent1 7" xfId="12098" hidden="1" xr:uid="{00000000-0005-0000-0000-0000CD090000}"/>
    <cellStyle name="20% - Accent1 7" xfId="11124" hidden="1" xr:uid="{00000000-0005-0000-0000-0000CE090000}"/>
    <cellStyle name="20% - Accent1 7" xfId="12361" hidden="1" xr:uid="{00000000-0005-0000-0000-0000CF090000}"/>
    <cellStyle name="20% - Accent1 7" xfId="11833" hidden="1" xr:uid="{00000000-0005-0000-0000-0000D0090000}"/>
    <cellStyle name="20% - Accent1 7" xfId="12364" hidden="1" xr:uid="{00000000-0005-0000-0000-0000D1090000}"/>
    <cellStyle name="20% - Accent1 7" xfId="12552" hidden="1" xr:uid="{00000000-0005-0000-0000-0000D2090000}"/>
    <cellStyle name="20% - Accent1 7" xfId="12630" hidden="1" xr:uid="{00000000-0005-0000-0000-0000D3090000}"/>
    <cellStyle name="20% - Accent1 7" xfId="12706" hidden="1" xr:uid="{00000000-0005-0000-0000-0000D4090000}"/>
    <cellStyle name="20% - Accent1 7" xfId="12889" hidden="1" xr:uid="{00000000-0005-0000-0000-0000D5090000}"/>
    <cellStyle name="20% - Accent1 7" xfId="12967" hidden="1" xr:uid="{00000000-0005-0000-0000-0000D6090000}"/>
    <cellStyle name="20% - Accent1 7" xfId="13043" hidden="1" xr:uid="{00000000-0005-0000-0000-0000D7090000}"/>
    <cellStyle name="20% - Accent1 7" xfId="13226" hidden="1" xr:uid="{00000000-0005-0000-0000-0000D8090000}"/>
    <cellStyle name="20% - Accent1 7" xfId="7614" hidden="1" xr:uid="{00000000-0005-0000-0000-0000D9090000}"/>
    <cellStyle name="20% - Accent1 7" xfId="7531" hidden="1" xr:uid="{00000000-0005-0000-0000-0000DA090000}"/>
    <cellStyle name="20% - Accent1 7" xfId="7453" hidden="1" xr:uid="{00000000-0005-0000-0000-0000DB090000}"/>
    <cellStyle name="20% - Accent1 7" xfId="7370" hidden="1" xr:uid="{00000000-0005-0000-0000-0000DC090000}"/>
    <cellStyle name="20% - Accent1 7" xfId="5613" hidden="1" xr:uid="{00000000-0005-0000-0000-0000DD090000}"/>
    <cellStyle name="20% - Accent1 7" xfId="5514" hidden="1" xr:uid="{00000000-0005-0000-0000-0000DE090000}"/>
    <cellStyle name="20% - Accent1 7" xfId="5427" hidden="1" xr:uid="{00000000-0005-0000-0000-0000DF090000}"/>
    <cellStyle name="20% - Accent1 7" xfId="6593" hidden="1" xr:uid="{00000000-0005-0000-0000-0000E0090000}"/>
    <cellStyle name="20% - Accent1 7" xfId="4467" hidden="1" xr:uid="{00000000-0005-0000-0000-0000E1090000}"/>
    <cellStyle name="20% - Accent1 7" xfId="6502" hidden="1" xr:uid="{00000000-0005-0000-0000-0000E2090000}"/>
    <cellStyle name="20% - Accent1 7" xfId="4455" hidden="1" xr:uid="{00000000-0005-0000-0000-0000E3090000}"/>
    <cellStyle name="20% - Accent1 7" xfId="3824" hidden="1" xr:uid="{00000000-0005-0000-0000-0000E4090000}"/>
    <cellStyle name="20% - Accent1 7" xfId="3650" hidden="1" xr:uid="{00000000-0005-0000-0000-0000E5090000}"/>
    <cellStyle name="20% - Accent1 7" xfId="6372" hidden="1" xr:uid="{00000000-0005-0000-0000-0000E6090000}"/>
    <cellStyle name="20% - Accent1 7" xfId="2906" hidden="1" xr:uid="{00000000-0005-0000-0000-0000E7090000}"/>
    <cellStyle name="20% - Accent1 7" xfId="4424" hidden="1" xr:uid="{00000000-0005-0000-0000-0000E8090000}"/>
    <cellStyle name="20% - Accent1 7" xfId="2901" hidden="1" xr:uid="{00000000-0005-0000-0000-0000E9090000}"/>
    <cellStyle name="20% - Accent1 7" xfId="2150" hidden="1" xr:uid="{00000000-0005-0000-0000-0000EA090000}"/>
    <cellStyle name="20% - Accent1 7" xfId="1961" hidden="1" xr:uid="{00000000-0005-0000-0000-0000EB090000}"/>
    <cellStyle name="20% - Accent1 7" xfId="1754" hidden="1" xr:uid="{00000000-0005-0000-0000-0000EC090000}"/>
    <cellStyle name="20% - Accent1 7" xfId="1085" hidden="1" xr:uid="{00000000-0005-0000-0000-0000ED090000}"/>
    <cellStyle name="20% - Accent1 7" xfId="958" hidden="1" xr:uid="{00000000-0005-0000-0000-0000EE090000}"/>
    <cellStyle name="20% - Accent1 7" xfId="729" hidden="1" xr:uid="{00000000-0005-0000-0000-0000EF090000}"/>
    <cellStyle name="20% - Accent1 7" xfId="13371" hidden="1" xr:uid="{00000000-0005-0000-0000-0000F0090000}"/>
    <cellStyle name="20% - Accent1 7" xfId="13888" hidden="1" xr:uid="{00000000-0005-0000-0000-0000F1090000}"/>
    <cellStyle name="20% - Accent1 7" xfId="13971" hidden="1" xr:uid="{00000000-0005-0000-0000-0000F2090000}"/>
    <cellStyle name="20% - Accent1 7" xfId="14049" hidden="1" xr:uid="{00000000-0005-0000-0000-0000F3090000}"/>
    <cellStyle name="20% - Accent1 7" xfId="14127" hidden="1" xr:uid="{00000000-0005-0000-0000-0000F4090000}"/>
    <cellStyle name="20% - Accent1 7" xfId="14709" hidden="1" xr:uid="{00000000-0005-0000-0000-0000F5090000}"/>
    <cellStyle name="20% - Accent1 7" xfId="14788" hidden="1" xr:uid="{00000000-0005-0000-0000-0000F6090000}"/>
    <cellStyle name="20% - Accent1 7" xfId="14866" hidden="1" xr:uid="{00000000-0005-0000-0000-0000F7090000}"/>
    <cellStyle name="20% - Accent1 7" xfId="14412" hidden="1" xr:uid="{00000000-0005-0000-0000-0000F8090000}"/>
    <cellStyle name="20% - Accent1 7" xfId="15166" hidden="1" xr:uid="{00000000-0005-0000-0000-0000F9090000}"/>
    <cellStyle name="20% - Accent1 7" xfId="14442" hidden="1" xr:uid="{00000000-0005-0000-0000-0000FA090000}"/>
    <cellStyle name="20% - Accent1 7" xfId="15178" hidden="1" xr:uid="{00000000-0005-0000-0000-0000FB090000}"/>
    <cellStyle name="20% - Accent1 7" xfId="15383" hidden="1" xr:uid="{00000000-0005-0000-0000-0000FC090000}"/>
    <cellStyle name="20% - Accent1 7" xfId="15461" hidden="1" xr:uid="{00000000-0005-0000-0000-0000FD090000}"/>
    <cellStyle name="20% - Accent1 7" xfId="14487" hidden="1" xr:uid="{00000000-0005-0000-0000-0000FE090000}"/>
    <cellStyle name="20% - Accent1 7" xfId="15724" hidden="1" xr:uid="{00000000-0005-0000-0000-0000FF090000}"/>
    <cellStyle name="20% - Accent1 7" xfId="15196" hidden="1" xr:uid="{00000000-0005-0000-0000-0000000A0000}"/>
    <cellStyle name="20% - Accent1 7" xfId="15727" hidden="1" xr:uid="{00000000-0005-0000-0000-0000010A0000}"/>
    <cellStyle name="20% - Accent1 7" xfId="15915" hidden="1" xr:uid="{00000000-0005-0000-0000-0000020A0000}"/>
    <cellStyle name="20% - Accent1 7" xfId="15993" hidden="1" xr:uid="{00000000-0005-0000-0000-0000030A0000}"/>
    <cellStyle name="20% - Accent1 7" xfId="16069" hidden="1" xr:uid="{00000000-0005-0000-0000-0000040A0000}"/>
    <cellStyle name="20% - Accent1 7" xfId="16252" hidden="1" xr:uid="{00000000-0005-0000-0000-0000050A0000}"/>
    <cellStyle name="20% - Accent1 7" xfId="16330" hidden="1" xr:uid="{00000000-0005-0000-0000-0000060A0000}"/>
    <cellStyle name="20% - Accent1 7" xfId="16406" hidden="1" xr:uid="{00000000-0005-0000-0000-0000070A0000}"/>
    <cellStyle name="20% - Accent1 7" xfId="16589" hidden="1" xr:uid="{00000000-0005-0000-0000-0000080A0000}"/>
    <cellStyle name="20% - Accent1 7" xfId="16680" hidden="1" xr:uid="{00000000-0005-0000-0000-0000090A0000}"/>
    <cellStyle name="20% - Accent1 7" xfId="16763" hidden="1" xr:uid="{00000000-0005-0000-0000-00000A0A0000}"/>
    <cellStyle name="20% - Accent1 7" xfId="16841" hidden="1" xr:uid="{00000000-0005-0000-0000-00000B0A0000}"/>
    <cellStyle name="20% - Accent1 7" xfId="16919" hidden="1" xr:uid="{00000000-0005-0000-0000-00000C0A0000}"/>
    <cellStyle name="20% - Accent1 7" xfId="17501" hidden="1" xr:uid="{00000000-0005-0000-0000-00000D0A0000}"/>
    <cellStyle name="20% - Accent1 7" xfId="17580" hidden="1" xr:uid="{00000000-0005-0000-0000-00000E0A0000}"/>
    <cellStyle name="20% - Accent1 7" xfId="17658" hidden="1" xr:uid="{00000000-0005-0000-0000-00000F0A0000}"/>
    <cellStyle name="20% - Accent1 7" xfId="17204" hidden="1" xr:uid="{00000000-0005-0000-0000-0000100A0000}"/>
    <cellStyle name="20% - Accent1 7" xfId="17958" hidden="1" xr:uid="{00000000-0005-0000-0000-0000110A0000}"/>
    <cellStyle name="20% - Accent1 7" xfId="17234" hidden="1" xr:uid="{00000000-0005-0000-0000-0000120A0000}"/>
    <cellStyle name="20% - Accent1 7" xfId="17970" hidden="1" xr:uid="{00000000-0005-0000-0000-0000130A0000}"/>
    <cellStyle name="20% - Accent1 7" xfId="18175" hidden="1" xr:uid="{00000000-0005-0000-0000-0000140A0000}"/>
    <cellStyle name="20% - Accent1 7" xfId="18253" hidden="1" xr:uid="{00000000-0005-0000-0000-0000150A0000}"/>
    <cellStyle name="20% - Accent1 7" xfId="17279" hidden="1" xr:uid="{00000000-0005-0000-0000-0000160A0000}"/>
    <cellStyle name="20% - Accent1 7" xfId="18516" hidden="1" xr:uid="{00000000-0005-0000-0000-0000170A0000}"/>
    <cellStyle name="20% - Accent1 7" xfId="17988" hidden="1" xr:uid="{00000000-0005-0000-0000-0000180A0000}"/>
    <cellStyle name="20% - Accent1 7" xfId="18519" hidden="1" xr:uid="{00000000-0005-0000-0000-0000190A0000}"/>
    <cellStyle name="20% - Accent1 7" xfId="18707" hidden="1" xr:uid="{00000000-0005-0000-0000-00001A0A0000}"/>
    <cellStyle name="20% - Accent1 7" xfId="18785" hidden="1" xr:uid="{00000000-0005-0000-0000-00001B0A0000}"/>
    <cellStyle name="20% - Accent1 7" xfId="18861" hidden="1" xr:uid="{00000000-0005-0000-0000-00001C0A0000}"/>
    <cellStyle name="20% - Accent1 7" xfId="19044" hidden="1" xr:uid="{00000000-0005-0000-0000-00001D0A0000}"/>
    <cellStyle name="20% - Accent1 7" xfId="19122" hidden="1" xr:uid="{00000000-0005-0000-0000-00001E0A0000}"/>
    <cellStyle name="20% - Accent1 7" xfId="19198" hidden="1" xr:uid="{00000000-0005-0000-0000-00001F0A0000}"/>
    <cellStyle name="20% - Accent1 7" xfId="19381" hidden="1" xr:uid="{00000000-0005-0000-0000-0000200A0000}"/>
    <cellStyle name="20% - Accent1 7" xfId="13874" hidden="1" xr:uid="{00000000-0005-0000-0000-0000210A0000}"/>
    <cellStyle name="20% - Accent1 7" xfId="13791" hidden="1" xr:uid="{00000000-0005-0000-0000-0000220A0000}"/>
    <cellStyle name="20% - Accent1 7" xfId="13713" hidden="1" xr:uid="{00000000-0005-0000-0000-0000230A0000}"/>
    <cellStyle name="20% - Accent1 7" xfId="13630" hidden="1" xr:uid="{00000000-0005-0000-0000-0000240A0000}"/>
    <cellStyle name="20% - Accent1 7" xfId="6492" hidden="1" xr:uid="{00000000-0005-0000-0000-0000250A0000}"/>
    <cellStyle name="20% - Accent1 7" xfId="6361" hidden="1" xr:uid="{00000000-0005-0000-0000-0000260A0000}"/>
    <cellStyle name="20% - Accent1 7" xfId="6124" hidden="1" xr:uid="{00000000-0005-0000-0000-0000270A0000}"/>
    <cellStyle name="20% - Accent1 7" xfId="7321" hidden="1" xr:uid="{00000000-0005-0000-0000-0000280A0000}"/>
    <cellStyle name="20% - Accent1 7" xfId="4889" hidden="1" xr:uid="{00000000-0005-0000-0000-0000290A0000}"/>
    <cellStyle name="20% - Accent1 7" xfId="7153" hidden="1" xr:uid="{00000000-0005-0000-0000-00002A0A0000}"/>
    <cellStyle name="20% - Accent1 7" xfId="4777" hidden="1" xr:uid="{00000000-0005-0000-0000-00002B0A0000}"/>
    <cellStyle name="20% - Accent1 7" xfId="4244" hidden="1" xr:uid="{00000000-0005-0000-0000-00002C0A0000}"/>
    <cellStyle name="20% - Accent1 7" xfId="4057" hidden="1" xr:uid="{00000000-0005-0000-0000-00002D0A0000}"/>
    <cellStyle name="20% - Accent1 7" xfId="7035" hidden="1" xr:uid="{00000000-0005-0000-0000-00002E0A0000}"/>
    <cellStyle name="20% - Accent1 7" xfId="2981" hidden="1" xr:uid="{00000000-0005-0000-0000-00002F0A0000}"/>
    <cellStyle name="20% - Accent1 7" xfId="4644" hidden="1" xr:uid="{00000000-0005-0000-0000-0000300A0000}"/>
    <cellStyle name="20% - Accent1 7" xfId="2957" hidden="1" xr:uid="{00000000-0005-0000-0000-0000310A0000}"/>
    <cellStyle name="20% - Accent1 7" xfId="2452" hidden="1" xr:uid="{00000000-0005-0000-0000-0000320A0000}"/>
    <cellStyle name="20% - Accent1 7" xfId="2340" hidden="1" xr:uid="{00000000-0005-0000-0000-0000330A0000}"/>
    <cellStyle name="20% - Accent1 7" xfId="1890" hidden="1" xr:uid="{00000000-0005-0000-0000-0000340A0000}"/>
    <cellStyle name="20% - Accent1 7" xfId="1209" hidden="1" xr:uid="{00000000-0005-0000-0000-0000350A0000}"/>
    <cellStyle name="20% - Accent1 7" xfId="1057" hidden="1" xr:uid="{00000000-0005-0000-0000-0000360A0000}"/>
    <cellStyle name="20% - Accent1 7" xfId="737" hidden="1" xr:uid="{00000000-0005-0000-0000-0000370A0000}"/>
    <cellStyle name="20% - Accent1 7" xfId="19519" hidden="1" xr:uid="{00000000-0005-0000-0000-0000380A0000}"/>
    <cellStyle name="20% - Accent1 7" xfId="19610" hidden="1" xr:uid="{00000000-0005-0000-0000-0000390A0000}"/>
    <cellStyle name="20% - Accent1 7" xfId="19693" hidden="1" xr:uid="{00000000-0005-0000-0000-00003A0A0000}"/>
    <cellStyle name="20% - Accent1 7" xfId="19771" hidden="1" xr:uid="{00000000-0005-0000-0000-00003B0A0000}"/>
    <cellStyle name="20% - Accent1 7" xfId="19849" hidden="1" xr:uid="{00000000-0005-0000-0000-00003C0A0000}"/>
    <cellStyle name="20% - Accent1 7" xfId="20431" hidden="1" xr:uid="{00000000-0005-0000-0000-00003D0A0000}"/>
    <cellStyle name="20% - Accent1 7" xfId="20510" hidden="1" xr:uid="{00000000-0005-0000-0000-00003E0A0000}"/>
    <cellStyle name="20% - Accent1 7" xfId="20588" hidden="1" xr:uid="{00000000-0005-0000-0000-00003F0A0000}"/>
    <cellStyle name="20% - Accent1 7" xfId="20134" hidden="1" xr:uid="{00000000-0005-0000-0000-0000400A0000}"/>
    <cellStyle name="20% - Accent1 7" xfId="20888" hidden="1" xr:uid="{00000000-0005-0000-0000-0000410A0000}"/>
    <cellStyle name="20% - Accent1 7" xfId="20164" hidden="1" xr:uid="{00000000-0005-0000-0000-0000420A0000}"/>
    <cellStyle name="20% - Accent1 7" xfId="20900" hidden="1" xr:uid="{00000000-0005-0000-0000-0000430A0000}"/>
    <cellStyle name="20% - Accent1 7" xfId="21105" hidden="1" xr:uid="{00000000-0005-0000-0000-0000440A0000}"/>
    <cellStyle name="20% - Accent1 7" xfId="21183" hidden="1" xr:uid="{00000000-0005-0000-0000-0000450A0000}"/>
    <cellStyle name="20% - Accent1 7" xfId="20209" hidden="1" xr:uid="{00000000-0005-0000-0000-0000460A0000}"/>
    <cellStyle name="20% - Accent1 7" xfId="21446" hidden="1" xr:uid="{00000000-0005-0000-0000-0000470A0000}"/>
    <cellStyle name="20% - Accent1 7" xfId="20918" hidden="1" xr:uid="{00000000-0005-0000-0000-0000480A0000}"/>
    <cellStyle name="20% - Accent1 7" xfId="21449" hidden="1" xr:uid="{00000000-0005-0000-0000-0000490A0000}"/>
    <cellStyle name="20% - Accent1 7" xfId="21637" hidden="1" xr:uid="{00000000-0005-0000-0000-00004A0A0000}"/>
    <cellStyle name="20% - Accent1 7" xfId="21715" hidden="1" xr:uid="{00000000-0005-0000-0000-00004B0A0000}"/>
    <cellStyle name="20% - Accent1 7" xfId="21791" hidden="1" xr:uid="{00000000-0005-0000-0000-00004C0A0000}"/>
    <cellStyle name="20% - Accent1 7" xfId="21974" hidden="1" xr:uid="{00000000-0005-0000-0000-00004D0A0000}"/>
    <cellStyle name="20% - Accent1 7" xfId="22052" hidden="1" xr:uid="{00000000-0005-0000-0000-00004E0A0000}"/>
    <cellStyle name="20% - Accent1 7" xfId="22128" hidden="1" xr:uid="{00000000-0005-0000-0000-00004F0A0000}"/>
    <cellStyle name="20% - Accent1 7" xfId="22311" hidden="1" xr:uid="{00000000-0005-0000-0000-0000500A0000}"/>
    <cellStyle name="20% - Accent1 7" xfId="22402" hidden="1" xr:uid="{00000000-0005-0000-0000-0000510A0000}"/>
    <cellStyle name="20% - Accent1 7" xfId="22485" hidden="1" xr:uid="{00000000-0005-0000-0000-0000520A0000}"/>
    <cellStyle name="20% - Accent1 7" xfId="22563" hidden="1" xr:uid="{00000000-0005-0000-0000-0000530A0000}"/>
    <cellStyle name="20% - Accent1 7" xfId="22641" hidden="1" xr:uid="{00000000-0005-0000-0000-0000540A0000}"/>
    <cellStyle name="20% - Accent1 7" xfId="23223" hidden="1" xr:uid="{00000000-0005-0000-0000-0000550A0000}"/>
    <cellStyle name="20% - Accent1 7" xfId="23302" hidden="1" xr:uid="{00000000-0005-0000-0000-0000560A0000}"/>
    <cellStyle name="20% - Accent1 7" xfId="23380" hidden="1" xr:uid="{00000000-0005-0000-0000-0000570A0000}"/>
    <cellStyle name="20% - Accent1 7" xfId="22926" hidden="1" xr:uid="{00000000-0005-0000-0000-0000580A0000}"/>
    <cellStyle name="20% - Accent1 7" xfId="23680" hidden="1" xr:uid="{00000000-0005-0000-0000-0000590A0000}"/>
    <cellStyle name="20% - Accent1 7" xfId="22956" hidden="1" xr:uid="{00000000-0005-0000-0000-00005A0A0000}"/>
    <cellStyle name="20% - Accent1 7" xfId="23692" hidden="1" xr:uid="{00000000-0005-0000-0000-00005B0A0000}"/>
    <cellStyle name="20% - Accent1 7" xfId="23897" hidden="1" xr:uid="{00000000-0005-0000-0000-00005C0A0000}"/>
    <cellStyle name="20% - Accent1 7" xfId="23975" hidden="1" xr:uid="{00000000-0005-0000-0000-00005D0A0000}"/>
    <cellStyle name="20% - Accent1 7" xfId="23001" hidden="1" xr:uid="{00000000-0005-0000-0000-00005E0A0000}"/>
    <cellStyle name="20% - Accent1 7" xfId="24238" hidden="1" xr:uid="{00000000-0005-0000-0000-00005F0A0000}"/>
    <cellStyle name="20% - Accent1 7" xfId="23710" hidden="1" xr:uid="{00000000-0005-0000-0000-0000600A0000}"/>
    <cellStyle name="20% - Accent1 7" xfId="24241" hidden="1" xr:uid="{00000000-0005-0000-0000-0000610A0000}"/>
    <cellStyle name="20% - Accent1 7" xfId="24429" hidden="1" xr:uid="{00000000-0005-0000-0000-0000620A0000}"/>
    <cellStyle name="20% - Accent1 7" xfId="24507" hidden="1" xr:uid="{00000000-0005-0000-0000-0000630A0000}"/>
    <cellStyle name="20% - Accent1 7" xfId="24583" hidden="1" xr:uid="{00000000-0005-0000-0000-0000640A0000}"/>
    <cellStyle name="20% - Accent1 7" xfId="24766" hidden="1" xr:uid="{00000000-0005-0000-0000-0000650A0000}"/>
    <cellStyle name="20% - Accent1 7" xfId="24844" hidden="1" xr:uid="{00000000-0005-0000-0000-0000660A0000}"/>
    <cellStyle name="20% - Accent1 7" xfId="24920" hidden="1" xr:uid="{00000000-0005-0000-0000-0000670A0000}"/>
    <cellStyle name="20% - Accent1 7" xfId="25103" hidden="1" xr:uid="{00000000-0005-0000-0000-0000680A0000}"/>
    <cellStyle name="20% - Accent1 7" xfId="25205" hidden="1" xr:uid="{00000000-0005-0000-0000-0000690A0000}"/>
    <cellStyle name="20% - Accent1 7" xfId="25290" hidden="1" xr:uid="{00000000-0005-0000-0000-00006A0A0000}"/>
    <cellStyle name="20% - Accent1 7" xfId="25370" hidden="1" xr:uid="{00000000-0005-0000-0000-00006B0A0000}"/>
    <cellStyle name="20% - Accent1 7" xfId="25539" hidden="1" xr:uid="{00000000-0005-0000-0000-00006C0A0000}"/>
    <cellStyle name="20% - Accent1 7" xfId="26961" hidden="1" xr:uid="{00000000-0005-0000-0000-00006D0A0000}"/>
    <cellStyle name="20% - Accent1 7" xfId="27097" hidden="1" xr:uid="{00000000-0005-0000-0000-00006E0A0000}"/>
    <cellStyle name="20% - Accent1 7" xfId="27248" hidden="1" xr:uid="{00000000-0005-0000-0000-00006F0A0000}"/>
    <cellStyle name="20% - Accent1 7" xfId="26339" hidden="1" xr:uid="{00000000-0005-0000-0000-0000700A0000}"/>
    <cellStyle name="20% - Accent1 7" xfId="28110" hidden="1" xr:uid="{00000000-0005-0000-0000-0000710A0000}"/>
    <cellStyle name="20% - Accent1 7" xfId="26434" hidden="1" xr:uid="{00000000-0005-0000-0000-0000720A0000}"/>
    <cellStyle name="20% - Accent1 7" xfId="28139" hidden="1" xr:uid="{00000000-0005-0000-0000-0000730A0000}"/>
    <cellStyle name="20% - Accent1 7" xfId="28658" hidden="1" xr:uid="{00000000-0005-0000-0000-0000740A0000}"/>
    <cellStyle name="20% - Accent1 7" xfId="28794" hidden="1" xr:uid="{00000000-0005-0000-0000-0000750A0000}"/>
    <cellStyle name="20% - Accent1 7" xfId="26514" hidden="1" xr:uid="{00000000-0005-0000-0000-0000760A0000}"/>
    <cellStyle name="20% - Accent1 7" xfId="29749" hidden="1" xr:uid="{00000000-0005-0000-0000-0000770A0000}"/>
    <cellStyle name="20% - Accent1 7" xfId="28267" hidden="1" xr:uid="{00000000-0005-0000-0000-0000780A0000}"/>
    <cellStyle name="20% - Accent1 7" xfId="29754" hidden="1" xr:uid="{00000000-0005-0000-0000-0000790A0000}"/>
    <cellStyle name="20% - Accent1 7" xfId="30147" hidden="1" xr:uid="{00000000-0005-0000-0000-00007A0A0000}"/>
    <cellStyle name="20% - Accent1 7" xfId="30263" hidden="1" xr:uid="{00000000-0005-0000-0000-00007B0A0000}"/>
    <cellStyle name="20% - Accent1 7" xfId="30478" hidden="1" xr:uid="{00000000-0005-0000-0000-00007C0A0000}"/>
    <cellStyle name="20% - Accent1 7" xfId="31166" hidden="1" xr:uid="{00000000-0005-0000-0000-00007D0A0000}"/>
    <cellStyle name="20% - Accent1 7" xfId="31317" hidden="1" xr:uid="{00000000-0005-0000-0000-00007E0A0000}"/>
    <cellStyle name="20% - Accent1 7" xfId="31579" hidden="1" xr:uid="{00000000-0005-0000-0000-00007F0A0000}"/>
    <cellStyle name="20% - Accent1 7" xfId="32161" hidden="1" xr:uid="{00000000-0005-0000-0000-0000800A0000}"/>
    <cellStyle name="20% - Accent1 7" xfId="32861" hidden="1" xr:uid="{00000000-0005-0000-0000-0000810A0000}"/>
    <cellStyle name="20% - Accent1 7" xfId="32944" hidden="1" xr:uid="{00000000-0005-0000-0000-0000820A0000}"/>
    <cellStyle name="20% - Accent1 7" xfId="33022" hidden="1" xr:uid="{00000000-0005-0000-0000-0000830A0000}"/>
    <cellStyle name="20% - Accent1 7" xfId="33100" hidden="1" xr:uid="{00000000-0005-0000-0000-0000840A0000}"/>
    <cellStyle name="20% - Accent1 7" xfId="33682" hidden="1" xr:uid="{00000000-0005-0000-0000-0000850A0000}"/>
    <cellStyle name="20% - Accent1 7" xfId="33761" hidden="1" xr:uid="{00000000-0005-0000-0000-0000860A0000}"/>
    <cellStyle name="20% - Accent1 7" xfId="33839" hidden="1" xr:uid="{00000000-0005-0000-0000-0000870A0000}"/>
    <cellStyle name="20% - Accent1 7" xfId="33385" hidden="1" xr:uid="{00000000-0005-0000-0000-0000880A0000}"/>
    <cellStyle name="20% - Accent1 7" xfId="34139" hidden="1" xr:uid="{00000000-0005-0000-0000-0000890A0000}"/>
    <cellStyle name="20% - Accent1 7" xfId="33415" hidden="1" xr:uid="{00000000-0005-0000-0000-00008A0A0000}"/>
    <cellStyle name="20% - Accent1 7" xfId="34151" hidden="1" xr:uid="{00000000-0005-0000-0000-00008B0A0000}"/>
    <cellStyle name="20% - Accent1 7" xfId="34356" hidden="1" xr:uid="{00000000-0005-0000-0000-00008C0A0000}"/>
    <cellStyle name="20% - Accent1 7" xfId="34434" hidden="1" xr:uid="{00000000-0005-0000-0000-00008D0A0000}"/>
    <cellStyle name="20% - Accent1 7" xfId="33460" hidden="1" xr:uid="{00000000-0005-0000-0000-00008E0A0000}"/>
    <cellStyle name="20% - Accent1 7" xfId="34697" hidden="1" xr:uid="{00000000-0005-0000-0000-00008F0A0000}"/>
    <cellStyle name="20% - Accent1 7" xfId="34169" hidden="1" xr:uid="{00000000-0005-0000-0000-0000900A0000}"/>
    <cellStyle name="20% - Accent1 7" xfId="34700" hidden="1" xr:uid="{00000000-0005-0000-0000-0000910A0000}"/>
    <cellStyle name="20% - Accent1 7" xfId="34888" hidden="1" xr:uid="{00000000-0005-0000-0000-0000920A0000}"/>
    <cellStyle name="20% - Accent1 7" xfId="34966" hidden="1" xr:uid="{00000000-0005-0000-0000-0000930A0000}"/>
    <cellStyle name="20% - Accent1 7" xfId="35042" hidden="1" xr:uid="{00000000-0005-0000-0000-0000940A0000}"/>
    <cellStyle name="20% - Accent1 7" xfId="35225" hidden="1" xr:uid="{00000000-0005-0000-0000-0000950A0000}"/>
    <cellStyle name="20% - Accent1 7" xfId="35303" hidden="1" xr:uid="{00000000-0005-0000-0000-0000960A0000}"/>
    <cellStyle name="20% - Accent1 7" xfId="35379" hidden="1" xr:uid="{00000000-0005-0000-0000-0000970A0000}"/>
    <cellStyle name="20% - Accent1 7" xfId="35562" hidden="1" xr:uid="{00000000-0005-0000-0000-0000980A0000}"/>
    <cellStyle name="20% - Accent1 7" xfId="35653" hidden="1" xr:uid="{00000000-0005-0000-0000-0000990A0000}"/>
    <cellStyle name="20% - Accent1 7" xfId="35736" hidden="1" xr:uid="{00000000-0005-0000-0000-00009A0A0000}"/>
    <cellStyle name="20% - Accent1 7" xfId="35814" hidden="1" xr:uid="{00000000-0005-0000-0000-00009B0A0000}"/>
    <cellStyle name="20% - Accent1 7" xfId="35892" hidden="1" xr:uid="{00000000-0005-0000-0000-00009C0A0000}"/>
    <cellStyle name="20% - Accent1 7" xfId="36474" hidden="1" xr:uid="{00000000-0005-0000-0000-00009D0A0000}"/>
    <cellStyle name="20% - Accent1 7" xfId="36553" hidden="1" xr:uid="{00000000-0005-0000-0000-00009E0A0000}"/>
    <cellStyle name="20% - Accent1 7" xfId="36631" hidden="1" xr:uid="{00000000-0005-0000-0000-00009F0A0000}"/>
    <cellStyle name="20% - Accent1 7" xfId="36177" hidden="1" xr:uid="{00000000-0005-0000-0000-0000A00A0000}"/>
    <cellStyle name="20% - Accent1 7" xfId="36931" hidden="1" xr:uid="{00000000-0005-0000-0000-0000A10A0000}"/>
    <cellStyle name="20% - Accent1 7" xfId="36207" hidden="1" xr:uid="{00000000-0005-0000-0000-0000A20A0000}"/>
    <cellStyle name="20% - Accent1 7" xfId="36943" hidden="1" xr:uid="{00000000-0005-0000-0000-0000A30A0000}"/>
    <cellStyle name="20% - Accent1 7" xfId="37148" hidden="1" xr:uid="{00000000-0005-0000-0000-0000A40A0000}"/>
    <cellStyle name="20% - Accent1 7" xfId="37226" hidden="1" xr:uid="{00000000-0005-0000-0000-0000A50A0000}"/>
    <cellStyle name="20% - Accent1 7" xfId="36252" hidden="1" xr:uid="{00000000-0005-0000-0000-0000A60A0000}"/>
    <cellStyle name="20% - Accent1 7" xfId="37489" hidden="1" xr:uid="{00000000-0005-0000-0000-0000A70A0000}"/>
    <cellStyle name="20% - Accent1 7" xfId="36961" hidden="1" xr:uid="{00000000-0005-0000-0000-0000A80A0000}"/>
    <cellStyle name="20% - Accent1 7" xfId="37492" hidden="1" xr:uid="{00000000-0005-0000-0000-0000A90A0000}"/>
    <cellStyle name="20% - Accent1 7" xfId="37680" hidden="1" xr:uid="{00000000-0005-0000-0000-0000AA0A0000}"/>
    <cellStyle name="20% - Accent1 7" xfId="37758" hidden="1" xr:uid="{00000000-0005-0000-0000-0000AB0A0000}"/>
    <cellStyle name="20% - Accent1 7" xfId="37834" hidden="1" xr:uid="{00000000-0005-0000-0000-0000AC0A0000}"/>
    <cellStyle name="20% - Accent1 7" xfId="38017" hidden="1" xr:uid="{00000000-0005-0000-0000-0000AD0A0000}"/>
    <cellStyle name="20% - Accent1 7" xfId="38095" hidden="1" xr:uid="{00000000-0005-0000-0000-0000AE0A0000}"/>
    <cellStyle name="20% - Accent1 7" xfId="38171" hidden="1" xr:uid="{00000000-0005-0000-0000-0000AF0A0000}"/>
    <cellStyle name="20% - Accent1 7" xfId="38354" hidden="1" xr:uid="{00000000-0005-0000-0000-0000B00A0000}"/>
    <cellStyle name="20% - Accent1 7" xfId="32742" hidden="1" xr:uid="{00000000-0005-0000-0000-0000B10A0000}"/>
    <cellStyle name="20% - Accent1 7" xfId="32659" hidden="1" xr:uid="{00000000-0005-0000-0000-0000B20A0000}"/>
    <cellStyle name="20% - Accent1 7" xfId="32581" hidden="1" xr:uid="{00000000-0005-0000-0000-0000B30A0000}"/>
    <cellStyle name="20% - Accent1 7" xfId="32498" hidden="1" xr:uid="{00000000-0005-0000-0000-0000B40A0000}"/>
    <cellStyle name="20% - Accent1 7" xfId="30741" hidden="1" xr:uid="{00000000-0005-0000-0000-0000B50A0000}"/>
    <cellStyle name="20% - Accent1 7" xfId="30642" hidden="1" xr:uid="{00000000-0005-0000-0000-0000B60A0000}"/>
    <cellStyle name="20% - Accent1 7" xfId="30555" hidden="1" xr:uid="{00000000-0005-0000-0000-0000B70A0000}"/>
    <cellStyle name="20% - Accent1 7" xfId="31721" hidden="1" xr:uid="{00000000-0005-0000-0000-0000B80A0000}"/>
    <cellStyle name="20% - Accent1 7" xfId="29595" hidden="1" xr:uid="{00000000-0005-0000-0000-0000B90A0000}"/>
    <cellStyle name="20% - Accent1 7" xfId="31630" hidden="1" xr:uid="{00000000-0005-0000-0000-0000BA0A0000}"/>
    <cellStyle name="20% - Accent1 7" xfId="29583" hidden="1" xr:uid="{00000000-0005-0000-0000-0000BB0A0000}"/>
    <cellStyle name="20% - Accent1 7" xfId="28952" hidden="1" xr:uid="{00000000-0005-0000-0000-0000BC0A0000}"/>
    <cellStyle name="20% - Accent1 7" xfId="28778" hidden="1" xr:uid="{00000000-0005-0000-0000-0000BD0A0000}"/>
    <cellStyle name="20% - Accent1 7" xfId="31500" hidden="1" xr:uid="{00000000-0005-0000-0000-0000BE0A0000}"/>
    <cellStyle name="20% - Accent1 7" xfId="28034" hidden="1" xr:uid="{00000000-0005-0000-0000-0000BF0A0000}"/>
    <cellStyle name="20% - Accent1 7" xfId="29552" hidden="1" xr:uid="{00000000-0005-0000-0000-0000C00A0000}"/>
    <cellStyle name="20% - Accent1 7" xfId="28029" hidden="1" xr:uid="{00000000-0005-0000-0000-0000C10A0000}"/>
    <cellStyle name="20% - Accent1 7" xfId="27278" hidden="1" xr:uid="{00000000-0005-0000-0000-0000C20A0000}"/>
    <cellStyle name="20% - Accent1 7" xfId="27089" hidden="1" xr:uid="{00000000-0005-0000-0000-0000C30A0000}"/>
    <cellStyle name="20% - Accent1 7" xfId="26882" hidden="1" xr:uid="{00000000-0005-0000-0000-0000C40A0000}"/>
    <cellStyle name="20% - Accent1 7" xfId="26213" hidden="1" xr:uid="{00000000-0005-0000-0000-0000C50A0000}"/>
    <cellStyle name="20% - Accent1 7" xfId="26086" hidden="1" xr:uid="{00000000-0005-0000-0000-0000C60A0000}"/>
    <cellStyle name="20% - Accent1 7" xfId="25857" hidden="1" xr:uid="{00000000-0005-0000-0000-0000C70A0000}"/>
    <cellStyle name="20% - Accent1 7" xfId="38499" hidden="1" xr:uid="{00000000-0005-0000-0000-0000C80A0000}"/>
    <cellStyle name="20% - Accent1 7" xfId="39016" hidden="1" xr:uid="{00000000-0005-0000-0000-0000C90A0000}"/>
    <cellStyle name="20% - Accent1 7" xfId="39099" hidden="1" xr:uid="{00000000-0005-0000-0000-0000CA0A0000}"/>
    <cellStyle name="20% - Accent1 7" xfId="39177" hidden="1" xr:uid="{00000000-0005-0000-0000-0000CB0A0000}"/>
    <cellStyle name="20% - Accent1 7" xfId="39255" hidden="1" xr:uid="{00000000-0005-0000-0000-0000CC0A0000}"/>
    <cellStyle name="20% - Accent1 7" xfId="39837" hidden="1" xr:uid="{00000000-0005-0000-0000-0000CD0A0000}"/>
    <cellStyle name="20% - Accent1 7" xfId="39916" hidden="1" xr:uid="{00000000-0005-0000-0000-0000CE0A0000}"/>
    <cellStyle name="20% - Accent1 7" xfId="39994" hidden="1" xr:uid="{00000000-0005-0000-0000-0000CF0A0000}"/>
    <cellStyle name="20% - Accent1 7" xfId="39540" hidden="1" xr:uid="{00000000-0005-0000-0000-0000D00A0000}"/>
    <cellStyle name="20% - Accent1 7" xfId="40294" hidden="1" xr:uid="{00000000-0005-0000-0000-0000D10A0000}"/>
    <cellStyle name="20% - Accent1 7" xfId="39570" hidden="1" xr:uid="{00000000-0005-0000-0000-0000D20A0000}"/>
    <cellStyle name="20% - Accent1 7" xfId="40306" hidden="1" xr:uid="{00000000-0005-0000-0000-0000D30A0000}"/>
    <cellStyle name="20% - Accent1 7" xfId="40511" hidden="1" xr:uid="{00000000-0005-0000-0000-0000D40A0000}"/>
    <cellStyle name="20% - Accent1 7" xfId="40589" hidden="1" xr:uid="{00000000-0005-0000-0000-0000D50A0000}"/>
    <cellStyle name="20% - Accent1 7" xfId="39615" hidden="1" xr:uid="{00000000-0005-0000-0000-0000D60A0000}"/>
    <cellStyle name="20% - Accent1 7" xfId="40852" hidden="1" xr:uid="{00000000-0005-0000-0000-0000D70A0000}"/>
    <cellStyle name="20% - Accent1 7" xfId="40324" hidden="1" xr:uid="{00000000-0005-0000-0000-0000D80A0000}"/>
    <cellStyle name="20% - Accent1 7" xfId="40855" hidden="1" xr:uid="{00000000-0005-0000-0000-0000D90A0000}"/>
    <cellStyle name="20% - Accent1 7" xfId="41043" hidden="1" xr:uid="{00000000-0005-0000-0000-0000DA0A0000}"/>
    <cellStyle name="20% - Accent1 7" xfId="41121" hidden="1" xr:uid="{00000000-0005-0000-0000-0000DB0A0000}"/>
    <cellStyle name="20% - Accent1 7" xfId="41197" hidden="1" xr:uid="{00000000-0005-0000-0000-0000DC0A0000}"/>
    <cellStyle name="20% - Accent1 7" xfId="41380" hidden="1" xr:uid="{00000000-0005-0000-0000-0000DD0A0000}"/>
    <cellStyle name="20% - Accent1 7" xfId="41458" hidden="1" xr:uid="{00000000-0005-0000-0000-0000DE0A0000}"/>
    <cellStyle name="20% - Accent1 7" xfId="41534" hidden="1" xr:uid="{00000000-0005-0000-0000-0000DF0A0000}"/>
    <cellStyle name="20% - Accent1 7" xfId="41717" hidden="1" xr:uid="{00000000-0005-0000-0000-0000E00A0000}"/>
    <cellStyle name="20% - Accent1 7" xfId="41808" hidden="1" xr:uid="{00000000-0005-0000-0000-0000E10A0000}"/>
    <cellStyle name="20% - Accent1 7" xfId="41891" hidden="1" xr:uid="{00000000-0005-0000-0000-0000E20A0000}"/>
    <cellStyle name="20% - Accent1 7" xfId="41969" hidden="1" xr:uid="{00000000-0005-0000-0000-0000E30A0000}"/>
    <cellStyle name="20% - Accent1 7" xfId="42047" hidden="1" xr:uid="{00000000-0005-0000-0000-0000E40A0000}"/>
    <cellStyle name="20% - Accent1 7" xfId="42629" hidden="1" xr:uid="{00000000-0005-0000-0000-0000E50A0000}"/>
    <cellStyle name="20% - Accent1 7" xfId="42708" hidden="1" xr:uid="{00000000-0005-0000-0000-0000E60A0000}"/>
    <cellStyle name="20% - Accent1 7" xfId="42786" hidden="1" xr:uid="{00000000-0005-0000-0000-0000E70A0000}"/>
    <cellStyle name="20% - Accent1 7" xfId="42332" hidden="1" xr:uid="{00000000-0005-0000-0000-0000E80A0000}"/>
    <cellStyle name="20% - Accent1 7" xfId="43086" hidden="1" xr:uid="{00000000-0005-0000-0000-0000E90A0000}"/>
    <cellStyle name="20% - Accent1 7" xfId="42362" hidden="1" xr:uid="{00000000-0005-0000-0000-0000EA0A0000}"/>
    <cellStyle name="20% - Accent1 7" xfId="43098" hidden="1" xr:uid="{00000000-0005-0000-0000-0000EB0A0000}"/>
    <cellStyle name="20% - Accent1 7" xfId="43303" hidden="1" xr:uid="{00000000-0005-0000-0000-0000EC0A0000}"/>
    <cellStyle name="20% - Accent1 7" xfId="43381" hidden="1" xr:uid="{00000000-0005-0000-0000-0000ED0A0000}"/>
    <cellStyle name="20% - Accent1 7" xfId="42407" hidden="1" xr:uid="{00000000-0005-0000-0000-0000EE0A0000}"/>
    <cellStyle name="20% - Accent1 7" xfId="43644" hidden="1" xr:uid="{00000000-0005-0000-0000-0000EF0A0000}"/>
    <cellStyle name="20% - Accent1 7" xfId="43116" hidden="1" xr:uid="{00000000-0005-0000-0000-0000F00A0000}"/>
    <cellStyle name="20% - Accent1 7" xfId="43647" hidden="1" xr:uid="{00000000-0005-0000-0000-0000F10A0000}"/>
    <cellStyle name="20% - Accent1 7" xfId="43835" hidden="1" xr:uid="{00000000-0005-0000-0000-0000F20A0000}"/>
    <cellStyle name="20% - Accent1 7" xfId="43913" hidden="1" xr:uid="{00000000-0005-0000-0000-0000F30A0000}"/>
    <cellStyle name="20% - Accent1 7" xfId="43989" hidden="1" xr:uid="{00000000-0005-0000-0000-0000F40A0000}"/>
    <cellStyle name="20% - Accent1 7" xfId="44172" hidden="1" xr:uid="{00000000-0005-0000-0000-0000F50A0000}"/>
    <cellStyle name="20% - Accent1 7" xfId="44250" hidden="1" xr:uid="{00000000-0005-0000-0000-0000F60A0000}"/>
    <cellStyle name="20% - Accent1 7" xfId="44326" hidden="1" xr:uid="{00000000-0005-0000-0000-0000F70A0000}"/>
    <cellStyle name="20% - Accent1 7" xfId="44509" hidden="1" xr:uid="{00000000-0005-0000-0000-0000F80A0000}"/>
    <cellStyle name="20% - Accent1 7" xfId="39002" hidden="1" xr:uid="{00000000-0005-0000-0000-0000F90A0000}"/>
    <cellStyle name="20% - Accent1 7" xfId="38919" hidden="1" xr:uid="{00000000-0005-0000-0000-0000FA0A0000}"/>
    <cellStyle name="20% - Accent1 7" xfId="38841" hidden="1" xr:uid="{00000000-0005-0000-0000-0000FB0A0000}"/>
    <cellStyle name="20% - Accent1 7" xfId="38758" hidden="1" xr:uid="{00000000-0005-0000-0000-0000FC0A0000}"/>
    <cellStyle name="20% - Accent1 7" xfId="31620" hidden="1" xr:uid="{00000000-0005-0000-0000-0000FD0A0000}"/>
    <cellStyle name="20% - Accent1 7" xfId="31489" hidden="1" xr:uid="{00000000-0005-0000-0000-0000FE0A0000}"/>
    <cellStyle name="20% - Accent1 7" xfId="31252" hidden="1" xr:uid="{00000000-0005-0000-0000-0000FF0A0000}"/>
    <cellStyle name="20% - Accent1 7" xfId="32449" hidden="1" xr:uid="{00000000-0005-0000-0000-0000000B0000}"/>
    <cellStyle name="20% - Accent1 7" xfId="30017" hidden="1" xr:uid="{00000000-0005-0000-0000-0000010B0000}"/>
    <cellStyle name="20% - Accent1 7" xfId="32281" hidden="1" xr:uid="{00000000-0005-0000-0000-0000020B0000}"/>
    <cellStyle name="20% - Accent1 7" xfId="29905" hidden="1" xr:uid="{00000000-0005-0000-0000-0000030B0000}"/>
    <cellStyle name="20% - Accent1 7" xfId="29372" hidden="1" xr:uid="{00000000-0005-0000-0000-0000040B0000}"/>
    <cellStyle name="20% - Accent1 7" xfId="29185" hidden="1" xr:uid="{00000000-0005-0000-0000-0000050B0000}"/>
    <cellStyle name="20% - Accent1 7" xfId="32163" hidden="1" xr:uid="{00000000-0005-0000-0000-0000060B0000}"/>
    <cellStyle name="20% - Accent1 7" xfId="28109" hidden="1" xr:uid="{00000000-0005-0000-0000-0000070B0000}"/>
    <cellStyle name="20% - Accent1 7" xfId="29772" hidden="1" xr:uid="{00000000-0005-0000-0000-0000080B0000}"/>
    <cellStyle name="20% - Accent1 7" xfId="28085" hidden="1" xr:uid="{00000000-0005-0000-0000-0000090B0000}"/>
    <cellStyle name="20% - Accent1 7" xfId="27580" hidden="1" xr:uid="{00000000-0005-0000-0000-00000A0B0000}"/>
    <cellStyle name="20% - Accent1 7" xfId="27468" hidden="1" xr:uid="{00000000-0005-0000-0000-00000B0B0000}"/>
    <cellStyle name="20% - Accent1 7" xfId="27018" hidden="1" xr:uid="{00000000-0005-0000-0000-00000C0B0000}"/>
    <cellStyle name="20% - Accent1 7" xfId="26337" hidden="1" xr:uid="{00000000-0005-0000-0000-00000D0B0000}"/>
    <cellStyle name="20% - Accent1 7" xfId="26185" hidden="1" xr:uid="{00000000-0005-0000-0000-00000E0B0000}"/>
    <cellStyle name="20% - Accent1 7" xfId="25865" hidden="1" xr:uid="{00000000-0005-0000-0000-00000F0B0000}"/>
    <cellStyle name="20% - Accent1 7" xfId="44647" hidden="1" xr:uid="{00000000-0005-0000-0000-0000100B0000}"/>
    <cellStyle name="20% - Accent1 7" xfId="44738" hidden="1" xr:uid="{00000000-0005-0000-0000-0000110B0000}"/>
    <cellStyle name="20% - Accent1 7" xfId="44821" hidden="1" xr:uid="{00000000-0005-0000-0000-0000120B0000}"/>
    <cellStyle name="20% - Accent1 7" xfId="44899" hidden="1" xr:uid="{00000000-0005-0000-0000-0000130B0000}"/>
    <cellStyle name="20% - Accent1 7" xfId="44977" hidden="1" xr:uid="{00000000-0005-0000-0000-0000140B0000}"/>
    <cellStyle name="20% - Accent1 7" xfId="45559" hidden="1" xr:uid="{00000000-0005-0000-0000-0000150B0000}"/>
    <cellStyle name="20% - Accent1 7" xfId="45638" hidden="1" xr:uid="{00000000-0005-0000-0000-0000160B0000}"/>
    <cellStyle name="20% - Accent1 7" xfId="45716" hidden="1" xr:uid="{00000000-0005-0000-0000-0000170B0000}"/>
    <cellStyle name="20% - Accent1 7" xfId="45262" hidden="1" xr:uid="{00000000-0005-0000-0000-0000180B0000}"/>
    <cellStyle name="20% - Accent1 7" xfId="46016" hidden="1" xr:uid="{00000000-0005-0000-0000-0000190B0000}"/>
    <cellStyle name="20% - Accent1 7" xfId="45292" hidden="1" xr:uid="{00000000-0005-0000-0000-00001A0B0000}"/>
    <cellStyle name="20% - Accent1 7" xfId="46028" hidden="1" xr:uid="{00000000-0005-0000-0000-00001B0B0000}"/>
    <cellStyle name="20% - Accent1 7" xfId="46233" hidden="1" xr:uid="{00000000-0005-0000-0000-00001C0B0000}"/>
    <cellStyle name="20% - Accent1 7" xfId="46311" hidden="1" xr:uid="{00000000-0005-0000-0000-00001D0B0000}"/>
    <cellStyle name="20% - Accent1 7" xfId="45337" hidden="1" xr:uid="{00000000-0005-0000-0000-00001E0B0000}"/>
    <cellStyle name="20% - Accent1 7" xfId="46574" hidden="1" xr:uid="{00000000-0005-0000-0000-00001F0B0000}"/>
    <cellStyle name="20% - Accent1 7" xfId="46046" hidden="1" xr:uid="{00000000-0005-0000-0000-0000200B0000}"/>
    <cellStyle name="20% - Accent1 7" xfId="46577" hidden="1" xr:uid="{00000000-0005-0000-0000-0000210B0000}"/>
    <cellStyle name="20% - Accent1 7" xfId="46765" hidden="1" xr:uid="{00000000-0005-0000-0000-0000220B0000}"/>
    <cellStyle name="20% - Accent1 7" xfId="46843" hidden="1" xr:uid="{00000000-0005-0000-0000-0000230B0000}"/>
    <cellStyle name="20% - Accent1 7" xfId="46919" hidden="1" xr:uid="{00000000-0005-0000-0000-0000240B0000}"/>
    <cellStyle name="20% - Accent1 7" xfId="47102" hidden="1" xr:uid="{00000000-0005-0000-0000-0000250B0000}"/>
    <cellStyle name="20% - Accent1 7" xfId="47180" hidden="1" xr:uid="{00000000-0005-0000-0000-0000260B0000}"/>
    <cellStyle name="20% - Accent1 7" xfId="47256" hidden="1" xr:uid="{00000000-0005-0000-0000-0000270B0000}"/>
    <cellStyle name="20% - Accent1 7" xfId="47439" hidden="1" xr:uid="{00000000-0005-0000-0000-0000280B0000}"/>
    <cellStyle name="20% - Accent1 7" xfId="47530" hidden="1" xr:uid="{00000000-0005-0000-0000-0000290B0000}"/>
    <cellStyle name="20% - Accent1 7" xfId="47613" hidden="1" xr:uid="{00000000-0005-0000-0000-00002A0B0000}"/>
    <cellStyle name="20% - Accent1 7" xfId="47691" hidden="1" xr:uid="{00000000-0005-0000-0000-00002B0B0000}"/>
    <cellStyle name="20% - Accent1 7" xfId="47769" hidden="1" xr:uid="{00000000-0005-0000-0000-00002C0B0000}"/>
    <cellStyle name="20% - Accent1 7" xfId="48351" hidden="1" xr:uid="{00000000-0005-0000-0000-00002D0B0000}"/>
    <cellStyle name="20% - Accent1 7" xfId="48430" hidden="1" xr:uid="{00000000-0005-0000-0000-00002E0B0000}"/>
    <cellStyle name="20% - Accent1 7" xfId="48508" hidden="1" xr:uid="{00000000-0005-0000-0000-00002F0B0000}"/>
    <cellStyle name="20% - Accent1 7" xfId="48054" hidden="1" xr:uid="{00000000-0005-0000-0000-0000300B0000}"/>
    <cellStyle name="20% - Accent1 7" xfId="48808" hidden="1" xr:uid="{00000000-0005-0000-0000-0000310B0000}"/>
    <cellStyle name="20% - Accent1 7" xfId="48084" hidden="1" xr:uid="{00000000-0005-0000-0000-0000320B0000}"/>
    <cellStyle name="20% - Accent1 7" xfId="48820" hidden="1" xr:uid="{00000000-0005-0000-0000-0000330B0000}"/>
    <cellStyle name="20% - Accent1 7" xfId="49025" hidden="1" xr:uid="{00000000-0005-0000-0000-0000340B0000}"/>
    <cellStyle name="20% - Accent1 7" xfId="49103" hidden="1" xr:uid="{00000000-0005-0000-0000-0000350B0000}"/>
    <cellStyle name="20% - Accent1 7" xfId="48129" hidden="1" xr:uid="{00000000-0005-0000-0000-0000360B0000}"/>
    <cellStyle name="20% - Accent1 7" xfId="49366" hidden="1" xr:uid="{00000000-0005-0000-0000-0000370B0000}"/>
    <cellStyle name="20% - Accent1 7" xfId="48838" hidden="1" xr:uid="{00000000-0005-0000-0000-0000380B0000}"/>
    <cellStyle name="20% - Accent1 7" xfId="49369" hidden="1" xr:uid="{00000000-0005-0000-0000-0000390B0000}"/>
    <cellStyle name="20% - Accent1 7" xfId="49557" hidden="1" xr:uid="{00000000-0005-0000-0000-00003A0B0000}"/>
    <cellStyle name="20% - Accent1 7" xfId="49635" hidden="1" xr:uid="{00000000-0005-0000-0000-00003B0B0000}"/>
    <cellStyle name="20% - Accent1 7" xfId="49711" hidden="1" xr:uid="{00000000-0005-0000-0000-00003C0B0000}"/>
    <cellStyle name="20% - Accent1 7" xfId="49894" hidden="1" xr:uid="{00000000-0005-0000-0000-00003D0B0000}"/>
    <cellStyle name="20% - Accent1 7" xfId="49972" hidden="1" xr:uid="{00000000-0005-0000-0000-00003E0B0000}"/>
    <cellStyle name="20% - Accent1 7" xfId="50048" hidden="1" xr:uid="{00000000-0005-0000-0000-00003F0B0000}"/>
    <cellStyle name="20% - Accent1 7" xfId="50231" hidden="1" xr:uid="{00000000-0005-0000-0000-0000400B0000}"/>
    <cellStyle name="20% - Accent1 8" xfId="93" hidden="1" xr:uid="{00000000-0005-0000-0000-0000410B0000}"/>
    <cellStyle name="20% - Accent1 8" xfId="176" hidden="1" xr:uid="{00000000-0005-0000-0000-0000420B0000}"/>
    <cellStyle name="20% - Accent1 8" xfId="255" hidden="1" xr:uid="{00000000-0005-0000-0000-0000430B0000}"/>
    <cellStyle name="20% - Accent1 8" xfId="510" hidden="1" xr:uid="{00000000-0005-0000-0000-0000440B0000}"/>
    <cellStyle name="20% - Accent1 8" xfId="1883" hidden="1" xr:uid="{00000000-0005-0000-0000-0000450B0000}"/>
    <cellStyle name="20% - Accent1 8" xfId="2013" hidden="1" xr:uid="{00000000-0005-0000-0000-0000460B0000}"/>
    <cellStyle name="20% - Accent1 8" xfId="2165" hidden="1" xr:uid="{00000000-0005-0000-0000-0000470B0000}"/>
    <cellStyle name="20% - Accent1 8" xfId="2532" hidden="1" xr:uid="{00000000-0005-0000-0000-0000480B0000}"/>
    <cellStyle name="20% - Accent1 8" xfId="2420" hidden="1" xr:uid="{00000000-0005-0000-0000-0000490B0000}"/>
    <cellStyle name="20% - Accent1 8" xfId="1692" hidden="1" xr:uid="{00000000-0005-0000-0000-00004A0B0000}"/>
    <cellStyle name="20% - Accent1 8" xfId="1323" hidden="1" xr:uid="{00000000-0005-0000-0000-00004B0B0000}"/>
    <cellStyle name="20% - Accent1 8" xfId="3570" hidden="1" xr:uid="{00000000-0005-0000-0000-00004C0B0000}"/>
    <cellStyle name="20% - Accent1 8" xfId="3714" hidden="1" xr:uid="{00000000-0005-0000-0000-00004D0B0000}"/>
    <cellStyle name="20% - Accent1 8" xfId="3964" hidden="1" xr:uid="{00000000-0005-0000-0000-00004E0B0000}"/>
    <cellStyle name="20% - Accent1 8" xfId="3912" hidden="1" xr:uid="{00000000-0005-0000-0000-00004F0B0000}"/>
    <cellStyle name="20% - Accent1 8" xfId="2440" hidden="1" xr:uid="{00000000-0005-0000-0000-0000500B0000}"/>
    <cellStyle name="20% - Accent1 8" xfId="1699" hidden="1" xr:uid="{00000000-0005-0000-0000-0000510B0000}"/>
    <cellStyle name="20% - Accent1 8" xfId="5038" hidden="1" xr:uid="{00000000-0005-0000-0000-0000520B0000}"/>
    <cellStyle name="20% - Accent1 8" xfId="5229" hidden="1" xr:uid="{00000000-0005-0000-0000-0000530B0000}"/>
    <cellStyle name="20% - Accent1 8" xfId="2676" hidden="1" xr:uid="{00000000-0005-0000-0000-0000540B0000}"/>
    <cellStyle name="20% - Accent1 8" xfId="6066" hidden="1" xr:uid="{00000000-0005-0000-0000-0000550B0000}"/>
    <cellStyle name="20% - Accent1 8" xfId="6237" hidden="1" xr:uid="{00000000-0005-0000-0000-0000560B0000}"/>
    <cellStyle name="20% - Accent1 8" xfId="2670" hidden="1" xr:uid="{00000000-0005-0000-0000-0000570B0000}"/>
    <cellStyle name="20% - Accent1 8" xfId="7057" hidden="1" xr:uid="{00000000-0005-0000-0000-0000580B0000}"/>
    <cellStyle name="20% - Accent1 8" xfId="7749" hidden="1" xr:uid="{00000000-0005-0000-0000-0000590B0000}"/>
    <cellStyle name="20% - Accent1 8" xfId="7828" hidden="1" xr:uid="{00000000-0005-0000-0000-00005A0B0000}"/>
    <cellStyle name="20% - Accent1 8" xfId="7905" hidden="1" xr:uid="{00000000-0005-0000-0000-00005B0B0000}"/>
    <cellStyle name="20% - Accent1 8" xfId="7983" hidden="1" xr:uid="{00000000-0005-0000-0000-00005C0B0000}"/>
    <cellStyle name="20% - Accent1 8" xfId="8567" hidden="1" xr:uid="{00000000-0005-0000-0000-00005D0B0000}"/>
    <cellStyle name="20% - Accent1 8" xfId="8644" hidden="1" xr:uid="{00000000-0005-0000-0000-00005E0B0000}"/>
    <cellStyle name="20% - Accent1 8" xfId="8723" hidden="1" xr:uid="{00000000-0005-0000-0000-00005F0B0000}"/>
    <cellStyle name="20% - Accent1 8" xfId="8840" hidden="1" xr:uid="{00000000-0005-0000-0000-0000600B0000}"/>
    <cellStyle name="20% - Accent1 8" xfId="8813" hidden="1" xr:uid="{00000000-0005-0000-0000-0000610B0000}"/>
    <cellStyle name="20% - Accent1 8" xfId="8459" hidden="1" xr:uid="{00000000-0005-0000-0000-0000620B0000}"/>
    <cellStyle name="20% - Accent1 8" xfId="8303" hidden="1" xr:uid="{00000000-0005-0000-0000-0000630B0000}"/>
    <cellStyle name="20% - Accent1 8" xfId="9239" hidden="1" xr:uid="{00000000-0005-0000-0000-0000640B0000}"/>
    <cellStyle name="20% - Accent1 8" xfId="9317" hidden="1" xr:uid="{00000000-0005-0000-0000-0000650B0000}"/>
    <cellStyle name="20% - Accent1 8" xfId="9418" hidden="1" xr:uid="{00000000-0005-0000-0000-0000660B0000}"/>
    <cellStyle name="20% - Accent1 8" xfId="9400" hidden="1" xr:uid="{00000000-0005-0000-0000-0000670B0000}"/>
    <cellStyle name="20% - Accent1 8" xfId="8821" hidden="1" xr:uid="{00000000-0005-0000-0000-0000680B0000}"/>
    <cellStyle name="20% - Accent1 8" xfId="8463" hidden="1" xr:uid="{00000000-0005-0000-0000-0000690B0000}"/>
    <cellStyle name="20% - Accent1 8" xfId="9771" hidden="1" xr:uid="{00000000-0005-0000-0000-00006A0B0000}"/>
    <cellStyle name="20% - Accent1 8" xfId="9849" hidden="1" xr:uid="{00000000-0005-0000-0000-00006B0B0000}"/>
    <cellStyle name="20% - Accent1 8" xfId="8870" hidden="1" xr:uid="{00000000-0005-0000-0000-00006C0B0000}"/>
    <cellStyle name="20% - Accent1 8" xfId="10108" hidden="1" xr:uid="{00000000-0005-0000-0000-00006D0B0000}"/>
    <cellStyle name="20% - Accent1 8" xfId="10186" hidden="1" xr:uid="{00000000-0005-0000-0000-00006E0B0000}"/>
    <cellStyle name="20% - Accent1 8" xfId="8867" hidden="1" xr:uid="{00000000-0005-0000-0000-00006F0B0000}"/>
    <cellStyle name="20% - Accent1 8" xfId="10445" hidden="1" xr:uid="{00000000-0005-0000-0000-0000700B0000}"/>
    <cellStyle name="20% - Accent1 8" xfId="10541" hidden="1" xr:uid="{00000000-0005-0000-0000-0000710B0000}"/>
    <cellStyle name="20% - Accent1 8" xfId="10620" hidden="1" xr:uid="{00000000-0005-0000-0000-0000720B0000}"/>
    <cellStyle name="20% - Accent1 8" xfId="10697" hidden="1" xr:uid="{00000000-0005-0000-0000-0000730B0000}"/>
    <cellStyle name="20% - Accent1 8" xfId="10775" hidden="1" xr:uid="{00000000-0005-0000-0000-0000740B0000}"/>
    <cellStyle name="20% - Accent1 8" xfId="11359" hidden="1" xr:uid="{00000000-0005-0000-0000-0000750B0000}"/>
    <cellStyle name="20% - Accent1 8" xfId="11436" hidden="1" xr:uid="{00000000-0005-0000-0000-0000760B0000}"/>
    <cellStyle name="20% - Accent1 8" xfId="11515" hidden="1" xr:uid="{00000000-0005-0000-0000-0000770B0000}"/>
    <cellStyle name="20% - Accent1 8" xfId="11632" hidden="1" xr:uid="{00000000-0005-0000-0000-0000780B0000}"/>
    <cellStyle name="20% - Accent1 8" xfId="11605" hidden="1" xr:uid="{00000000-0005-0000-0000-0000790B0000}"/>
    <cellStyle name="20% - Accent1 8" xfId="11251" hidden="1" xr:uid="{00000000-0005-0000-0000-00007A0B0000}"/>
    <cellStyle name="20% - Accent1 8" xfId="11095" hidden="1" xr:uid="{00000000-0005-0000-0000-00007B0B0000}"/>
    <cellStyle name="20% - Accent1 8" xfId="12031" hidden="1" xr:uid="{00000000-0005-0000-0000-00007C0B0000}"/>
    <cellStyle name="20% - Accent1 8" xfId="12109" hidden="1" xr:uid="{00000000-0005-0000-0000-00007D0B0000}"/>
    <cellStyle name="20% - Accent1 8" xfId="12210" hidden="1" xr:uid="{00000000-0005-0000-0000-00007E0B0000}"/>
    <cellStyle name="20% - Accent1 8" xfId="12192" hidden="1" xr:uid="{00000000-0005-0000-0000-00007F0B0000}"/>
    <cellStyle name="20% - Accent1 8" xfId="11613" hidden="1" xr:uid="{00000000-0005-0000-0000-0000800B0000}"/>
    <cellStyle name="20% - Accent1 8" xfId="11255" hidden="1" xr:uid="{00000000-0005-0000-0000-0000810B0000}"/>
    <cellStyle name="20% - Accent1 8" xfId="12563" hidden="1" xr:uid="{00000000-0005-0000-0000-0000820B0000}"/>
    <cellStyle name="20% - Accent1 8" xfId="12641" hidden="1" xr:uid="{00000000-0005-0000-0000-0000830B0000}"/>
    <cellStyle name="20% - Accent1 8" xfId="11662" hidden="1" xr:uid="{00000000-0005-0000-0000-0000840B0000}"/>
    <cellStyle name="20% - Accent1 8" xfId="12900" hidden="1" xr:uid="{00000000-0005-0000-0000-0000850B0000}"/>
    <cellStyle name="20% - Accent1 8" xfId="12978" hidden="1" xr:uid="{00000000-0005-0000-0000-0000860B0000}"/>
    <cellStyle name="20% - Accent1 8" xfId="11659" hidden="1" xr:uid="{00000000-0005-0000-0000-0000870B0000}"/>
    <cellStyle name="20% - Accent1 8" xfId="13237" hidden="1" xr:uid="{00000000-0005-0000-0000-0000880B0000}"/>
    <cellStyle name="20% - Accent1 8" xfId="7598" hidden="1" xr:uid="{00000000-0005-0000-0000-0000890B0000}"/>
    <cellStyle name="20% - Accent1 8" xfId="7519" hidden="1" xr:uid="{00000000-0005-0000-0000-00008A0B0000}"/>
    <cellStyle name="20% - Accent1 8" xfId="7440" hidden="1" xr:uid="{00000000-0005-0000-0000-00008B0B0000}"/>
    <cellStyle name="20% - Accent1 8" xfId="7357" hidden="1" xr:uid="{00000000-0005-0000-0000-00008C0B0000}"/>
    <cellStyle name="20% - Accent1 8" xfId="5589" hidden="1" xr:uid="{00000000-0005-0000-0000-00008D0B0000}"/>
    <cellStyle name="20% - Accent1 8" xfId="5501" hidden="1" xr:uid="{00000000-0005-0000-0000-00008E0B0000}"/>
    <cellStyle name="20% - Accent1 8" xfId="5412" hidden="1" xr:uid="{00000000-0005-0000-0000-00008F0B0000}"/>
    <cellStyle name="20% - Accent1 8" xfId="5030" hidden="1" xr:uid="{00000000-0005-0000-0000-0000900B0000}"/>
    <cellStyle name="20% - Accent1 8" xfId="5267" hidden="1" xr:uid="{00000000-0005-0000-0000-0000910B0000}"/>
    <cellStyle name="20% - Accent1 8" xfId="5872" hidden="1" xr:uid="{00000000-0005-0000-0000-0000920B0000}"/>
    <cellStyle name="20% - Accent1 8" xfId="6469" hidden="1" xr:uid="{00000000-0005-0000-0000-0000930B0000}"/>
    <cellStyle name="20% - Accent1 8" xfId="3785" hidden="1" xr:uid="{00000000-0005-0000-0000-0000940B0000}"/>
    <cellStyle name="20% - Accent1 8" xfId="3578" hidden="1" xr:uid="{00000000-0005-0000-0000-0000950B0000}"/>
    <cellStyle name="20% - Accent1 8" xfId="3379" hidden="1" xr:uid="{00000000-0005-0000-0000-0000960B0000}"/>
    <cellStyle name="20% - Accent1 8" xfId="3410" hidden="1" xr:uid="{00000000-0005-0000-0000-0000970B0000}"/>
    <cellStyle name="20% - Accent1 8" xfId="5230" hidden="1" xr:uid="{00000000-0005-0000-0000-0000980B0000}"/>
    <cellStyle name="20% - Accent1 8" xfId="5868" hidden="1" xr:uid="{00000000-0005-0000-0000-0000990B0000}"/>
    <cellStyle name="20% - Accent1 8" xfId="2106" hidden="1" xr:uid="{00000000-0005-0000-0000-00009A0B0000}"/>
    <cellStyle name="20% - Accent1 8" xfId="1891" hidden="1" xr:uid="{00000000-0005-0000-0000-00009B0B0000}"/>
    <cellStyle name="20% - Accent1 8" xfId="4924" hidden="1" xr:uid="{00000000-0005-0000-0000-00009C0B0000}"/>
    <cellStyle name="20% - Accent1 8" xfId="1051" hidden="1" xr:uid="{00000000-0005-0000-0000-00009D0B0000}"/>
    <cellStyle name="20% - Accent1 8" xfId="911" hidden="1" xr:uid="{00000000-0005-0000-0000-00009E0B0000}"/>
    <cellStyle name="20% - Accent1 8" xfId="4929" hidden="1" xr:uid="{00000000-0005-0000-0000-00009F0B0000}"/>
    <cellStyle name="20% - Accent1 8" xfId="13384" hidden="1" xr:uid="{00000000-0005-0000-0000-0000A00B0000}"/>
    <cellStyle name="20% - Accent1 8" xfId="13904" hidden="1" xr:uid="{00000000-0005-0000-0000-0000A10B0000}"/>
    <cellStyle name="20% - Accent1 8" xfId="13983" hidden="1" xr:uid="{00000000-0005-0000-0000-0000A20B0000}"/>
    <cellStyle name="20% - Accent1 8" xfId="14060" hidden="1" xr:uid="{00000000-0005-0000-0000-0000A30B0000}"/>
    <cellStyle name="20% - Accent1 8" xfId="14138" hidden="1" xr:uid="{00000000-0005-0000-0000-0000A40B0000}"/>
    <cellStyle name="20% - Accent1 8" xfId="14722" hidden="1" xr:uid="{00000000-0005-0000-0000-0000A50B0000}"/>
    <cellStyle name="20% - Accent1 8" xfId="14799" hidden="1" xr:uid="{00000000-0005-0000-0000-0000A60B0000}"/>
    <cellStyle name="20% - Accent1 8" xfId="14878" hidden="1" xr:uid="{00000000-0005-0000-0000-0000A70B0000}"/>
    <cellStyle name="20% - Accent1 8" xfId="14995" hidden="1" xr:uid="{00000000-0005-0000-0000-0000A80B0000}"/>
    <cellStyle name="20% - Accent1 8" xfId="14968" hidden="1" xr:uid="{00000000-0005-0000-0000-0000A90B0000}"/>
    <cellStyle name="20% - Accent1 8" xfId="14614" hidden="1" xr:uid="{00000000-0005-0000-0000-0000AA0B0000}"/>
    <cellStyle name="20% - Accent1 8" xfId="14458" hidden="1" xr:uid="{00000000-0005-0000-0000-0000AB0B0000}"/>
    <cellStyle name="20% - Accent1 8" xfId="15394" hidden="1" xr:uid="{00000000-0005-0000-0000-0000AC0B0000}"/>
    <cellStyle name="20% - Accent1 8" xfId="15472" hidden="1" xr:uid="{00000000-0005-0000-0000-0000AD0B0000}"/>
    <cellStyle name="20% - Accent1 8" xfId="15573" hidden="1" xr:uid="{00000000-0005-0000-0000-0000AE0B0000}"/>
    <cellStyle name="20% - Accent1 8" xfId="15555" hidden="1" xr:uid="{00000000-0005-0000-0000-0000AF0B0000}"/>
    <cellStyle name="20% - Accent1 8" xfId="14976" hidden="1" xr:uid="{00000000-0005-0000-0000-0000B00B0000}"/>
    <cellStyle name="20% - Accent1 8" xfId="14618" hidden="1" xr:uid="{00000000-0005-0000-0000-0000B10B0000}"/>
    <cellStyle name="20% - Accent1 8" xfId="15926" hidden="1" xr:uid="{00000000-0005-0000-0000-0000B20B0000}"/>
    <cellStyle name="20% - Accent1 8" xfId="16004" hidden="1" xr:uid="{00000000-0005-0000-0000-0000B30B0000}"/>
    <cellStyle name="20% - Accent1 8" xfId="15025" hidden="1" xr:uid="{00000000-0005-0000-0000-0000B40B0000}"/>
    <cellStyle name="20% - Accent1 8" xfId="16263" hidden="1" xr:uid="{00000000-0005-0000-0000-0000B50B0000}"/>
    <cellStyle name="20% - Accent1 8" xfId="16341" hidden="1" xr:uid="{00000000-0005-0000-0000-0000B60B0000}"/>
    <cellStyle name="20% - Accent1 8" xfId="15022" hidden="1" xr:uid="{00000000-0005-0000-0000-0000B70B0000}"/>
    <cellStyle name="20% - Accent1 8" xfId="16600" hidden="1" xr:uid="{00000000-0005-0000-0000-0000B80B0000}"/>
    <cellStyle name="20% - Accent1 8" xfId="16696" hidden="1" xr:uid="{00000000-0005-0000-0000-0000B90B0000}"/>
    <cellStyle name="20% - Accent1 8" xfId="16775" hidden="1" xr:uid="{00000000-0005-0000-0000-0000BA0B0000}"/>
    <cellStyle name="20% - Accent1 8" xfId="16852" hidden="1" xr:uid="{00000000-0005-0000-0000-0000BB0B0000}"/>
    <cellStyle name="20% - Accent1 8" xfId="16930" hidden="1" xr:uid="{00000000-0005-0000-0000-0000BC0B0000}"/>
    <cellStyle name="20% - Accent1 8" xfId="17514" hidden="1" xr:uid="{00000000-0005-0000-0000-0000BD0B0000}"/>
    <cellStyle name="20% - Accent1 8" xfId="17591" hidden="1" xr:uid="{00000000-0005-0000-0000-0000BE0B0000}"/>
    <cellStyle name="20% - Accent1 8" xfId="17670" hidden="1" xr:uid="{00000000-0005-0000-0000-0000BF0B0000}"/>
    <cellStyle name="20% - Accent1 8" xfId="17787" hidden="1" xr:uid="{00000000-0005-0000-0000-0000C00B0000}"/>
    <cellStyle name="20% - Accent1 8" xfId="17760" hidden="1" xr:uid="{00000000-0005-0000-0000-0000C10B0000}"/>
    <cellStyle name="20% - Accent1 8" xfId="17406" hidden="1" xr:uid="{00000000-0005-0000-0000-0000C20B0000}"/>
    <cellStyle name="20% - Accent1 8" xfId="17250" hidden="1" xr:uid="{00000000-0005-0000-0000-0000C30B0000}"/>
    <cellStyle name="20% - Accent1 8" xfId="18186" hidden="1" xr:uid="{00000000-0005-0000-0000-0000C40B0000}"/>
    <cellStyle name="20% - Accent1 8" xfId="18264" hidden="1" xr:uid="{00000000-0005-0000-0000-0000C50B0000}"/>
    <cellStyle name="20% - Accent1 8" xfId="18365" hidden="1" xr:uid="{00000000-0005-0000-0000-0000C60B0000}"/>
    <cellStyle name="20% - Accent1 8" xfId="18347" hidden="1" xr:uid="{00000000-0005-0000-0000-0000C70B0000}"/>
    <cellStyle name="20% - Accent1 8" xfId="17768" hidden="1" xr:uid="{00000000-0005-0000-0000-0000C80B0000}"/>
    <cellStyle name="20% - Accent1 8" xfId="17410" hidden="1" xr:uid="{00000000-0005-0000-0000-0000C90B0000}"/>
    <cellStyle name="20% - Accent1 8" xfId="18718" hidden="1" xr:uid="{00000000-0005-0000-0000-0000CA0B0000}"/>
    <cellStyle name="20% - Accent1 8" xfId="18796" hidden="1" xr:uid="{00000000-0005-0000-0000-0000CB0B0000}"/>
    <cellStyle name="20% - Accent1 8" xfId="17817" hidden="1" xr:uid="{00000000-0005-0000-0000-0000CC0B0000}"/>
    <cellStyle name="20% - Accent1 8" xfId="19055" hidden="1" xr:uid="{00000000-0005-0000-0000-0000CD0B0000}"/>
    <cellStyle name="20% - Accent1 8" xfId="19133" hidden="1" xr:uid="{00000000-0005-0000-0000-0000CE0B0000}"/>
    <cellStyle name="20% - Accent1 8" xfId="17814" hidden="1" xr:uid="{00000000-0005-0000-0000-0000CF0B0000}"/>
    <cellStyle name="20% - Accent1 8" xfId="19392" hidden="1" xr:uid="{00000000-0005-0000-0000-0000D00B0000}"/>
    <cellStyle name="20% - Accent1 8" xfId="13858" hidden="1" xr:uid="{00000000-0005-0000-0000-0000D10B0000}"/>
    <cellStyle name="20% - Accent1 8" xfId="13779" hidden="1" xr:uid="{00000000-0005-0000-0000-0000D20B0000}"/>
    <cellStyle name="20% - Accent1 8" xfId="13700" hidden="1" xr:uid="{00000000-0005-0000-0000-0000D30B0000}"/>
    <cellStyle name="20% - Accent1 8" xfId="13617" hidden="1" xr:uid="{00000000-0005-0000-0000-0000D40B0000}"/>
    <cellStyle name="20% - Accent1 8" xfId="6462" hidden="1" xr:uid="{00000000-0005-0000-0000-0000D50B0000}"/>
    <cellStyle name="20% - Accent1 8" xfId="6308" hidden="1" xr:uid="{00000000-0005-0000-0000-0000D60B0000}"/>
    <cellStyle name="20% - Accent1 8" xfId="6060" hidden="1" xr:uid="{00000000-0005-0000-0000-0000D70B0000}"/>
    <cellStyle name="20% - Accent1 8" xfId="5722" hidden="1" xr:uid="{00000000-0005-0000-0000-0000D80B0000}"/>
    <cellStyle name="20% - Accent1 8" xfId="5816" hidden="1" xr:uid="{00000000-0005-0000-0000-0000D90B0000}"/>
    <cellStyle name="20% - Accent1 8" xfId="6736" hidden="1" xr:uid="{00000000-0005-0000-0000-0000DA0B0000}"/>
    <cellStyle name="20% - Accent1 8" xfId="7136" hidden="1" xr:uid="{00000000-0005-0000-0000-0000DB0B0000}"/>
    <cellStyle name="20% - Accent1 8" xfId="4130" hidden="1" xr:uid="{00000000-0005-0000-0000-0000DC0B0000}"/>
    <cellStyle name="20% - Accent1 8" xfId="4042" hidden="1" xr:uid="{00000000-0005-0000-0000-0000DD0B0000}"/>
    <cellStyle name="20% - Accent1 8" xfId="3758" hidden="1" xr:uid="{00000000-0005-0000-0000-0000DE0B0000}"/>
    <cellStyle name="20% - Accent1 8" xfId="3923" hidden="1" xr:uid="{00000000-0005-0000-0000-0000DF0B0000}"/>
    <cellStyle name="20% - Accent1 8" xfId="5784" hidden="1" xr:uid="{00000000-0005-0000-0000-0000E00B0000}"/>
    <cellStyle name="20% - Accent1 8" xfId="6732" hidden="1" xr:uid="{00000000-0005-0000-0000-0000E10B0000}"/>
    <cellStyle name="20% - Accent1 8" xfId="2438" hidden="1" xr:uid="{00000000-0005-0000-0000-0000E20B0000}"/>
    <cellStyle name="20% - Accent1 8" xfId="2319" hidden="1" xr:uid="{00000000-0005-0000-0000-0000E30B0000}"/>
    <cellStyle name="20% - Accent1 8" xfId="5373" hidden="1" xr:uid="{00000000-0005-0000-0000-0000E40B0000}"/>
    <cellStyle name="20% - Accent1 8" xfId="1194" hidden="1" xr:uid="{00000000-0005-0000-0000-0000E50B0000}"/>
    <cellStyle name="20% - Accent1 8" xfId="1025" hidden="1" xr:uid="{00000000-0005-0000-0000-0000E60B0000}"/>
    <cellStyle name="20% - Accent1 8" xfId="5410" hidden="1" xr:uid="{00000000-0005-0000-0000-0000E70B0000}"/>
    <cellStyle name="20% - Accent1 8" xfId="19530" hidden="1" xr:uid="{00000000-0005-0000-0000-0000E80B0000}"/>
    <cellStyle name="20% - Accent1 8" xfId="19626" hidden="1" xr:uid="{00000000-0005-0000-0000-0000E90B0000}"/>
    <cellStyle name="20% - Accent1 8" xfId="19705" hidden="1" xr:uid="{00000000-0005-0000-0000-0000EA0B0000}"/>
    <cellStyle name="20% - Accent1 8" xfId="19782" hidden="1" xr:uid="{00000000-0005-0000-0000-0000EB0B0000}"/>
    <cellStyle name="20% - Accent1 8" xfId="19860" hidden="1" xr:uid="{00000000-0005-0000-0000-0000EC0B0000}"/>
    <cellStyle name="20% - Accent1 8" xfId="20444" hidden="1" xr:uid="{00000000-0005-0000-0000-0000ED0B0000}"/>
    <cellStyle name="20% - Accent1 8" xfId="20521" hidden="1" xr:uid="{00000000-0005-0000-0000-0000EE0B0000}"/>
    <cellStyle name="20% - Accent1 8" xfId="20600" hidden="1" xr:uid="{00000000-0005-0000-0000-0000EF0B0000}"/>
    <cellStyle name="20% - Accent1 8" xfId="20717" hidden="1" xr:uid="{00000000-0005-0000-0000-0000F00B0000}"/>
    <cellStyle name="20% - Accent1 8" xfId="20690" hidden="1" xr:uid="{00000000-0005-0000-0000-0000F10B0000}"/>
    <cellStyle name="20% - Accent1 8" xfId="20336" hidden="1" xr:uid="{00000000-0005-0000-0000-0000F20B0000}"/>
    <cellStyle name="20% - Accent1 8" xfId="20180" hidden="1" xr:uid="{00000000-0005-0000-0000-0000F30B0000}"/>
    <cellStyle name="20% - Accent1 8" xfId="21116" hidden="1" xr:uid="{00000000-0005-0000-0000-0000F40B0000}"/>
    <cellStyle name="20% - Accent1 8" xfId="21194" hidden="1" xr:uid="{00000000-0005-0000-0000-0000F50B0000}"/>
    <cellStyle name="20% - Accent1 8" xfId="21295" hidden="1" xr:uid="{00000000-0005-0000-0000-0000F60B0000}"/>
    <cellStyle name="20% - Accent1 8" xfId="21277" hidden="1" xr:uid="{00000000-0005-0000-0000-0000F70B0000}"/>
    <cellStyle name="20% - Accent1 8" xfId="20698" hidden="1" xr:uid="{00000000-0005-0000-0000-0000F80B0000}"/>
    <cellStyle name="20% - Accent1 8" xfId="20340" hidden="1" xr:uid="{00000000-0005-0000-0000-0000F90B0000}"/>
    <cellStyle name="20% - Accent1 8" xfId="21648" hidden="1" xr:uid="{00000000-0005-0000-0000-0000FA0B0000}"/>
    <cellStyle name="20% - Accent1 8" xfId="21726" hidden="1" xr:uid="{00000000-0005-0000-0000-0000FB0B0000}"/>
    <cellStyle name="20% - Accent1 8" xfId="20747" hidden="1" xr:uid="{00000000-0005-0000-0000-0000FC0B0000}"/>
    <cellStyle name="20% - Accent1 8" xfId="21985" hidden="1" xr:uid="{00000000-0005-0000-0000-0000FD0B0000}"/>
    <cellStyle name="20% - Accent1 8" xfId="22063" hidden="1" xr:uid="{00000000-0005-0000-0000-0000FE0B0000}"/>
    <cellStyle name="20% - Accent1 8" xfId="20744" hidden="1" xr:uid="{00000000-0005-0000-0000-0000FF0B0000}"/>
    <cellStyle name="20% - Accent1 8" xfId="22322" hidden="1" xr:uid="{00000000-0005-0000-0000-0000000C0000}"/>
    <cellStyle name="20% - Accent1 8" xfId="22418" hidden="1" xr:uid="{00000000-0005-0000-0000-0000010C0000}"/>
    <cellStyle name="20% - Accent1 8" xfId="22497" hidden="1" xr:uid="{00000000-0005-0000-0000-0000020C0000}"/>
    <cellStyle name="20% - Accent1 8" xfId="22574" hidden="1" xr:uid="{00000000-0005-0000-0000-0000030C0000}"/>
    <cellStyle name="20% - Accent1 8" xfId="22652" hidden="1" xr:uid="{00000000-0005-0000-0000-0000040C0000}"/>
    <cellStyle name="20% - Accent1 8" xfId="23236" hidden="1" xr:uid="{00000000-0005-0000-0000-0000050C0000}"/>
    <cellStyle name="20% - Accent1 8" xfId="23313" hidden="1" xr:uid="{00000000-0005-0000-0000-0000060C0000}"/>
    <cellStyle name="20% - Accent1 8" xfId="23392" hidden="1" xr:uid="{00000000-0005-0000-0000-0000070C0000}"/>
    <cellStyle name="20% - Accent1 8" xfId="23509" hidden="1" xr:uid="{00000000-0005-0000-0000-0000080C0000}"/>
    <cellStyle name="20% - Accent1 8" xfId="23482" hidden="1" xr:uid="{00000000-0005-0000-0000-0000090C0000}"/>
    <cellStyle name="20% - Accent1 8" xfId="23128" hidden="1" xr:uid="{00000000-0005-0000-0000-00000A0C0000}"/>
    <cellStyle name="20% - Accent1 8" xfId="22972" hidden="1" xr:uid="{00000000-0005-0000-0000-00000B0C0000}"/>
    <cellStyle name="20% - Accent1 8" xfId="23908" hidden="1" xr:uid="{00000000-0005-0000-0000-00000C0C0000}"/>
    <cellStyle name="20% - Accent1 8" xfId="23986" hidden="1" xr:uid="{00000000-0005-0000-0000-00000D0C0000}"/>
    <cellStyle name="20% - Accent1 8" xfId="24087" hidden="1" xr:uid="{00000000-0005-0000-0000-00000E0C0000}"/>
    <cellStyle name="20% - Accent1 8" xfId="24069" hidden="1" xr:uid="{00000000-0005-0000-0000-00000F0C0000}"/>
    <cellStyle name="20% - Accent1 8" xfId="23490" hidden="1" xr:uid="{00000000-0005-0000-0000-0000100C0000}"/>
    <cellStyle name="20% - Accent1 8" xfId="23132" hidden="1" xr:uid="{00000000-0005-0000-0000-0000110C0000}"/>
    <cellStyle name="20% - Accent1 8" xfId="24440" hidden="1" xr:uid="{00000000-0005-0000-0000-0000120C0000}"/>
    <cellStyle name="20% - Accent1 8" xfId="24518" hidden="1" xr:uid="{00000000-0005-0000-0000-0000130C0000}"/>
    <cellStyle name="20% - Accent1 8" xfId="23539" hidden="1" xr:uid="{00000000-0005-0000-0000-0000140C0000}"/>
    <cellStyle name="20% - Accent1 8" xfId="24777" hidden="1" xr:uid="{00000000-0005-0000-0000-0000150C0000}"/>
    <cellStyle name="20% - Accent1 8" xfId="24855" hidden="1" xr:uid="{00000000-0005-0000-0000-0000160C0000}"/>
    <cellStyle name="20% - Accent1 8" xfId="23536" hidden="1" xr:uid="{00000000-0005-0000-0000-0000170C0000}"/>
    <cellStyle name="20% - Accent1 8" xfId="25114" hidden="1" xr:uid="{00000000-0005-0000-0000-0000180C0000}"/>
    <cellStyle name="20% - Accent1 8" xfId="25221" hidden="1" xr:uid="{00000000-0005-0000-0000-0000190C0000}"/>
    <cellStyle name="20% - Accent1 8" xfId="25304" hidden="1" xr:uid="{00000000-0005-0000-0000-00001A0C0000}"/>
    <cellStyle name="20% - Accent1 8" xfId="25383" hidden="1" xr:uid="{00000000-0005-0000-0000-00001B0C0000}"/>
    <cellStyle name="20% - Accent1 8" xfId="25638" hidden="1" xr:uid="{00000000-0005-0000-0000-00001C0C0000}"/>
    <cellStyle name="20% - Accent1 8" xfId="27011" hidden="1" xr:uid="{00000000-0005-0000-0000-00001D0C0000}"/>
    <cellStyle name="20% - Accent1 8" xfId="27141" hidden="1" xr:uid="{00000000-0005-0000-0000-00001E0C0000}"/>
    <cellStyle name="20% - Accent1 8" xfId="27293" hidden="1" xr:uid="{00000000-0005-0000-0000-00001F0C0000}"/>
    <cellStyle name="20% - Accent1 8" xfId="27660" hidden="1" xr:uid="{00000000-0005-0000-0000-0000200C0000}"/>
    <cellStyle name="20% - Accent1 8" xfId="27548" hidden="1" xr:uid="{00000000-0005-0000-0000-0000210C0000}"/>
    <cellStyle name="20% - Accent1 8" xfId="26820" hidden="1" xr:uid="{00000000-0005-0000-0000-0000220C0000}"/>
    <cellStyle name="20% - Accent1 8" xfId="26451" hidden="1" xr:uid="{00000000-0005-0000-0000-0000230C0000}"/>
    <cellStyle name="20% - Accent1 8" xfId="28698" hidden="1" xr:uid="{00000000-0005-0000-0000-0000240C0000}"/>
    <cellStyle name="20% - Accent1 8" xfId="28842" hidden="1" xr:uid="{00000000-0005-0000-0000-0000250C0000}"/>
    <cellStyle name="20% - Accent1 8" xfId="29092" hidden="1" xr:uid="{00000000-0005-0000-0000-0000260C0000}"/>
    <cellStyle name="20% - Accent1 8" xfId="29040" hidden="1" xr:uid="{00000000-0005-0000-0000-0000270C0000}"/>
    <cellStyle name="20% - Accent1 8" xfId="27568" hidden="1" xr:uid="{00000000-0005-0000-0000-0000280C0000}"/>
    <cellStyle name="20% - Accent1 8" xfId="26827" hidden="1" xr:uid="{00000000-0005-0000-0000-0000290C0000}"/>
    <cellStyle name="20% - Accent1 8" xfId="30166" hidden="1" xr:uid="{00000000-0005-0000-0000-00002A0C0000}"/>
    <cellStyle name="20% - Accent1 8" xfId="30357" hidden="1" xr:uid="{00000000-0005-0000-0000-00002B0C0000}"/>
    <cellStyle name="20% - Accent1 8" xfId="27804" hidden="1" xr:uid="{00000000-0005-0000-0000-00002C0C0000}"/>
    <cellStyle name="20% - Accent1 8" xfId="31194" hidden="1" xr:uid="{00000000-0005-0000-0000-00002D0C0000}"/>
    <cellStyle name="20% - Accent1 8" xfId="31365" hidden="1" xr:uid="{00000000-0005-0000-0000-00002E0C0000}"/>
    <cellStyle name="20% - Accent1 8" xfId="27798" hidden="1" xr:uid="{00000000-0005-0000-0000-00002F0C0000}"/>
    <cellStyle name="20% - Accent1 8" xfId="32185" hidden="1" xr:uid="{00000000-0005-0000-0000-0000300C0000}"/>
    <cellStyle name="20% - Accent1 8" xfId="32877" hidden="1" xr:uid="{00000000-0005-0000-0000-0000310C0000}"/>
    <cellStyle name="20% - Accent1 8" xfId="32956" hidden="1" xr:uid="{00000000-0005-0000-0000-0000320C0000}"/>
    <cellStyle name="20% - Accent1 8" xfId="33033" hidden="1" xr:uid="{00000000-0005-0000-0000-0000330C0000}"/>
    <cellStyle name="20% - Accent1 8" xfId="33111" hidden="1" xr:uid="{00000000-0005-0000-0000-0000340C0000}"/>
    <cellStyle name="20% - Accent1 8" xfId="33695" hidden="1" xr:uid="{00000000-0005-0000-0000-0000350C0000}"/>
    <cellStyle name="20% - Accent1 8" xfId="33772" hidden="1" xr:uid="{00000000-0005-0000-0000-0000360C0000}"/>
    <cellStyle name="20% - Accent1 8" xfId="33851" hidden="1" xr:uid="{00000000-0005-0000-0000-0000370C0000}"/>
    <cellStyle name="20% - Accent1 8" xfId="33968" hidden="1" xr:uid="{00000000-0005-0000-0000-0000380C0000}"/>
    <cellStyle name="20% - Accent1 8" xfId="33941" hidden="1" xr:uid="{00000000-0005-0000-0000-0000390C0000}"/>
    <cellStyle name="20% - Accent1 8" xfId="33587" hidden="1" xr:uid="{00000000-0005-0000-0000-00003A0C0000}"/>
    <cellStyle name="20% - Accent1 8" xfId="33431" hidden="1" xr:uid="{00000000-0005-0000-0000-00003B0C0000}"/>
    <cellStyle name="20% - Accent1 8" xfId="34367" hidden="1" xr:uid="{00000000-0005-0000-0000-00003C0C0000}"/>
    <cellStyle name="20% - Accent1 8" xfId="34445" hidden="1" xr:uid="{00000000-0005-0000-0000-00003D0C0000}"/>
    <cellStyle name="20% - Accent1 8" xfId="34546" hidden="1" xr:uid="{00000000-0005-0000-0000-00003E0C0000}"/>
    <cellStyle name="20% - Accent1 8" xfId="34528" hidden="1" xr:uid="{00000000-0005-0000-0000-00003F0C0000}"/>
    <cellStyle name="20% - Accent1 8" xfId="33949" hidden="1" xr:uid="{00000000-0005-0000-0000-0000400C0000}"/>
    <cellStyle name="20% - Accent1 8" xfId="33591" hidden="1" xr:uid="{00000000-0005-0000-0000-0000410C0000}"/>
    <cellStyle name="20% - Accent1 8" xfId="34899" hidden="1" xr:uid="{00000000-0005-0000-0000-0000420C0000}"/>
    <cellStyle name="20% - Accent1 8" xfId="34977" hidden="1" xr:uid="{00000000-0005-0000-0000-0000430C0000}"/>
    <cellStyle name="20% - Accent1 8" xfId="33998" hidden="1" xr:uid="{00000000-0005-0000-0000-0000440C0000}"/>
    <cellStyle name="20% - Accent1 8" xfId="35236" hidden="1" xr:uid="{00000000-0005-0000-0000-0000450C0000}"/>
    <cellStyle name="20% - Accent1 8" xfId="35314" hidden="1" xr:uid="{00000000-0005-0000-0000-0000460C0000}"/>
    <cellStyle name="20% - Accent1 8" xfId="33995" hidden="1" xr:uid="{00000000-0005-0000-0000-0000470C0000}"/>
    <cellStyle name="20% - Accent1 8" xfId="35573" hidden="1" xr:uid="{00000000-0005-0000-0000-0000480C0000}"/>
    <cellStyle name="20% - Accent1 8" xfId="35669" hidden="1" xr:uid="{00000000-0005-0000-0000-0000490C0000}"/>
    <cellStyle name="20% - Accent1 8" xfId="35748" hidden="1" xr:uid="{00000000-0005-0000-0000-00004A0C0000}"/>
    <cellStyle name="20% - Accent1 8" xfId="35825" hidden="1" xr:uid="{00000000-0005-0000-0000-00004B0C0000}"/>
    <cellStyle name="20% - Accent1 8" xfId="35903" hidden="1" xr:uid="{00000000-0005-0000-0000-00004C0C0000}"/>
    <cellStyle name="20% - Accent1 8" xfId="36487" hidden="1" xr:uid="{00000000-0005-0000-0000-00004D0C0000}"/>
    <cellStyle name="20% - Accent1 8" xfId="36564" hidden="1" xr:uid="{00000000-0005-0000-0000-00004E0C0000}"/>
    <cellStyle name="20% - Accent1 8" xfId="36643" hidden="1" xr:uid="{00000000-0005-0000-0000-00004F0C0000}"/>
    <cellStyle name="20% - Accent1 8" xfId="36760" hidden="1" xr:uid="{00000000-0005-0000-0000-0000500C0000}"/>
    <cellStyle name="20% - Accent1 8" xfId="36733" hidden="1" xr:uid="{00000000-0005-0000-0000-0000510C0000}"/>
    <cellStyle name="20% - Accent1 8" xfId="36379" hidden="1" xr:uid="{00000000-0005-0000-0000-0000520C0000}"/>
    <cellStyle name="20% - Accent1 8" xfId="36223" hidden="1" xr:uid="{00000000-0005-0000-0000-0000530C0000}"/>
    <cellStyle name="20% - Accent1 8" xfId="37159" hidden="1" xr:uid="{00000000-0005-0000-0000-0000540C0000}"/>
    <cellStyle name="20% - Accent1 8" xfId="37237" hidden="1" xr:uid="{00000000-0005-0000-0000-0000550C0000}"/>
    <cellStyle name="20% - Accent1 8" xfId="37338" hidden="1" xr:uid="{00000000-0005-0000-0000-0000560C0000}"/>
    <cellStyle name="20% - Accent1 8" xfId="37320" hidden="1" xr:uid="{00000000-0005-0000-0000-0000570C0000}"/>
    <cellStyle name="20% - Accent1 8" xfId="36741" hidden="1" xr:uid="{00000000-0005-0000-0000-0000580C0000}"/>
    <cellStyle name="20% - Accent1 8" xfId="36383" hidden="1" xr:uid="{00000000-0005-0000-0000-0000590C0000}"/>
    <cellStyle name="20% - Accent1 8" xfId="37691" hidden="1" xr:uid="{00000000-0005-0000-0000-00005A0C0000}"/>
    <cellStyle name="20% - Accent1 8" xfId="37769" hidden="1" xr:uid="{00000000-0005-0000-0000-00005B0C0000}"/>
    <cellStyle name="20% - Accent1 8" xfId="36790" hidden="1" xr:uid="{00000000-0005-0000-0000-00005C0C0000}"/>
    <cellStyle name="20% - Accent1 8" xfId="38028" hidden="1" xr:uid="{00000000-0005-0000-0000-00005D0C0000}"/>
    <cellStyle name="20% - Accent1 8" xfId="38106" hidden="1" xr:uid="{00000000-0005-0000-0000-00005E0C0000}"/>
    <cellStyle name="20% - Accent1 8" xfId="36787" hidden="1" xr:uid="{00000000-0005-0000-0000-00005F0C0000}"/>
    <cellStyle name="20% - Accent1 8" xfId="38365" hidden="1" xr:uid="{00000000-0005-0000-0000-0000600C0000}"/>
    <cellStyle name="20% - Accent1 8" xfId="32726" hidden="1" xr:uid="{00000000-0005-0000-0000-0000610C0000}"/>
    <cellStyle name="20% - Accent1 8" xfId="32647" hidden="1" xr:uid="{00000000-0005-0000-0000-0000620C0000}"/>
    <cellStyle name="20% - Accent1 8" xfId="32568" hidden="1" xr:uid="{00000000-0005-0000-0000-0000630C0000}"/>
    <cellStyle name="20% - Accent1 8" xfId="32485" hidden="1" xr:uid="{00000000-0005-0000-0000-0000640C0000}"/>
    <cellStyle name="20% - Accent1 8" xfId="30717" hidden="1" xr:uid="{00000000-0005-0000-0000-0000650C0000}"/>
    <cellStyle name="20% - Accent1 8" xfId="30629" hidden="1" xr:uid="{00000000-0005-0000-0000-0000660C0000}"/>
    <cellStyle name="20% - Accent1 8" xfId="30540" hidden="1" xr:uid="{00000000-0005-0000-0000-0000670C0000}"/>
    <cellStyle name="20% - Accent1 8" xfId="30158" hidden="1" xr:uid="{00000000-0005-0000-0000-0000680C0000}"/>
    <cellStyle name="20% - Accent1 8" xfId="30395" hidden="1" xr:uid="{00000000-0005-0000-0000-0000690C0000}"/>
    <cellStyle name="20% - Accent1 8" xfId="31000" hidden="1" xr:uid="{00000000-0005-0000-0000-00006A0C0000}"/>
    <cellStyle name="20% - Accent1 8" xfId="31597" hidden="1" xr:uid="{00000000-0005-0000-0000-00006B0C0000}"/>
    <cellStyle name="20% - Accent1 8" xfId="28913" hidden="1" xr:uid="{00000000-0005-0000-0000-00006C0C0000}"/>
    <cellStyle name="20% - Accent1 8" xfId="28706" hidden="1" xr:uid="{00000000-0005-0000-0000-00006D0C0000}"/>
    <cellStyle name="20% - Accent1 8" xfId="28507" hidden="1" xr:uid="{00000000-0005-0000-0000-00006E0C0000}"/>
    <cellStyle name="20% - Accent1 8" xfId="28538" hidden="1" xr:uid="{00000000-0005-0000-0000-00006F0C0000}"/>
    <cellStyle name="20% - Accent1 8" xfId="30358" hidden="1" xr:uid="{00000000-0005-0000-0000-0000700C0000}"/>
    <cellStyle name="20% - Accent1 8" xfId="30996" hidden="1" xr:uid="{00000000-0005-0000-0000-0000710C0000}"/>
    <cellStyle name="20% - Accent1 8" xfId="27234" hidden="1" xr:uid="{00000000-0005-0000-0000-0000720C0000}"/>
    <cellStyle name="20% - Accent1 8" xfId="27019" hidden="1" xr:uid="{00000000-0005-0000-0000-0000730C0000}"/>
    <cellStyle name="20% - Accent1 8" xfId="30052" hidden="1" xr:uid="{00000000-0005-0000-0000-0000740C0000}"/>
    <cellStyle name="20% - Accent1 8" xfId="26179" hidden="1" xr:uid="{00000000-0005-0000-0000-0000750C0000}"/>
    <cellStyle name="20% - Accent1 8" xfId="26039" hidden="1" xr:uid="{00000000-0005-0000-0000-0000760C0000}"/>
    <cellStyle name="20% - Accent1 8" xfId="30057" hidden="1" xr:uid="{00000000-0005-0000-0000-0000770C0000}"/>
    <cellStyle name="20% - Accent1 8" xfId="38512" hidden="1" xr:uid="{00000000-0005-0000-0000-0000780C0000}"/>
    <cellStyle name="20% - Accent1 8" xfId="39032" hidden="1" xr:uid="{00000000-0005-0000-0000-0000790C0000}"/>
    <cellStyle name="20% - Accent1 8" xfId="39111" hidden="1" xr:uid="{00000000-0005-0000-0000-00007A0C0000}"/>
    <cellStyle name="20% - Accent1 8" xfId="39188" hidden="1" xr:uid="{00000000-0005-0000-0000-00007B0C0000}"/>
    <cellStyle name="20% - Accent1 8" xfId="39266" hidden="1" xr:uid="{00000000-0005-0000-0000-00007C0C0000}"/>
    <cellStyle name="20% - Accent1 8" xfId="39850" hidden="1" xr:uid="{00000000-0005-0000-0000-00007D0C0000}"/>
    <cellStyle name="20% - Accent1 8" xfId="39927" hidden="1" xr:uid="{00000000-0005-0000-0000-00007E0C0000}"/>
    <cellStyle name="20% - Accent1 8" xfId="40006" hidden="1" xr:uid="{00000000-0005-0000-0000-00007F0C0000}"/>
    <cellStyle name="20% - Accent1 8" xfId="40123" hidden="1" xr:uid="{00000000-0005-0000-0000-0000800C0000}"/>
    <cellStyle name="20% - Accent1 8" xfId="40096" hidden="1" xr:uid="{00000000-0005-0000-0000-0000810C0000}"/>
    <cellStyle name="20% - Accent1 8" xfId="39742" hidden="1" xr:uid="{00000000-0005-0000-0000-0000820C0000}"/>
    <cellStyle name="20% - Accent1 8" xfId="39586" hidden="1" xr:uid="{00000000-0005-0000-0000-0000830C0000}"/>
    <cellStyle name="20% - Accent1 8" xfId="40522" hidden="1" xr:uid="{00000000-0005-0000-0000-0000840C0000}"/>
    <cellStyle name="20% - Accent1 8" xfId="40600" hidden="1" xr:uid="{00000000-0005-0000-0000-0000850C0000}"/>
    <cellStyle name="20% - Accent1 8" xfId="40701" hidden="1" xr:uid="{00000000-0005-0000-0000-0000860C0000}"/>
    <cellStyle name="20% - Accent1 8" xfId="40683" hidden="1" xr:uid="{00000000-0005-0000-0000-0000870C0000}"/>
    <cellStyle name="20% - Accent1 8" xfId="40104" hidden="1" xr:uid="{00000000-0005-0000-0000-0000880C0000}"/>
    <cellStyle name="20% - Accent1 8" xfId="39746" hidden="1" xr:uid="{00000000-0005-0000-0000-0000890C0000}"/>
    <cellStyle name="20% - Accent1 8" xfId="41054" hidden="1" xr:uid="{00000000-0005-0000-0000-00008A0C0000}"/>
    <cellStyle name="20% - Accent1 8" xfId="41132" hidden="1" xr:uid="{00000000-0005-0000-0000-00008B0C0000}"/>
    <cellStyle name="20% - Accent1 8" xfId="40153" hidden="1" xr:uid="{00000000-0005-0000-0000-00008C0C0000}"/>
    <cellStyle name="20% - Accent1 8" xfId="41391" hidden="1" xr:uid="{00000000-0005-0000-0000-00008D0C0000}"/>
    <cellStyle name="20% - Accent1 8" xfId="41469" hidden="1" xr:uid="{00000000-0005-0000-0000-00008E0C0000}"/>
    <cellStyle name="20% - Accent1 8" xfId="40150" hidden="1" xr:uid="{00000000-0005-0000-0000-00008F0C0000}"/>
    <cellStyle name="20% - Accent1 8" xfId="41728" hidden="1" xr:uid="{00000000-0005-0000-0000-0000900C0000}"/>
    <cellStyle name="20% - Accent1 8" xfId="41824" hidden="1" xr:uid="{00000000-0005-0000-0000-0000910C0000}"/>
    <cellStyle name="20% - Accent1 8" xfId="41903" hidden="1" xr:uid="{00000000-0005-0000-0000-0000920C0000}"/>
    <cellStyle name="20% - Accent1 8" xfId="41980" hidden="1" xr:uid="{00000000-0005-0000-0000-0000930C0000}"/>
    <cellStyle name="20% - Accent1 8" xfId="42058" hidden="1" xr:uid="{00000000-0005-0000-0000-0000940C0000}"/>
    <cellStyle name="20% - Accent1 8" xfId="42642" hidden="1" xr:uid="{00000000-0005-0000-0000-0000950C0000}"/>
    <cellStyle name="20% - Accent1 8" xfId="42719" hidden="1" xr:uid="{00000000-0005-0000-0000-0000960C0000}"/>
    <cellStyle name="20% - Accent1 8" xfId="42798" hidden="1" xr:uid="{00000000-0005-0000-0000-0000970C0000}"/>
    <cellStyle name="20% - Accent1 8" xfId="42915" hidden="1" xr:uid="{00000000-0005-0000-0000-0000980C0000}"/>
    <cellStyle name="20% - Accent1 8" xfId="42888" hidden="1" xr:uid="{00000000-0005-0000-0000-0000990C0000}"/>
    <cellStyle name="20% - Accent1 8" xfId="42534" hidden="1" xr:uid="{00000000-0005-0000-0000-00009A0C0000}"/>
    <cellStyle name="20% - Accent1 8" xfId="42378" hidden="1" xr:uid="{00000000-0005-0000-0000-00009B0C0000}"/>
    <cellStyle name="20% - Accent1 8" xfId="43314" hidden="1" xr:uid="{00000000-0005-0000-0000-00009C0C0000}"/>
    <cellStyle name="20% - Accent1 8" xfId="43392" hidden="1" xr:uid="{00000000-0005-0000-0000-00009D0C0000}"/>
    <cellStyle name="20% - Accent1 8" xfId="43493" hidden="1" xr:uid="{00000000-0005-0000-0000-00009E0C0000}"/>
    <cellStyle name="20% - Accent1 8" xfId="43475" hidden="1" xr:uid="{00000000-0005-0000-0000-00009F0C0000}"/>
    <cellStyle name="20% - Accent1 8" xfId="42896" hidden="1" xr:uid="{00000000-0005-0000-0000-0000A00C0000}"/>
    <cellStyle name="20% - Accent1 8" xfId="42538" hidden="1" xr:uid="{00000000-0005-0000-0000-0000A10C0000}"/>
    <cellStyle name="20% - Accent1 8" xfId="43846" hidden="1" xr:uid="{00000000-0005-0000-0000-0000A20C0000}"/>
    <cellStyle name="20% - Accent1 8" xfId="43924" hidden="1" xr:uid="{00000000-0005-0000-0000-0000A30C0000}"/>
    <cellStyle name="20% - Accent1 8" xfId="42945" hidden="1" xr:uid="{00000000-0005-0000-0000-0000A40C0000}"/>
    <cellStyle name="20% - Accent1 8" xfId="44183" hidden="1" xr:uid="{00000000-0005-0000-0000-0000A50C0000}"/>
    <cellStyle name="20% - Accent1 8" xfId="44261" hidden="1" xr:uid="{00000000-0005-0000-0000-0000A60C0000}"/>
    <cellStyle name="20% - Accent1 8" xfId="42942" hidden="1" xr:uid="{00000000-0005-0000-0000-0000A70C0000}"/>
    <cellStyle name="20% - Accent1 8" xfId="44520" hidden="1" xr:uid="{00000000-0005-0000-0000-0000A80C0000}"/>
    <cellStyle name="20% - Accent1 8" xfId="38986" hidden="1" xr:uid="{00000000-0005-0000-0000-0000A90C0000}"/>
    <cellStyle name="20% - Accent1 8" xfId="38907" hidden="1" xr:uid="{00000000-0005-0000-0000-0000AA0C0000}"/>
    <cellStyle name="20% - Accent1 8" xfId="38828" hidden="1" xr:uid="{00000000-0005-0000-0000-0000AB0C0000}"/>
    <cellStyle name="20% - Accent1 8" xfId="38745" hidden="1" xr:uid="{00000000-0005-0000-0000-0000AC0C0000}"/>
    <cellStyle name="20% - Accent1 8" xfId="31590" hidden="1" xr:uid="{00000000-0005-0000-0000-0000AD0C0000}"/>
    <cellStyle name="20% - Accent1 8" xfId="31436" hidden="1" xr:uid="{00000000-0005-0000-0000-0000AE0C0000}"/>
    <cellStyle name="20% - Accent1 8" xfId="31188" hidden="1" xr:uid="{00000000-0005-0000-0000-0000AF0C0000}"/>
    <cellStyle name="20% - Accent1 8" xfId="30850" hidden="1" xr:uid="{00000000-0005-0000-0000-0000B00C0000}"/>
    <cellStyle name="20% - Accent1 8" xfId="30944" hidden="1" xr:uid="{00000000-0005-0000-0000-0000B10C0000}"/>
    <cellStyle name="20% - Accent1 8" xfId="31864" hidden="1" xr:uid="{00000000-0005-0000-0000-0000B20C0000}"/>
    <cellStyle name="20% - Accent1 8" xfId="32264" hidden="1" xr:uid="{00000000-0005-0000-0000-0000B30C0000}"/>
    <cellStyle name="20% - Accent1 8" xfId="29258" hidden="1" xr:uid="{00000000-0005-0000-0000-0000B40C0000}"/>
    <cellStyle name="20% - Accent1 8" xfId="29170" hidden="1" xr:uid="{00000000-0005-0000-0000-0000B50C0000}"/>
    <cellStyle name="20% - Accent1 8" xfId="28886" hidden="1" xr:uid="{00000000-0005-0000-0000-0000B60C0000}"/>
    <cellStyle name="20% - Accent1 8" xfId="29051" hidden="1" xr:uid="{00000000-0005-0000-0000-0000B70C0000}"/>
    <cellStyle name="20% - Accent1 8" xfId="30912" hidden="1" xr:uid="{00000000-0005-0000-0000-0000B80C0000}"/>
    <cellStyle name="20% - Accent1 8" xfId="31860" hidden="1" xr:uid="{00000000-0005-0000-0000-0000B90C0000}"/>
    <cellStyle name="20% - Accent1 8" xfId="27566" hidden="1" xr:uid="{00000000-0005-0000-0000-0000BA0C0000}"/>
    <cellStyle name="20% - Accent1 8" xfId="27447" hidden="1" xr:uid="{00000000-0005-0000-0000-0000BB0C0000}"/>
    <cellStyle name="20% - Accent1 8" xfId="30501" hidden="1" xr:uid="{00000000-0005-0000-0000-0000BC0C0000}"/>
    <cellStyle name="20% - Accent1 8" xfId="26322" hidden="1" xr:uid="{00000000-0005-0000-0000-0000BD0C0000}"/>
    <cellStyle name="20% - Accent1 8" xfId="26153" hidden="1" xr:uid="{00000000-0005-0000-0000-0000BE0C0000}"/>
    <cellStyle name="20% - Accent1 8" xfId="30538" hidden="1" xr:uid="{00000000-0005-0000-0000-0000BF0C0000}"/>
    <cellStyle name="20% - Accent1 8" xfId="44658" hidden="1" xr:uid="{00000000-0005-0000-0000-0000C00C0000}"/>
    <cellStyle name="20% - Accent1 8" xfId="44754" hidden="1" xr:uid="{00000000-0005-0000-0000-0000C10C0000}"/>
    <cellStyle name="20% - Accent1 8" xfId="44833" hidden="1" xr:uid="{00000000-0005-0000-0000-0000C20C0000}"/>
    <cellStyle name="20% - Accent1 8" xfId="44910" hidden="1" xr:uid="{00000000-0005-0000-0000-0000C30C0000}"/>
    <cellStyle name="20% - Accent1 8" xfId="44988" hidden="1" xr:uid="{00000000-0005-0000-0000-0000C40C0000}"/>
    <cellStyle name="20% - Accent1 8" xfId="45572" hidden="1" xr:uid="{00000000-0005-0000-0000-0000C50C0000}"/>
    <cellStyle name="20% - Accent1 8" xfId="45649" hidden="1" xr:uid="{00000000-0005-0000-0000-0000C60C0000}"/>
    <cellStyle name="20% - Accent1 8" xfId="45728" hidden="1" xr:uid="{00000000-0005-0000-0000-0000C70C0000}"/>
    <cellStyle name="20% - Accent1 8" xfId="45845" hidden="1" xr:uid="{00000000-0005-0000-0000-0000C80C0000}"/>
    <cellStyle name="20% - Accent1 8" xfId="45818" hidden="1" xr:uid="{00000000-0005-0000-0000-0000C90C0000}"/>
    <cellStyle name="20% - Accent1 8" xfId="45464" hidden="1" xr:uid="{00000000-0005-0000-0000-0000CA0C0000}"/>
    <cellStyle name="20% - Accent1 8" xfId="45308" hidden="1" xr:uid="{00000000-0005-0000-0000-0000CB0C0000}"/>
    <cellStyle name="20% - Accent1 8" xfId="46244" hidden="1" xr:uid="{00000000-0005-0000-0000-0000CC0C0000}"/>
    <cellStyle name="20% - Accent1 8" xfId="46322" hidden="1" xr:uid="{00000000-0005-0000-0000-0000CD0C0000}"/>
    <cellStyle name="20% - Accent1 8" xfId="46423" hidden="1" xr:uid="{00000000-0005-0000-0000-0000CE0C0000}"/>
    <cellStyle name="20% - Accent1 8" xfId="46405" hidden="1" xr:uid="{00000000-0005-0000-0000-0000CF0C0000}"/>
    <cellStyle name="20% - Accent1 8" xfId="45826" hidden="1" xr:uid="{00000000-0005-0000-0000-0000D00C0000}"/>
    <cellStyle name="20% - Accent1 8" xfId="45468" hidden="1" xr:uid="{00000000-0005-0000-0000-0000D10C0000}"/>
    <cellStyle name="20% - Accent1 8" xfId="46776" hidden="1" xr:uid="{00000000-0005-0000-0000-0000D20C0000}"/>
    <cellStyle name="20% - Accent1 8" xfId="46854" hidden="1" xr:uid="{00000000-0005-0000-0000-0000D30C0000}"/>
    <cellStyle name="20% - Accent1 8" xfId="45875" hidden="1" xr:uid="{00000000-0005-0000-0000-0000D40C0000}"/>
    <cellStyle name="20% - Accent1 8" xfId="47113" hidden="1" xr:uid="{00000000-0005-0000-0000-0000D50C0000}"/>
    <cellStyle name="20% - Accent1 8" xfId="47191" hidden="1" xr:uid="{00000000-0005-0000-0000-0000D60C0000}"/>
    <cellStyle name="20% - Accent1 8" xfId="45872" hidden="1" xr:uid="{00000000-0005-0000-0000-0000D70C0000}"/>
    <cellStyle name="20% - Accent1 8" xfId="47450" hidden="1" xr:uid="{00000000-0005-0000-0000-0000D80C0000}"/>
    <cellStyle name="20% - Accent1 8" xfId="47546" hidden="1" xr:uid="{00000000-0005-0000-0000-0000D90C0000}"/>
    <cellStyle name="20% - Accent1 8" xfId="47625" hidden="1" xr:uid="{00000000-0005-0000-0000-0000DA0C0000}"/>
    <cellStyle name="20% - Accent1 8" xfId="47702" hidden="1" xr:uid="{00000000-0005-0000-0000-0000DB0C0000}"/>
    <cellStyle name="20% - Accent1 8" xfId="47780" hidden="1" xr:uid="{00000000-0005-0000-0000-0000DC0C0000}"/>
    <cellStyle name="20% - Accent1 8" xfId="48364" hidden="1" xr:uid="{00000000-0005-0000-0000-0000DD0C0000}"/>
    <cellStyle name="20% - Accent1 8" xfId="48441" hidden="1" xr:uid="{00000000-0005-0000-0000-0000DE0C0000}"/>
    <cellStyle name="20% - Accent1 8" xfId="48520" hidden="1" xr:uid="{00000000-0005-0000-0000-0000DF0C0000}"/>
    <cellStyle name="20% - Accent1 8" xfId="48637" hidden="1" xr:uid="{00000000-0005-0000-0000-0000E00C0000}"/>
    <cellStyle name="20% - Accent1 8" xfId="48610" hidden="1" xr:uid="{00000000-0005-0000-0000-0000E10C0000}"/>
    <cellStyle name="20% - Accent1 8" xfId="48256" hidden="1" xr:uid="{00000000-0005-0000-0000-0000E20C0000}"/>
    <cellStyle name="20% - Accent1 8" xfId="48100" hidden="1" xr:uid="{00000000-0005-0000-0000-0000E30C0000}"/>
    <cellStyle name="20% - Accent1 8" xfId="49036" hidden="1" xr:uid="{00000000-0005-0000-0000-0000E40C0000}"/>
    <cellStyle name="20% - Accent1 8" xfId="49114" hidden="1" xr:uid="{00000000-0005-0000-0000-0000E50C0000}"/>
    <cellStyle name="20% - Accent1 8" xfId="49215" hidden="1" xr:uid="{00000000-0005-0000-0000-0000E60C0000}"/>
    <cellStyle name="20% - Accent1 8" xfId="49197" hidden="1" xr:uid="{00000000-0005-0000-0000-0000E70C0000}"/>
    <cellStyle name="20% - Accent1 8" xfId="48618" hidden="1" xr:uid="{00000000-0005-0000-0000-0000E80C0000}"/>
    <cellStyle name="20% - Accent1 8" xfId="48260" hidden="1" xr:uid="{00000000-0005-0000-0000-0000E90C0000}"/>
    <cellStyle name="20% - Accent1 8" xfId="49568" hidden="1" xr:uid="{00000000-0005-0000-0000-0000EA0C0000}"/>
    <cellStyle name="20% - Accent1 8" xfId="49646" hidden="1" xr:uid="{00000000-0005-0000-0000-0000EB0C0000}"/>
    <cellStyle name="20% - Accent1 8" xfId="48667" hidden="1" xr:uid="{00000000-0005-0000-0000-0000EC0C0000}"/>
    <cellStyle name="20% - Accent1 8" xfId="49905" hidden="1" xr:uid="{00000000-0005-0000-0000-0000ED0C0000}"/>
    <cellStyle name="20% - Accent1 8" xfId="49983" hidden="1" xr:uid="{00000000-0005-0000-0000-0000EE0C0000}"/>
    <cellStyle name="20% - Accent1 8" xfId="48664" hidden="1" xr:uid="{00000000-0005-0000-0000-0000EF0C0000}"/>
    <cellStyle name="20% - Accent1 8" xfId="50242" hidden="1" xr:uid="{00000000-0005-0000-0000-0000F00C0000}"/>
    <cellStyle name="20% - Accent1 9" xfId="106" hidden="1" xr:uid="{00000000-0005-0000-0000-0000F10C0000}"/>
    <cellStyle name="20% - Accent1 9" xfId="184" hidden="1" xr:uid="{00000000-0005-0000-0000-0000F20C0000}"/>
    <cellStyle name="20% - Accent1 9" xfId="262" hidden="1" xr:uid="{00000000-0005-0000-0000-0000F30C0000}"/>
    <cellStyle name="20% - Accent1 9" xfId="539" hidden="1" xr:uid="{00000000-0005-0000-0000-0000F40C0000}"/>
    <cellStyle name="20% - Accent1 9" xfId="1899" hidden="1" xr:uid="{00000000-0005-0000-0000-0000F50C0000}"/>
    <cellStyle name="20% - Accent1 9" xfId="2040" hidden="1" xr:uid="{00000000-0005-0000-0000-0000F60C0000}"/>
    <cellStyle name="20% - Accent1 9" xfId="2210" hidden="1" xr:uid="{00000000-0005-0000-0000-0000F70C0000}"/>
    <cellStyle name="20% - Accent1 9" xfId="2465" hidden="1" xr:uid="{00000000-0005-0000-0000-0000F80C0000}"/>
    <cellStyle name="20% - Accent1 9" xfId="1749" hidden="1" xr:uid="{00000000-0005-0000-0000-0000F90C0000}"/>
    <cellStyle name="20% - Accent1 9" xfId="1484" hidden="1" xr:uid="{00000000-0005-0000-0000-0000FA0C0000}"/>
    <cellStyle name="20% - Accent1 9" xfId="3445" hidden="1" xr:uid="{00000000-0005-0000-0000-0000FB0C0000}"/>
    <cellStyle name="20% - Accent1 9" xfId="3587" hidden="1" xr:uid="{00000000-0005-0000-0000-0000FC0C0000}"/>
    <cellStyle name="20% - Accent1 9" xfId="3744" hidden="1" xr:uid="{00000000-0005-0000-0000-0000FD0C0000}"/>
    <cellStyle name="20% - Accent1 9" xfId="3937" hidden="1" xr:uid="{00000000-0005-0000-0000-0000FE0C0000}"/>
    <cellStyle name="20% - Accent1 9" xfId="3399" hidden="1" xr:uid="{00000000-0005-0000-0000-0000FF0C0000}"/>
    <cellStyle name="20% - Accent1 9" xfId="1294" hidden="1" xr:uid="{00000000-0005-0000-0000-0000000D0000}"/>
    <cellStyle name="20% - Accent1 9" xfId="4952" hidden="1" xr:uid="{00000000-0005-0000-0000-0000010D0000}"/>
    <cellStyle name="20% - Accent1 9" xfId="5053" hidden="1" xr:uid="{00000000-0005-0000-0000-0000020D0000}"/>
    <cellStyle name="20% - Accent1 9" xfId="5245" hidden="1" xr:uid="{00000000-0005-0000-0000-0000030D0000}"/>
    <cellStyle name="20% - Accent1 9" xfId="5935" hidden="1" xr:uid="{00000000-0005-0000-0000-0000040D0000}"/>
    <cellStyle name="20% - Accent1 9" xfId="6089" hidden="1" xr:uid="{00000000-0005-0000-0000-0000050D0000}"/>
    <cellStyle name="20% - Accent1 9" xfId="6273" hidden="1" xr:uid="{00000000-0005-0000-0000-0000060D0000}"/>
    <cellStyle name="20% - Accent1 9" xfId="6960" hidden="1" xr:uid="{00000000-0005-0000-0000-0000070D0000}"/>
    <cellStyle name="20% - Accent1 9" xfId="7071" hidden="1" xr:uid="{00000000-0005-0000-0000-0000080D0000}"/>
    <cellStyle name="20% - Accent1 9" xfId="7762" hidden="1" xr:uid="{00000000-0005-0000-0000-0000090D0000}"/>
    <cellStyle name="20% - Accent1 9" xfId="7836" hidden="1" xr:uid="{00000000-0005-0000-0000-00000A0D0000}"/>
    <cellStyle name="20% - Accent1 9" xfId="7912" hidden="1" xr:uid="{00000000-0005-0000-0000-00000B0D0000}"/>
    <cellStyle name="20% - Accent1 9" xfId="7990" hidden="1" xr:uid="{00000000-0005-0000-0000-00000C0D0000}"/>
    <cellStyle name="20% - Accent1 9" xfId="8575" hidden="1" xr:uid="{00000000-0005-0000-0000-00000D0D0000}"/>
    <cellStyle name="20% - Accent1 9" xfId="8651" hidden="1" xr:uid="{00000000-0005-0000-0000-00000E0D0000}"/>
    <cellStyle name="20% - Accent1 9" xfId="8730" hidden="1" xr:uid="{00000000-0005-0000-0000-00000F0D0000}"/>
    <cellStyle name="20% - Accent1 9" xfId="8825" hidden="1" xr:uid="{00000000-0005-0000-0000-0000100D0000}"/>
    <cellStyle name="20% - Accent1 9" xfId="8503" hidden="1" xr:uid="{00000000-0005-0000-0000-0000110D0000}"/>
    <cellStyle name="20% - Accent1 9" xfId="8361" hidden="1" xr:uid="{00000000-0005-0000-0000-0000120D0000}"/>
    <cellStyle name="20% - Accent1 9" xfId="9170" hidden="1" xr:uid="{00000000-0005-0000-0000-0000130D0000}"/>
    <cellStyle name="20% - Accent1 9" xfId="9246" hidden="1" xr:uid="{00000000-0005-0000-0000-0000140D0000}"/>
    <cellStyle name="20% - Accent1 9" xfId="9324" hidden="1" xr:uid="{00000000-0005-0000-0000-0000150D0000}"/>
    <cellStyle name="20% - Accent1 9" xfId="9407" hidden="1" xr:uid="{00000000-0005-0000-0000-0000160D0000}"/>
    <cellStyle name="20% - Accent1 9" xfId="9160" hidden="1" xr:uid="{00000000-0005-0000-0000-0000170D0000}"/>
    <cellStyle name="20% - Accent1 9" xfId="8278" hidden="1" xr:uid="{00000000-0005-0000-0000-0000180D0000}"/>
    <cellStyle name="20% - Accent1 9" xfId="9702" hidden="1" xr:uid="{00000000-0005-0000-0000-0000190D0000}"/>
    <cellStyle name="20% - Accent1 9" xfId="9778" hidden="1" xr:uid="{00000000-0005-0000-0000-00001A0D0000}"/>
    <cellStyle name="20% - Accent1 9" xfId="9856" hidden="1" xr:uid="{00000000-0005-0000-0000-00001B0D0000}"/>
    <cellStyle name="20% - Accent1 9" xfId="10039" hidden="1" xr:uid="{00000000-0005-0000-0000-00001C0D0000}"/>
    <cellStyle name="20% - Accent1 9" xfId="10115" hidden="1" xr:uid="{00000000-0005-0000-0000-00001D0D0000}"/>
    <cellStyle name="20% - Accent1 9" xfId="10193" hidden="1" xr:uid="{00000000-0005-0000-0000-00001E0D0000}"/>
    <cellStyle name="20% - Accent1 9" xfId="10376" hidden="1" xr:uid="{00000000-0005-0000-0000-00001F0D0000}"/>
    <cellStyle name="20% - Accent1 9" xfId="10452" hidden="1" xr:uid="{00000000-0005-0000-0000-0000200D0000}"/>
    <cellStyle name="20% - Accent1 9" xfId="10554" hidden="1" xr:uid="{00000000-0005-0000-0000-0000210D0000}"/>
    <cellStyle name="20% - Accent1 9" xfId="10628" hidden="1" xr:uid="{00000000-0005-0000-0000-0000220D0000}"/>
    <cellStyle name="20% - Accent1 9" xfId="10704" hidden="1" xr:uid="{00000000-0005-0000-0000-0000230D0000}"/>
    <cellStyle name="20% - Accent1 9" xfId="10782" hidden="1" xr:uid="{00000000-0005-0000-0000-0000240D0000}"/>
    <cellStyle name="20% - Accent1 9" xfId="11367" hidden="1" xr:uid="{00000000-0005-0000-0000-0000250D0000}"/>
    <cellStyle name="20% - Accent1 9" xfId="11443" hidden="1" xr:uid="{00000000-0005-0000-0000-0000260D0000}"/>
    <cellStyle name="20% - Accent1 9" xfId="11522" hidden="1" xr:uid="{00000000-0005-0000-0000-0000270D0000}"/>
    <cellStyle name="20% - Accent1 9" xfId="11617" hidden="1" xr:uid="{00000000-0005-0000-0000-0000280D0000}"/>
    <cellStyle name="20% - Accent1 9" xfId="11295" hidden="1" xr:uid="{00000000-0005-0000-0000-0000290D0000}"/>
    <cellStyle name="20% - Accent1 9" xfId="11153" hidden="1" xr:uid="{00000000-0005-0000-0000-00002A0D0000}"/>
    <cellStyle name="20% - Accent1 9" xfId="11962" hidden="1" xr:uid="{00000000-0005-0000-0000-00002B0D0000}"/>
    <cellStyle name="20% - Accent1 9" xfId="12038" hidden="1" xr:uid="{00000000-0005-0000-0000-00002C0D0000}"/>
    <cellStyle name="20% - Accent1 9" xfId="12116" hidden="1" xr:uid="{00000000-0005-0000-0000-00002D0D0000}"/>
    <cellStyle name="20% - Accent1 9" xfId="12199" hidden="1" xr:uid="{00000000-0005-0000-0000-00002E0D0000}"/>
    <cellStyle name="20% - Accent1 9" xfId="11952" hidden="1" xr:uid="{00000000-0005-0000-0000-00002F0D0000}"/>
    <cellStyle name="20% - Accent1 9" xfId="11070" hidden="1" xr:uid="{00000000-0005-0000-0000-0000300D0000}"/>
    <cellStyle name="20% - Accent1 9" xfId="12494" hidden="1" xr:uid="{00000000-0005-0000-0000-0000310D0000}"/>
    <cellStyle name="20% - Accent1 9" xfId="12570" hidden="1" xr:uid="{00000000-0005-0000-0000-0000320D0000}"/>
    <cellStyle name="20% - Accent1 9" xfId="12648" hidden="1" xr:uid="{00000000-0005-0000-0000-0000330D0000}"/>
    <cellStyle name="20% - Accent1 9" xfId="12831" hidden="1" xr:uid="{00000000-0005-0000-0000-0000340D0000}"/>
    <cellStyle name="20% - Accent1 9" xfId="12907" hidden="1" xr:uid="{00000000-0005-0000-0000-0000350D0000}"/>
    <cellStyle name="20% - Accent1 9" xfId="12985" hidden="1" xr:uid="{00000000-0005-0000-0000-0000360D0000}"/>
    <cellStyle name="20% - Accent1 9" xfId="13168" hidden="1" xr:uid="{00000000-0005-0000-0000-0000370D0000}"/>
    <cellStyle name="20% - Accent1 9" xfId="13244" hidden="1" xr:uid="{00000000-0005-0000-0000-0000380D0000}"/>
    <cellStyle name="20% - Accent1 9" xfId="7585" hidden="1" xr:uid="{00000000-0005-0000-0000-0000390D0000}"/>
    <cellStyle name="20% - Accent1 9" xfId="7511" hidden="1" xr:uid="{00000000-0005-0000-0000-00003A0D0000}"/>
    <cellStyle name="20% - Accent1 9" xfId="7433" hidden="1" xr:uid="{00000000-0005-0000-0000-00003B0D0000}"/>
    <cellStyle name="20% - Accent1 9" xfId="7348" hidden="1" xr:uid="{00000000-0005-0000-0000-00003C0D0000}"/>
    <cellStyle name="20% - Accent1 9" xfId="5580" hidden="1" xr:uid="{00000000-0005-0000-0000-00003D0D0000}"/>
    <cellStyle name="20% - Accent1 9" xfId="5491" hidden="1" xr:uid="{00000000-0005-0000-0000-00003E0D0000}"/>
    <cellStyle name="20% - Accent1 9" xfId="5400" hidden="1" xr:uid="{00000000-0005-0000-0000-00003F0D0000}"/>
    <cellStyle name="20% - Accent1 9" xfId="5102" hidden="1" xr:uid="{00000000-0005-0000-0000-0000400D0000}"/>
    <cellStyle name="20% - Accent1 9" xfId="5793" hidden="1" xr:uid="{00000000-0005-0000-0000-0000410D0000}"/>
    <cellStyle name="20% - Accent1 9" xfId="6265" hidden="1" xr:uid="{00000000-0005-0000-0000-0000420D0000}"/>
    <cellStyle name="20% - Accent1 9" xfId="3905" hidden="1" xr:uid="{00000000-0005-0000-0000-0000430D0000}"/>
    <cellStyle name="20% - Accent1 9" xfId="3737" hidden="1" xr:uid="{00000000-0005-0000-0000-0000440D0000}"/>
    <cellStyle name="20% - Accent1 9" xfId="3562" hidden="1" xr:uid="{00000000-0005-0000-0000-0000450D0000}"/>
    <cellStyle name="20% - Accent1 9" xfId="3395" hidden="1" xr:uid="{00000000-0005-0000-0000-0000460D0000}"/>
    <cellStyle name="20% - Accent1 9" xfId="3969" hidden="1" xr:uid="{00000000-0005-0000-0000-0000470D0000}"/>
    <cellStyle name="20% - Accent1 9" xfId="6521" hidden="1" xr:uid="{00000000-0005-0000-0000-0000480D0000}"/>
    <cellStyle name="20% - Accent1 9" xfId="2295" hidden="1" xr:uid="{00000000-0005-0000-0000-0000490D0000}"/>
    <cellStyle name="20% - Accent1 9" xfId="2055" hidden="1" xr:uid="{00000000-0005-0000-0000-00004A0D0000}"/>
    <cellStyle name="20% - Accent1 9" xfId="1875" hidden="1" xr:uid="{00000000-0005-0000-0000-00004B0D0000}"/>
    <cellStyle name="20% - Accent1 9" xfId="1178" hidden="1" xr:uid="{00000000-0005-0000-0000-00004C0D0000}"/>
    <cellStyle name="20% - Accent1 9" xfId="1039" hidden="1" xr:uid="{00000000-0005-0000-0000-00004D0D0000}"/>
    <cellStyle name="20% - Accent1 9" xfId="899" hidden="1" xr:uid="{00000000-0005-0000-0000-00004E0D0000}"/>
    <cellStyle name="20% - Accent1 9" xfId="13311" hidden="1" xr:uid="{00000000-0005-0000-0000-00004F0D0000}"/>
    <cellStyle name="20% - Accent1 9" xfId="13391" hidden="1" xr:uid="{00000000-0005-0000-0000-0000500D0000}"/>
    <cellStyle name="20% - Accent1 9" xfId="13917" hidden="1" xr:uid="{00000000-0005-0000-0000-0000510D0000}"/>
    <cellStyle name="20% - Accent1 9" xfId="13991" hidden="1" xr:uid="{00000000-0005-0000-0000-0000520D0000}"/>
    <cellStyle name="20% - Accent1 9" xfId="14067" hidden="1" xr:uid="{00000000-0005-0000-0000-0000530D0000}"/>
    <cellStyle name="20% - Accent1 9" xfId="14145" hidden="1" xr:uid="{00000000-0005-0000-0000-0000540D0000}"/>
    <cellStyle name="20% - Accent1 9" xfId="14730" hidden="1" xr:uid="{00000000-0005-0000-0000-0000550D0000}"/>
    <cellStyle name="20% - Accent1 9" xfId="14806" hidden="1" xr:uid="{00000000-0005-0000-0000-0000560D0000}"/>
    <cellStyle name="20% - Accent1 9" xfId="14885" hidden="1" xr:uid="{00000000-0005-0000-0000-0000570D0000}"/>
    <cellStyle name="20% - Accent1 9" xfId="14980" hidden="1" xr:uid="{00000000-0005-0000-0000-0000580D0000}"/>
    <cellStyle name="20% - Accent1 9" xfId="14658" hidden="1" xr:uid="{00000000-0005-0000-0000-0000590D0000}"/>
    <cellStyle name="20% - Accent1 9" xfId="14516" hidden="1" xr:uid="{00000000-0005-0000-0000-00005A0D0000}"/>
    <cellStyle name="20% - Accent1 9" xfId="15325" hidden="1" xr:uid="{00000000-0005-0000-0000-00005B0D0000}"/>
    <cellStyle name="20% - Accent1 9" xfId="15401" hidden="1" xr:uid="{00000000-0005-0000-0000-00005C0D0000}"/>
    <cellStyle name="20% - Accent1 9" xfId="15479" hidden="1" xr:uid="{00000000-0005-0000-0000-00005D0D0000}"/>
    <cellStyle name="20% - Accent1 9" xfId="15562" hidden="1" xr:uid="{00000000-0005-0000-0000-00005E0D0000}"/>
    <cellStyle name="20% - Accent1 9" xfId="15315" hidden="1" xr:uid="{00000000-0005-0000-0000-00005F0D0000}"/>
    <cellStyle name="20% - Accent1 9" xfId="14433" hidden="1" xr:uid="{00000000-0005-0000-0000-0000600D0000}"/>
    <cellStyle name="20% - Accent1 9" xfId="15857" hidden="1" xr:uid="{00000000-0005-0000-0000-0000610D0000}"/>
    <cellStyle name="20% - Accent1 9" xfId="15933" hidden="1" xr:uid="{00000000-0005-0000-0000-0000620D0000}"/>
    <cellStyle name="20% - Accent1 9" xfId="16011" hidden="1" xr:uid="{00000000-0005-0000-0000-0000630D0000}"/>
    <cellStyle name="20% - Accent1 9" xfId="16194" hidden="1" xr:uid="{00000000-0005-0000-0000-0000640D0000}"/>
    <cellStyle name="20% - Accent1 9" xfId="16270" hidden="1" xr:uid="{00000000-0005-0000-0000-0000650D0000}"/>
    <cellStyle name="20% - Accent1 9" xfId="16348" hidden="1" xr:uid="{00000000-0005-0000-0000-0000660D0000}"/>
    <cellStyle name="20% - Accent1 9" xfId="16531" hidden="1" xr:uid="{00000000-0005-0000-0000-0000670D0000}"/>
    <cellStyle name="20% - Accent1 9" xfId="16607" hidden="1" xr:uid="{00000000-0005-0000-0000-0000680D0000}"/>
    <cellStyle name="20% - Accent1 9" xfId="16709" hidden="1" xr:uid="{00000000-0005-0000-0000-0000690D0000}"/>
    <cellStyle name="20% - Accent1 9" xfId="16783" hidden="1" xr:uid="{00000000-0005-0000-0000-00006A0D0000}"/>
    <cellStyle name="20% - Accent1 9" xfId="16859" hidden="1" xr:uid="{00000000-0005-0000-0000-00006B0D0000}"/>
    <cellStyle name="20% - Accent1 9" xfId="16937" hidden="1" xr:uid="{00000000-0005-0000-0000-00006C0D0000}"/>
    <cellStyle name="20% - Accent1 9" xfId="17522" hidden="1" xr:uid="{00000000-0005-0000-0000-00006D0D0000}"/>
    <cellStyle name="20% - Accent1 9" xfId="17598" hidden="1" xr:uid="{00000000-0005-0000-0000-00006E0D0000}"/>
    <cellStyle name="20% - Accent1 9" xfId="17677" hidden="1" xr:uid="{00000000-0005-0000-0000-00006F0D0000}"/>
    <cellStyle name="20% - Accent1 9" xfId="17772" hidden="1" xr:uid="{00000000-0005-0000-0000-0000700D0000}"/>
    <cellStyle name="20% - Accent1 9" xfId="17450" hidden="1" xr:uid="{00000000-0005-0000-0000-0000710D0000}"/>
    <cellStyle name="20% - Accent1 9" xfId="17308" hidden="1" xr:uid="{00000000-0005-0000-0000-0000720D0000}"/>
    <cellStyle name="20% - Accent1 9" xfId="18117" hidden="1" xr:uid="{00000000-0005-0000-0000-0000730D0000}"/>
    <cellStyle name="20% - Accent1 9" xfId="18193" hidden="1" xr:uid="{00000000-0005-0000-0000-0000740D0000}"/>
    <cellStyle name="20% - Accent1 9" xfId="18271" hidden="1" xr:uid="{00000000-0005-0000-0000-0000750D0000}"/>
    <cellStyle name="20% - Accent1 9" xfId="18354" hidden="1" xr:uid="{00000000-0005-0000-0000-0000760D0000}"/>
    <cellStyle name="20% - Accent1 9" xfId="18107" hidden="1" xr:uid="{00000000-0005-0000-0000-0000770D0000}"/>
    <cellStyle name="20% - Accent1 9" xfId="17225" hidden="1" xr:uid="{00000000-0005-0000-0000-0000780D0000}"/>
    <cellStyle name="20% - Accent1 9" xfId="18649" hidden="1" xr:uid="{00000000-0005-0000-0000-0000790D0000}"/>
    <cellStyle name="20% - Accent1 9" xfId="18725" hidden="1" xr:uid="{00000000-0005-0000-0000-00007A0D0000}"/>
    <cellStyle name="20% - Accent1 9" xfId="18803" hidden="1" xr:uid="{00000000-0005-0000-0000-00007B0D0000}"/>
    <cellStyle name="20% - Accent1 9" xfId="18986" hidden="1" xr:uid="{00000000-0005-0000-0000-00007C0D0000}"/>
    <cellStyle name="20% - Accent1 9" xfId="19062" hidden="1" xr:uid="{00000000-0005-0000-0000-00007D0D0000}"/>
    <cellStyle name="20% - Accent1 9" xfId="19140" hidden="1" xr:uid="{00000000-0005-0000-0000-00007E0D0000}"/>
    <cellStyle name="20% - Accent1 9" xfId="19323" hidden="1" xr:uid="{00000000-0005-0000-0000-00007F0D0000}"/>
    <cellStyle name="20% - Accent1 9" xfId="19399" hidden="1" xr:uid="{00000000-0005-0000-0000-0000800D0000}"/>
    <cellStyle name="20% - Accent1 9" xfId="13845" hidden="1" xr:uid="{00000000-0005-0000-0000-0000810D0000}"/>
    <cellStyle name="20% - Accent1 9" xfId="13771" hidden="1" xr:uid="{00000000-0005-0000-0000-0000820D0000}"/>
    <cellStyle name="20% - Accent1 9" xfId="13693" hidden="1" xr:uid="{00000000-0005-0000-0000-0000830D0000}"/>
    <cellStyle name="20% - Accent1 9" xfId="13608" hidden="1" xr:uid="{00000000-0005-0000-0000-0000840D0000}"/>
    <cellStyle name="20% - Accent1 9" xfId="6445" hidden="1" xr:uid="{00000000-0005-0000-0000-0000850D0000}"/>
    <cellStyle name="20% - Accent1 9" xfId="6254" hidden="1" xr:uid="{00000000-0005-0000-0000-0000860D0000}"/>
    <cellStyle name="20% - Accent1 9" xfId="6025" hidden="1" xr:uid="{00000000-0005-0000-0000-0000870D0000}"/>
    <cellStyle name="20% - Accent1 9" xfId="5761" hidden="1" xr:uid="{00000000-0005-0000-0000-0000880D0000}"/>
    <cellStyle name="20% - Accent1 9" xfId="6586" hidden="1" xr:uid="{00000000-0005-0000-0000-0000890D0000}"/>
    <cellStyle name="20% - Accent1 9" xfId="6940" hidden="1" xr:uid="{00000000-0005-0000-0000-00008A0D0000}"/>
    <cellStyle name="20% - Accent1 9" xfId="4307" hidden="1" xr:uid="{00000000-0005-0000-0000-00008B0D0000}"/>
    <cellStyle name="20% - Accent1 9" xfId="4122" hidden="1" xr:uid="{00000000-0005-0000-0000-00008C0D0000}"/>
    <cellStyle name="20% - Accent1 9" xfId="4029" hidden="1" xr:uid="{00000000-0005-0000-0000-00008D0D0000}"/>
    <cellStyle name="20% - Accent1 9" xfId="3830" hidden="1" xr:uid="{00000000-0005-0000-0000-00008E0D0000}"/>
    <cellStyle name="20% - Accent1 9" xfId="4429" hidden="1" xr:uid="{00000000-0005-0000-0000-00008F0D0000}"/>
    <cellStyle name="20% - Accent1 9" xfId="7166" hidden="1" xr:uid="{00000000-0005-0000-0000-0000900D0000}"/>
    <cellStyle name="20% - Accent1 9" xfId="2527" hidden="1" xr:uid="{00000000-0005-0000-0000-0000910D0000}"/>
    <cellStyle name="20% - Accent1 9" xfId="2422" hidden="1" xr:uid="{00000000-0005-0000-0000-0000920D0000}"/>
    <cellStyle name="20% - Accent1 9" xfId="2305" hidden="1" xr:uid="{00000000-0005-0000-0000-0000930D0000}"/>
    <cellStyle name="20% - Accent1 9" xfId="1268" hidden="1" xr:uid="{00000000-0005-0000-0000-0000940D0000}"/>
    <cellStyle name="20% - Accent1 9" xfId="1187" hidden="1" xr:uid="{00000000-0005-0000-0000-0000950D0000}"/>
    <cellStyle name="20% - Accent1 9" xfId="976" hidden="1" xr:uid="{00000000-0005-0000-0000-0000960D0000}"/>
    <cellStyle name="20% - Accent1 9" xfId="13881" hidden="1" xr:uid="{00000000-0005-0000-0000-0000970D0000}"/>
    <cellStyle name="20% - Accent1 9" xfId="19537" hidden="1" xr:uid="{00000000-0005-0000-0000-0000980D0000}"/>
    <cellStyle name="20% - Accent1 9" xfId="19639" hidden="1" xr:uid="{00000000-0005-0000-0000-0000990D0000}"/>
    <cellStyle name="20% - Accent1 9" xfId="19713" hidden="1" xr:uid="{00000000-0005-0000-0000-00009A0D0000}"/>
    <cellStyle name="20% - Accent1 9" xfId="19789" hidden="1" xr:uid="{00000000-0005-0000-0000-00009B0D0000}"/>
    <cellStyle name="20% - Accent1 9" xfId="19867" hidden="1" xr:uid="{00000000-0005-0000-0000-00009C0D0000}"/>
    <cellStyle name="20% - Accent1 9" xfId="20452" hidden="1" xr:uid="{00000000-0005-0000-0000-00009D0D0000}"/>
    <cellStyle name="20% - Accent1 9" xfId="20528" hidden="1" xr:uid="{00000000-0005-0000-0000-00009E0D0000}"/>
    <cellStyle name="20% - Accent1 9" xfId="20607" hidden="1" xr:uid="{00000000-0005-0000-0000-00009F0D0000}"/>
    <cellStyle name="20% - Accent1 9" xfId="20702" hidden="1" xr:uid="{00000000-0005-0000-0000-0000A00D0000}"/>
    <cellStyle name="20% - Accent1 9" xfId="20380" hidden="1" xr:uid="{00000000-0005-0000-0000-0000A10D0000}"/>
    <cellStyle name="20% - Accent1 9" xfId="20238" hidden="1" xr:uid="{00000000-0005-0000-0000-0000A20D0000}"/>
    <cellStyle name="20% - Accent1 9" xfId="21047" hidden="1" xr:uid="{00000000-0005-0000-0000-0000A30D0000}"/>
    <cellStyle name="20% - Accent1 9" xfId="21123" hidden="1" xr:uid="{00000000-0005-0000-0000-0000A40D0000}"/>
    <cellStyle name="20% - Accent1 9" xfId="21201" hidden="1" xr:uid="{00000000-0005-0000-0000-0000A50D0000}"/>
    <cellStyle name="20% - Accent1 9" xfId="21284" hidden="1" xr:uid="{00000000-0005-0000-0000-0000A60D0000}"/>
    <cellStyle name="20% - Accent1 9" xfId="21037" hidden="1" xr:uid="{00000000-0005-0000-0000-0000A70D0000}"/>
    <cellStyle name="20% - Accent1 9" xfId="20155" hidden="1" xr:uid="{00000000-0005-0000-0000-0000A80D0000}"/>
    <cellStyle name="20% - Accent1 9" xfId="21579" hidden="1" xr:uid="{00000000-0005-0000-0000-0000A90D0000}"/>
    <cellStyle name="20% - Accent1 9" xfId="21655" hidden="1" xr:uid="{00000000-0005-0000-0000-0000AA0D0000}"/>
    <cellStyle name="20% - Accent1 9" xfId="21733" hidden="1" xr:uid="{00000000-0005-0000-0000-0000AB0D0000}"/>
    <cellStyle name="20% - Accent1 9" xfId="21916" hidden="1" xr:uid="{00000000-0005-0000-0000-0000AC0D0000}"/>
    <cellStyle name="20% - Accent1 9" xfId="21992" hidden="1" xr:uid="{00000000-0005-0000-0000-0000AD0D0000}"/>
    <cellStyle name="20% - Accent1 9" xfId="22070" hidden="1" xr:uid="{00000000-0005-0000-0000-0000AE0D0000}"/>
    <cellStyle name="20% - Accent1 9" xfId="22253" hidden="1" xr:uid="{00000000-0005-0000-0000-0000AF0D0000}"/>
    <cellStyle name="20% - Accent1 9" xfId="22329" hidden="1" xr:uid="{00000000-0005-0000-0000-0000B00D0000}"/>
    <cellStyle name="20% - Accent1 9" xfId="22431" hidden="1" xr:uid="{00000000-0005-0000-0000-0000B10D0000}"/>
    <cellStyle name="20% - Accent1 9" xfId="22505" hidden="1" xr:uid="{00000000-0005-0000-0000-0000B20D0000}"/>
    <cellStyle name="20% - Accent1 9" xfId="22581" hidden="1" xr:uid="{00000000-0005-0000-0000-0000B30D0000}"/>
    <cellStyle name="20% - Accent1 9" xfId="22659" hidden="1" xr:uid="{00000000-0005-0000-0000-0000B40D0000}"/>
    <cellStyle name="20% - Accent1 9" xfId="23244" hidden="1" xr:uid="{00000000-0005-0000-0000-0000B50D0000}"/>
    <cellStyle name="20% - Accent1 9" xfId="23320" hidden="1" xr:uid="{00000000-0005-0000-0000-0000B60D0000}"/>
    <cellStyle name="20% - Accent1 9" xfId="23399" hidden="1" xr:uid="{00000000-0005-0000-0000-0000B70D0000}"/>
    <cellStyle name="20% - Accent1 9" xfId="23494" hidden="1" xr:uid="{00000000-0005-0000-0000-0000B80D0000}"/>
    <cellStyle name="20% - Accent1 9" xfId="23172" hidden="1" xr:uid="{00000000-0005-0000-0000-0000B90D0000}"/>
    <cellStyle name="20% - Accent1 9" xfId="23030" hidden="1" xr:uid="{00000000-0005-0000-0000-0000BA0D0000}"/>
    <cellStyle name="20% - Accent1 9" xfId="23839" hidden="1" xr:uid="{00000000-0005-0000-0000-0000BB0D0000}"/>
    <cellStyle name="20% - Accent1 9" xfId="23915" hidden="1" xr:uid="{00000000-0005-0000-0000-0000BC0D0000}"/>
    <cellStyle name="20% - Accent1 9" xfId="23993" hidden="1" xr:uid="{00000000-0005-0000-0000-0000BD0D0000}"/>
    <cellStyle name="20% - Accent1 9" xfId="24076" hidden="1" xr:uid="{00000000-0005-0000-0000-0000BE0D0000}"/>
    <cellStyle name="20% - Accent1 9" xfId="23829" hidden="1" xr:uid="{00000000-0005-0000-0000-0000BF0D0000}"/>
    <cellStyle name="20% - Accent1 9" xfId="22947" hidden="1" xr:uid="{00000000-0005-0000-0000-0000C00D0000}"/>
    <cellStyle name="20% - Accent1 9" xfId="24371" hidden="1" xr:uid="{00000000-0005-0000-0000-0000C10D0000}"/>
    <cellStyle name="20% - Accent1 9" xfId="24447" hidden="1" xr:uid="{00000000-0005-0000-0000-0000C20D0000}"/>
    <cellStyle name="20% - Accent1 9" xfId="24525" hidden="1" xr:uid="{00000000-0005-0000-0000-0000C30D0000}"/>
    <cellStyle name="20% - Accent1 9" xfId="24708" hidden="1" xr:uid="{00000000-0005-0000-0000-0000C40D0000}"/>
    <cellStyle name="20% - Accent1 9" xfId="24784" hidden="1" xr:uid="{00000000-0005-0000-0000-0000C50D0000}"/>
    <cellStyle name="20% - Accent1 9" xfId="24862" hidden="1" xr:uid="{00000000-0005-0000-0000-0000C60D0000}"/>
    <cellStyle name="20% - Accent1 9" xfId="25045" hidden="1" xr:uid="{00000000-0005-0000-0000-0000C70D0000}"/>
    <cellStyle name="20% - Accent1 9" xfId="25121" hidden="1" xr:uid="{00000000-0005-0000-0000-0000C80D0000}"/>
    <cellStyle name="20% - Accent1 9" xfId="25234" hidden="1" xr:uid="{00000000-0005-0000-0000-0000C90D0000}"/>
    <cellStyle name="20% - Accent1 9" xfId="25312" hidden="1" xr:uid="{00000000-0005-0000-0000-0000CA0D0000}"/>
    <cellStyle name="20% - Accent1 9" xfId="25390" hidden="1" xr:uid="{00000000-0005-0000-0000-0000CB0D0000}"/>
    <cellStyle name="20% - Accent1 9" xfId="25667" hidden="1" xr:uid="{00000000-0005-0000-0000-0000CC0D0000}"/>
    <cellStyle name="20% - Accent1 9" xfId="27027" hidden="1" xr:uid="{00000000-0005-0000-0000-0000CD0D0000}"/>
    <cellStyle name="20% - Accent1 9" xfId="27168" hidden="1" xr:uid="{00000000-0005-0000-0000-0000CE0D0000}"/>
    <cellStyle name="20% - Accent1 9" xfId="27338" hidden="1" xr:uid="{00000000-0005-0000-0000-0000CF0D0000}"/>
    <cellStyle name="20% - Accent1 9" xfId="27593" hidden="1" xr:uid="{00000000-0005-0000-0000-0000D00D0000}"/>
    <cellStyle name="20% - Accent1 9" xfId="26877" hidden="1" xr:uid="{00000000-0005-0000-0000-0000D10D0000}"/>
    <cellStyle name="20% - Accent1 9" xfId="26612" hidden="1" xr:uid="{00000000-0005-0000-0000-0000D20D0000}"/>
    <cellStyle name="20% - Accent1 9" xfId="28573" hidden="1" xr:uid="{00000000-0005-0000-0000-0000D30D0000}"/>
    <cellStyle name="20% - Accent1 9" xfId="28715" hidden="1" xr:uid="{00000000-0005-0000-0000-0000D40D0000}"/>
    <cellStyle name="20% - Accent1 9" xfId="28872" hidden="1" xr:uid="{00000000-0005-0000-0000-0000D50D0000}"/>
    <cellStyle name="20% - Accent1 9" xfId="29065" hidden="1" xr:uid="{00000000-0005-0000-0000-0000D60D0000}"/>
    <cellStyle name="20% - Accent1 9" xfId="28527" hidden="1" xr:uid="{00000000-0005-0000-0000-0000D70D0000}"/>
    <cellStyle name="20% - Accent1 9" xfId="26422" hidden="1" xr:uid="{00000000-0005-0000-0000-0000D80D0000}"/>
    <cellStyle name="20% - Accent1 9" xfId="30080" hidden="1" xr:uid="{00000000-0005-0000-0000-0000D90D0000}"/>
    <cellStyle name="20% - Accent1 9" xfId="30181" hidden="1" xr:uid="{00000000-0005-0000-0000-0000DA0D0000}"/>
    <cellStyle name="20% - Accent1 9" xfId="30373" hidden="1" xr:uid="{00000000-0005-0000-0000-0000DB0D0000}"/>
    <cellStyle name="20% - Accent1 9" xfId="31063" hidden="1" xr:uid="{00000000-0005-0000-0000-0000DC0D0000}"/>
    <cellStyle name="20% - Accent1 9" xfId="31217" hidden="1" xr:uid="{00000000-0005-0000-0000-0000DD0D0000}"/>
    <cellStyle name="20% - Accent1 9" xfId="31401" hidden="1" xr:uid="{00000000-0005-0000-0000-0000DE0D0000}"/>
    <cellStyle name="20% - Accent1 9" xfId="32088" hidden="1" xr:uid="{00000000-0005-0000-0000-0000DF0D0000}"/>
    <cellStyle name="20% - Accent1 9" xfId="32199" hidden="1" xr:uid="{00000000-0005-0000-0000-0000E00D0000}"/>
    <cellStyle name="20% - Accent1 9" xfId="32890" hidden="1" xr:uid="{00000000-0005-0000-0000-0000E10D0000}"/>
    <cellStyle name="20% - Accent1 9" xfId="32964" hidden="1" xr:uid="{00000000-0005-0000-0000-0000E20D0000}"/>
    <cellStyle name="20% - Accent1 9" xfId="33040" hidden="1" xr:uid="{00000000-0005-0000-0000-0000E30D0000}"/>
    <cellStyle name="20% - Accent1 9" xfId="33118" hidden="1" xr:uid="{00000000-0005-0000-0000-0000E40D0000}"/>
    <cellStyle name="20% - Accent1 9" xfId="33703" hidden="1" xr:uid="{00000000-0005-0000-0000-0000E50D0000}"/>
    <cellStyle name="20% - Accent1 9" xfId="33779" hidden="1" xr:uid="{00000000-0005-0000-0000-0000E60D0000}"/>
    <cellStyle name="20% - Accent1 9" xfId="33858" hidden="1" xr:uid="{00000000-0005-0000-0000-0000E70D0000}"/>
    <cellStyle name="20% - Accent1 9" xfId="33953" hidden="1" xr:uid="{00000000-0005-0000-0000-0000E80D0000}"/>
    <cellStyle name="20% - Accent1 9" xfId="33631" hidden="1" xr:uid="{00000000-0005-0000-0000-0000E90D0000}"/>
    <cellStyle name="20% - Accent1 9" xfId="33489" hidden="1" xr:uid="{00000000-0005-0000-0000-0000EA0D0000}"/>
    <cellStyle name="20% - Accent1 9" xfId="34298" hidden="1" xr:uid="{00000000-0005-0000-0000-0000EB0D0000}"/>
    <cellStyle name="20% - Accent1 9" xfId="34374" hidden="1" xr:uid="{00000000-0005-0000-0000-0000EC0D0000}"/>
    <cellStyle name="20% - Accent1 9" xfId="34452" hidden="1" xr:uid="{00000000-0005-0000-0000-0000ED0D0000}"/>
    <cellStyle name="20% - Accent1 9" xfId="34535" hidden="1" xr:uid="{00000000-0005-0000-0000-0000EE0D0000}"/>
    <cellStyle name="20% - Accent1 9" xfId="34288" hidden="1" xr:uid="{00000000-0005-0000-0000-0000EF0D0000}"/>
    <cellStyle name="20% - Accent1 9" xfId="33406" hidden="1" xr:uid="{00000000-0005-0000-0000-0000F00D0000}"/>
    <cellStyle name="20% - Accent1 9" xfId="34830" hidden="1" xr:uid="{00000000-0005-0000-0000-0000F10D0000}"/>
    <cellStyle name="20% - Accent1 9" xfId="34906" hidden="1" xr:uid="{00000000-0005-0000-0000-0000F20D0000}"/>
    <cellStyle name="20% - Accent1 9" xfId="34984" hidden="1" xr:uid="{00000000-0005-0000-0000-0000F30D0000}"/>
    <cellStyle name="20% - Accent1 9" xfId="35167" hidden="1" xr:uid="{00000000-0005-0000-0000-0000F40D0000}"/>
    <cellStyle name="20% - Accent1 9" xfId="35243" hidden="1" xr:uid="{00000000-0005-0000-0000-0000F50D0000}"/>
    <cellStyle name="20% - Accent1 9" xfId="35321" hidden="1" xr:uid="{00000000-0005-0000-0000-0000F60D0000}"/>
    <cellStyle name="20% - Accent1 9" xfId="35504" hidden="1" xr:uid="{00000000-0005-0000-0000-0000F70D0000}"/>
    <cellStyle name="20% - Accent1 9" xfId="35580" hidden="1" xr:uid="{00000000-0005-0000-0000-0000F80D0000}"/>
    <cellStyle name="20% - Accent1 9" xfId="35682" hidden="1" xr:uid="{00000000-0005-0000-0000-0000F90D0000}"/>
    <cellStyle name="20% - Accent1 9" xfId="35756" hidden="1" xr:uid="{00000000-0005-0000-0000-0000FA0D0000}"/>
    <cellStyle name="20% - Accent1 9" xfId="35832" hidden="1" xr:uid="{00000000-0005-0000-0000-0000FB0D0000}"/>
    <cellStyle name="20% - Accent1 9" xfId="35910" hidden="1" xr:uid="{00000000-0005-0000-0000-0000FC0D0000}"/>
    <cellStyle name="20% - Accent1 9" xfId="36495" hidden="1" xr:uid="{00000000-0005-0000-0000-0000FD0D0000}"/>
    <cellStyle name="20% - Accent1 9" xfId="36571" hidden="1" xr:uid="{00000000-0005-0000-0000-0000FE0D0000}"/>
    <cellStyle name="20% - Accent1 9" xfId="36650" hidden="1" xr:uid="{00000000-0005-0000-0000-0000FF0D0000}"/>
    <cellStyle name="20% - Accent1 9" xfId="36745" hidden="1" xr:uid="{00000000-0005-0000-0000-0000000E0000}"/>
    <cellStyle name="20% - Accent1 9" xfId="36423" hidden="1" xr:uid="{00000000-0005-0000-0000-0000010E0000}"/>
    <cellStyle name="20% - Accent1 9" xfId="36281" hidden="1" xr:uid="{00000000-0005-0000-0000-0000020E0000}"/>
    <cellStyle name="20% - Accent1 9" xfId="37090" hidden="1" xr:uid="{00000000-0005-0000-0000-0000030E0000}"/>
    <cellStyle name="20% - Accent1 9" xfId="37166" hidden="1" xr:uid="{00000000-0005-0000-0000-0000040E0000}"/>
    <cellStyle name="20% - Accent1 9" xfId="37244" hidden="1" xr:uid="{00000000-0005-0000-0000-0000050E0000}"/>
    <cellStyle name="20% - Accent1 9" xfId="37327" hidden="1" xr:uid="{00000000-0005-0000-0000-0000060E0000}"/>
    <cellStyle name="20% - Accent1 9" xfId="37080" hidden="1" xr:uid="{00000000-0005-0000-0000-0000070E0000}"/>
    <cellStyle name="20% - Accent1 9" xfId="36198" hidden="1" xr:uid="{00000000-0005-0000-0000-0000080E0000}"/>
    <cellStyle name="20% - Accent1 9" xfId="37622" hidden="1" xr:uid="{00000000-0005-0000-0000-0000090E0000}"/>
    <cellStyle name="20% - Accent1 9" xfId="37698" hidden="1" xr:uid="{00000000-0005-0000-0000-00000A0E0000}"/>
    <cellStyle name="20% - Accent1 9" xfId="37776" hidden="1" xr:uid="{00000000-0005-0000-0000-00000B0E0000}"/>
    <cellStyle name="20% - Accent1 9" xfId="37959" hidden="1" xr:uid="{00000000-0005-0000-0000-00000C0E0000}"/>
    <cellStyle name="20% - Accent1 9" xfId="38035" hidden="1" xr:uid="{00000000-0005-0000-0000-00000D0E0000}"/>
    <cellStyle name="20% - Accent1 9" xfId="38113" hidden="1" xr:uid="{00000000-0005-0000-0000-00000E0E0000}"/>
    <cellStyle name="20% - Accent1 9" xfId="38296" hidden="1" xr:uid="{00000000-0005-0000-0000-00000F0E0000}"/>
    <cellStyle name="20% - Accent1 9" xfId="38372" hidden="1" xr:uid="{00000000-0005-0000-0000-0000100E0000}"/>
    <cellStyle name="20% - Accent1 9" xfId="32713" hidden="1" xr:uid="{00000000-0005-0000-0000-0000110E0000}"/>
    <cellStyle name="20% - Accent1 9" xfId="32639" hidden="1" xr:uid="{00000000-0005-0000-0000-0000120E0000}"/>
    <cellStyle name="20% - Accent1 9" xfId="32561" hidden="1" xr:uid="{00000000-0005-0000-0000-0000130E0000}"/>
    <cellStyle name="20% - Accent1 9" xfId="32476" hidden="1" xr:uid="{00000000-0005-0000-0000-0000140E0000}"/>
    <cellStyle name="20% - Accent1 9" xfId="30708" hidden="1" xr:uid="{00000000-0005-0000-0000-0000150E0000}"/>
    <cellStyle name="20% - Accent1 9" xfId="30619" hidden="1" xr:uid="{00000000-0005-0000-0000-0000160E0000}"/>
    <cellStyle name="20% - Accent1 9" xfId="30528" hidden="1" xr:uid="{00000000-0005-0000-0000-0000170E0000}"/>
    <cellStyle name="20% - Accent1 9" xfId="30230" hidden="1" xr:uid="{00000000-0005-0000-0000-0000180E0000}"/>
    <cellStyle name="20% - Accent1 9" xfId="30921" hidden="1" xr:uid="{00000000-0005-0000-0000-0000190E0000}"/>
    <cellStyle name="20% - Accent1 9" xfId="31393" hidden="1" xr:uid="{00000000-0005-0000-0000-00001A0E0000}"/>
    <cellStyle name="20% - Accent1 9" xfId="29033" hidden="1" xr:uid="{00000000-0005-0000-0000-00001B0E0000}"/>
    <cellStyle name="20% - Accent1 9" xfId="28865" hidden="1" xr:uid="{00000000-0005-0000-0000-00001C0E0000}"/>
    <cellStyle name="20% - Accent1 9" xfId="28690" hidden="1" xr:uid="{00000000-0005-0000-0000-00001D0E0000}"/>
    <cellStyle name="20% - Accent1 9" xfId="28523" hidden="1" xr:uid="{00000000-0005-0000-0000-00001E0E0000}"/>
    <cellStyle name="20% - Accent1 9" xfId="29097" hidden="1" xr:uid="{00000000-0005-0000-0000-00001F0E0000}"/>
    <cellStyle name="20% - Accent1 9" xfId="31649" hidden="1" xr:uid="{00000000-0005-0000-0000-0000200E0000}"/>
    <cellStyle name="20% - Accent1 9" xfId="27423" hidden="1" xr:uid="{00000000-0005-0000-0000-0000210E0000}"/>
    <cellStyle name="20% - Accent1 9" xfId="27183" hidden="1" xr:uid="{00000000-0005-0000-0000-0000220E0000}"/>
    <cellStyle name="20% - Accent1 9" xfId="27003" hidden="1" xr:uid="{00000000-0005-0000-0000-0000230E0000}"/>
    <cellStyle name="20% - Accent1 9" xfId="26306" hidden="1" xr:uid="{00000000-0005-0000-0000-0000240E0000}"/>
    <cellStyle name="20% - Accent1 9" xfId="26167" hidden="1" xr:uid="{00000000-0005-0000-0000-0000250E0000}"/>
    <cellStyle name="20% - Accent1 9" xfId="26027" hidden="1" xr:uid="{00000000-0005-0000-0000-0000260E0000}"/>
    <cellStyle name="20% - Accent1 9" xfId="38439" hidden="1" xr:uid="{00000000-0005-0000-0000-0000270E0000}"/>
    <cellStyle name="20% - Accent1 9" xfId="38519" hidden="1" xr:uid="{00000000-0005-0000-0000-0000280E0000}"/>
    <cellStyle name="20% - Accent1 9" xfId="39045" hidden="1" xr:uid="{00000000-0005-0000-0000-0000290E0000}"/>
    <cellStyle name="20% - Accent1 9" xfId="39119" hidden="1" xr:uid="{00000000-0005-0000-0000-00002A0E0000}"/>
    <cellStyle name="20% - Accent1 9" xfId="39195" hidden="1" xr:uid="{00000000-0005-0000-0000-00002B0E0000}"/>
    <cellStyle name="20% - Accent1 9" xfId="39273" hidden="1" xr:uid="{00000000-0005-0000-0000-00002C0E0000}"/>
    <cellStyle name="20% - Accent1 9" xfId="39858" hidden="1" xr:uid="{00000000-0005-0000-0000-00002D0E0000}"/>
    <cellStyle name="20% - Accent1 9" xfId="39934" hidden="1" xr:uid="{00000000-0005-0000-0000-00002E0E0000}"/>
    <cellStyle name="20% - Accent1 9" xfId="40013" hidden="1" xr:uid="{00000000-0005-0000-0000-00002F0E0000}"/>
    <cellStyle name="20% - Accent1 9" xfId="40108" hidden="1" xr:uid="{00000000-0005-0000-0000-0000300E0000}"/>
    <cellStyle name="20% - Accent1 9" xfId="39786" hidden="1" xr:uid="{00000000-0005-0000-0000-0000310E0000}"/>
    <cellStyle name="20% - Accent1 9" xfId="39644" hidden="1" xr:uid="{00000000-0005-0000-0000-0000320E0000}"/>
    <cellStyle name="20% - Accent1 9" xfId="40453" hidden="1" xr:uid="{00000000-0005-0000-0000-0000330E0000}"/>
    <cellStyle name="20% - Accent1 9" xfId="40529" hidden="1" xr:uid="{00000000-0005-0000-0000-0000340E0000}"/>
    <cellStyle name="20% - Accent1 9" xfId="40607" hidden="1" xr:uid="{00000000-0005-0000-0000-0000350E0000}"/>
    <cellStyle name="20% - Accent1 9" xfId="40690" hidden="1" xr:uid="{00000000-0005-0000-0000-0000360E0000}"/>
    <cellStyle name="20% - Accent1 9" xfId="40443" hidden="1" xr:uid="{00000000-0005-0000-0000-0000370E0000}"/>
    <cellStyle name="20% - Accent1 9" xfId="39561" hidden="1" xr:uid="{00000000-0005-0000-0000-0000380E0000}"/>
    <cellStyle name="20% - Accent1 9" xfId="40985" hidden="1" xr:uid="{00000000-0005-0000-0000-0000390E0000}"/>
    <cellStyle name="20% - Accent1 9" xfId="41061" hidden="1" xr:uid="{00000000-0005-0000-0000-00003A0E0000}"/>
    <cellStyle name="20% - Accent1 9" xfId="41139" hidden="1" xr:uid="{00000000-0005-0000-0000-00003B0E0000}"/>
    <cellStyle name="20% - Accent1 9" xfId="41322" hidden="1" xr:uid="{00000000-0005-0000-0000-00003C0E0000}"/>
    <cellStyle name="20% - Accent1 9" xfId="41398" hidden="1" xr:uid="{00000000-0005-0000-0000-00003D0E0000}"/>
    <cellStyle name="20% - Accent1 9" xfId="41476" hidden="1" xr:uid="{00000000-0005-0000-0000-00003E0E0000}"/>
    <cellStyle name="20% - Accent1 9" xfId="41659" hidden="1" xr:uid="{00000000-0005-0000-0000-00003F0E0000}"/>
    <cellStyle name="20% - Accent1 9" xfId="41735" hidden="1" xr:uid="{00000000-0005-0000-0000-0000400E0000}"/>
    <cellStyle name="20% - Accent1 9" xfId="41837" hidden="1" xr:uid="{00000000-0005-0000-0000-0000410E0000}"/>
    <cellStyle name="20% - Accent1 9" xfId="41911" hidden="1" xr:uid="{00000000-0005-0000-0000-0000420E0000}"/>
    <cellStyle name="20% - Accent1 9" xfId="41987" hidden="1" xr:uid="{00000000-0005-0000-0000-0000430E0000}"/>
    <cellStyle name="20% - Accent1 9" xfId="42065" hidden="1" xr:uid="{00000000-0005-0000-0000-0000440E0000}"/>
    <cellStyle name="20% - Accent1 9" xfId="42650" hidden="1" xr:uid="{00000000-0005-0000-0000-0000450E0000}"/>
    <cellStyle name="20% - Accent1 9" xfId="42726" hidden="1" xr:uid="{00000000-0005-0000-0000-0000460E0000}"/>
    <cellStyle name="20% - Accent1 9" xfId="42805" hidden="1" xr:uid="{00000000-0005-0000-0000-0000470E0000}"/>
    <cellStyle name="20% - Accent1 9" xfId="42900" hidden="1" xr:uid="{00000000-0005-0000-0000-0000480E0000}"/>
    <cellStyle name="20% - Accent1 9" xfId="42578" hidden="1" xr:uid="{00000000-0005-0000-0000-0000490E0000}"/>
    <cellStyle name="20% - Accent1 9" xfId="42436" hidden="1" xr:uid="{00000000-0005-0000-0000-00004A0E0000}"/>
    <cellStyle name="20% - Accent1 9" xfId="43245" hidden="1" xr:uid="{00000000-0005-0000-0000-00004B0E0000}"/>
    <cellStyle name="20% - Accent1 9" xfId="43321" hidden="1" xr:uid="{00000000-0005-0000-0000-00004C0E0000}"/>
    <cellStyle name="20% - Accent1 9" xfId="43399" hidden="1" xr:uid="{00000000-0005-0000-0000-00004D0E0000}"/>
    <cellStyle name="20% - Accent1 9" xfId="43482" hidden="1" xr:uid="{00000000-0005-0000-0000-00004E0E0000}"/>
    <cellStyle name="20% - Accent1 9" xfId="43235" hidden="1" xr:uid="{00000000-0005-0000-0000-00004F0E0000}"/>
    <cellStyle name="20% - Accent1 9" xfId="42353" hidden="1" xr:uid="{00000000-0005-0000-0000-0000500E0000}"/>
    <cellStyle name="20% - Accent1 9" xfId="43777" hidden="1" xr:uid="{00000000-0005-0000-0000-0000510E0000}"/>
    <cellStyle name="20% - Accent1 9" xfId="43853" hidden="1" xr:uid="{00000000-0005-0000-0000-0000520E0000}"/>
    <cellStyle name="20% - Accent1 9" xfId="43931" hidden="1" xr:uid="{00000000-0005-0000-0000-0000530E0000}"/>
    <cellStyle name="20% - Accent1 9" xfId="44114" hidden="1" xr:uid="{00000000-0005-0000-0000-0000540E0000}"/>
    <cellStyle name="20% - Accent1 9" xfId="44190" hidden="1" xr:uid="{00000000-0005-0000-0000-0000550E0000}"/>
    <cellStyle name="20% - Accent1 9" xfId="44268" hidden="1" xr:uid="{00000000-0005-0000-0000-0000560E0000}"/>
    <cellStyle name="20% - Accent1 9" xfId="44451" hidden="1" xr:uid="{00000000-0005-0000-0000-0000570E0000}"/>
    <cellStyle name="20% - Accent1 9" xfId="44527" hidden="1" xr:uid="{00000000-0005-0000-0000-0000580E0000}"/>
    <cellStyle name="20% - Accent1 9" xfId="38973" hidden="1" xr:uid="{00000000-0005-0000-0000-0000590E0000}"/>
    <cellStyle name="20% - Accent1 9" xfId="38899" hidden="1" xr:uid="{00000000-0005-0000-0000-00005A0E0000}"/>
    <cellStyle name="20% - Accent1 9" xfId="38821" hidden="1" xr:uid="{00000000-0005-0000-0000-00005B0E0000}"/>
    <cellStyle name="20% - Accent1 9" xfId="38736" hidden="1" xr:uid="{00000000-0005-0000-0000-00005C0E0000}"/>
    <cellStyle name="20% - Accent1 9" xfId="31573" hidden="1" xr:uid="{00000000-0005-0000-0000-00005D0E0000}"/>
    <cellStyle name="20% - Accent1 9" xfId="31382" hidden="1" xr:uid="{00000000-0005-0000-0000-00005E0E0000}"/>
    <cellStyle name="20% - Accent1 9" xfId="31153" hidden="1" xr:uid="{00000000-0005-0000-0000-00005F0E0000}"/>
    <cellStyle name="20% - Accent1 9" xfId="30889" hidden="1" xr:uid="{00000000-0005-0000-0000-0000600E0000}"/>
    <cellStyle name="20% - Accent1 9" xfId="31714" hidden="1" xr:uid="{00000000-0005-0000-0000-0000610E0000}"/>
    <cellStyle name="20% - Accent1 9" xfId="32068" hidden="1" xr:uid="{00000000-0005-0000-0000-0000620E0000}"/>
    <cellStyle name="20% - Accent1 9" xfId="29435" hidden="1" xr:uid="{00000000-0005-0000-0000-0000630E0000}"/>
    <cellStyle name="20% - Accent1 9" xfId="29250" hidden="1" xr:uid="{00000000-0005-0000-0000-0000640E0000}"/>
    <cellStyle name="20% - Accent1 9" xfId="29157" hidden="1" xr:uid="{00000000-0005-0000-0000-0000650E0000}"/>
    <cellStyle name="20% - Accent1 9" xfId="28958" hidden="1" xr:uid="{00000000-0005-0000-0000-0000660E0000}"/>
    <cellStyle name="20% - Accent1 9" xfId="29557" hidden="1" xr:uid="{00000000-0005-0000-0000-0000670E0000}"/>
    <cellStyle name="20% - Accent1 9" xfId="32294" hidden="1" xr:uid="{00000000-0005-0000-0000-0000680E0000}"/>
    <cellStyle name="20% - Accent1 9" xfId="27655" hidden="1" xr:uid="{00000000-0005-0000-0000-0000690E0000}"/>
    <cellStyle name="20% - Accent1 9" xfId="27550" hidden="1" xr:uid="{00000000-0005-0000-0000-00006A0E0000}"/>
    <cellStyle name="20% - Accent1 9" xfId="27433" hidden="1" xr:uid="{00000000-0005-0000-0000-00006B0E0000}"/>
    <cellStyle name="20% - Accent1 9" xfId="26396" hidden="1" xr:uid="{00000000-0005-0000-0000-00006C0E0000}"/>
    <cellStyle name="20% - Accent1 9" xfId="26315" hidden="1" xr:uid="{00000000-0005-0000-0000-00006D0E0000}"/>
    <cellStyle name="20% - Accent1 9" xfId="26104" hidden="1" xr:uid="{00000000-0005-0000-0000-00006E0E0000}"/>
    <cellStyle name="20% - Accent1 9" xfId="39009" hidden="1" xr:uid="{00000000-0005-0000-0000-00006F0E0000}"/>
    <cellStyle name="20% - Accent1 9" xfId="44665" hidden="1" xr:uid="{00000000-0005-0000-0000-0000700E0000}"/>
    <cellStyle name="20% - Accent1 9" xfId="44767" hidden="1" xr:uid="{00000000-0005-0000-0000-0000710E0000}"/>
    <cellStyle name="20% - Accent1 9" xfId="44841" hidden="1" xr:uid="{00000000-0005-0000-0000-0000720E0000}"/>
    <cellStyle name="20% - Accent1 9" xfId="44917" hidden="1" xr:uid="{00000000-0005-0000-0000-0000730E0000}"/>
    <cellStyle name="20% - Accent1 9" xfId="44995" hidden="1" xr:uid="{00000000-0005-0000-0000-0000740E0000}"/>
    <cellStyle name="20% - Accent1 9" xfId="45580" hidden="1" xr:uid="{00000000-0005-0000-0000-0000750E0000}"/>
    <cellStyle name="20% - Accent1 9" xfId="45656" hidden="1" xr:uid="{00000000-0005-0000-0000-0000760E0000}"/>
    <cellStyle name="20% - Accent1 9" xfId="45735" hidden="1" xr:uid="{00000000-0005-0000-0000-0000770E0000}"/>
    <cellStyle name="20% - Accent1 9" xfId="45830" hidden="1" xr:uid="{00000000-0005-0000-0000-0000780E0000}"/>
    <cellStyle name="20% - Accent1 9" xfId="45508" hidden="1" xr:uid="{00000000-0005-0000-0000-0000790E0000}"/>
    <cellStyle name="20% - Accent1 9" xfId="45366" hidden="1" xr:uid="{00000000-0005-0000-0000-00007A0E0000}"/>
    <cellStyle name="20% - Accent1 9" xfId="46175" hidden="1" xr:uid="{00000000-0005-0000-0000-00007B0E0000}"/>
    <cellStyle name="20% - Accent1 9" xfId="46251" hidden="1" xr:uid="{00000000-0005-0000-0000-00007C0E0000}"/>
    <cellStyle name="20% - Accent1 9" xfId="46329" hidden="1" xr:uid="{00000000-0005-0000-0000-00007D0E0000}"/>
    <cellStyle name="20% - Accent1 9" xfId="46412" hidden="1" xr:uid="{00000000-0005-0000-0000-00007E0E0000}"/>
    <cellStyle name="20% - Accent1 9" xfId="46165" hidden="1" xr:uid="{00000000-0005-0000-0000-00007F0E0000}"/>
    <cellStyle name="20% - Accent1 9" xfId="45283" hidden="1" xr:uid="{00000000-0005-0000-0000-0000800E0000}"/>
    <cellStyle name="20% - Accent1 9" xfId="46707" hidden="1" xr:uid="{00000000-0005-0000-0000-0000810E0000}"/>
    <cellStyle name="20% - Accent1 9" xfId="46783" hidden="1" xr:uid="{00000000-0005-0000-0000-0000820E0000}"/>
    <cellStyle name="20% - Accent1 9" xfId="46861" hidden="1" xr:uid="{00000000-0005-0000-0000-0000830E0000}"/>
    <cellStyle name="20% - Accent1 9" xfId="47044" hidden="1" xr:uid="{00000000-0005-0000-0000-0000840E0000}"/>
    <cellStyle name="20% - Accent1 9" xfId="47120" hidden="1" xr:uid="{00000000-0005-0000-0000-0000850E0000}"/>
    <cellStyle name="20% - Accent1 9" xfId="47198" hidden="1" xr:uid="{00000000-0005-0000-0000-0000860E0000}"/>
    <cellStyle name="20% - Accent1 9" xfId="47381" hidden="1" xr:uid="{00000000-0005-0000-0000-0000870E0000}"/>
    <cellStyle name="20% - Accent1 9" xfId="47457" hidden="1" xr:uid="{00000000-0005-0000-0000-0000880E0000}"/>
    <cellStyle name="20% - Accent1 9" xfId="47559" hidden="1" xr:uid="{00000000-0005-0000-0000-0000890E0000}"/>
    <cellStyle name="20% - Accent1 9" xfId="47633" hidden="1" xr:uid="{00000000-0005-0000-0000-00008A0E0000}"/>
    <cellStyle name="20% - Accent1 9" xfId="47709" hidden="1" xr:uid="{00000000-0005-0000-0000-00008B0E0000}"/>
    <cellStyle name="20% - Accent1 9" xfId="47787" hidden="1" xr:uid="{00000000-0005-0000-0000-00008C0E0000}"/>
    <cellStyle name="20% - Accent1 9" xfId="48372" hidden="1" xr:uid="{00000000-0005-0000-0000-00008D0E0000}"/>
    <cellStyle name="20% - Accent1 9" xfId="48448" hidden="1" xr:uid="{00000000-0005-0000-0000-00008E0E0000}"/>
    <cellStyle name="20% - Accent1 9" xfId="48527" hidden="1" xr:uid="{00000000-0005-0000-0000-00008F0E0000}"/>
    <cellStyle name="20% - Accent1 9" xfId="48622" hidden="1" xr:uid="{00000000-0005-0000-0000-0000900E0000}"/>
    <cellStyle name="20% - Accent1 9" xfId="48300" hidden="1" xr:uid="{00000000-0005-0000-0000-0000910E0000}"/>
    <cellStyle name="20% - Accent1 9" xfId="48158" hidden="1" xr:uid="{00000000-0005-0000-0000-0000920E0000}"/>
    <cellStyle name="20% - Accent1 9" xfId="48967" hidden="1" xr:uid="{00000000-0005-0000-0000-0000930E0000}"/>
    <cellStyle name="20% - Accent1 9" xfId="49043" hidden="1" xr:uid="{00000000-0005-0000-0000-0000940E0000}"/>
    <cellStyle name="20% - Accent1 9" xfId="49121" hidden="1" xr:uid="{00000000-0005-0000-0000-0000950E0000}"/>
    <cellStyle name="20% - Accent1 9" xfId="49204" hidden="1" xr:uid="{00000000-0005-0000-0000-0000960E0000}"/>
    <cellStyle name="20% - Accent1 9" xfId="48957" hidden="1" xr:uid="{00000000-0005-0000-0000-0000970E0000}"/>
    <cellStyle name="20% - Accent1 9" xfId="48075" hidden="1" xr:uid="{00000000-0005-0000-0000-0000980E0000}"/>
    <cellStyle name="20% - Accent1 9" xfId="49499" hidden="1" xr:uid="{00000000-0005-0000-0000-0000990E0000}"/>
    <cellStyle name="20% - Accent1 9" xfId="49575" hidden="1" xr:uid="{00000000-0005-0000-0000-00009A0E0000}"/>
    <cellStyle name="20% - Accent1 9" xfId="49653" hidden="1" xr:uid="{00000000-0005-0000-0000-00009B0E0000}"/>
    <cellStyle name="20% - Accent1 9" xfId="49836" hidden="1" xr:uid="{00000000-0005-0000-0000-00009C0E0000}"/>
    <cellStyle name="20% - Accent1 9" xfId="49912" hidden="1" xr:uid="{00000000-0005-0000-0000-00009D0E0000}"/>
    <cellStyle name="20% - Accent1 9" xfId="49990" hidden="1" xr:uid="{00000000-0005-0000-0000-00009E0E0000}"/>
    <cellStyle name="20% - Accent1 9" xfId="50173" hidden="1" xr:uid="{00000000-0005-0000-0000-00009F0E0000}"/>
    <cellStyle name="20% - Accent1 9" xfId="50249" hidden="1" xr:uid="{00000000-0005-0000-0000-0000A00E0000}"/>
    <cellStyle name="20% - Accent2" xfId="40" builtinId="34" hidden="1"/>
    <cellStyle name="20% - Accent2 10" xfId="121" hidden="1" xr:uid="{00000000-0005-0000-0000-0000A20E0000}"/>
    <cellStyle name="20% - Accent2 10" xfId="199" hidden="1" xr:uid="{00000000-0005-0000-0000-0000A30E0000}"/>
    <cellStyle name="20% - Accent2 10" xfId="282" hidden="1" xr:uid="{00000000-0005-0000-0000-0000A40E0000}"/>
    <cellStyle name="20% - Accent2 10" xfId="555" hidden="1" xr:uid="{00000000-0005-0000-0000-0000A50E0000}"/>
    <cellStyle name="20% - Accent2 10" xfId="1917" hidden="1" xr:uid="{00000000-0005-0000-0000-0000A60E0000}"/>
    <cellStyle name="20% - Accent2 10" xfId="2064" hidden="1" xr:uid="{00000000-0005-0000-0000-0000A70E0000}"/>
    <cellStyle name="20% - Accent2 10" xfId="2241" hidden="1" xr:uid="{00000000-0005-0000-0000-0000A80E0000}"/>
    <cellStyle name="20% - Accent2 10" xfId="2488" hidden="1" xr:uid="{00000000-0005-0000-0000-0000A90E0000}"/>
    <cellStyle name="20% - Accent2 10" xfId="1499" hidden="1" xr:uid="{00000000-0005-0000-0000-0000AA0E0000}"/>
    <cellStyle name="20% - Accent2 10" xfId="1519" hidden="1" xr:uid="{00000000-0005-0000-0000-0000AB0E0000}"/>
    <cellStyle name="20% - Accent2 10" xfId="3460" hidden="1" xr:uid="{00000000-0005-0000-0000-0000AC0E0000}"/>
    <cellStyle name="20% - Accent2 10" xfId="3605" hidden="1" xr:uid="{00000000-0005-0000-0000-0000AD0E0000}"/>
    <cellStyle name="20% - Accent2 10" xfId="3763" hidden="1" xr:uid="{00000000-0005-0000-0000-0000AE0E0000}"/>
    <cellStyle name="20% - Accent2 10" xfId="3945" hidden="1" xr:uid="{00000000-0005-0000-0000-0000AF0E0000}"/>
    <cellStyle name="20% - Accent2 10" xfId="1787" hidden="1" xr:uid="{00000000-0005-0000-0000-0000B00E0000}"/>
    <cellStyle name="20% - Accent2 10" xfId="1782" hidden="1" xr:uid="{00000000-0005-0000-0000-0000B10E0000}"/>
    <cellStyle name="20% - Accent2 10" xfId="4972" hidden="1" xr:uid="{00000000-0005-0000-0000-0000B20E0000}"/>
    <cellStyle name="20% - Accent2 10" xfId="5071" hidden="1" xr:uid="{00000000-0005-0000-0000-0000B30E0000}"/>
    <cellStyle name="20% - Accent2 10" xfId="5265" hidden="1" xr:uid="{00000000-0005-0000-0000-0000B40E0000}"/>
    <cellStyle name="20% - Accent2 10" xfId="5964" hidden="1" xr:uid="{00000000-0005-0000-0000-0000B50E0000}"/>
    <cellStyle name="20% - Accent2 10" xfId="6112" hidden="1" xr:uid="{00000000-0005-0000-0000-0000B60E0000}"/>
    <cellStyle name="20% - Accent2 10" xfId="6292" hidden="1" xr:uid="{00000000-0005-0000-0000-0000B70E0000}"/>
    <cellStyle name="20% - Accent2 10" xfId="6979" hidden="1" xr:uid="{00000000-0005-0000-0000-0000B80E0000}"/>
    <cellStyle name="20% - Accent2 10" xfId="7089" hidden="1" xr:uid="{00000000-0005-0000-0000-0000B90E0000}"/>
    <cellStyle name="20% - Accent2 10" xfId="7777" hidden="1" xr:uid="{00000000-0005-0000-0000-0000BA0E0000}"/>
    <cellStyle name="20% - Accent2 10" xfId="7851" hidden="1" xr:uid="{00000000-0005-0000-0000-0000BB0E0000}"/>
    <cellStyle name="20% - Accent2 10" xfId="7927" hidden="1" xr:uid="{00000000-0005-0000-0000-0000BC0E0000}"/>
    <cellStyle name="20% - Accent2 10" xfId="8005" hidden="1" xr:uid="{00000000-0005-0000-0000-0000BD0E0000}"/>
    <cellStyle name="20% - Accent2 10" xfId="8590" hidden="1" xr:uid="{00000000-0005-0000-0000-0000BE0E0000}"/>
    <cellStyle name="20% - Accent2 10" xfId="8666" hidden="1" xr:uid="{00000000-0005-0000-0000-0000BF0E0000}"/>
    <cellStyle name="20% - Accent2 10" xfId="8745" hidden="1" xr:uid="{00000000-0005-0000-0000-0000C00E0000}"/>
    <cellStyle name="20% - Accent2 10" xfId="8827" hidden="1" xr:uid="{00000000-0005-0000-0000-0000C10E0000}"/>
    <cellStyle name="20% - Accent2 10" xfId="8375" hidden="1" xr:uid="{00000000-0005-0000-0000-0000C20E0000}"/>
    <cellStyle name="20% - Accent2 10" xfId="8392" hidden="1" xr:uid="{00000000-0005-0000-0000-0000C30E0000}"/>
    <cellStyle name="20% - Accent2 10" xfId="9185" hidden="1" xr:uid="{00000000-0005-0000-0000-0000C40E0000}"/>
    <cellStyle name="20% - Accent2 10" xfId="9261" hidden="1" xr:uid="{00000000-0005-0000-0000-0000C50E0000}"/>
    <cellStyle name="20% - Accent2 10" xfId="9339" hidden="1" xr:uid="{00000000-0005-0000-0000-0000C60E0000}"/>
    <cellStyle name="20% - Accent2 10" xfId="9409" hidden="1" xr:uid="{00000000-0005-0000-0000-0000C70E0000}"/>
    <cellStyle name="20% - Accent2 10" xfId="8534" hidden="1" xr:uid="{00000000-0005-0000-0000-0000C80E0000}"/>
    <cellStyle name="20% - Accent2 10" xfId="8530" hidden="1" xr:uid="{00000000-0005-0000-0000-0000C90E0000}"/>
    <cellStyle name="20% - Accent2 10" xfId="9717" hidden="1" xr:uid="{00000000-0005-0000-0000-0000CA0E0000}"/>
    <cellStyle name="20% - Accent2 10" xfId="9793" hidden="1" xr:uid="{00000000-0005-0000-0000-0000CB0E0000}"/>
    <cellStyle name="20% - Accent2 10" xfId="9871" hidden="1" xr:uid="{00000000-0005-0000-0000-0000CC0E0000}"/>
    <cellStyle name="20% - Accent2 10" xfId="10054" hidden="1" xr:uid="{00000000-0005-0000-0000-0000CD0E0000}"/>
    <cellStyle name="20% - Accent2 10" xfId="10130" hidden="1" xr:uid="{00000000-0005-0000-0000-0000CE0E0000}"/>
    <cellStyle name="20% - Accent2 10" xfId="10208" hidden="1" xr:uid="{00000000-0005-0000-0000-0000CF0E0000}"/>
    <cellStyle name="20% - Accent2 10" xfId="10391" hidden="1" xr:uid="{00000000-0005-0000-0000-0000D00E0000}"/>
    <cellStyle name="20% - Accent2 10" xfId="10467" hidden="1" xr:uid="{00000000-0005-0000-0000-0000D10E0000}"/>
    <cellStyle name="20% - Accent2 10" xfId="10569" hidden="1" xr:uid="{00000000-0005-0000-0000-0000D20E0000}"/>
    <cellStyle name="20% - Accent2 10" xfId="10643" hidden="1" xr:uid="{00000000-0005-0000-0000-0000D30E0000}"/>
    <cellStyle name="20% - Accent2 10" xfId="10719" hidden="1" xr:uid="{00000000-0005-0000-0000-0000D40E0000}"/>
    <cellStyle name="20% - Accent2 10" xfId="10797" hidden="1" xr:uid="{00000000-0005-0000-0000-0000D50E0000}"/>
    <cellStyle name="20% - Accent2 10" xfId="11382" hidden="1" xr:uid="{00000000-0005-0000-0000-0000D60E0000}"/>
    <cellStyle name="20% - Accent2 10" xfId="11458" hidden="1" xr:uid="{00000000-0005-0000-0000-0000D70E0000}"/>
    <cellStyle name="20% - Accent2 10" xfId="11537" hidden="1" xr:uid="{00000000-0005-0000-0000-0000D80E0000}"/>
    <cellStyle name="20% - Accent2 10" xfId="11619" hidden="1" xr:uid="{00000000-0005-0000-0000-0000D90E0000}"/>
    <cellStyle name="20% - Accent2 10" xfId="11167" hidden="1" xr:uid="{00000000-0005-0000-0000-0000DA0E0000}"/>
    <cellStyle name="20% - Accent2 10" xfId="11184" hidden="1" xr:uid="{00000000-0005-0000-0000-0000DB0E0000}"/>
    <cellStyle name="20% - Accent2 10" xfId="11977" hidden="1" xr:uid="{00000000-0005-0000-0000-0000DC0E0000}"/>
    <cellStyle name="20% - Accent2 10" xfId="12053" hidden="1" xr:uid="{00000000-0005-0000-0000-0000DD0E0000}"/>
    <cellStyle name="20% - Accent2 10" xfId="12131" hidden="1" xr:uid="{00000000-0005-0000-0000-0000DE0E0000}"/>
    <cellStyle name="20% - Accent2 10" xfId="12201" hidden="1" xr:uid="{00000000-0005-0000-0000-0000DF0E0000}"/>
    <cellStyle name="20% - Accent2 10" xfId="11326" hidden="1" xr:uid="{00000000-0005-0000-0000-0000E00E0000}"/>
    <cellStyle name="20% - Accent2 10" xfId="11322" hidden="1" xr:uid="{00000000-0005-0000-0000-0000E10E0000}"/>
    <cellStyle name="20% - Accent2 10" xfId="12509" hidden="1" xr:uid="{00000000-0005-0000-0000-0000E20E0000}"/>
    <cellStyle name="20% - Accent2 10" xfId="12585" hidden="1" xr:uid="{00000000-0005-0000-0000-0000E30E0000}"/>
    <cellStyle name="20% - Accent2 10" xfId="12663" hidden="1" xr:uid="{00000000-0005-0000-0000-0000E40E0000}"/>
    <cellStyle name="20% - Accent2 10" xfId="12846" hidden="1" xr:uid="{00000000-0005-0000-0000-0000E50E0000}"/>
    <cellStyle name="20% - Accent2 10" xfId="12922" hidden="1" xr:uid="{00000000-0005-0000-0000-0000E60E0000}"/>
    <cellStyle name="20% - Accent2 10" xfId="13000" hidden="1" xr:uid="{00000000-0005-0000-0000-0000E70E0000}"/>
    <cellStyle name="20% - Accent2 10" xfId="13183" hidden="1" xr:uid="{00000000-0005-0000-0000-0000E80E0000}"/>
    <cellStyle name="20% - Accent2 10" xfId="13259" hidden="1" xr:uid="{00000000-0005-0000-0000-0000E90E0000}"/>
    <cellStyle name="20% - Accent2 10" xfId="7570" hidden="1" xr:uid="{00000000-0005-0000-0000-0000EA0E0000}"/>
    <cellStyle name="20% - Accent2 10" xfId="7496" hidden="1" xr:uid="{00000000-0005-0000-0000-0000EB0E0000}"/>
    <cellStyle name="20% - Accent2 10" xfId="7416" hidden="1" xr:uid="{00000000-0005-0000-0000-0000EC0E0000}"/>
    <cellStyle name="20% - Accent2 10" xfId="7333" hidden="1" xr:uid="{00000000-0005-0000-0000-0000ED0E0000}"/>
    <cellStyle name="20% - Accent2 10" xfId="5560" hidden="1" xr:uid="{00000000-0005-0000-0000-0000EE0E0000}"/>
    <cellStyle name="20% - Accent2 10" xfId="5475" hidden="1" xr:uid="{00000000-0005-0000-0000-0000EF0E0000}"/>
    <cellStyle name="20% - Accent2 10" xfId="5383" hidden="1" xr:uid="{00000000-0005-0000-0000-0000F00E0000}"/>
    <cellStyle name="20% - Accent2 10" xfId="5068" hidden="1" xr:uid="{00000000-0005-0000-0000-0000F10E0000}"/>
    <cellStyle name="20% - Accent2 10" xfId="6213" hidden="1" xr:uid="{00000000-0005-0000-0000-0000F20E0000}"/>
    <cellStyle name="20% - Accent2 10" xfId="6097" hidden="1" xr:uid="{00000000-0005-0000-0000-0000F30E0000}"/>
    <cellStyle name="20% - Accent2 10" xfId="3885" hidden="1" xr:uid="{00000000-0005-0000-0000-0000F40E0000}"/>
    <cellStyle name="20% - Accent2 10" xfId="3718" hidden="1" xr:uid="{00000000-0005-0000-0000-0000F50E0000}"/>
    <cellStyle name="20% - Accent2 10" xfId="3542" hidden="1" xr:uid="{00000000-0005-0000-0000-0000F60E0000}"/>
    <cellStyle name="20% - Accent2 10" xfId="3392" hidden="1" xr:uid="{00000000-0005-0000-0000-0000F70E0000}"/>
    <cellStyle name="20% - Accent2 10" xfId="5753" hidden="1" xr:uid="{00000000-0005-0000-0000-0000F80E0000}"/>
    <cellStyle name="20% - Accent2 10" xfId="5758" hidden="1" xr:uid="{00000000-0005-0000-0000-0000F90E0000}"/>
    <cellStyle name="20% - Accent2 10" xfId="2244" hidden="1" xr:uid="{00000000-0005-0000-0000-0000FA0E0000}"/>
    <cellStyle name="20% - Accent2 10" xfId="2027" hidden="1" xr:uid="{00000000-0005-0000-0000-0000FB0E0000}"/>
    <cellStyle name="20% - Accent2 10" xfId="1857" hidden="1" xr:uid="{00000000-0005-0000-0000-0000FC0E0000}"/>
    <cellStyle name="20% - Accent2 10" xfId="1154" hidden="1" xr:uid="{00000000-0005-0000-0000-0000FD0E0000}"/>
    <cellStyle name="20% - Accent2 10" xfId="1021" hidden="1" xr:uid="{00000000-0005-0000-0000-0000FE0E0000}"/>
    <cellStyle name="20% - Accent2 10" xfId="882" hidden="1" xr:uid="{00000000-0005-0000-0000-0000FF0E0000}"/>
    <cellStyle name="20% - Accent2 10" xfId="13327" hidden="1" xr:uid="{00000000-0005-0000-0000-0000000F0000}"/>
    <cellStyle name="20% - Accent2 10" xfId="13406" hidden="1" xr:uid="{00000000-0005-0000-0000-0000010F0000}"/>
    <cellStyle name="20% - Accent2 10" xfId="13932" hidden="1" xr:uid="{00000000-0005-0000-0000-0000020F0000}"/>
    <cellStyle name="20% - Accent2 10" xfId="14006" hidden="1" xr:uid="{00000000-0005-0000-0000-0000030F0000}"/>
    <cellStyle name="20% - Accent2 10" xfId="14082" hidden="1" xr:uid="{00000000-0005-0000-0000-0000040F0000}"/>
    <cellStyle name="20% - Accent2 10" xfId="14160" hidden="1" xr:uid="{00000000-0005-0000-0000-0000050F0000}"/>
    <cellStyle name="20% - Accent2 10" xfId="14745" hidden="1" xr:uid="{00000000-0005-0000-0000-0000060F0000}"/>
    <cellStyle name="20% - Accent2 10" xfId="14821" hidden="1" xr:uid="{00000000-0005-0000-0000-0000070F0000}"/>
    <cellStyle name="20% - Accent2 10" xfId="14900" hidden="1" xr:uid="{00000000-0005-0000-0000-0000080F0000}"/>
    <cellStyle name="20% - Accent2 10" xfId="14982" hidden="1" xr:uid="{00000000-0005-0000-0000-0000090F0000}"/>
    <cellStyle name="20% - Accent2 10" xfId="14530" hidden="1" xr:uid="{00000000-0005-0000-0000-00000A0F0000}"/>
    <cellStyle name="20% - Accent2 10" xfId="14547" hidden="1" xr:uid="{00000000-0005-0000-0000-00000B0F0000}"/>
    <cellStyle name="20% - Accent2 10" xfId="15340" hidden="1" xr:uid="{00000000-0005-0000-0000-00000C0F0000}"/>
    <cellStyle name="20% - Accent2 10" xfId="15416" hidden="1" xr:uid="{00000000-0005-0000-0000-00000D0F0000}"/>
    <cellStyle name="20% - Accent2 10" xfId="15494" hidden="1" xr:uid="{00000000-0005-0000-0000-00000E0F0000}"/>
    <cellStyle name="20% - Accent2 10" xfId="15564" hidden="1" xr:uid="{00000000-0005-0000-0000-00000F0F0000}"/>
    <cellStyle name="20% - Accent2 10" xfId="14689" hidden="1" xr:uid="{00000000-0005-0000-0000-0000100F0000}"/>
    <cellStyle name="20% - Accent2 10" xfId="14685" hidden="1" xr:uid="{00000000-0005-0000-0000-0000110F0000}"/>
    <cellStyle name="20% - Accent2 10" xfId="15872" hidden="1" xr:uid="{00000000-0005-0000-0000-0000120F0000}"/>
    <cellStyle name="20% - Accent2 10" xfId="15948" hidden="1" xr:uid="{00000000-0005-0000-0000-0000130F0000}"/>
    <cellStyle name="20% - Accent2 10" xfId="16026" hidden="1" xr:uid="{00000000-0005-0000-0000-0000140F0000}"/>
    <cellStyle name="20% - Accent2 10" xfId="16209" hidden="1" xr:uid="{00000000-0005-0000-0000-0000150F0000}"/>
    <cellStyle name="20% - Accent2 10" xfId="16285" hidden="1" xr:uid="{00000000-0005-0000-0000-0000160F0000}"/>
    <cellStyle name="20% - Accent2 10" xfId="16363" hidden="1" xr:uid="{00000000-0005-0000-0000-0000170F0000}"/>
    <cellStyle name="20% - Accent2 10" xfId="16546" hidden="1" xr:uid="{00000000-0005-0000-0000-0000180F0000}"/>
    <cellStyle name="20% - Accent2 10" xfId="16622" hidden="1" xr:uid="{00000000-0005-0000-0000-0000190F0000}"/>
    <cellStyle name="20% - Accent2 10" xfId="16724" hidden="1" xr:uid="{00000000-0005-0000-0000-00001A0F0000}"/>
    <cellStyle name="20% - Accent2 10" xfId="16798" hidden="1" xr:uid="{00000000-0005-0000-0000-00001B0F0000}"/>
    <cellStyle name="20% - Accent2 10" xfId="16874" hidden="1" xr:uid="{00000000-0005-0000-0000-00001C0F0000}"/>
    <cellStyle name="20% - Accent2 10" xfId="16952" hidden="1" xr:uid="{00000000-0005-0000-0000-00001D0F0000}"/>
    <cellStyle name="20% - Accent2 10" xfId="17537" hidden="1" xr:uid="{00000000-0005-0000-0000-00001E0F0000}"/>
    <cellStyle name="20% - Accent2 10" xfId="17613" hidden="1" xr:uid="{00000000-0005-0000-0000-00001F0F0000}"/>
    <cellStyle name="20% - Accent2 10" xfId="17692" hidden="1" xr:uid="{00000000-0005-0000-0000-0000200F0000}"/>
    <cellStyle name="20% - Accent2 10" xfId="17774" hidden="1" xr:uid="{00000000-0005-0000-0000-0000210F0000}"/>
    <cellStyle name="20% - Accent2 10" xfId="17322" hidden="1" xr:uid="{00000000-0005-0000-0000-0000220F0000}"/>
    <cellStyle name="20% - Accent2 10" xfId="17339" hidden="1" xr:uid="{00000000-0005-0000-0000-0000230F0000}"/>
    <cellStyle name="20% - Accent2 10" xfId="18132" hidden="1" xr:uid="{00000000-0005-0000-0000-0000240F0000}"/>
    <cellStyle name="20% - Accent2 10" xfId="18208" hidden="1" xr:uid="{00000000-0005-0000-0000-0000250F0000}"/>
    <cellStyle name="20% - Accent2 10" xfId="18286" hidden="1" xr:uid="{00000000-0005-0000-0000-0000260F0000}"/>
    <cellStyle name="20% - Accent2 10" xfId="18356" hidden="1" xr:uid="{00000000-0005-0000-0000-0000270F0000}"/>
    <cellStyle name="20% - Accent2 10" xfId="17481" hidden="1" xr:uid="{00000000-0005-0000-0000-0000280F0000}"/>
    <cellStyle name="20% - Accent2 10" xfId="17477" hidden="1" xr:uid="{00000000-0005-0000-0000-0000290F0000}"/>
    <cellStyle name="20% - Accent2 10" xfId="18664" hidden="1" xr:uid="{00000000-0005-0000-0000-00002A0F0000}"/>
    <cellStyle name="20% - Accent2 10" xfId="18740" hidden="1" xr:uid="{00000000-0005-0000-0000-00002B0F0000}"/>
    <cellStyle name="20% - Accent2 10" xfId="18818" hidden="1" xr:uid="{00000000-0005-0000-0000-00002C0F0000}"/>
    <cellStyle name="20% - Accent2 10" xfId="19001" hidden="1" xr:uid="{00000000-0005-0000-0000-00002D0F0000}"/>
    <cellStyle name="20% - Accent2 10" xfId="19077" hidden="1" xr:uid="{00000000-0005-0000-0000-00002E0F0000}"/>
    <cellStyle name="20% - Accent2 10" xfId="19155" hidden="1" xr:uid="{00000000-0005-0000-0000-00002F0F0000}"/>
    <cellStyle name="20% - Accent2 10" xfId="19338" hidden="1" xr:uid="{00000000-0005-0000-0000-0000300F0000}"/>
    <cellStyle name="20% - Accent2 10" xfId="19414" hidden="1" xr:uid="{00000000-0005-0000-0000-0000310F0000}"/>
    <cellStyle name="20% - Accent2 10" xfId="13830" hidden="1" xr:uid="{00000000-0005-0000-0000-0000320F0000}"/>
    <cellStyle name="20% - Accent2 10" xfId="13756" hidden="1" xr:uid="{00000000-0005-0000-0000-0000330F0000}"/>
    <cellStyle name="20% - Accent2 10" xfId="13676" hidden="1" xr:uid="{00000000-0005-0000-0000-0000340F0000}"/>
    <cellStyle name="20% - Accent2 10" xfId="13593" hidden="1" xr:uid="{00000000-0005-0000-0000-0000350F0000}"/>
    <cellStyle name="20% - Accent2 10" xfId="6423" hidden="1" xr:uid="{00000000-0005-0000-0000-0000360F0000}"/>
    <cellStyle name="20% - Accent2 10" xfId="6230" hidden="1" xr:uid="{00000000-0005-0000-0000-0000370F0000}"/>
    <cellStyle name="20% - Accent2 10" xfId="5978" hidden="1" xr:uid="{00000000-0005-0000-0000-0000380F0000}"/>
    <cellStyle name="20% - Accent2 10" xfId="5751" hidden="1" xr:uid="{00000000-0005-0000-0000-0000390F0000}"/>
    <cellStyle name="20% - Accent2 10" xfId="6923" hidden="1" xr:uid="{00000000-0005-0000-0000-00003A0F0000}"/>
    <cellStyle name="20% - Accent2 10" xfId="6806" hidden="1" xr:uid="{00000000-0005-0000-0000-00003B0F0000}"/>
    <cellStyle name="20% - Accent2 10" xfId="4291" hidden="1" xr:uid="{00000000-0005-0000-0000-00003C0F0000}"/>
    <cellStyle name="20% - Accent2 10" xfId="4105" hidden="1" xr:uid="{00000000-0005-0000-0000-00003D0F0000}"/>
    <cellStyle name="20% - Accent2 10" xfId="4013" hidden="1" xr:uid="{00000000-0005-0000-0000-00003E0F0000}"/>
    <cellStyle name="20% - Accent2 10" xfId="3816" hidden="1" xr:uid="{00000000-0005-0000-0000-00003F0F0000}"/>
    <cellStyle name="20% - Accent2 10" xfId="6534" hidden="1" xr:uid="{00000000-0005-0000-0000-0000400F0000}"/>
    <cellStyle name="20% - Accent2 10" xfId="6549" hidden="1" xr:uid="{00000000-0005-0000-0000-0000410F0000}"/>
    <cellStyle name="20% - Accent2 10" xfId="2505" hidden="1" xr:uid="{00000000-0005-0000-0000-0000420F0000}"/>
    <cellStyle name="20% - Accent2 10" xfId="2406" hidden="1" xr:uid="{00000000-0005-0000-0000-0000430F0000}"/>
    <cellStyle name="20% - Accent2 10" xfId="2229" hidden="1" xr:uid="{00000000-0005-0000-0000-0000440F0000}"/>
    <cellStyle name="20% - Accent2 10" xfId="1253" hidden="1" xr:uid="{00000000-0005-0000-0000-0000450F0000}"/>
    <cellStyle name="20% - Accent2 10" xfId="1152" hidden="1" xr:uid="{00000000-0005-0000-0000-0000460F0000}"/>
    <cellStyle name="20% - Accent2 10" xfId="954" hidden="1" xr:uid="{00000000-0005-0000-0000-0000470F0000}"/>
    <cellStyle name="20% - Accent2 10" xfId="19476" hidden="1" xr:uid="{00000000-0005-0000-0000-0000480F0000}"/>
    <cellStyle name="20% - Accent2 10" xfId="19552" hidden="1" xr:uid="{00000000-0005-0000-0000-0000490F0000}"/>
    <cellStyle name="20% - Accent2 10" xfId="19654" hidden="1" xr:uid="{00000000-0005-0000-0000-00004A0F0000}"/>
    <cellStyle name="20% - Accent2 10" xfId="19728" hidden="1" xr:uid="{00000000-0005-0000-0000-00004B0F0000}"/>
    <cellStyle name="20% - Accent2 10" xfId="19804" hidden="1" xr:uid="{00000000-0005-0000-0000-00004C0F0000}"/>
    <cellStyle name="20% - Accent2 10" xfId="19882" hidden="1" xr:uid="{00000000-0005-0000-0000-00004D0F0000}"/>
    <cellStyle name="20% - Accent2 10" xfId="20467" hidden="1" xr:uid="{00000000-0005-0000-0000-00004E0F0000}"/>
    <cellStyle name="20% - Accent2 10" xfId="20543" hidden="1" xr:uid="{00000000-0005-0000-0000-00004F0F0000}"/>
    <cellStyle name="20% - Accent2 10" xfId="20622" hidden="1" xr:uid="{00000000-0005-0000-0000-0000500F0000}"/>
    <cellStyle name="20% - Accent2 10" xfId="20704" hidden="1" xr:uid="{00000000-0005-0000-0000-0000510F0000}"/>
    <cellStyle name="20% - Accent2 10" xfId="20252" hidden="1" xr:uid="{00000000-0005-0000-0000-0000520F0000}"/>
    <cellStyle name="20% - Accent2 10" xfId="20269" hidden="1" xr:uid="{00000000-0005-0000-0000-0000530F0000}"/>
    <cellStyle name="20% - Accent2 10" xfId="21062" hidden="1" xr:uid="{00000000-0005-0000-0000-0000540F0000}"/>
    <cellStyle name="20% - Accent2 10" xfId="21138" hidden="1" xr:uid="{00000000-0005-0000-0000-0000550F0000}"/>
    <cellStyle name="20% - Accent2 10" xfId="21216" hidden="1" xr:uid="{00000000-0005-0000-0000-0000560F0000}"/>
    <cellStyle name="20% - Accent2 10" xfId="21286" hidden="1" xr:uid="{00000000-0005-0000-0000-0000570F0000}"/>
    <cellStyle name="20% - Accent2 10" xfId="20411" hidden="1" xr:uid="{00000000-0005-0000-0000-0000580F0000}"/>
    <cellStyle name="20% - Accent2 10" xfId="20407" hidden="1" xr:uid="{00000000-0005-0000-0000-0000590F0000}"/>
    <cellStyle name="20% - Accent2 10" xfId="21594" hidden="1" xr:uid="{00000000-0005-0000-0000-00005A0F0000}"/>
    <cellStyle name="20% - Accent2 10" xfId="21670" hidden="1" xr:uid="{00000000-0005-0000-0000-00005B0F0000}"/>
    <cellStyle name="20% - Accent2 10" xfId="21748" hidden="1" xr:uid="{00000000-0005-0000-0000-00005C0F0000}"/>
    <cellStyle name="20% - Accent2 10" xfId="21931" hidden="1" xr:uid="{00000000-0005-0000-0000-00005D0F0000}"/>
    <cellStyle name="20% - Accent2 10" xfId="22007" hidden="1" xr:uid="{00000000-0005-0000-0000-00005E0F0000}"/>
    <cellStyle name="20% - Accent2 10" xfId="22085" hidden="1" xr:uid="{00000000-0005-0000-0000-00005F0F0000}"/>
    <cellStyle name="20% - Accent2 10" xfId="22268" hidden="1" xr:uid="{00000000-0005-0000-0000-0000600F0000}"/>
    <cellStyle name="20% - Accent2 10" xfId="22344" hidden="1" xr:uid="{00000000-0005-0000-0000-0000610F0000}"/>
    <cellStyle name="20% - Accent2 10" xfId="22446" hidden="1" xr:uid="{00000000-0005-0000-0000-0000620F0000}"/>
    <cellStyle name="20% - Accent2 10" xfId="22520" hidden="1" xr:uid="{00000000-0005-0000-0000-0000630F0000}"/>
    <cellStyle name="20% - Accent2 10" xfId="22596" hidden="1" xr:uid="{00000000-0005-0000-0000-0000640F0000}"/>
    <cellStyle name="20% - Accent2 10" xfId="22674" hidden="1" xr:uid="{00000000-0005-0000-0000-0000650F0000}"/>
    <cellStyle name="20% - Accent2 10" xfId="23259" hidden="1" xr:uid="{00000000-0005-0000-0000-0000660F0000}"/>
    <cellStyle name="20% - Accent2 10" xfId="23335" hidden="1" xr:uid="{00000000-0005-0000-0000-0000670F0000}"/>
    <cellStyle name="20% - Accent2 10" xfId="23414" hidden="1" xr:uid="{00000000-0005-0000-0000-0000680F0000}"/>
    <cellStyle name="20% - Accent2 10" xfId="23496" hidden="1" xr:uid="{00000000-0005-0000-0000-0000690F0000}"/>
    <cellStyle name="20% - Accent2 10" xfId="23044" hidden="1" xr:uid="{00000000-0005-0000-0000-00006A0F0000}"/>
    <cellStyle name="20% - Accent2 10" xfId="23061" hidden="1" xr:uid="{00000000-0005-0000-0000-00006B0F0000}"/>
    <cellStyle name="20% - Accent2 10" xfId="23854" hidden="1" xr:uid="{00000000-0005-0000-0000-00006C0F0000}"/>
    <cellStyle name="20% - Accent2 10" xfId="23930" hidden="1" xr:uid="{00000000-0005-0000-0000-00006D0F0000}"/>
    <cellStyle name="20% - Accent2 10" xfId="24008" hidden="1" xr:uid="{00000000-0005-0000-0000-00006E0F0000}"/>
    <cellStyle name="20% - Accent2 10" xfId="24078" hidden="1" xr:uid="{00000000-0005-0000-0000-00006F0F0000}"/>
    <cellStyle name="20% - Accent2 10" xfId="23203" hidden="1" xr:uid="{00000000-0005-0000-0000-0000700F0000}"/>
    <cellStyle name="20% - Accent2 10" xfId="23199" hidden="1" xr:uid="{00000000-0005-0000-0000-0000710F0000}"/>
    <cellStyle name="20% - Accent2 10" xfId="24386" hidden="1" xr:uid="{00000000-0005-0000-0000-0000720F0000}"/>
    <cellStyle name="20% - Accent2 10" xfId="24462" hidden="1" xr:uid="{00000000-0005-0000-0000-0000730F0000}"/>
    <cellStyle name="20% - Accent2 10" xfId="24540" hidden="1" xr:uid="{00000000-0005-0000-0000-0000740F0000}"/>
    <cellStyle name="20% - Accent2 10" xfId="24723" hidden="1" xr:uid="{00000000-0005-0000-0000-0000750F0000}"/>
    <cellStyle name="20% - Accent2 10" xfId="24799" hidden="1" xr:uid="{00000000-0005-0000-0000-0000760F0000}"/>
    <cellStyle name="20% - Accent2 10" xfId="24877" hidden="1" xr:uid="{00000000-0005-0000-0000-0000770F0000}"/>
    <cellStyle name="20% - Accent2 10" xfId="25060" hidden="1" xr:uid="{00000000-0005-0000-0000-0000780F0000}"/>
    <cellStyle name="20% - Accent2 10" xfId="25136" hidden="1" xr:uid="{00000000-0005-0000-0000-0000790F0000}"/>
    <cellStyle name="20% - Accent2 10" xfId="25249" hidden="1" xr:uid="{00000000-0005-0000-0000-00007A0F0000}"/>
    <cellStyle name="20% - Accent2 10" xfId="25327" hidden="1" xr:uid="{00000000-0005-0000-0000-00007B0F0000}"/>
    <cellStyle name="20% - Accent2 10" xfId="25410" hidden="1" xr:uid="{00000000-0005-0000-0000-00007C0F0000}"/>
    <cellStyle name="20% - Accent2 10" xfId="25683" hidden="1" xr:uid="{00000000-0005-0000-0000-00007D0F0000}"/>
    <cellStyle name="20% - Accent2 10" xfId="27045" hidden="1" xr:uid="{00000000-0005-0000-0000-00007E0F0000}"/>
    <cellStyle name="20% - Accent2 10" xfId="27192" hidden="1" xr:uid="{00000000-0005-0000-0000-00007F0F0000}"/>
    <cellStyle name="20% - Accent2 10" xfId="27369" hidden="1" xr:uid="{00000000-0005-0000-0000-0000800F0000}"/>
    <cellStyle name="20% - Accent2 10" xfId="27616" hidden="1" xr:uid="{00000000-0005-0000-0000-0000810F0000}"/>
    <cellStyle name="20% - Accent2 10" xfId="26627" hidden="1" xr:uid="{00000000-0005-0000-0000-0000820F0000}"/>
    <cellStyle name="20% - Accent2 10" xfId="26647" hidden="1" xr:uid="{00000000-0005-0000-0000-0000830F0000}"/>
    <cellStyle name="20% - Accent2 10" xfId="28588" hidden="1" xr:uid="{00000000-0005-0000-0000-0000840F0000}"/>
    <cellStyle name="20% - Accent2 10" xfId="28733" hidden="1" xr:uid="{00000000-0005-0000-0000-0000850F0000}"/>
    <cellStyle name="20% - Accent2 10" xfId="28891" hidden="1" xr:uid="{00000000-0005-0000-0000-0000860F0000}"/>
    <cellStyle name="20% - Accent2 10" xfId="29073" hidden="1" xr:uid="{00000000-0005-0000-0000-0000870F0000}"/>
    <cellStyle name="20% - Accent2 10" xfId="26915" hidden="1" xr:uid="{00000000-0005-0000-0000-0000880F0000}"/>
    <cellStyle name="20% - Accent2 10" xfId="26910" hidden="1" xr:uid="{00000000-0005-0000-0000-0000890F0000}"/>
    <cellStyle name="20% - Accent2 10" xfId="30100" hidden="1" xr:uid="{00000000-0005-0000-0000-00008A0F0000}"/>
    <cellStyle name="20% - Accent2 10" xfId="30199" hidden="1" xr:uid="{00000000-0005-0000-0000-00008B0F0000}"/>
    <cellStyle name="20% - Accent2 10" xfId="30393" hidden="1" xr:uid="{00000000-0005-0000-0000-00008C0F0000}"/>
    <cellStyle name="20% - Accent2 10" xfId="31092" hidden="1" xr:uid="{00000000-0005-0000-0000-00008D0F0000}"/>
    <cellStyle name="20% - Accent2 10" xfId="31240" hidden="1" xr:uid="{00000000-0005-0000-0000-00008E0F0000}"/>
    <cellStyle name="20% - Accent2 10" xfId="31420" hidden="1" xr:uid="{00000000-0005-0000-0000-00008F0F0000}"/>
    <cellStyle name="20% - Accent2 10" xfId="32107" hidden="1" xr:uid="{00000000-0005-0000-0000-0000900F0000}"/>
    <cellStyle name="20% - Accent2 10" xfId="32217" hidden="1" xr:uid="{00000000-0005-0000-0000-0000910F0000}"/>
    <cellStyle name="20% - Accent2 10" xfId="32905" hidden="1" xr:uid="{00000000-0005-0000-0000-0000920F0000}"/>
    <cellStyle name="20% - Accent2 10" xfId="32979" hidden="1" xr:uid="{00000000-0005-0000-0000-0000930F0000}"/>
    <cellStyle name="20% - Accent2 10" xfId="33055" hidden="1" xr:uid="{00000000-0005-0000-0000-0000940F0000}"/>
    <cellStyle name="20% - Accent2 10" xfId="33133" hidden="1" xr:uid="{00000000-0005-0000-0000-0000950F0000}"/>
    <cellStyle name="20% - Accent2 10" xfId="33718" hidden="1" xr:uid="{00000000-0005-0000-0000-0000960F0000}"/>
    <cellStyle name="20% - Accent2 10" xfId="33794" hidden="1" xr:uid="{00000000-0005-0000-0000-0000970F0000}"/>
    <cellStyle name="20% - Accent2 10" xfId="33873" hidden="1" xr:uid="{00000000-0005-0000-0000-0000980F0000}"/>
    <cellStyle name="20% - Accent2 10" xfId="33955" hidden="1" xr:uid="{00000000-0005-0000-0000-0000990F0000}"/>
    <cellStyle name="20% - Accent2 10" xfId="33503" hidden="1" xr:uid="{00000000-0005-0000-0000-00009A0F0000}"/>
    <cellStyle name="20% - Accent2 10" xfId="33520" hidden="1" xr:uid="{00000000-0005-0000-0000-00009B0F0000}"/>
    <cellStyle name="20% - Accent2 10" xfId="34313" hidden="1" xr:uid="{00000000-0005-0000-0000-00009C0F0000}"/>
    <cellStyle name="20% - Accent2 10" xfId="34389" hidden="1" xr:uid="{00000000-0005-0000-0000-00009D0F0000}"/>
    <cellStyle name="20% - Accent2 10" xfId="34467" hidden="1" xr:uid="{00000000-0005-0000-0000-00009E0F0000}"/>
    <cellStyle name="20% - Accent2 10" xfId="34537" hidden="1" xr:uid="{00000000-0005-0000-0000-00009F0F0000}"/>
    <cellStyle name="20% - Accent2 10" xfId="33662" hidden="1" xr:uid="{00000000-0005-0000-0000-0000A00F0000}"/>
    <cellStyle name="20% - Accent2 10" xfId="33658" hidden="1" xr:uid="{00000000-0005-0000-0000-0000A10F0000}"/>
    <cellStyle name="20% - Accent2 10" xfId="34845" hidden="1" xr:uid="{00000000-0005-0000-0000-0000A20F0000}"/>
    <cellStyle name="20% - Accent2 10" xfId="34921" hidden="1" xr:uid="{00000000-0005-0000-0000-0000A30F0000}"/>
    <cellStyle name="20% - Accent2 10" xfId="34999" hidden="1" xr:uid="{00000000-0005-0000-0000-0000A40F0000}"/>
    <cellStyle name="20% - Accent2 10" xfId="35182" hidden="1" xr:uid="{00000000-0005-0000-0000-0000A50F0000}"/>
    <cellStyle name="20% - Accent2 10" xfId="35258" hidden="1" xr:uid="{00000000-0005-0000-0000-0000A60F0000}"/>
    <cellStyle name="20% - Accent2 10" xfId="35336" hidden="1" xr:uid="{00000000-0005-0000-0000-0000A70F0000}"/>
    <cellStyle name="20% - Accent2 10" xfId="35519" hidden="1" xr:uid="{00000000-0005-0000-0000-0000A80F0000}"/>
    <cellStyle name="20% - Accent2 10" xfId="35595" hidden="1" xr:uid="{00000000-0005-0000-0000-0000A90F0000}"/>
    <cellStyle name="20% - Accent2 10" xfId="35697" hidden="1" xr:uid="{00000000-0005-0000-0000-0000AA0F0000}"/>
    <cellStyle name="20% - Accent2 10" xfId="35771" hidden="1" xr:uid="{00000000-0005-0000-0000-0000AB0F0000}"/>
    <cellStyle name="20% - Accent2 10" xfId="35847" hidden="1" xr:uid="{00000000-0005-0000-0000-0000AC0F0000}"/>
    <cellStyle name="20% - Accent2 10" xfId="35925" hidden="1" xr:uid="{00000000-0005-0000-0000-0000AD0F0000}"/>
    <cellStyle name="20% - Accent2 10" xfId="36510" hidden="1" xr:uid="{00000000-0005-0000-0000-0000AE0F0000}"/>
    <cellStyle name="20% - Accent2 10" xfId="36586" hidden="1" xr:uid="{00000000-0005-0000-0000-0000AF0F0000}"/>
    <cellStyle name="20% - Accent2 10" xfId="36665" hidden="1" xr:uid="{00000000-0005-0000-0000-0000B00F0000}"/>
    <cellStyle name="20% - Accent2 10" xfId="36747" hidden="1" xr:uid="{00000000-0005-0000-0000-0000B10F0000}"/>
    <cellStyle name="20% - Accent2 10" xfId="36295" hidden="1" xr:uid="{00000000-0005-0000-0000-0000B20F0000}"/>
    <cellStyle name="20% - Accent2 10" xfId="36312" hidden="1" xr:uid="{00000000-0005-0000-0000-0000B30F0000}"/>
    <cellStyle name="20% - Accent2 10" xfId="37105" hidden="1" xr:uid="{00000000-0005-0000-0000-0000B40F0000}"/>
    <cellStyle name="20% - Accent2 10" xfId="37181" hidden="1" xr:uid="{00000000-0005-0000-0000-0000B50F0000}"/>
    <cellStyle name="20% - Accent2 10" xfId="37259" hidden="1" xr:uid="{00000000-0005-0000-0000-0000B60F0000}"/>
    <cellStyle name="20% - Accent2 10" xfId="37329" hidden="1" xr:uid="{00000000-0005-0000-0000-0000B70F0000}"/>
    <cellStyle name="20% - Accent2 10" xfId="36454" hidden="1" xr:uid="{00000000-0005-0000-0000-0000B80F0000}"/>
    <cellStyle name="20% - Accent2 10" xfId="36450" hidden="1" xr:uid="{00000000-0005-0000-0000-0000B90F0000}"/>
    <cellStyle name="20% - Accent2 10" xfId="37637" hidden="1" xr:uid="{00000000-0005-0000-0000-0000BA0F0000}"/>
    <cellStyle name="20% - Accent2 10" xfId="37713" hidden="1" xr:uid="{00000000-0005-0000-0000-0000BB0F0000}"/>
    <cellStyle name="20% - Accent2 10" xfId="37791" hidden="1" xr:uid="{00000000-0005-0000-0000-0000BC0F0000}"/>
    <cellStyle name="20% - Accent2 10" xfId="37974" hidden="1" xr:uid="{00000000-0005-0000-0000-0000BD0F0000}"/>
    <cellStyle name="20% - Accent2 10" xfId="38050" hidden="1" xr:uid="{00000000-0005-0000-0000-0000BE0F0000}"/>
    <cellStyle name="20% - Accent2 10" xfId="38128" hidden="1" xr:uid="{00000000-0005-0000-0000-0000BF0F0000}"/>
    <cellStyle name="20% - Accent2 10" xfId="38311" hidden="1" xr:uid="{00000000-0005-0000-0000-0000C00F0000}"/>
    <cellStyle name="20% - Accent2 10" xfId="38387" hidden="1" xr:uid="{00000000-0005-0000-0000-0000C10F0000}"/>
    <cellStyle name="20% - Accent2 10" xfId="32698" hidden="1" xr:uid="{00000000-0005-0000-0000-0000C20F0000}"/>
    <cellStyle name="20% - Accent2 10" xfId="32624" hidden="1" xr:uid="{00000000-0005-0000-0000-0000C30F0000}"/>
    <cellStyle name="20% - Accent2 10" xfId="32544" hidden="1" xr:uid="{00000000-0005-0000-0000-0000C40F0000}"/>
    <cellStyle name="20% - Accent2 10" xfId="32461" hidden="1" xr:uid="{00000000-0005-0000-0000-0000C50F0000}"/>
    <cellStyle name="20% - Accent2 10" xfId="30688" hidden="1" xr:uid="{00000000-0005-0000-0000-0000C60F0000}"/>
    <cellStyle name="20% - Accent2 10" xfId="30603" hidden="1" xr:uid="{00000000-0005-0000-0000-0000C70F0000}"/>
    <cellStyle name="20% - Accent2 10" xfId="30511" hidden="1" xr:uid="{00000000-0005-0000-0000-0000C80F0000}"/>
    <cellStyle name="20% - Accent2 10" xfId="30196" hidden="1" xr:uid="{00000000-0005-0000-0000-0000C90F0000}"/>
    <cellStyle name="20% - Accent2 10" xfId="31341" hidden="1" xr:uid="{00000000-0005-0000-0000-0000CA0F0000}"/>
    <cellStyle name="20% - Accent2 10" xfId="31225" hidden="1" xr:uid="{00000000-0005-0000-0000-0000CB0F0000}"/>
    <cellStyle name="20% - Accent2 10" xfId="29013" hidden="1" xr:uid="{00000000-0005-0000-0000-0000CC0F0000}"/>
    <cellStyle name="20% - Accent2 10" xfId="28846" hidden="1" xr:uid="{00000000-0005-0000-0000-0000CD0F0000}"/>
    <cellStyle name="20% - Accent2 10" xfId="28670" hidden="1" xr:uid="{00000000-0005-0000-0000-0000CE0F0000}"/>
    <cellStyle name="20% - Accent2 10" xfId="28520" hidden="1" xr:uid="{00000000-0005-0000-0000-0000CF0F0000}"/>
    <cellStyle name="20% - Accent2 10" xfId="30881" hidden="1" xr:uid="{00000000-0005-0000-0000-0000D00F0000}"/>
    <cellStyle name="20% - Accent2 10" xfId="30886" hidden="1" xr:uid="{00000000-0005-0000-0000-0000D10F0000}"/>
    <cellStyle name="20% - Accent2 10" xfId="27372" hidden="1" xr:uid="{00000000-0005-0000-0000-0000D20F0000}"/>
    <cellStyle name="20% - Accent2 10" xfId="27155" hidden="1" xr:uid="{00000000-0005-0000-0000-0000D30F0000}"/>
    <cellStyle name="20% - Accent2 10" xfId="26985" hidden="1" xr:uid="{00000000-0005-0000-0000-0000D40F0000}"/>
    <cellStyle name="20% - Accent2 10" xfId="26282" hidden="1" xr:uid="{00000000-0005-0000-0000-0000D50F0000}"/>
    <cellStyle name="20% - Accent2 10" xfId="26149" hidden="1" xr:uid="{00000000-0005-0000-0000-0000D60F0000}"/>
    <cellStyle name="20% - Accent2 10" xfId="26010" hidden="1" xr:uid="{00000000-0005-0000-0000-0000D70F0000}"/>
    <cellStyle name="20% - Accent2 10" xfId="38455" hidden="1" xr:uid="{00000000-0005-0000-0000-0000D80F0000}"/>
    <cellStyle name="20% - Accent2 10" xfId="38534" hidden="1" xr:uid="{00000000-0005-0000-0000-0000D90F0000}"/>
    <cellStyle name="20% - Accent2 10" xfId="39060" hidden="1" xr:uid="{00000000-0005-0000-0000-0000DA0F0000}"/>
    <cellStyle name="20% - Accent2 10" xfId="39134" hidden="1" xr:uid="{00000000-0005-0000-0000-0000DB0F0000}"/>
    <cellStyle name="20% - Accent2 10" xfId="39210" hidden="1" xr:uid="{00000000-0005-0000-0000-0000DC0F0000}"/>
    <cellStyle name="20% - Accent2 10" xfId="39288" hidden="1" xr:uid="{00000000-0005-0000-0000-0000DD0F0000}"/>
    <cellStyle name="20% - Accent2 10" xfId="39873" hidden="1" xr:uid="{00000000-0005-0000-0000-0000DE0F0000}"/>
    <cellStyle name="20% - Accent2 10" xfId="39949" hidden="1" xr:uid="{00000000-0005-0000-0000-0000DF0F0000}"/>
    <cellStyle name="20% - Accent2 10" xfId="40028" hidden="1" xr:uid="{00000000-0005-0000-0000-0000E00F0000}"/>
    <cellStyle name="20% - Accent2 10" xfId="40110" hidden="1" xr:uid="{00000000-0005-0000-0000-0000E10F0000}"/>
    <cellStyle name="20% - Accent2 10" xfId="39658" hidden="1" xr:uid="{00000000-0005-0000-0000-0000E20F0000}"/>
    <cellStyle name="20% - Accent2 10" xfId="39675" hidden="1" xr:uid="{00000000-0005-0000-0000-0000E30F0000}"/>
    <cellStyle name="20% - Accent2 10" xfId="40468" hidden="1" xr:uid="{00000000-0005-0000-0000-0000E40F0000}"/>
    <cellStyle name="20% - Accent2 10" xfId="40544" hidden="1" xr:uid="{00000000-0005-0000-0000-0000E50F0000}"/>
    <cellStyle name="20% - Accent2 10" xfId="40622" hidden="1" xr:uid="{00000000-0005-0000-0000-0000E60F0000}"/>
    <cellStyle name="20% - Accent2 10" xfId="40692" hidden="1" xr:uid="{00000000-0005-0000-0000-0000E70F0000}"/>
    <cellStyle name="20% - Accent2 10" xfId="39817" hidden="1" xr:uid="{00000000-0005-0000-0000-0000E80F0000}"/>
    <cellStyle name="20% - Accent2 10" xfId="39813" hidden="1" xr:uid="{00000000-0005-0000-0000-0000E90F0000}"/>
    <cellStyle name="20% - Accent2 10" xfId="41000" hidden="1" xr:uid="{00000000-0005-0000-0000-0000EA0F0000}"/>
    <cellStyle name="20% - Accent2 10" xfId="41076" hidden="1" xr:uid="{00000000-0005-0000-0000-0000EB0F0000}"/>
    <cellStyle name="20% - Accent2 10" xfId="41154" hidden="1" xr:uid="{00000000-0005-0000-0000-0000EC0F0000}"/>
    <cellStyle name="20% - Accent2 10" xfId="41337" hidden="1" xr:uid="{00000000-0005-0000-0000-0000ED0F0000}"/>
    <cellStyle name="20% - Accent2 10" xfId="41413" hidden="1" xr:uid="{00000000-0005-0000-0000-0000EE0F0000}"/>
    <cellStyle name="20% - Accent2 10" xfId="41491" hidden="1" xr:uid="{00000000-0005-0000-0000-0000EF0F0000}"/>
    <cellStyle name="20% - Accent2 10" xfId="41674" hidden="1" xr:uid="{00000000-0005-0000-0000-0000F00F0000}"/>
    <cellStyle name="20% - Accent2 10" xfId="41750" hidden="1" xr:uid="{00000000-0005-0000-0000-0000F10F0000}"/>
    <cellStyle name="20% - Accent2 10" xfId="41852" hidden="1" xr:uid="{00000000-0005-0000-0000-0000F20F0000}"/>
    <cellStyle name="20% - Accent2 10" xfId="41926" hidden="1" xr:uid="{00000000-0005-0000-0000-0000F30F0000}"/>
    <cellStyle name="20% - Accent2 10" xfId="42002" hidden="1" xr:uid="{00000000-0005-0000-0000-0000F40F0000}"/>
    <cellStyle name="20% - Accent2 10" xfId="42080" hidden="1" xr:uid="{00000000-0005-0000-0000-0000F50F0000}"/>
    <cellStyle name="20% - Accent2 10" xfId="42665" hidden="1" xr:uid="{00000000-0005-0000-0000-0000F60F0000}"/>
    <cellStyle name="20% - Accent2 10" xfId="42741" hidden="1" xr:uid="{00000000-0005-0000-0000-0000F70F0000}"/>
    <cellStyle name="20% - Accent2 10" xfId="42820" hidden="1" xr:uid="{00000000-0005-0000-0000-0000F80F0000}"/>
    <cellStyle name="20% - Accent2 10" xfId="42902" hidden="1" xr:uid="{00000000-0005-0000-0000-0000F90F0000}"/>
    <cellStyle name="20% - Accent2 10" xfId="42450" hidden="1" xr:uid="{00000000-0005-0000-0000-0000FA0F0000}"/>
    <cellStyle name="20% - Accent2 10" xfId="42467" hidden="1" xr:uid="{00000000-0005-0000-0000-0000FB0F0000}"/>
    <cellStyle name="20% - Accent2 10" xfId="43260" hidden="1" xr:uid="{00000000-0005-0000-0000-0000FC0F0000}"/>
    <cellStyle name="20% - Accent2 10" xfId="43336" hidden="1" xr:uid="{00000000-0005-0000-0000-0000FD0F0000}"/>
    <cellStyle name="20% - Accent2 10" xfId="43414" hidden="1" xr:uid="{00000000-0005-0000-0000-0000FE0F0000}"/>
    <cellStyle name="20% - Accent2 10" xfId="43484" hidden="1" xr:uid="{00000000-0005-0000-0000-0000FF0F0000}"/>
    <cellStyle name="20% - Accent2 10" xfId="42609" hidden="1" xr:uid="{00000000-0005-0000-0000-000000100000}"/>
    <cellStyle name="20% - Accent2 10" xfId="42605" hidden="1" xr:uid="{00000000-0005-0000-0000-000001100000}"/>
    <cellStyle name="20% - Accent2 10" xfId="43792" hidden="1" xr:uid="{00000000-0005-0000-0000-000002100000}"/>
    <cellStyle name="20% - Accent2 10" xfId="43868" hidden="1" xr:uid="{00000000-0005-0000-0000-000003100000}"/>
    <cellStyle name="20% - Accent2 10" xfId="43946" hidden="1" xr:uid="{00000000-0005-0000-0000-000004100000}"/>
    <cellStyle name="20% - Accent2 10" xfId="44129" hidden="1" xr:uid="{00000000-0005-0000-0000-000005100000}"/>
    <cellStyle name="20% - Accent2 10" xfId="44205" hidden="1" xr:uid="{00000000-0005-0000-0000-000006100000}"/>
    <cellStyle name="20% - Accent2 10" xfId="44283" hidden="1" xr:uid="{00000000-0005-0000-0000-000007100000}"/>
    <cellStyle name="20% - Accent2 10" xfId="44466" hidden="1" xr:uid="{00000000-0005-0000-0000-000008100000}"/>
    <cellStyle name="20% - Accent2 10" xfId="44542" hidden="1" xr:uid="{00000000-0005-0000-0000-000009100000}"/>
    <cellStyle name="20% - Accent2 10" xfId="38958" hidden="1" xr:uid="{00000000-0005-0000-0000-00000A100000}"/>
    <cellStyle name="20% - Accent2 10" xfId="38884" hidden="1" xr:uid="{00000000-0005-0000-0000-00000B100000}"/>
    <cellStyle name="20% - Accent2 10" xfId="38804" hidden="1" xr:uid="{00000000-0005-0000-0000-00000C100000}"/>
    <cellStyle name="20% - Accent2 10" xfId="38721" hidden="1" xr:uid="{00000000-0005-0000-0000-00000D100000}"/>
    <cellStyle name="20% - Accent2 10" xfId="31551" hidden="1" xr:uid="{00000000-0005-0000-0000-00000E100000}"/>
    <cellStyle name="20% - Accent2 10" xfId="31358" hidden="1" xr:uid="{00000000-0005-0000-0000-00000F100000}"/>
    <cellStyle name="20% - Accent2 10" xfId="31106" hidden="1" xr:uid="{00000000-0005-0000-0000-000010100000}"/>
    <cellStyle name="20% - Accent2 10" xfId="30879" hidden="1" xr:uid="{00000000-0005-0000-0000-000011100000}"/>
    <cellStyle name="20% - Accent2 10" xfId="32051" hidden="1" xr:uid="{00000000-0005-0000-0000-000012100000}"/>
    <cellStyle name="20% - Accent2 10" xfId="31934" hidden="1" xr:uid="{00000000-0005-0000-0000-000013100000}"/>
    <cellStyle name="20% - Accent2 10" xfId="29419" hidden="1" xr:uid="{00000000-0005-0000-0000-000014100000}"/>
    <cellStyle name="20% - Accent2 10" xfId="29233" hidden="1" xr:uid="{00000000-0005-0000-0000-000015100000}"/>
    <cellStyle name="20% - Accent2 10" xfId="29141" hidden="1" xr:uid="{00000000-0005-0000-0000-000016100000}"/>
    <cellStyle name="20% - Accent2 10" xfId="28944" hidden="1" xr:uid="{00000000-0005-0000-0000-000017100000}"/>
    <cellStyle name="20% - Accent2 10" xfId="31662" hidden="1" xr:uid="{00000000-0005-0000-0000-000018100000}"/>
    <cellStyle name="20% - Accent2 10" xfId="31677" hidden="1" xr:uid="{00000000-0005-0000-0000-000019100000}"/>
    <cellStyle name="20% - Accent2 10" xfId="27633" hidden="1" xr:uid="{00000000-0005-0000-0000-00001A100000}"/>
    <cellStyle name="20% - Accent2 10" xfId="27534" hidden="1" xr:uid="{00000000-0005-0000-0000-00001B100000}"/>
    <cellStyle name="20% - Accent2 10" xfId="27357" hidden="1" xr:uid="{00000000-0005-0000-0000-00001C100000}"/>
    <cellStyle name="20% - Accent2 10" xfId="26381" hidden="1" xr:uid="{00000000-0005-0000-0000-00001D100000}"/>
    <cellStyle name="20% - Accent2 10" xfId="26280" hidden="1" xr:uid="{00000000-0005-0000-0000-00001E100000}"/>
    <cellStyle name="20% - Accent2 10" xfId="26082" hidden="1" xr:uid="{00000000-0005-0000-0000-00001F100000}"/>
    <cellStyle name="20% - Accent2 10" xfId="44604" hidden="1" xr:uid="{00000000-0005-0000-0000-000020100000}"/>
    <cellStyle name="20% - Accent2 10" xfId="44680" hidden="1" xr:uid="{00000000-0005-0000-0000-000021100000}"/>
    <cellStyle name="20% - Accent2 10" xfId="44782" hidden="1" xr:uid="{00000000-0005-0000-0000-000022100000}"/>
    <cellStyle name="20% - Accent2 10" xfId="44856" hidden="1" xr:uid="{00000000-0005-0000-0000-000023100000}"/>
    <cellStyle name="20% - Accent2 10" xfId="44932" hidden="1" xr:uid="{00000000-0005-0000-0000-000024100000}"/>
    <cellStyle name="20% - Accent2 10" xfId="45010" hidden="1" xr:uid="{00000000-0005-0000-0000-000025100000}"/>
    <cellStyle name="20% - Accent2 10" xfId="45595" hidden="1" xr:uid="{00000000-0005-0000-0000-000026100000}"/>
    <cellStyle name="20% - Accent2 10" xfId="45671" hidden="1" xr:uid="{00000000-0005-0000-0000-000027100000}"/>
    <cellStyle name="20% - Accent2 10" xfId="45750" hidden="1" xr:uid="{00000000-0005-0000-0000-000028100000}"/>
    <cellStyle name="20% - Accent2 10" xfId="45832" hidden="1" xr:uid="{00000000-0005-0000-0000-000029100000}"/>
    <cellStyle name="20% - Accent2 10" xfId="45380" hidden="1" xr:uid="{00000000-0005-0000-0000-00002A100000}"/>
    <cellStyle name="20% - Accent2 10" xfId="45397" hidden="1" xr:uid="{00000000-0005-0000-0000-00002B100000}"/>
    <cellStyle name="20% - Accent2 10" xfId="46190" hidden="1" xr:uid="{00000000-0005-0000-0000-00002C100000}"/>
    <cellStyle name="20% - Accent2 10" xfId="46266" hidden="1" xr:uid="{00000000-0005-0000-0000-00002D100000}"/>
    <cellStyle name="20% - Accent2 10" xfId="46344" hidden="1" xr:uid="{00000000-0005-0000-0000-00002E100000}"/>
    <cellStyle name="20% - Accent2 10" xfId="46414" hidden="1" xr:uid="{00000000-0005-0000-0000-00002F100000}"/>
    <cellStyle name="20% - Accent2 10" xfId="45539" hidden="1" xr:uid="{00000000-0005-0000-0000-000030100000}"/>
    <cellStyle name="20% - Accent2 10" xfId="45535" hidden="1" xr:uid="{00000000-0005-0000-0000-000031100000}"/>
    <cellStyle name="20% - Accent2 10" xfId="46722" hidden="1" xr:uid="{00000000-0005-0000-0000-000032100000}"/>
    <cellStyle name="20% - Accent2 10" xfId="46798" hidden="1" xr:uid="{00000000-0005-0000-0000-000033100000}"/>
    <cellStyle name="20% - Accent2 10" xfId="46876" hidden="1" xr:uid="{00000000-0005-0000-0000-000034100000}"/>
    <cellStyle name="20% - Accent2 10" xfId="47059" hidden="1" xr:uid="{00000000-0005-0000-0000-000035100000}"/>
    <cellStyle name="20% - Accent2 10" xfId="47135" hidden="1" xr:uid="{00000000-0005-0000-0000-000036100000}"/>
    <cellStyle name="20% - Accent2 10" xfId="47213" hidden="1" xr:uid="{00000000-0005-0000-0000-000037100000}"/>
    <cellStyle name="20% - Accent2 10" xfId="47396" hidden="1" xr:uid="{00000000-0005-0000-0000-000038100000}"/>
    <cellStyle name="20% - Accent2 10" xfId="47472" hidden="1" xr:uid="{00000000-0005-0000-0000-000039100000}"/>
    <cellStyle name="20% - Accent2 10" xfId="47574" hidden="1" xr:uid="{00000000-0005-0000-0000-00003A100000}"/>
    <cellStyle name="20% - Accent2 10" xfId="47648" hidden="1" xr:uid="{00000000-0005-0000-0000-00003B100000}"/>
    <cellStyle name="20% - Accent2 10" xfId="47724" hidden="1" xr:uid="{00000000-0005-0000-0000-00003C100000}"/>
    <cellStyle name="20% - Accent2 10" xfId="47802" hidden="1" xr:uid="{00000000-0005-0000-0000-00003D100000}"/>
    <cellStyle name="20% - Accent2 10" xfId="48387" hidden="1" xr:uid="{00000000-0005-0000-0000-00003E100000}"/>
    <cellStyle name="20% - Accent2 10" xfId="48463" hidden="1" xr:uid="{00000000-0005-0000-0000-00003F100000}"/>
    <cellStyle name="20% - Accent2 10" xfId="48542" hidden="1" xr:uid="{00000000-0005-0000-0000-000040100000}"/>
    <cellStyle name="20% - Accent2 10" xfId="48624" hidden="1" xr:uid="{00000000-0005-0000-0000-000041100000}"/>
    <cellStyle name="20% - Accent2 10" xfId="48172" hidden="1" xr:uid="{00000000-0005-0000-0000-000042100000}"/>
    <cellStyle name="20% - Accent2 10" xfId="48189" hidden="1" xr:uid="{00000000-0005-0000-0000-000043100000}"/>
    <cellStyle name="20% - Accent2 10" xfId="48982" hidden="1" xr:uid="{00000000-0005-0000-0000-000044100000}"/>
    <cellStyle name="20% - Accent2 10" xfId="49058" hidden="1" xr:uid="{00000000-0005-0000-0000-000045100000}"/>
    <cellStyle name="20% - Accent2 10" xfId="49136" hidden="1" xr:uid="{00000000-0005-0000-0000-000046100000}"/>
    <cellStyle name="20% - Accent2 10" xfId="49206" hidden="1" xr:uid="{00000000-0005-0000-0000-000047100000}"/>
    <cellStyle name="20% - Accent2 10" xfId="48331" hidden="1" xr:uid="{00000000-0005-0000-0000-000048100000}"/>
    <cellStyle name="20% - Accent2 10" xfId="48327" hidden="1" xr:uid="{00000000-0005-0000-0000-000049100000}"/>
    <cellStyle name="20% - Accent2 10" xfId="49514" hidden="1" xr:uid="{00000000-0005-0000-0000-00004A100000}"/>
    <cellStyle name="20% - Accent2 10" xfId="49590" hidden="1" xr:uid="{00000000-0005-0000-0000-00004B100000}"/>
    <cellStyle name="20% - Accent2 10" xfId="49668" hidden="1" xr:uid="{00000000-0005-0000-0000-00004C100000}"/>
    <cellStyle name="20% - Accent2 10" xfId="49851" hidden="1" xr:uid="{00000000-0005-0000-0000-00004D100000}"/>
    <cellStyle name="20% - Accent2 10" xfId="49927" hidden="1" xr:uid="{00000000-0005-0000-0000-00004E100000}"/>
    <cellStyle name="20% - Accent2 10" xfId="50005" hidden="1" xr:uid="{00000000-0005-0000-0000-00004F100000}"/>
    <cellStyle name="20% - Accent2 10" xfId="50188" hidden="1" xr:uid="{00000000-0005-0000-0000-000050100000}"/>
    <cellStyle name="20% - Accent2 10" xfId="50264" hidden="1" xr:uid="{00000000-0005-0000-0000-000051100000}"/>
    <cellStyle name="20% - Accent2 11" xfId="134" hidden="1" xr:uid="{00000000-0005-0000-0000-000052100000}"/>
    <cellStyle name="20% - Accent2 11" xfId="212" hidden="1" xr:uid="{00000000-0005-0000-0000-000053100000}"/>
    <cellStyle name="20% - Accent2 11" xfId="318" hidden="1" xr:uid="{00000000-0005-0000-0000-000054100000}"/>
    <cellStyle name="20% - Accent2 11" xfId="569" hidden="1" xr:uid="{00000000-0005-0000-0000-000055100000}"/>
    <cellStyle name="20% - Accent2 11" xfId="1931" hidden="1" xr:uid="{00000000-0005-0000-0000-000056100000}"/>
    <cellStyle name="20% - Accent2 11" xfId="2079" hidden="1" xr:uid="{00000000-0005-0000-0000-000057100000}"/>
    <cellStyle name="20% - Accent2 11" xfId="2264" hidden="1" xr:uid="{00000000-0005-0000-0000-000058100000}"/>
    <cellStyle name="20% - Accent2 11" xfId="2338" hidden="1" xr:uid="{00000000-0005-0000-0000-000059100000}"/>
    <cellStyle name="20% - Accent2 11" xfId="1287" hidden="1" xr:uid="{00000000-0005-0000-0000-00005A100000}"/>
    <cellStyle name="20% - Accent2 11" xfId="1462" hidden="1" xr:uid="{00000000-0005-0000-0000-00005B100000}"/>
    <cellStyle name="20% - Accent2 11" xfId="3484" hidden="1" xr:uid="{00000000-0005-0000-0000-00005C100000}"/>
    <cellStyle name="20% - Accent2 11" xfId="3620" hidden="1" xr:uid="{00000000-0005-0000-0000-00005D100000}"/>
    <cellStyle name="20% - Accent2 11" xfId="3778" hidden="1" xr:uid="{00000000-0005-0000-0000-00005E100000}"/>
    <cellStyle name="20% - Accent2 11" xfId="3849" hidden="1" xr:uid="{00000000-0005-0000-0000-00005F100000}"/>
    <cellStyle name="20% - Accent2 11" xfId="2423" hidden="1" xr:uid="{00000000-0005-0000-0000-000060100000}"/>
    <cellStyle name="20% - Accent2 11" xfId="2316" hidden="1" xr:uid="{00000000-0005-0000-0000-000061100000}"/>
    <cellStyle name="20% - Accent2 11" xfId="4987" hidden="1" xr:uid="{00000000-0005-0000-0000-000062100000}"/>
    <cellStyle name="20% - Accent2 11" xfId="5085" hidden="1" xr:uid="{00000000-0005-0000-0000-000063100000}"/>
    <cellStyle name="20% - Accent2 11" xfId="5279" hidden="1" xr:uid="{00000000-0005-0000-0000-000064100000}"/>
    <cellStyle name="20% - Accent2 11" xfId="5988" hidden="1" xr:uid="{00000000-0005-0000-0000-000065100000}"/>
    <cellStyle name="20% - Accent2 11" xfId="6132" hidden="1" xr:uid="{00000000-0005-0000-0000-000066100000}"/>
    <cellStyle name="20% - Accent2 11" xfId="6309" hidden="1" xr:uid="{00000000-0005-0000-0000-000067100000}"/>
    <cellStyle name="20% - Accent2 11" xfId="6994" hidden="1" xr:uid="{00000000-0005-0000-0000-000068100000}"/>
    <cellStyle name="20% - Accent2 11" xfId="7107" hidden="1" xr:uid="{00000000-0005-0000-0000-000069100000}"/>
    <cellStyle name="20% - Accent2 11" xfId="7790" hidden="1" xr:uid="{00000000-0005-0000-0000-00006A100000}"/>
    <cellStyle name="20% - Accent2 11" xfId="7864" hidden="1" xr:uid="{00000000-0005-0000-0000-00006B100000}"/>
    <cellStyle name="20% - Accent2 11" xfId="7940" hidden="1" xr:uid="{00000000-0005-0000-0000-00006C100000}"/>
    <cellStyle name="20% - Accent2 11" xfId="8018" hidden="1" xr:uid="{00000000-0005-0000-0000-00006D100000}"/>
    <cellStyle name="20% - Accent2 11" xfId="8603" hidden="1" xr:uid="{00000000-0005-0000-0000-00006E100000}"/>
    <cellStyle name="20% - Accent2 11" xfId="8679" hidden="1" xr:uid="{00000000-0005-0000-0000-00006F100000}"/>
    <cellStyle name="20% - Accent2 11" xfId="8758" hidden="1" xr:uid="{00000000-0005-0000-0000-000070100000}"/>
    <cellStyle name="20% - Accent2 11" xfId="8791" hidden="1" xr:uid="{00000000-0005-0000-0000-000071100000}"/>
    <cellStyle name="20% - Accent2 11" xfId="8272" hidden="1" xr:uid="{00000000-0005-0000-0000-000072100000}"/>
    <cellStyle name="20% - Accent2 11" xfId="8343" hidden="1" xr:uid="{00000000-0005-0000-0000-000073100000}"/>
    <cellStyle name="20% - Accent2 11" xfId="9198" hidden="1" xr:uid="{00000000-0005-0000-0000-000074100000}"/>
    <cellStyle name="20% - Accent2 11" xfId="9274" hidden="1" xr:uid="{00000000-0005-0000-0000-000075100000}"/>
    <cellStyle name="20% - Accent2 11" xfId="9352" hidden="1" xr:uid="{00000000-0005-0000-0000-000076100000}"/>
    <cellStyle name="20% - Accent2 11" xfId="9381" hidden="1" xr:uid="{00000000-0005-0000-0000-000077100000}"/>
    <cellStyle name="20% - Accent2 11" xfId="8814" hidden="1" xr:uid="{00000000-0005-0000-0000-000078100000}"/>
    <cellStyle name="20% - Accent2 11" xfId="8782" hidden="1" xr:uid="{00000000-0005-0000-0000-000079100000}"/>
    <cellStyle name="20% - Accent2 11" xfId="9730" hidden="1" xr:uid="{00000000-0005-0000-0000-00007A100000}"/>
    <cellStyle name="20% - Accent2 11" xfId="9806" hidden="1" xr:uid="{00000000-0005-0000-0000-00007B100000}"/>
    <cellStyle name="20% - Accent2 11" xfId="9884" hidden="1" xr:uid="{00000000-0005-0000-0000-00007C100000}"/>
    <cellStyle name="20% - Accent2 11" xfId="10067" hidden="1" xr:uid="{00000000-0005-0000-0000-00007D100000}"/>
    <cellStyle name="20% - Accent2 11" xfId="10143" hidden="1" xr:uid="{00000000-0005-0000-0000-00007E100000}"/>
    <cellStyle name="20% - Accent2 11" xfId="10221" hidden="1" xr:uid="{00000000-0005-0000-0000-00007F100000}"/>
    <cellStyle name="20% - Accent2 11" xfId="10404" hidden="1" xr:uid="{00000000-0005-0000-0000-000080100000}"/>
    <cellStyle name="20% - Accent2 11" xfId="10480" hidden="1" xr:uid="{00000000-0005-0000-0000-000081100000}"/>
    <cellStyle name="20% - Accent2 11" xfId="10582" hidden="1" xr:uid="{00000000-0005-0000-0000-000082100000}"/>
    <cellStyle name="20% - Accent2 11" xfId="10656" hidden="1" xr:uid="{00000000-0005-0000-0000-000083100000}"/>
    <cellStyle name="20% - Accent2 11" xfId="10732" hidden="1" xr:uid="{00000000-0005-0000-0000-000084100000}"/>
    <cellStyle name="20% - Accent2 11" xfId="10810" hidden="1" xr:uid="{00000000-0005-0000-0000-000085100000}"/>
    <cellStyle name="20% - Accent2 11" xfId="11395" hidden="1" xr:uid="{00000000-0005-0000-0000-000086100000}"/>
    <cellStyle name="20% - Accent2 11" xfId="11471" hidden="1" xr:uid="{00000000-0005-0000-0000-000087100000}"/>
    <cellStyle name="20% - Accent2 11" xfId="11550" hidden="1" xr:uid="{00000000-0005-0000-0000-000088100000}"/>
    <cellStyle name="20% - Accent2 11" xfId="11583" hidden="1" xr:uid="{00000000-0005-0000-0000-000089100000}"/>
    <cellStyle name="20% - Accent2 11" xfId="11064" hidden="1" xr:uid="{00000000-0005-0000-0000-00008A100000}"/>
    <cellStyle name="20% - Accent2 11" xfId="11135" hidden="1" xr:uid="{00000000-0005-0000-0000-00008B100000}"/>
    <cellStyle name="20% - Accent2 11" xfId="11990" hidden="1" xr:uid="{00000000-0005-0000-0000-00008C100000}"/>
    <cellStyle name="20% - Accent2 11" xfId="12066" hidden="1" xr:uid="{00000000-0005-0000-0000-00008D100000}"/>
    <cellStyle name="20% - Accent2 11" xfId="12144" hidden="1" xr:uid="{00000000-0005-0000-0000-00008E100000}"/>
    <cellStyle name="20% - Accent2 11" xfId="12173" hidden="1" xr:uid="{00000000-0005-0000-0000-00008F100000}"/>
    <cellStyle name="20% - Accent2 11" xfId="11606" hidden="1" xr:uid="{00000000-0005-0000-0000-000090100000}"/>
    <cellStyle name="20% - Accent2 11" xfId="11574" hidden="1" xr:uid="{00000000-0005-0000-0000-000091100000}"/>
    <cellStyle name="20% - Accent2 11" xfId="12522" hidden="1" xr:uid="{00000000-0005-0000-0000-000092100000}"/>
    <cellStyle name="20% - Accent2 11" xfId="12598" hidden="1" xr:uid="{00000000-0005-0000-0000-000093100000}"/>
    <cellStyle name="20% - Accent2 11" xfId="12676" hidden="1" xr:uid="{00000000-0005-0000-0000-000094100000}"/>
    <cellStyle name="20% - Accent2 11" xfId="12859" hidden="1" xr:uid="{00000000-0005-0000-0000-000095100000}"/>
    <cellStyle name="20% - Accent2 11" xfId="12935" hidden="1" xr:uid="{00000000-0005-0000-0000-000096100000}"/>
    <cellStyle name="20% - Accent2 11" xfId="13013" hidden="1" xr:uid="{00000000-0005-0000-0000-000097100000}"/>
    <cellStyle name="20% - Accent2 11" xfId="13196" hidden="1" xr:uid="{00000000-0005-0000-0000-000098100000}"/>
    <cellStyle name="20% - Accent2 11" xfId="13272" hidden="1" xr:uid="{00000000-0005-0000-0000-000099100000}"/>
    <cellStyle name="20% - Accent2 11" xfId="7557" hidden="1" xr:uid="{00000000-0005-0000-0000-00009A100000}"/>
    <cellStyle name="20% - Accent2 11" xfId="7483" hidden="1" xr:uid="{00000000-0005-0000-0000-00009B100000}"/>
    <cellStyle name="20% - Accent2 11" xfId="7403" hidden="1" xr:uid="{00000000-0005-0000-0000-00009C100000}"/>
    <cellStyle name="20% - Accent2 11" xfId="7317" hidden="1" xr:uid="{00000000-0005-0000-0000-00009D100000}"/>
    <cellStyle name="20% - Accent2 11" xfId="5547" hidden="1" xr:uid="{00000000-0005-0000-0000-00009E100000}"/>
    <cellStyle name="20% - Accent2 11" xfId="5462" hidden="1" xr:uid="{00000000-0005-0000-0000-00009F100000}"/>
    <cellStyle name="20% - Accent2 11" xfId="5369" hidden="1" xr:uid="{00000000-0005-0000-0000-0000A0100000}"/>
    <cellStyle name="20% - Accent2 11" xfId="5329" hidden="1" xr:uid="{00000000-0005-0000-0000-0000A1100000}"/>
    <cellStyle name="20% - Accent2 11" xfId="6540" hidden="1" xr:uid="{00000000-0005-0000-0000-0000A2100000}"/>
    <cellStyle name="20% - Accent2 11" xfId="6346" hidden="1" xr:uid="{00000000-0005-0000-0000-0000A3100000}"/>
    <cellStyle name="20% - Accent2 11" xfId="3866" hidden="1" xr:uid="{00000000-0005-0000-0000-0000A4100000}"/>
    <cellStyle name="20% - Accent2 11" xfId="3702" hidden="1" xr:uid="{00000000-0005-0000-0000-0000A5100000}"/>
    <cellStyle name="20% - Accent2 11" xfId="3521" hidden="1" xr:uid="{00000000-0005-0000-0000-0000A6100000}"/>
    <cellStyle name="20% - Accent2 11" xfId="3433" hidden="1" xr:uid="{00000000-0005-0000-0000-0000A7100000}"/>
    <cellStyle name="20% - Accent2 11" xfId="5262" hidden="1" xr:uid="{00000000-0005-0000-0000-0000A8100000}"/>
    <cellStyle name="20% - Accent2 11" xfId="5342" hidden="1" xr:uid="{00000000-0005-0000-0000-0000A9100000}"/>
    <cellStyle name="20% - Accent2 11" xfId="2200" hidden="1" xr:uid="{00000000-0005-0000-0000-0000AA100000}"/>
    <cellStyle name="20% - Accent2 11" xfId="2008" hidden="1" xr:uid="{00000000-0005-0000-0000-0000AB100000}"/>
    <cellStyle name="20% - Accent2 11" xfId="1837" hidden="1" xr:uid="{00000000-0005-0000-0000-0000AC100000}"/>
    <cellStyle name="20% - Accent2 11" xfId="1131" hidden="1" xr:uid="{00000000-0005-0000-0000-0000AD100000}"/>
    <cellStyle name="20% - Accent2 11" xfId="1006" hidden="1" xr:uid="{00000000-0005-0000-0000-0000AE100000}"/>
    <cellStyle name="20% - Accent2 11" xfId="770" hidden="1" xr:uid="{00000000-0005-0000-0000-0000AF100000}"/>
    <cellStyle name="20% - Accent2 11" xfId="13341" hidden="1" xr:uid="{00000000-0005-0000-0000-0000B0100000}"/>
    <cellStyle name="20% - Accent2 11" xfId="13421" hidden="1" xr:uid="{00000000-0005-0000-0000-0000B1100000}"/>
    <cellStyle name="20% - Accent2 11" xfId="13945" hidden="1" xr:uid="{00000000-0005-0000-0000-0000B2100000}"/>
    <cellStyle name="20% - Accent2 11" xfId="14019" hidden="1" xr:uid="{00000000-0005-0000-0000-0000B3100000}"/>
    <cellStyle name="20% - Accent2 11" xfId="14095" hidden="1" xr:uid="{00000000-0005-0000-0000-0000B4100000}"/>
    <cellStyle name="20% - Accent2 11" xfId="14173" hidden="1" xr:uid="{00000000-0005-0000-0000-0000B5100000}"/>
    <cellStyle name="20% - Accent2 11" xfId="14758" hidden="1" xr:uid="{00000000-0005-0000-0000-0000B6100000}"/>
    <cellStyle name="20% - Accent2 11" xfId="14834" hidden="1" xr:uid="{00000000-0005-0000-0000-0000B7100000}"/>
    <cellStyle name="20% - Accent2 11" xfId="14913" hidden="1" xr:uid="{00000000-0005-0000-0000-0000B8100000}"/>
    <cellStyle name="20% - Accent2 11" xfId="14946" hidden="1" xr:uid="{00000000-0005-0000-0000-0000B9100000}"/>
    <cellStyle name="20% - Accent2 11" xfId="14427" hidden="1" xr:uid="{00000000-0005-0000-0000-0000BA100000}"/>
    <cellStyle name="20% - Accent2 11" xfId="14498" hidden="1" xr:uid="{00000000-0005-0000-0000-0000BB100000}"/>
    <cellStyle name="20% - Accent2 11" xfId="15353" hidden="1" xr:uid="{00000000-0005-0000-0000-0000BC100000}"/>
    <cellStyle name="20% - Accent2 11" xfId="15429" hidden="1" xr:uid="{00000000-0005-0000-0000-0000BD100000}"/>
    <cellStyle name="20% - Accent2 11" xfId="15507" hidden="1" xr:uid="{00000000-0005-0000-0000-0000BE100000}"/>
    <cellStyle name="20% - Accent2 11" xfId="15536" hidden="1" xr:uid="{00000000-0005-0000-0000-0000BF100000}"/>
    <cellStyle name="20% - Accent2 11" xfId="14969" hidden="1" xr:uid="{00000000-0005-0000-0000-0000C0100000}"/>
    <cellStyle name="20% - Accent2 11" xfId="14937" hidden="1" xr:uid="{00000000-0005-0000-0000-0000C1100000}"/>
    <cellStyle name="20% - Accent2 11" xfId="15885" hidden="1" xr:uid="{00000000-0005-0000-0000-0000C2100000}"/>
    <cellStyle name="20% - Accent2 11" xfId="15961" hidden="1" xr:uid="{00000000-0005-0000-0000-0000C3100000}"/>
    <cellStyle name="20% - Accent2 11" xfId="16039" hidden="1" xr:uid="{00000000-0005-0000-0000-0000C4100000}"/>
    <cellStyle name="20% - Accent2 11" xfId="16222" hidden="1" xr:uid="{00000000-0005-0000-0000-0000C5100000}"/>
    <cellStyle name="20% - Accent2 11" xfId="16298" hidden="1" xr:uid="{00000000-0005-0000-0000-0000C6100000}"/>
    <cellStyle name="20% - Accent2 11" xfId="16376" hidden="1" xr:uid="{00000000-0005-0000-0000-0000C7100000}"/>
    <cellStyle name="20% - Accent2 11" xfId="16559" hidden="1" xr:uid="{00000000-0005-0000-0000-0000C8100000}"/>
    <cellStyle name="20% - Accent2 11" xfId="16635" hidden="1" xr:uid="{00000000-0005-0000-0000-0000C9100000}"/>
    <cellStyle name="20% - Accent2 11" xfId="16737" hidden="1" xr:uid="{00000000-0005-0000-0000-0000CA100000}"/>
    <cellStyle name="20% - Accent2 11" xfId="16811" hidden="1" xr:uid="{00000000-0005-0000-0000-0000CB100000}"/>
    <cellStyle name="20% - Accent2 11" xfId="16887" hidden="1" xr:uid="{00000000-0005-0000-0000-0000CC100000}"/>
    <cellStyle name="20% - Accent2 11" xfId="16965" hidden="1" xr:uid="{00000000-0005-0000-0000-0000CD100000}"/>
    <cellStyle name="20% - Accent2 11" xfId="17550" hidden="1" xr:uid="{00000000-0005-0000-0000-0000CE100000}"/>
    <cellStyle name="20% - Accent2 11" xfId="17626" hidden="1" xr:uid="{00000000-0005-0000-0000-0000CF100000}"/>
    <cellStyle name="20% - Accent2 11" xfId="17705" hidden="1" xr:uid="{00000000-0005-0000-0000-0000D0100000}"/>
    <cellStyle name="20% - Accent2 11" xfId="17738" hidden="1" xr:uid="{00000000-0005-0000-0000-0000D1100000}"/>
    <cellStyle name="20% - Accent2 11" xfId="17219" hidden="1" xr:uid="{00000000-0005-0000-0000-0000D2100000}"/>
    <cellStyle name="20% - Accent2 11" xfId="17290" hidden="1" xr:uid="{00000000-0005-0000-0000-0000D3100000}"/>
    <cellStyle name="20% - Accent2 11" xfId="18145" hidden="1" xr:uid="{00000000-0005-0000-0000-0000D4100000}"/>
    <cellStyle name="20% - Accent2 11" xfId="18221" hidden="1" xr:uid="{00000000-0005-0000-0000-0000D5100000}"/>
    <cellStyle name="20% - Accent2 11" xfId="18299" hidden="1" xr:uid="{00000000-0005-0000-0000-0000D6100000}"/>
    <cellStyle name="20% - Accent2 11" xfId="18328" hidden="1" xr:uid="{00000000-0005-0000-0000-0000D7100000}"/>
    <cellStyle name="20% - Accent2 11" xfId="17761" hidden="1" xr:uid="{00000000-0005-0000-0000-0000D8100000}"/>
    <cellStyle name="20% - Accent2 11" xfId="17729" hidden="1" xr:uid="{00000000-0005-0000-0000-0000D9100000}"/>
    <cellStyle name="20% - Accent2 11" xfId="18677" hidden="1" xr:uid="{00000000-0005-0000-0000-0000DA100000}"/>
    <cellStyle name="20% - Accent2 11" xfId="18753" hidden="1" xr:uid="{00000000-0005-0000-0000-0000DB100000}"/>
    <cellStyle name="20% - Accent2 11" xfId="18831" hidden="1" xr:uid="{00000000-0005-0000-0000-0000DC100000}"/>
    <cellStyle name="20% - Accent2 11" xfId="19014" hidden="1" xr:uid="{00000000-0005-0000-0000-0000DD100000}"/>
    <cellStyle name="20% - Accent2 11" xfId="19090" hidden="1" xr:uid="{00000000-0005-0000-0000-0000DE100000}"/>
    <cellStyle name="20% - Accent2 11" xfId="19168" hidden="1" xr:uid="{00000000-0005-0000-0000-0000DF100000}"/>
    <cellStyle name="20% - Accent2 11" xfId="19351" hidden="1" xr:uid="{00000000-0005-0000-0000-0000E0100000}"/>
    <cellStyle name="20% - Accent2 11" xfId="19427" hidden="1" xr:uid="{00000000-0005-0000-0000-0000E1100000}"/>
    <cellStyle name="20% - Accent2 11" xfId="13817" hidden="1" xr:uid="{00000000-0005-0000-0000-0000E2100000}"/>
    <cellStyle name="20% - Accent2 11" xfId="13743" hidden="1" xr:uid="{00000000-0005-0000-0000-0000E3100000}"/>
    <cellStyle name="20% - Accent2 11" xfId="13663" hidden="1" xr:uid="{00000000-0005-0000-0000-0000E4100000}"/>
    <cellStyle name="20% - Accent2 11" xfId="13580" hidden="1" xr:uid="{00000000-0005-0000-0000-0000E5100000}"/>
    <cellStyle name="20% - Accent2 11" xfId="6408" hidden="1" xr:uid="{00000000-0005-0000-0000-0000E6100000}"/>
    <cellStyle name="20% - Accent2 11" xfId="6208" hidden="1" xr:uid="{00000000-0005-0000-0000-0000E7100000}"/>
    <cellStyle name="20% - Accent2 11" xfId="5926" hidden="1" xr:uid="{00000000-0005-0000-0000-0000E8100000}"/>
    <cellStyle name="20% - Accent2 11" xfId="5859" hidden="1" xr:uid="{00000000-0005-0000-0000-0000E9100000}"/>
    <cellStyle name="20% - Accent2 11" xfId="7174" hidden="1" xr:uid="{00000000-0005-0000-0000-0000EA100000}"/>
    <cellStyle name="20% - Accent2 11" xfId="6974" hidden="1" xr:uid="{00000000-0005-0000-0000-0000EB100000}"/>
    <cellStyle name="20% - Accent2 11" xfId="4276" hidden="1" xr:uid="{00000000-0005-0000-0000-0000EC100000}"/>
    <cellStyle name="20% - Accent2 11" xfId="4090" hidden="1" xr:uid="{00000000-0005-0000-0000-0000ED100000}"/>
    <cellStyle name="20% - Accent2 11" xfId="3997" hidden="1" xr:uid="{00000000-0005-0000-0000-0000EE100000}"/>
    <cellStyle name="20% - Accent2 11" xfId="3950" hidden="1" xr:uid="{00000000-0005-0000-0000-0000EF100000}"/>
    <cellStyle name="20% - Accent2 11" xfId="5815" hidden="1" xr:uid="{00000000-0005-0000-0000-0000F0100000}"/>
    <cellStyle name="20% - Accent2 11" xfId="5887" hidden="1" xr:uid="{00000000-0005-0000-0000-0000F1100000}"/>
    <cellStyle name="20% - Accent2 11" xfId="2487" hidden="1" xr:uid="{00000000-0005-0000-0000-0000F2100000}"/>
    <cellStyle name="20% - Accent2 11" xfId="2389" hidden="1" xr:uid="{00000000-0005-0000-0000-0000F3100000}"/>
    <cellStyle name="20% - Accent2 11" xfId="2181" hidden="1" xr:uid="{00000000-0005-0000-0000-0000F4100000}"/>
    <cellStyle name="20% - Accent2 11" xfId="1240" hidden="1" xr:uid="{00000000-0005-0000-0000-0000F5100000}"/>
    <cellStyle name="20% - Accent2 11" xfId="1117" hidden="1" xr:uid="{00000000-0005-0000-0000-0000F6100000}"/>
    <cellStyle name="20% - Accent2 11" xfId="936" hidden="1" xr:uid="{00000000-0005-0000-0000-0000F7100000}"/>
    <cellStyle name="20% - Accent2 11" xfId="19489" hidden="1" xr:uid="{00000000-0005-0000-0000-0000F8100000}"/>
    <cellStyle name="20% - Accent2 11" xfId="19565" hidden="1" xr:uid="{00000000-0005-0000-0000-0000F9100000}"/>
    <cellStyle name="20% - Accent2 11" xfId="19667" hidden="1" xr:uid="{00000000-0005-0000-0000-0000FA100000}"/>
    <cellStyle name="20% - Accent2 11" xfId="19741" hidden="1" xr:uid="{00000000-0005-0000-0000-0000FB100000}"/>
    <cellStyle name="20% - Accent2 11" xfId="19817" hidden="1" xr:uid="{00000000-0005-0000-0000-0000FC100000}"/>
    <cellStyle name="20% - Accent2 11" xfId="19895" hidden="1" xr:uid="{00000000-0005-0000-0000-0000FD100000}"/>
    <cellStyle name="20% - Accent2 11" xfId="20480" hidden="1" xr:uid="{00000000-0005-0000-0000-0000FE100000}"/>
    <cellStyle name="20% - Accent2 11" xfId="20556" hidden="1" xr:uid="{00000000-0005-0000-0000-0000FF100000}"/>
    <cellStyle name="20% - Accent2 11" xfId="20635" hidden="1" xr:uid="{00000000-0005-0000-0000-000000110000}"/>
    <cellStyle name="20% - Accent2 11" xfId="20668" hidden="1" xr:uid="{00000000-0005-0000-0000-000001110000}"/>
    <cellStyle name="20% - Accent2 11" xfId="20149" hidden="1" xr:uid="{00000000-0005-0000-0000-000002110000}"/>
    <cellStyle name="20% - Accent2 11" xfId="20220" hidden="1" xr:uid="{00000000-0005-0000-0000-000003110000}"/>
    <cellStyle name="20% - Accent2 11" xfId="21075" hidden="1" xr:uid="{00000000-0005-0000-0000-000004110000}"/>
    <cellStyle name="20% - Accent2 11" xfId="21151" hidden="1" xr:uid="{00000000-0005-0000-0000-000005110000}"/>
    <cellStyle name="20% - Accent2 11" xfId="21229" hidden="1" xr:uid="{00000000-0005-0000-0000-000006110000}"/>
    <cellStyle name="20% - Accent2 11" xfId="21258" hidden="1" xr:uid="{00000000-0005-0000-0000-000007110000}"/>
    <cellStyle name="20% - Accent2 11" xfId="20691" hidden="1" xr:uid="{00000000-0005-0000-0000-000008110000}"/>
    <cellStyle name="20% - Accent2 11" xfId="20659" hidden="1" xr:uid="{00000000-0005-0000-0000-000009110000}"/>
    <cellStyle name="20% - Accent2 11" xfId="21607" hidden="1" xr:uid="{00000000-0005-0000-0000-00000A110000}"/>
    <cellStyle name="20% - Accent2 11" xfId="21683" hidden="1" xr:uid="{00000000-0005-0000-0000-00000B110000}"/>
    <cellStyle name="20% - Accent2 11" xfId="21761" hidden="1" xr:uid="{00000000-0005-0000-0000-00000C110000}"/>
    <cellStyle name="20% - Accent2 11" xfId="21944" hidden="1" xr:uid="{00000000-0005-0000-0000-00000D110000}"/>
    <cellStyle name="20% - Accent2 11" xfId="22020" hidden="1" xr:uid="{00000000-0005-0000-0000-00000E110000}"/>
    <cellStyle name="20% - Accent2 11" xfId="22098" hidden="1" xr:uid="{00000000-0005-0000-0000-00000F110000}"/>
    <cellStyle name="20% - Accent2 11" xfId="22281" hidden="1" xr:uid="{00000000-0005-0000-0000-000010110000}"/>
    <cellStyle name="20% - Accent2 11" xfId="22357" hidden="1" xr:uid="{00000000-0005-0000-0000-000011110000}"/>
    <cellStyle name="20% - Accent2 11" xfId="22459" hidden="1" xr:uid="{00000000-0005-0000-0000-000012110000}"/>
    <cellStyle name="20% - Accent2 11" xfId="22533" hidden="1" xr:uid="{00000000-0005-0000-0000-000013110000}"/>
    <cellStyle name="20% - Accent2 11" xfId="22609" hidden="1" xr:uid="{00000000-0005-0000-0000-000014110000}"/>
    <cellStyle name="20% - Accent2 11" xfId="22687" hidden="1" xr:uid="{00000000-0005-0000-0000-000015110000}"/>
    <cellStyle name="20% - Accent2 11" xfId="23272" hidden="1" xr:uid="{00000000-0005-0000-0000-000016110000}"/>
    <cellStyle name="20% - Accent2 11" xfId="23348" hidden="1" xr:uid="{00000000-0005-0000-0000-000017110000}"/>
    <cellStyle name="20% - Accent2 11" xfId="23427" hidden="1" xr:uid="{00000000-0005-0000-0000-000018110000}"/>
    <cellStyle name="20% - Accent2 11" xfId="23460" hidden="1" xr:uid="{00000000-0005-0000-0000-000019110000}"/>
    <cellStyle name="20% - Accent2 11" xfId="22941" hidden="1" xr:uid="{00000000-0005-0000-0000-00001A110000}"/>
    <cellStyle name="20% - Accent2 11" xfId="23012" hidden="1" xr:uid="{00000000-0005-0000-0000-00001B110000}"/>
    <cellStyle name="20% - Accent2 11" xfId="23867" hidden="1" xr:uid="{00000000-0005-0000-0000-00001C110000}"/>
    <cellStyle name="20% - Accent2 11" xfId="23943" hidden="1" xr:uid="{00000000-0005-0000-0000-00001D110000}"/>
    <cellStyle name="20% - Accent2 11" xfId="24021" hidden="1" xr:uid="{00000000-0005-0000-0000-00001E110000}"/>
    <cellStyle name="20% - Accent2 11" xfId="24050" hidden="1" xr:uid="{00000000-0005-0000-0000-00001F110000}"/>
    <cellStyle name="20% - Accent2 11" xfId="23483" hidden="1" xr:uid="{00000000-0005-0000-0000-000020110000}"/>
    <cellStyle name="20% - Accent2 11" xfId="23451" hidden="1" xr:uid="{00000000-0005-0000-0000-000021110000}"/>
    <cellStyle name="20% - Accent2 11" xfId="24399" hidden="1" xr:uid="{00000000-0005-0000-0000-000022110000}"/>
    <cellStyle name="20% - Accent2 11" xfId="24475" hidden="1" xr:uid="{00000000-0005-0000-0000-000023110000}"/>
    <cellStyle name="20% - Accent2 11" xfId="24553" hidden="1" xr:uid="{00000000-0005-0000-0000-000024110000}"/>
    <cellStyle name="20% - Accent2 11" xfId="24736" hidden="1" xr:uid="{00000000-0005-0000-0000-000025110000}"/>
    <cellStyle name="20% - Accent2 11" xfId="24812" hidden="1" xr:uid="{00000000-0005-0000-0000-000026110000}"/>
    <cellStyle name="20% - Accent2 11" xfId="24890" hidden="1" xr:uid="{00000000-0005-0000-0000-000027110000}"/>
    <cellStyle name="20% - Accent2 11" xfId="25073" hidden="1" xr:uid="{00000000-0005-0000-0000-000028110000}"/>
    <cellStyle name="20% - Accent2 11" xfId="25149" hidden="1" xr:uid="{00000000-0005-0000-0000-000029110000}"/>
    <cellStyle name="20% - Accent2 11" xfId="25262" hidden="1" xr:uid="{00000000-0005-0000-0000-00002A110000}"/>
    <cellStyle name="20% - Accent2 11" xfId="25340" hidden="1" xr:uid="{00000000-0005-0000-0000-00002B110000}"/>
    <cellStyle name="20% - Accent2 11" xfId="25446" hidden="1" xr:uid="{00000000-0005-0000-0000-00002C110000}"/>
    <cellStyle name="20% - Accent2 11" xfId="25697" hidden="1" xr:uid="{00000000-0005-0000-0000-00002D110000}"/>
    <cellStyle name="20% - Accent2 11" xfId="27059" hidden="1" xr:uid="{00000000-0005-0000-0000-00002E110000}"/>
    <cellStyle name="20% - Accent2 11" xfId="27207" hidden="1" xr:uid="{00000000-0005-0000-0000-00002F110000}"/>
    <cellStyle name="20% - Accent2 11" xfId="27392" hidden="1" xr:uid="{00000000-0005-0000-0000-000030110000}"/>
    <cellStyle name="20% - Accent2 11" xfId="27466" hidden="1" xr:uid="{00000000-0005-0000-0000-000031110000}"/>
    <cellStyle name="20% - Accent2 11" xfId="26415" hidden="1" xr:uid="{00000000-0005-0000-0000-000032110000}"/>
    <cellStyle name="20% - Accent2 11" xfId="26590" hidden="1" xr:uid="{00000000-0005-0000-0000-000033110000}"/>
    <cellStyle name="20% - Accent2 11" xfId="28612" hidden="1" xr:uid="{00000000-0005-0000-0000-000034110000}"/>
    <cellStyle name="20% - Accent2 11" xfId="28748" hidden="1" xr:uid="{00000000-0005-0000-0000-000035110000}"/>
    <cellStyle name="20% - Accent2 11" xfId="28906" hidden="1" xr:uid="{00000000-0005-0000-0000-000036110000}"/>
    <cellStyle name="20% - Accent2 11" xfId="28977" hidden="1" xr:uid="{00000000-0005-0000-0000-000037110000}"/>
    <cellStyle name="20% - Accent2 11" xfId="27551" hidden="1" xr:uid="{00000000-0005-0000-0000-000038110000}"/>
    <cellStyle name="20% - Accent2 11" xfId="27444" hidden="1" xr:uid="{00000000-0005-0000-0000-000039110000}"/>
    <cellStyle name="20% - Accent2 11" xfId="30115" hidden="1" xr:uid="{00000000-0005-0000-0000-00003A110000}"/>
    <cellStyle name="20% - Accent2 11" xfId="30213" hidden="1" xr:uid="{00000000-0005-0000-0000-00003B110000}"/>
    <cellStyle name="20% - Accent2 11" xfId="30407" hidden="1" xr:uid="{00000000-0005-0000-0000-00003C110000}"/>
    <cellStyle name="20% - Accent2 11" xfId="31116" hidden="1" xr:uid="{00000000-0005-0000-0000-00003D110000}"/>
    <cellStyle name="20% - Accent2 11" xfId="31260" hidden="1" xr:uid="{00000000-0005-0000-0000-00003E110000}"/>
    <cellStyle name="20% - Accent2 11" xfId="31437" hidden="1" xr:uid="{00000000-0005-0000-0000-00003F110000}"/>
    <cellStyle name="20% - Accent2 11" xfId="32122" hidden="1" xr:uid="{00000000-0005-0000-0000-000040110000}"/>
    <cellStyle name="20% - Accent2 11" xfId="32235" hidden="1" xr:uid="{00000000-0005-0000-0000-000041110000}"/>
    <cellStyle name="20% - Accent2 11" xfId="32918" hidden="1" xr:uid="{00000000-0005-0000-0000-000042110000}"/>
    <cellStyle name="20% - Accent2 11" xfId="32992" hidden="1" xr:uid="{00000000-0005-0000-0000-000043110000}"/>
    <cellStyle name="20% - Accent2 11" xfId="33068" hidden="1" xr:uid="{00000000-0005-0000-0000-000044110000}"/>
    <cellStyle name="20% - Accent2 11" xfId="33146" hidden="1" xr:uid="{00000000-0005-0000-0000-000045110000}"/>
    <cellStyle name="20% - Accent2 11" xfId="33731" hidden="1" xr:uid="{00000000-0005-0000-0000-000046110000}"/>
    <cellStyle name="20% - Accent2 11" xfId="33807" hidden="1" xr:uid="{00000000-0005-0000-0000-000047110000}"/>
    <cellStyle name="20% - Accent2 11" xfId="33886" hidden="1" xr:uid="{00000000-0005-0000-0000-000048110000}"/>
    <cellStyle name="20% - Accent2 11" xfId="33919" hidden="1" xr:uid="{00000000-0005-0000-0000-000049110000}"/>
    <cellStyle name="20% - Accent2 11" xfId="33400" hidden="1" xr:uid="{00000000-0005-0000-0000-00004A110000}"/>
    <cellStyle name="20% - Accent2 11" xfId="33471" hidden="1" xr:uid="{00000000-0005-0000-0000-00004B110000}"/>
    <cellStyle name="20% - Accent2 11" xfId="34326" hidden="1" xr:uid="{00000000-0005-0000-0000-00004C110000}"/>
    <cellStyle name="20% - Accent2 11" xfId="34402" hidden="1" xr:uid="{00000000-0005-0000-0000-00004D110000}"/>
    <cellStyle name="20% - Accent2 11" xfId="34480" hidden="1" xr:uid="{00000000-0005-0000-0000-00004E110000}"/>
    <cellStyle name="20% - Accent2 11" xfId="34509" hidden="1" xr:uid="{00000000-0005-0000-0000-00004F110000}"/>
    <cellStyle name="20% - Accent2 11" xfId="33942" hidden="1" xr:uid="{00000000-0005-0000-0000-000050110000}"/>
    <cellStyle name="20% - Accent2 11" xfId="33910" hidden="1" xr:uid="{00000000-0005-0000-0000-000051110000}"/>
    <cellStyle name="20% - Accent2 11" xfId="34858" hidden="1" xr:uid="{00000000-0005-0000-0000-000052110000}"/>
    <cellStyle name="20% - Accent2 11" xfId="34934" hidden="1" xr:uid="{00000000-0005-0000-0000-000053110000}"/>
    <cellStyle name="20% - Accent2 11" xfId="35012" hidden="1" xr:uid="{00000000-0005-0000-0000-000054110000}"/>
    <cellStyle name="20% - Accent2 11" xfId="35195" hidden="1" xr:uid="{00000000-0005-0000-0000-000055110000}"/>
    <cellStyle name="20% - Accent2 11" xfId="35271" hidden="1" xr:uid="{00000000-0005-0000-0000-000056110000}"/>
    <cellStyle name="20% - Accent2 11" xfId="35349" hidden="1" xr:uid="{00000000-0005-0000-0000-000057110000}"/>
    <cellStyle name="20% - Accent2 11" xfId="35532" hidden="1" xr:uid="{00000000-0005-0000-0000-000058110000}"/>
    <cellStyle name="20% - Accent2 11" xfId="35608" hidden="1" xr:uid="{00000000-0005-0000-0000-000059110000}"/>
    <cellStyle name="20% - Accent2 11" xfId="35710" hidden="1" xr:uid="{00000000-0005-0000-0000-00005A110000}"/>
    <cellStyle name="20% - Accent2 11" xfId="35784" hidden="1" xr:uid="{00000000-0005-0000-0000-00005B110000}"/>
    <cellStyle name="20% - Accent2 11" xfId="35860" hidden="1" xr:uid="{00000000-0005-0000-0000-00005C110000}"/>
    <cellStyle name="20% - Accent2 11" xfId="35938" hidden="1" xr:uid="{00000000-0005-0000-0000-00005D110000}"/>
    <cellStyle name="20% - Accent2 11" xfId="36523" hidden="1" xr:uid="{00000000-0005-0000-0000-00005E110000}"/>
    <cellStyle name="20% - Accent2 11" xfId="36599" hidden="1" xr:uid="{00000000-0005-0000-0000-00005F110000}"/>
    <cellStyle name="20% - Accent2 11" xfId="36678" hidden="1" xr:uid="{00000000-0005-0000-0000-000060110000}"/>
    <cellStyle name="20% - Accent2 11" xfId="36711" hidden="1" xr:uid="{00000000-0005-0000-0000-000061110000}"/>
    <cellStyle name="20% - Accent2 11" xfId="36192" hidden="1" xr:uid="{00000000-0005-0000-0000-000062110000}"/>
    <cellStyle name="20% - Accent2 11" xfId="36263" hidden="1" xr:uid="{00000000-0005-0000-0000-000063110000}"/>
    <cellStyle name="20% - Accent2 11" xfId="37118" hidden="1" xr:uid="{00000000-0005-0000-0000-000064110000}"/>
    <cellStyle name="20% - Accent2 11" xfId="37194" hidden="1" xr:uid="{00000000-0005-0000-0000-000065110000}"/>
    <cellStyle name="20% - Accent2 11" xfId="37272" hidden="1" xr:uid="{00000000-0005-0000-0000-000066110000}"/>
    <cellStyle name="20% - Accent2 11" xfId="37301" hidden="1" xr:uid="{00000000-0005-0000-0000-000067110000}"/>
    <cellStyle name="20% - Accent2 11" xfId="36734" hidden="1" xr:uid="{00000000-0005-0000-0000-000068110000}"/>
    <cellStyle name="20% - Accent2 11" xfId="36702" hidden="1" xr:uid="{00000000-0005-0000-0000-000069110000}"/>
    <cellStyle name="20% - Accent2 11" xfId="37650" hidden="1" xr:uid="{00000000-0005-0000-0000-00006A110000}"/>
    <cellStyle name="20% - Accent2 11" xfId="37726" hidden="1" xr:uid="{00000000-0005-0000-0000-00006B110000}"/>
    <cellStyle name="20% - Accent2 11" xfId="37804" hidden="1" xr:uid="{00000000-0005-0000-0000-00006C110000}"/>
    <cellStyle name="20% - Accent2 11" xfId="37987" hidden="1" xr:uid="{00000000-0005-0000-0000-00006D110000}"/>
    <cellStyle name="20% - Accent2 11" xfId="38063" hidden="1" xr:uid="{00000000-0005-0000-0000-00006E110000}"/>
    <cellStyle name="20% - Accent2 11" xfId="38141" hidden="1" xr:uid="{00000000-0005-0000-0000-00006F110000}"/>
    <cellStyle name="20% - Accent2 11" xfId="38324" hidden="1" xr:uid="{00000000-0005-0000-0000-000070110000}"/>
    <cellStyle name="20% - Accent2 11" xfId="38400" hidden="1" xr:uid="{00000000-0005-0000-0000-000071110000}"/>
    <cellStyle name="20% - Accent2 11" xfId="32685" hidden="1" xr:uid="{00000000-0005-0000-0000-000072110000}"/>
    <cellStyle name="20% - Accent2 11" xfId="32611" hidden="1" xr:uid="{00000000-0005-0000-0000-000073110000}"/>
    <cellStyle name="20% - Accent2 11" xfId="32531" hidden="1" xr:uid="{00000000-0005-0000-0000-000074110000}"/>
    <cellStyle name="20% - Accent2 11" xfId="32445" hidden="1" xr:uid="{00000000-0005-0000-0000-000075110000}"/>
    <cellStyle name="20% - Accent2 11" xfId="30675" hidden="1" xr:uid="{00000000-0005-0000-0000-000076110000}"/>
    <cellStyle name="20% - Accent2 11" xfId="30590" hidden="1" xr:uid="{00000000-0005-0000-0000-000077110000}"/>
    <cellStyle name="20% - Accent2 11" xfId="30497" hidden="1" xr:uid="{00000000-0005-0000-0000-000078110000}"/>
    <cellStyle name="20% - Accent2 11" xfId="30457" hidden="1" xr:uid="{00000000-0005-0000-0000-000079110000}"/>
    <cellStyle name="20% - Accent2 11" xfId="31668" hidden="1" xr:uid="{00000000-0005-0000-0000-00007A110000}"/>
    <cellStyle name="20% - Accent2 11" xfId="31474" hidden="1" xr:uid="{00000000-0005-0000-0000-00007B110000}"/>
    <cellStyle name="20% - Accent2 11" xfId="28994" hidden="1" xr:uid="{00000000-0005-0000-0000-00007C110000}"/>
    <cellStyle name="20% - Accent2 11" xfId="28830" hidden="1" xr:uid="{00000000-0005-0000-0000-00007D110000}"/>
    <cellStyle name="20% - Accent2 11" xfId="28649" hidden="1" xr:uid="{00000000-0005-0000-0000-00007E110000}"/>
    <cellStyle name="20% - Accent2 11" xfId="28561" hidden="1" xr:uid="{00000000-0005-0000-0000-00007F110000}"/>
    <cellStyle name="20% - Accent2 11" xfId="30390" hidden="1" xr:uid="{00000000-0005-0000-0000-000080110000}"/>
    <cellStyle name="20% - Accent2 11" xfId="30470" hidden="1" xr:uid="{00000000-0005-0000-0000-000081110000}"/>
    <cellStyle name="20% - Accent2 11" xfId="27328" hidden="1" xr:uid="{00000000-0005-0000-0000-000082110000}"/>
    <cellStyle name="20% - Accent2 11" xfId="27136" hidden="1" xr:uid="{00000000-0005-0000-0000-000083110000}"/>
    <cellStyle name="20% - Accent2 11" xfId="26965" hidden="1" xr:uid="{00000000-0005-0000-0000-000084110000}"/>
    <cellStyle name="20% - Accent2 11" xfId="26259" hidden="1" xr:uid="{00000000-0005-0000-0000-000085110000}"/>
    <cellStyle name="20% - Accent2 11" xfId="26134" hidden="1" xr:uid="{00000000-0005-0000-0000-000086110000}"/>
    <cellStyle name="20% - Accent2 11" xfId="25898" hidden="1" xr:uid="{00000000-0005-0000-0000-000087110000}"/>
    <cellStyle name="20% - Accent2 11" xfId="38469" hidden="1" xr:uid="{00000000-0005-0000-0000-000088110000}"/>
    <cellStyle name="20% - Accent2 11" xfId="38549" hidden="1" xr:uid="{00000000-0005-0000-0000-000089110000}"/>
    <cellStyle name="20% - Accent2 11" xfId="39073" hidden="1" xr:uid="{00000000-0005-0000-0000-00008A110000}"/>
    <cellStyle name="20% - Accent2 11" xfId="39147" hidden="1" xr:uid="{00000000-0005-0000-0000-00008B110000}"/>
    <cellStyle name="20% - Accent2 11" xfId="39223" hidden="1" xr:uid="{00000000-0005-0000-0000-00008C110000}"/>
    <cellStyle name="20% - Accent2 11" xfId="39301" hidden="1" xr:uid="{00000000-0005-0000-0000-00008D110000}"/>
    <cellStyle name="20% - Accent2 11" xfId="39886" hidden="1" xr:uid="{00000000-0005-0000-0000-00008E110000}"/>
    <cellStyle name="20% - Accent2 11" xfId="39962" hidden="1" xr:uid="{00000000-0005-0000-0000-00008F110000}"/>
    <cellStyle name="20% - Accent2 11" xfId="40041" hidden="1" xr:uid="{00000000-0005-0000-0000-000090110000}"/>
    <cellStyle name="20% - Accent2 11" xfId="40074" hidden="1" xr:uid="{00000000-0005-0000-0000-000091110000}"/>
    <cellStyle name="20% - Accent2 11" xfId="39555" hidden="1" xr:uid="{00000000-0005-0000-0000-000092110000}"/>
    <cellStyle name="20% - Accent2 11" xfId="39626" hidden="1" xr:uid="{00000000-0005-0000-0000-000093110000}"/>
    <cellStyle name="20% - Accent2 11" xfId="40481" hidden="1" xr:uid="{00000000-0005-0000-0000-000094110000}"/>
    <cellStyle name="20% - Accent2 11" xfId="40557" hidden="1" xr:uid="{00000000-0005-0000-0000-000095110000}"/>
    <cellStyle name="20% - Accent2 11" xfId="40635" hidden="1" xr:uid="{00000000-0005-0000-0000-000096110000}"/>
    <cellStyle name="20% - Accent2 11" xfId="40664" hidden="1" xr:uid="{00000000-0005-0000-0000-000097110000}"/>
    <cellStyle name="20% - Accent2 11" xfId="40097" hidden="1" xr:uid="{00000000-0005-0000-0000-000098110000}"/>
    <cellStyle name="20% - Accent2 11" xfId="40065" hidden="1" xr:uid="{00000000-0005-0000-0000-000099110000}"/>
    <cellStyle name="20% - Accent2 11" xfId="41013" hidden="1" xr:uid="{00000000-0005-0000-0000-00009A110000}"/>
    <cellStyle name="20% - Accent2 11" xfId="41089" hidden="1" xr:uid="{00000000-0005-0000-0000-00009B110000}"/>
    <cellStyle name="20% - Accent2 11" xfId="41167" hidden="1" xr:uid="{00000000-0005-0000-0000-00009C110000}"/>
    <cellStyle name="20% - Accent2 11" xfId="41350" hidden="1" xr:uid="{00000000-0005-0000-0000-00009D110000}"/>
    <cellStyle name="20% - Accent2 11" xfId="41426" hidden="1" xr:uid="{00000000-0005-0000-0000-00009E110000}"/>
    <cellStyle name="20% - Accent2 11" xfId="41504" hidden="1" xr:uid="{00000000-0005-0000-0000-00009F110000}"/>
    <cellStyle name="20% - Accent2 11" xfId="41687" hidden="1" xr:uid="{00000000-0005-0000-0000-0000A0110000}"/>
    <cellStyle name="20% - Accent2 11" xfId="41763" hidden="1" xr:uid="{00000000-0005-0000-0000-0000A1110000}"/>
    <cellStyle name="20% - Accent2 11" xfId="41865" hidden="1" xr:uid="{00000000-0005-0000-0000-0000A2110000}"/>
    <cellStyle name="20% - Accent2 11" xfId="41939" hidden="1" xr:uid="{00000000-0005-0000-0000-0000A3110000}"/>
    <cellStyle name="20% - Accent2 11" xfId="42015" hidden="1" xr:uid="{00000000-0005-0000-0000-0000A4110000}"/>
    <cellStyle name="20% - Accent2 11" xfId="42093" hidden="1" xr:uid="{00000000-0005-0000-0000-0000A5110000}"/>
    <cellStyle name="20% - Accent2 11" xfId="42678" hidden="1" xr:uid="{00000000-0005-0000-0000-0000A6110000}"/>
    <cellStyle name="20% - Accent2 11" xfId="42754" hidden="1" xr:uid="{00000000-0005-0000-0000-0000A7110000}"/>
    <cellStyle name="20% - Accent2 11" xfId="42833" hidden="1" xr:uid="{00000000-0005-0000-0000-0000A8110000}"/>
    <cellStyle name="20% - Accent2 11" xfId="42866" hidden="1" xr:uid="{00000000-0005-0000-0000-0000A9110000}"/>
    <cellStyle name="20% - Accent2 11" xfId="42347" hidden="1" xr:uid="{00000000-0005-0000-0000-0000AA110000}"/>
    <cellStyle name="20% - Accent2 11" xfId="42418" hidden="1" xr:uid="{00000000-0005-0000-0000-0000AB110000}"/>
    <cellStyle name="20% - Accent2 11" xfId="43273" hidden="1" xr:uid="{00000000-0005-0000-0000-0000AC110000}"/>
    <cellStyle name="20% - Accent2 11" xfId="43349" hidden="1" xr:uid="{00000000-0005-0000-0000-0000AD110000}"/>
    <cellStyle name="20% - Accent2 11" xfId="43427" hidden="1" xr:uid="{00000000-0005-0000-0000-0000AE110000}"/>
    <cellStyle name="20% - Accent2 11" xfId="43456" hidden="1" xr:uid="{00000000-0005-0000-0000-0000AF110000}"/>
    <cellStyle name="20% - Accent2 11" xfId="42889" hidden="1" xr:uid="{00000000-0005-0000-0000-0000B0110000}"/>
    <cellStyle name="20% - Accent2 11" xfId="42857" hidden="1" xr:uid="{00000000-0005-0000-0000-0000B1110000}"/>
    <cellStyle name="20% - Accent2 11" xfId="43805" hidden="1" xr:uid="{00000000-0005-0000-0000-0000B2110000}"/>
    <cellStyle name="20% - Accent2 11" xfId="43881" hidden="1" xr:uid="{00000000-0005-0000-0000-0000B3110000}"/>
    <cellStyle name="20% - Accent2 11" xfId="43959" hidden="1" xr:uid="{00000000-0005-0000-0000-0000B4110000}"/>
    <cellStyle name="20% - Accent2 11" xfId="44142" hidden="1" xr:uid="{00000000-0005-0000-0000-0000B5110000}"/>
    <cellStyle name="20% - Accent2 11" xfId="44218" hidden="1" xr:uid="{00000000-0005-0000-0000-0000B6110000}"/>
    <cellStyle name="20% - Accent2 11" xfId="44296" hidden="1" xr:uid="{00000000-0005-0000-0000-0000B7110000}"/>
    <cellStyle name="20% - Accent2 11" xfId="44479" hidden="1" xr:uid="{00000000-0005-0000-0000-0000B8110000}"/>
    <cellStyle name="20% - Accent2 11" xfId="44555" hidden="1" xr:uid="{00000000-0005-0000-0000-0000B9110000}"/>
    <cellStyle name="20% - Accent2 11" xfId="38945" hidden="1" xr:uid="{00000000-0005-0000-0000-0000BA110000}"/>
    <cellStyle name="20% - Accent2 11" xfId="38871" hidden="1" xr:uid="{00000000-0005-0000-0000-0000BB110000}"/>
    <cellStyle name="20% - Accent2 11" xfId="38791" hidden="1" xr:uid="{00000000-0005-0000-0000-0000BC110000}"/>
    <cellStyle name="20% - Accent2 11" xfId="38708" hidden="1" xr:uid="{00000000-0005-0000-0000-0000BD110000}"/>
    <cellStyle name="20% - Accent2 11" xfId="31536" hidden="1" xr:uid="{00000000-0005-0000-0000-0000BE110000}"/>
    <cellStyle name="20% - Accent2 11" xfId="31336" hidden="1" xr:uid="{00000000-0005-0000-0000-0000BF110000}"/>
    <cellStyle name="20% - Accent2 11" xfId="31054" hidden="1" xr:uid="{00000000-0005-0000-0000-0000C0110000}"/>
    <cellStyle name="20% - Accent2 11" xfId="30987" hidden="1" xr:uid="{00000000-0005-0000-0000-0000C1110000}"/>
    <cellStyle name="20% - Accent2 11" xfId="32302" hidden="1" xr:uid="{00000000-0005-0000-0000-0000C2110000}"/>
    <cellStyle name="20% - Accent2 11" xfId="32102" hidden="1" xr:uid="{00000000-0005-0000-0000-0000C3110000}"/>
    <cellStyle name="20% - Accent2 11" xfId="29404" hidden="1" xr:uid="{00000000-0005-0000-0000-0000C4110000}"/>
    <cellStyle name="20% - Accent2 11" xfId="29218" hidden="1" xr:uid="{00000000-0005-0000-0000-0000C5110000}"/>
    <cellStyle name="20% - Accent2 11" xfId="29125" hidden="1" xr:uid="{00000000-0005-0000-0000-0000C6110000}"/>
    <cellStyle name="20% - Accent2 11" xfId="29078" hidden="1" xr:uid="{00000000-0005-0000-0000-0000C7110000}"/>
    <cellStyle name="20% - Accent2 11" xfId="30943" hidden="1" xr:uid="{00000000-0005-0000-0000-0000C8110000}"/>
    <cellStyle name="20% - Accent2 11" xfId="31015" hidden="1" xr:uid="{00000000-0005-0000-0000-0000C9110000}"/>
    <cellStyle name="20% - Accent2 11" xfId="27615" hidden="1" xr:uid="{00000000-0005-0000-0000-0000CA110000}"/>
    <cellStyle name="20% - Accent2 11" xfId="27517" hidden="1" xr:uid="{00000000-0005-0000-0000-0000CB110000}"/>
    <cellStyle name="20% - Accent2 11" xfId="27309" hidden="1" xr:uid="{00000000-0005-0000-0000-0000CC110000}"/>
    <cellStyle name="20% - Accent2 11" xfId="26368" hidden="1" xr:uid="{00000000-0005-0000-0000-0000CD110000}"/>
    <cellStyle name="20% - Accent2 11" xfId="26245" hidden="1" xr:uid="{00000000-0005-0000-0000-0000CE110000}"/>
    <cellStyle name="20% - Accent2 11" xfId="26064" hidden="1" xr:uid="{00000000-0005-0000-0000-0000CF110000}"/>
    <cellStyle name="20% - Accent2 11" xfId="44617" hidden="1" xr:uid="{00000000-0005-0000-0000-0000D0110000}"/>
    <cellStyle name="20% - Accent2 11" xfId="44693" hidden="1" xr:uid="{00000000-0005-0000-0000-0000D1110000}"/>
    <cellStyle name="20% - Accent2 11" xfId="44795" hidden="1" xr:uid="{00000000-0005-0000-0000-0000D2110000}"/>
    <cellStyle name="20% - Accent2 11" xfId="44869" hidden="1" xr:uid="{00000000-0005-0000-0000-0000D3110000}"/>
    <cellStyle name="20% - Accent2 11" xfId="44945" hidden="1" xr:uid="{00000000-0005-0000-0000-0000D4110000}"/>
    <cellStyle name="20% - Accent2 11" xfId="45023" hidden="1" xr:uid="{00000000-0005-0000-0000-0000D5110000}"/>
    <cellStyle name="20% - Accent2 11" xfId="45608" hidden="1" xr:uid="{00000000-0005-0000-0000-0000D6110000}"/>
    <cellStyle name="20% - Accent2 11" xfId="45684" hidden="1" xr:uid="{00000000-0005-0000-0000-0000D7110000}"/>
    <cellStyle name="20% - Accent2 11" xfId="45763" hidden="1" xr:uid="{00000000-0005-0000-0000-0000D8110000}"/>
    <cellStyle name="20% - Accent2 11" xfId="45796" hidden="1" xr:uid="{00000000-0005-0000-0000-0000D9110000}"/>
    <cellStyle name="20% - Accent2 11" xfId="45277" hidden="1" xr:uid="{00000000-0005-0000-0000-0000DA110000}"/>
    <cellStyle name="20% - Accent2 11" xfId="45348" hidden="1" xr:uid="{00000000-0005-0000-0000-0000DB110000}"/>
    <cellStyle name="20% - Accent2 11" xfId="46203" hidden="1" xr:uid="{00000000-0005-0000-0000-0000DC110000}"/>
    <cellStyle name="20% - Accent2 11" xfId="46279" hidden="1" xr:uid="{00000000-0005-0000-0000-0000DD110000}"/>
    <cellStyle name="20% - Accent2 11" xfId="46357" hidden="1" xr:uid="{00000000-0005-0000-0000-0000DE110000}"/>
    <cellStyle name="20% - Accent2 11" xfId="46386" hidden="1" xr:uid="{00000000-0005-0000-0000-0000DF110000}"/>
    <cellStyle name="20% - Accent2 11" xfId="45819" hidden="1" xr:uid="{00000000-0005-0000-0000-0000E0110000}"/>
    <cellStyle name="20% - Accent2 11" xfId="45787" hidden="1" xr:uid="{00000000-0005-0000-0000-0000E1110000}"/>
    <cellStyle name="20% - Accent2 11" xfId="46735" hidden="1" xr:uid="{00000000-0005-0000-0000-0000E2110000}"/>
    <cellStyle name="20% - Accent2 11" xfId="46811" hidden="1" xr:uid="{00000000-0005-0000-0000-0000E3110000}"/>
    <cellStyle name="20% - Accent2 11" xfId="46889" hidden="1" xr:uid="{00000000-0005-0000-0000-0000E4110000}"/>
    <cellStyle name="20% - Accent2 11" xfId="47072" hidden="1" xr:uid="{00000000-0005-0000-0000-0000E5110000}"/>
    <cellStyle name="20% - Accent2 11" xfId="47148" hidden="1" xr:uid="{00000000-0005-0000-0000-0000E6110000}"/>
    <cellStyle name="20% - Accent2 11" xfId="47226" hidden="1" xr:uid="{00000000-0005-0000-0000-0000E7110000}"/>
    <cellStyle name="20% - Accent2 11" xfId="47409" hidden="1" xr:uid="{00000000-0005-0000-0000-0000E8110000}"/>
    <cellStyle name="20% - Accent2 11" xfId="47485" hidden="1" xr:uid="{00000000-0005-0000-0000-0000E9110000}"/>
    <cellStyle name="20% - Accent2 11" xfId="47587" hidden="1" xr:uid="{00000000-0005-0000-0000-0000EA110000}"/>
    <cellStyle name="20% - Accent2 11" xfId="47661" hidden="1" xr:uid="{00000000-0005-0000-0000-0000EB110000}"/>
    <cellStyle name="20% - Accent2 11" xfId="47737" hidden="1" xr:uid="{00000000-0005-0000-0000-0000EC110000}"/>
    <cellStyle name="20% - Accent2 11" xfId="47815" hidden="1" xr:uid="{00000000-0005-0000-0000-0000ED110000}"/>
    <cellStyle name="20% - Accent2 11" xfId="48400" hidden="1" xr:uid="{00000000-0005-0000-0000-0000EE110000}"/>
    <cellStyle name="20% - Accent2 11" xfId="48476" hidden="1" xr:uid="{00000000-0005-0000-0000-0000EF110000}"/>
    <cellStyle name="20% - Accent2 11" xfId="48555" hidden="1" xr:uid="{00000000-0005-0000-0000-0000F0110000}"/>
    <cellStyle name="20% - Accent2 11" xfId="48588" hidden="1" xr:uid="{00000000-0005-0000-0000-0000F1110000}"/>
    <cellStyle name="20% - Accent2 11" xfId="48069" hidden="1" xr:uid="{00000000-0005-0000-0000-0000F2110000}"/>
    <cellStyle name="20% - Accent2 11" xfId="48140" hidden="1" xr:uid="{00000000-0005-0000-0000-0000F3110000}"/>
    <cellStyle name="20% - Accent2 11" xfId="48995" hidden="1" xr:uid="{00000000-0005-0000-0000-0000F4110000}"/>
    <cellStyle name="20% - Accent2 11" xfId="49071" hidden="1" xr:uid="{00000000-0005-0000-0000-0000F5110000}"/>
    <cellStyle name="20% - Accent2 11" xfId="49149" hidden="1" xr:uid="{00000000-0005-0000-0000-0000F6110000}"/>
    <cellStyle name="20% - Accent2 11" xfId="49178" hidden="1" xr:uid="{00000000-0005-0000-0000-0000F7110000}"/>
    <cellStyle name="20% - Accent2 11" xfId="48611" hidden="1" xr:uid="{00000000-0005-0000-0000-0000F8110000}"/>
    <cellStyle name="20% - Accent2 11" xfId="48579" hidden="1" xr:uid="{00000000-0005-0000-0000-0000F9110000}"/>
    <cellStyle name="20% - Accent2 11" xfId="49527" hidden="1" xr:uid="{00000000-0005-0000-0000-0000FA110000}"/>
    <cellStyle name="20% - Accent2 11" xfId="49603" hidden="1" xr:uid="{00000000-0005-0000-0000-0000FB110000}"/>
    <cellStyle name="20% - Accent2 11" xfId="49681" hidden="1" xr:uid="{00000000-0005-0000-0000-0000FC110000}"/>
    <cellStyle name="20% - Accent2 11" xfId="49864" hidden="1" xr:uid="{00000000-0005-0000-0000-0000FD110000}"/>
    <cellStyle name="20% - Accent2 11" xfId="49940" hidden="1" xr:uid="{00000000-0005-0000-0000-0000FE110000}"/>
    <cellStyle name="20% - Accent2 11" xfId="50018" hidden="1" xr:uid="{00000000-0005-0000-0000-0000FF110000}"/>
    <cellStyle name="20% - Accent2 11" xfId="50201" hidden="1" xr:uid="{00000000-0005-0000-0000-000000120000}"/>
    <cellStyle name="20% - Accent2 11" xfId="50277" hidden="1" xr:uid="{00000000-0005-0000-0000-000001120000}"/>
    <cellStyle name="20% - Accent2 12" xfId="147" hidden="1" xr:uid="{00000000-0005-0000-0000-000002120000}"/>
    <cellStyle name="20% - Accent2 12" xfId="226" hidden="1" xr:uid="{00000000-0005-0000-0000-000003120000}"/>
    <cellStyle name="20% - Accent2 12" xfId="352" hidden="1" xr:uid="{00000000-0005-0000-0000-000004120000}"/>
    <cellStyle name="20% - Accent2 12" xfId="582" hidden="1" xr:uid="{00000000-0005-0000-0000-000005120000}"/>
    <cellStyle name="20% - Accent2 12" xfId="1948" hidden="1" xr:uid="{00000000-0005-0000-0000-000006120000}"/>
    <cellStyle name="20% - Accent2 12" xfId="2095" hidden="1" xr:uid="{00000000-0005-0000-0000-000007120000}"/>
    <cellStyle name="20% - Accent2 12" xfId="2293" hidden="1" xr:uid="{00000000-0005-0000-0000-000008120000}"/>
    <cellStyle name="20% - Accent2 12" xfId="2554" hidden="1" xr:uid="{00000000-0005-0000-0000-000009120000}"/>
    <cellStyle name="20% - Accent2 12" xfId="1660" hidden="1" xr:uid="{00000000-0005-0000-0000-00000A120000}"/>
    <cellStyle name="20% - Accent2 12" xfId="1303" hidden="1" xr:uid="{00000000-0005-0000-0000-00000B120000}"/>
    <cellStyle name="20% - Accent2 12" xfId="3505" hidden="1" xr:uid="{00000000-0005-0000-0000-00000C120000}"/>
    <cellStyle name="20% - Accent2 12" xfId="3637" hidden="1" xr:uid="{00000000-0005-0000-0000-00000D120000}"/>
    <cellStyle name="20% - Accent2 12" xfId="3797" hidden="1" xr:uid="{00000000-0005-0000-0000-00000E120000}"/>
    <cellStyle name="20% - Accent2 12" xfId="4035" hidden="1" xr:uid="{00000000-0005-0000-0000-00000F120000}"/>
    <cellStyle name="20% - Accent2 12" xfId="1335" hidden="1" xr:uid="{00000000-0005-0000-0000-000010120000}"/>
    <cellStyle name="20% - Accent2 12" xfId="1325" hidden="1" xr:uid="{00000000-0005-0000-0000-000011120000}"/>
    <cellStyle name="20% - Accent2 12" xfId="5002" hidden="1" xr:uid="{00000000-0005-0000-0000-000012120000}"/>
    <cellStyle name="20% - Accent2 12" xfId="5098" hidden="1" xr:uid="{00000000-0005-0000-0000-000013120000}"/>
    <cellStyle name="20% - Accent2 12" xfId="5293" hidden="1" xr:uid="{00000000-0005-0000-0000-000014120000}"/>
    <cellStyle name="20% - Accent2 12" xfId="6011" hidden="1" xr:uid="{00000000-0005-0000-0000-000015120000}"/>
    <cellStyle name="20% - Accent2 12" xfId="6150" hidden="1" xr:uid="{00000000-0005-0000-0000-000016120000}"/>
    <cellStyle name="20% - Accent2 12" xfId="6326" hidden="1" xr:uid="{00000000-0005-0000-0000-000017120000}"/>
    <cellStyle name="20% - Accent2 12" xfId="7013" hidden="1" xr:uid="{00000000-0005-0000-0000-000018120000}"/>
    <cellStyle name="20% - Accent2 12" xfId="7120" hidden="1" xr:uid="{00000000-0005-0000-0000-000019120000}"/>
    <cellStyle name="20% - Accent2 12" xfId="7803" hidden="1" xr:uid="{00000000-0005-0000-0000-00001A120000}"/>
    <cellStyle name="20% - Accent2 12" xfId="7878" hidden="1" xr:uid="{00000000-0005-0000-0000-00001B120000}"/>
    <cellStyle name="20% - Accent2 12" xfId="7953" hidden="1" xr:uid="{00000000-0005-0000-0000-00001C120000}"/>
    <cellStyle name="20% - Accent2 12" xfId="8031" hidden="1" xr:uid="{00000000-0005-0000-0000-00001D120000}"/>
    <cellStyle name="20% - Accent2 12" xfId="8617" hidden="1" xr:uid="{00000000-0005-0000-0000-00001E120000}"/>
    <cellStyle name="20% - Accent2 12" xfId="8692" hidden="1" xr:uid="{00000000-0005-0000-0000-00001F120000}"/>
    <cellStyle name="20% - Accent2 12" xfId="8771" hidden="1" xr:uid="{00000000-0005-0000-0000-000020120000}"/>
    <cellStyle name="20% - Accent2 12" xfId="8859" hidden="1" xr:uid="{00000000-0005-0000-0000-000021120000}"/>
    <cellStyle name="20% - Accent2 12" xfId="8430" hidden="1" xr:uid="{00000000-0005-0000-0000-000022120000}"/>
    <cellStyle name="20% - Accent2 12" xfId="8284" hidden="1" xr:uid="{00000000-0005-0000-0000-000023120000}"/>
    <cellStyle name="20% - Accent2 12" xfId="9212" hidden="1" xr:uid="{00000000-0005-0000-0000-000024120000}"/>
    <cellStyle name="20% - Accent2 12" xfId="9287" hidden="1" xr:uid="{00000000-0005-0000-0000-000025120000}"/>
    <cellStyle name="20% - Accent2 12" xfId="9365" hidden="1" xr:uid="{00000000-0005-0000-0000-000026120000}"/>
    <cellStyle name="20% - Accent2 12" xfId="9430" hidden="1" xr:uid="{00000000-0005-0000-0000-000027120000}"/>
    <cellStyle name="20% - Accent2 12" xfId="8313" hidden="1" xr:uid="{00000000-0005-0000-0000-000028120000}"/>
    <cellStyle name="20% - Accent2 12" xfId="8305" hidden="1" xr:uid="{00000000-0005-0000-0000-000029120000}"/>
    <cellStyle name="20% - Accent2 12" xfId="9744" hidden="1" xr:uid="{00000000-0005-0000-0000-00002A120000}"/>
    <cellStyle name="20% - Accent2 12" xfId="9819" hidden="1" xr:uid="{00000000-0005-0000-0000-00002B120000}"/>
    <cellStyle name="20% - Accent2 12" xfId="9897" hidden="1" xr:uid="{00000000-0005-0000-0000-00002C120000}"/>
    <cellStyle name="20% - Accent2 12" xfId="10081" hidden="1" xr:uid="{00000000-0005-0000-0000-00002D120000}"/>
    <cellStyle name="20% - Accent2 12" xfId="10156" hidden="1" xr:uid="{00000000-0005-0000-0000-00002E120000}"/>
    <cellStyle name="20% - Accent2 12" xfId="10234" hidden="1" xr:uid="{00000000-0005-0000-0000-00002F120000}"/>
    <cellStyle name="20% - Accent2 12" xfId="10418" hidden="1" xr:uid="{00000000-0005-0000-0000-000030120000}"/>
    <cellStyle name="20% - Accent2 12" xfId="10493" hidden="1" xr:uid="{00000000-0005-0000-0000-000031120000}"/>
    <cellStyle name="20% - Accent2 12" xfId="10595" hidden="1" xr:uid="{00000000-0005-0000-0000-000032120000}"/>
    <cellStyle name="20% - Accent2 12" xfId="10670" hidden="1" xr:uid="{00000000-0005-0000-0000-000033120000}"/>
    <cellStyle name="20% - Accent2 12" xfId="10745" hidden="1" xr:uid="{00000000-0005-0000-0000-000034120000}"/>
    <cellStyle name="20% - Accent2 12" xfId="10823" hidden="1" xr:uid="{00000000-0005-0000-0000-000035120000}"/>
    <cellStyle name="20% - Accent2 12" xfId="11409" hidden="1" xr:uid="{00000000-0005-0000-0000-000036120000}"/>
    <cellStyle name="20% - Accent2 12" xfId="11484" hidden="1" xr:uid="{00000000-0005-0000-0000-000037120000}"/>
    <cellStyle name="20% - Accent2 12" xfId="11563" hidden="1" xr:uid="{00000000-0005-0000-0000-000038120000}"/>
    <cellStyle name="20% - Accent2 12" xfId="11651" hidden="1" xr:uid="{00000000-0005-0000-0000-000039120000}"/>
    <cellStyle name="20% - Accent2 12" xfId="11222" hidden="1" xr:uid="{00000000-0005-0000-0000-00003A120000}"/>
    <cellStyle name="20% - Accent2 12" xfId="11076" hidden="1" xr:uid="{00000000-0005-0000-0000-00003B120000}"/>
    <cellStyle name="20% - Accent2 12" xfId="12004" hidden="1" xr:uid="{00000000-0005-0000-0000-00003C120000}"/>
    <cellStyle name="20% - Accent2 12" xfId="12079" hidden="1" xr:uid="{00000000-0005-0000-0000-00003D120000}"/>
    <cellStyle name="20% - Accent2 12" xfId="12157" hidden="1" xr:uid="{00000000-0005-0000-0000-00003E120000}"/>
    <cellStyle name="20% - Accent2 12" xfId="12222" hidden="1" xr:uid="{00000000-0005-0000-0000-00003F120000}"/>
    <cellStyle name="20% - Accent2 12" xfId="11105" hidden="1" xr:uid="{00000000-0005-0000-0000-000040120000}"/>
    <cellStyle name="20% - Accent2 12" xfId="11097" hidden="1" xr:uid="{00000000-0005-0000-0000-000041120000}"/>
    <cellStyle name="20% - Accent2 12" xfId="12536" hidden="1" xr:uid="{00000000-0005-0000-0000-000042120000}"/>
    <cellStyle name="20% - Accent2 12" xfId="12611" hidden="1" xr:uid="{00000000-0005-0000-0000-000043120000}"/>
    <cellStyle name="20% - Accent2 12" xfId="12689" hidden="1" xr:uid="{00000000-0005-0000-0000-000044120000}"/>
    <cellStyle name="20% - Accent2 12" xfId="12873" hidden="1" xr:uid="{00000000-0005-0000-0000-000045120000}"/>
    <cellStyle name="20% - Accent2 12" xfId="12948" hidden="1" xr:uid="{00000000-0005-0000-0000-000046120000}"/>
    <cellStyle name="20% - Accent2 12" xfId="13026" hidden="1" xr:uid="{00000000-0005-0000-0000-000047120000}"/>
    <cellStyle name="20% - Accent2 12" xfId="13210" hidden="1" xr:uid="{00000000-0005-0000-0000-000048120000}"/>
    <cellStyle name="20% - Accent2 12" xfId="13285" hidden="1" xr:uid="{00000000-0005-0000-0000-000049120000}"/>
    <cellStyle name="20% - Accent2 12" xfId="7544" hidden="1" xr:uid="{00000000-0005-0000-0000-00004A120000}"/>
    <cellStyle name="20% - Accent2 12" xfId="7469" hidden="1" xr:uid="{00000000-0005-0000-0000-00004B120000}"/>
    <cellStyle name="20% - Accent2 12" xfId="7389" hidden="1" xr:uid="{00000000-0005-0000-0000-00004C120000}"/>
    <cellStyle name="20% - Accent2 12" xfId="7303" hidden="1" xr:uid="{00000000-0005-0000-0000-00004D120000}"/>
    <cellStyle name="20% - Accent2 12" xfId="5530" hidden="1" xr:uid="{00000000-0005-0000-0000-00004E120000}"/>
    <cellStyle name="20% - Accent2 12" xfId="5448" hidden="1" xr:uid="{00000000-0005-0000-0000-00004F120000}"/>
    <cellStyle name="20% - Accent2 12" xfId="5355" hidden="1" xr:uid="{00000000-0005-0000-0000-000050120000}"/>
    <cellStyle name="20% - Accent2 12" xfId="4944" hidden="1" xr:uid="{00000000-0005-0000-0000-000051120000}"/>
    <cellStyle name="20% - Accent2 12" xfId="5941" hidden="1" xr:uid="{00000000-0005-0000-0000-000052120000}"/>
    <cellStyle name="20% - Accent2 12" xfId="6505" hidden="1" xr:uid="{00000000-0005-0000-0000-000053120000}"/>
    <cellStyle name="20% - Accent2 12" xfId="3844" hidden="1" xr:uid="{00000000-0005-0000-0000-000054120000}"/>
    <cellStyle name="20% - Accent2 12" xfId="3684" hidden="1" xr:uid="{00000000-0005-0000-0000-000055120000}"/>
    <cellStyle name="20% - Accent2 12" xfId="3480" hidden="1" xr:uid="{00000000-0005-0000-0000-000056120000}"/>
    <cellStyle name="20% - Accent2 12" xfId="3362" hidden="1" xr:uid="{00000000-0005-0000-0000-000057120000}"/>
    <cellStyle name="20% - Accent2 12" xfId="6446" hidden="1" xr:uid="{00000000-0005-0000-0000-000058120000}"/>
    <cellStyle name="20% - Accent2 12" xfId="6463" hidden="1" xr:uid="{00000000-0005-0000-0000-000059120000}"/>
    <cellStyle name="20% - Accent2 12" xfId="2177" hidden="1" xr:uid="{00000000-0005-0000-0000-00005A120000}"/>
    <cellStyle name="20% - Accent2 12" xfId="1991" hidden="1" xr:uid="{00000000-0005-0000-0000-00005B120000}"/>
    <cellStyle name="20% - Accent2 12" xfId="1820" hidden="1" xr:uid="{00000000-0005-0000-0000-00005C120000}"/>
    <cellStyle name="20% - Accent2 12" xfId="1110" hidden="1" xr:uid="{00000000-0005-0000-0000-00005D120000}"/>
    <cellStyle name="20% - Accent2 12" xfId="992" hidden="1" xr:uid="{00000000-0005-0000-0000-00005E120000}"/>
    <cellStyle name="20% - Accent2 12" xfId="757" hidden="1" xr:uid="{00000000-0005-0000-0000-00005F120000}"/>
    <cellStyle name="20% - Accent2 12" xfId="13355" hidden="1" xr:uid="{00000000-0005-0000-0000-000060120000}"/>
    <cellStyle name="20% - Accent2 12" xfId="13434" hidden="1" xr:uid="{00000000-0005-0000-0000-000061120000}"/>
    <cellStyle name="20% - Accent2 12" xfId="13958" hidden="1" xr:uid="{00000000-0005-0000-0000-000062120000}"/>
    <cellStyle name="20% - Accent2 12" xfId="14033" hidden="1" xr:uid="{00000000-0005-0000-0000-000063120000}"/>
    <cellStyle name="20% - Accent2 12" xfId="14108" hidden="1" xr:uid="{00000000-0005-0000-0000-000064120000}"/>
    <cellStyle name="20% - Accent2 12" xfId="14186" hidden="1" xr:uid="{00000000-0005-0000-0000-000065120000}"/>
    <cellStyle name="20% - Accent2 12" xfId="14772" hidden="1" xr:uid="{00000000-0005-0000-0000-000066120000}"/>
    <cellStyle name="20% - Accent2 12" xfId="14847" hidden="1" xr:uid="{00000000-0005-0000-0000-000067120000}"/>
    <cellStyle name="20% - Accent2 12" xfId="14926" hidden="1" xr:uid="{00000000-0005-0000-0000-000068120000}"/>
    <cellStyle name="20% - Accent2 12" xfId="15014" hidden="1" xr:uid="{00000000-0005-0000-0000-000069120000}"/>
    <cellStyle name="20% - Accent2 12" xfId="14585" hidden="1" xr:uid="{00000000-0005-0000-0000-00006A120000}"/>
    <cellStyle name="20% - Accent2 12" xfId="14439" hidden="1" xr:uid="{00000000-0005-0000-0000-00006B120000}"/>
    <cellStyle name="20% - Accent2 12" xfId="15367" hidden="1" xr:uid="{00000000-0005-0000-0000-00006C120000}"/>
    <cellStyle name="20% - Accent2 12" xfId="15442" hidden="1" xr:uid="{00000000-0005-0000-0000-00006D120000}"/>
    <cellStyle name="20% - Accent2 12" xfId="15520" hidden="1" xr:uid="{00000000-0005-0000-0000-00006E120000}"/>
    <cellStyle name="20% - Accent2 12" xfId="15585" hidden="1" xr:uid="{00000000-0005-0000-0000-00006F120000}"/>
    <cellStyle name="20% - Accent2 12" xfId="14468" hidden="1" xr:uid="{00000000-0005-0000-0000-000070120000}"/>
    <cellStyle name="20% - Accent2 12" xfId="14460" hidden="1" xr:uid="{00000000-0005-0000-0000-000071120000}"/>
    <cellStyle name="20% - Accent2 12" xfId="15899" hidden="1" xr:uid="{00000000-0005-0000-0000-000072120000}"/>
    <cellStyle name="20% - Accent2 12" xfId="15974" hidden="1" xr:uid="{00000000-0005-0000-0000-000073120000}"/>
    <cellStyle name="20% - Accent2 12" xfId="16052" hidden="1" xr:uid="{00000000-0005-0000-0000-000074120000}"/>
    <cellStyle name="20% - Accent2 12" xfId="16236" hidden="1" xr:uid="{00000000-0005-0000-0000-000075120000}"/>
    <cellStyle name="20% - Accent2 12" xfId="16311" hidden="1" xr:uid="{00000000-0005-0000-0000-000076120000}"/>
    <cellStyle name="20% - Accent2 12" xfId="16389" hidden="1" xr:uid="{00000000-0005-0000-0000-000077120000}"/>
    <cellStyle name="20% - Accent2 12" xfId="16573" hidden="1" xr:uid="{00000000-0005-0000-0000-000078120000}"/>
    <cellStyle name="20% - Accent2 12" xfId="16648" hidden="1" xr:uid="{00000000-0005-0000-0000-000079120000}"/>
    <cellStyle name="20% - Accent2 12" xfId="16750" hidden="1" xr:uid="{00000000-0005-0000-0000-00007A120000}"/>
    <cellStyle name="20% - Accent2 12" xfId="16825" hidden="1" xr:uid="{00000000-0005-0000-0000-00007B120000}"/>
    <cellStyle name="20% - Accent2 12" xfId="16900" hidden="1" xr:uid="{00000000-0005-0000-0000-00007C120000}"/>
    <cellStyle name="20% - Accent2 12" xfId="16978" hidden="1" xr:uid="{00000000-0005-0000-0000-00007D120000}"/>
    <cellStyle name="20% - Accent2 12" xfId="17564" hidden="1" xr:uid="{00000000-0005-0000-0000-00007E120000}"/>
    <cellStyle name="20% - Accent2 12" xfId="17639" hidden="1" xr:uid="{00000000-0005-0000-0000-00007F120000}"/>
    <cellStyle name="20% - Accent2 12" xfId="17718" hidden="1" xr:uid="{00000000-0005-0000-0000-000080120000}"/>
    <cellStyle name="20% - Accent2 12" xfId="17806" hidden="1" xr:uid="{00000000-0005-0000-0000-000081120000}"/>
    <cellStyle name="20% - Accent2 12" xfId="17377" hidden="1" xr:uid="{00000000-0005-0000-0000-000082120000}"/>
    <cellStyle name="20% - Accent2 12" xfId="17231" hidden="1" xr:uid="{00000000-0005-0000-0000-000083120000}"/>
    <cellStyle name="20% - Accent2 12" xfId="18159" hidden="1" xr:uid="{00000000-0005-0000-0000-000084120000}"/>
    <cellStyle name="20% - Accent2 12" xfId="18234" hidden="1" xr:uid="{00000000-0005-0000-0000-000085120000}"/>
    <cellStyle name="20% - Accent2 12" xfId="18312" hidden="1" xr:uid="{00000000-0005-0000-0000-000086120000}"/>
    <cellStyle name="20% - Accent2 12" xfId="18377" hidden="1" xr:uid="{00000000-0005-0000-0000-000087120000}"/>
    <cellStyle name="20% - Accent2 12" xfId="17260" hidden="1" xr:uid="{00000000-0005-0000-0000-000088120000}"/>
    <cellStyle name="20% - Accent2 12" xfId="17252" hidden="1" xr:uid="{00000000-0005-0000-0000-000089120000}"/>
    <cellStyle name="20% - Accent2 12" xfId="18691" hidden="1" xr:uid="{00000000-0005-0000-0000-00008A120000}"/>
    <cellStyle name="20% - Accent2 12" xfId="18766" hidden="1" xr:uid="{00000000-0005-0000-0000-00008B120000}"/>
    <cellStyle name="20% - Accent2 12" xfId="18844" hidden="1" xr:uid="{00000000-0005-0000-0000-00008C120000}"/>
    <cellStyle name="20% - Accent2 12" xfId="19028" hidden="1" xr:uid="{00000000-0005-0000-0000-00008D120000}"/>
    <cellStyle name="20% - Accent2 12" xfId="19103" hidden="1" xr:uid="{00000000-0005-0000-0000-00008E120000}"/>
    <cellStyle name="20% - Accent2 12" xfId="19181" hidden="1" xr:uid="{00000000-0005-0000-0000-00008F120000}"/>
    <cellStyle name="20% - Accent2 12" xfId="19365" hidden="1" xr:uid="{00000000-0005-0000-0000-000090120000}"/>
    <cellStyle name="20% - Accent2 12" xfId="19440" hidden="1" xr:uid="{00000000-0005-0000-0000-000091120000}"/>
    <cellStyle name="20% - Accent2 12" xfId="13804" hidden="1" xr:uid="{00000000-0005-0000-0000-000092120000}"/>
    <cellStyle name="20% - Accent2 12" xfId="13729" hidden="1" xr:uid="{00000000-0005-0000-0000-000093120000}"/>
    <cellStyle name="20% - Accent2 12" xfId="13649" hidden="1" xr:uid="{00000000-0005-0000-0000-000094120000}"/>
    <cellStyle name="20% - Accent2 12" xfId="13566" hidden="1" xr:uid="{00000000-0005-0000-0000-000095120000}"/>
    <cellStyle name="20% - Accent2 12" xfId="6384" hidden="1" xr:uid="{00000000-0005-0000-0000-000096120000}"/>
    <cellStyle name="20% - Accent2 12" xfId="6181" hidden="1" xr:uid="{00000000-0005-0000-0000-000097120000}"/>
    <cellStyle name="20% - Accent2 12" xfId="5912" hidden="1" xr:uid="{00000000-0005-0000-0000-000098120000}"/>
    <cellStyle name="20% - Accent2 12" xfId="5564" hidden="1" xr:uid="{00000000-0005-0000-0000-000099120000}"/>
    <cellStyle name="20% - Accent2 12" xfId="6766" hidden="1" xr:uid="{00000000-0005-0000-0000-00009A120000}"/>
    <cellStyle name="20% - Accent2 12" xfId="7157" hidden="1" xr:uid="{00000000-0005-0000-0000-00009B120000}"/>
    <cellStyle name="20% - Accent2 12" xfId="4262" hidden="1" xr:uid="{00000000-0005-0000-0000-00009C120000}"/>
    <cellStyle name="20% - Accent2 12" xfId="4077" hidden="1" xr:uid="{00000000-0005-0000-0000-00009D120000}"/>
    <cellStyle name="20% - Accent2 12" xfId="3981" hidden="1" xr:uid="{00000000-0005-0000-0000-00009E120000}"/>
    <cellStyle name="20% - Accent2 12" xfId="3581" hidden="1" xr:uid="{00000000-0005-0000-0000-00009F120000}"/>
    <cellStyle name="20% - Accent2 12" xfId="7076" hidden="1" xr:uid="{00000000-0005-0000-0000-0000A0120000}"/>
    <cellStyle name="20% - Accent2 12" xfId="7134" hidden="1" xr:uid="{00000000-0005-0000-0000-0000A1120000}"/>
    <cellStyle name="20% - Accent2 12" xfId="2471" hidden="1" xr:uid="{00000000-0005-0000-0000-0000A2120000}"/>
    <cellStyle name="20% - Accent2 12" xfId="2370" hidden="1" xr:uid="{00000000-0005-0000-0000-0000A3120000}"/>
    <cellStyle name="20% - Accent2 12" xfId="2145" hidden="1" xr:uid="{00000000-0005-0000-0000-0000A4120000}"/>
    <cellStyle name="20% - Accent2 12" xfId="1226" hidden="1" xr:uid="{00000000-0005-0000-0000-0000A5120000}"/>
    <cellStyle name="20% - Accent2 12" xfId="1084" hidden="1" xr:uid="{00000000-0005-0000-0000-0000A6120000}"/>
    <cellStyle name="20% - Accent2 12" xfId="920" hidden="1" xr:uid="{00000000-0005-0000-0000-0000A7120000}"/>
    <cellStyle name="20% - Accent2 12" xfId="19503" hidden="1" xr:uid="{00000000-0005-0000-0000-0000A8120000}"/>
    <cellStyle name="20% - Accent2 12" xfId="19578" hidden="1" xr:uid="{00000000-0005-0000-0000-0000A9120000}"/>
    <cellStyle name="20% - Accent2 12" xfId="19680" hidden="1" xr:uid="{00000000-0005-0000-0000-0000AA120000}"/>
    <cellStyle name="20% - Accent2 12" xfId="19755" hidden="1" xr:uid="{00000000-0005-0000-0000-0000AB120000}"/>
    <cellStyle name="20% - Accent2 12" xfId="19830" hidden="1" xr:uid="{00000000-0005-0000-0000-0000AC120000}"/>
    <cellStyle name="20% - Accent2 12" xfId="19908" hidden="1" xr:uid="{00000000-0005-0000-0000-0000AD120000}"/>
    <cellStyle name="20% - Accent2 12" xfId="20494" hidden="1" xr:uid="{00000000-0005-0000-0000-0000AE120000}"/>
    <cellStyle name="20% - Accent2 12" xfId="20569" hidden="1" xr:uid="{00000000-0005-0000-0000-0000AF120000}"/>
    <cellStyle name="20% - Accent2 12" xfId="20648" hidden="1" xr:uid="{00000000-0005-0000-0000-0000B0120000}"/>
    <cellStyle name="20% - Accent2 12" xfId="20736" hidden="1" xr:uid="{00000000-0005-0000-0000-0000B1120000}"/>
    <cellStyle name="20% - Accent2 12" xfId="20307" hidden="1" xr:uid="{00000000-0005-0000-0000-0000B2120000}"/>
    <cellStyle name="20% - Accent2 12" xfId="20161" hidden="1" xr:uid="{00000000-0005-0000-0000-0000B3120000}"/>
    <cellStyle name="20% - Accent2 12" xfId="21089" hidden="1" xr:uid="{00000000-0005-0000-0000-0000B4120000}"/>
    <cellStyle name="20% - Accent2 12" xfId="21164" hidden="1" xr:uid="{00000000-0005-0000-0000-0000B5120000}"/>
    <cellStyle name="20% - Accent2 12" xfId="21242" hidden="1" xr:uid="{00000000-0005-0000-0000-0000B6120000}"/>
    <cellStyle name="20% - Accent2 12" xfId="21307" hidden="1" xr:uid="{00000000-0005-0000-0000-0000B7120000}"/>
    <cellStyle name="20% - Accent2 12" xfId="20190" hidden="1" xr:uid="{00000000-0005-0000-0000-0000B8120000}"/>
    <cellStyle name="20% - Accent2 12" xfId="20182" hidden="1" xr:uid="{00000000-0005-0000-0000-0000B9120000}"/>
    <cellStyle name="20% - Accent2 12" xfId="21621" hidden="1" xr:uid="{00000000-0005-0000-0000-0000BA120000}"/>
    <cellStyle name="20% - Accent2 12" xfId="21696" hidden="1" xr:uid="{00000000-0005-0000-0000-0000BB120000}"/>
    <cellStyle name="20% - Accent2 12" xfId="21774" hidden="1" xr:uid="{00000000-0005-0000-0000-0000BC120000}"/>
    <cellStyle name="20% - Accent2 12" xfId="21958" hidden="1" xr:uid="{00000000-0005-0000-0000-0000BD120000}"/>
    <cellStyle name="20% - Accent2 12" xfId="22033" hidden="1" xr:uid="{00000000-0005-0000-0000-0000BE120000}"/>
    <cellStyle name="20% - Accent2 12" xfId="22111" hidden="1" xr:uid="{00000000-0005-0000-0000-0000BF120000}"/>
    <cellStyle name="20% - Accent2 12" xfId="22295" hidden="1" xr:uid="{00000000-0005-0000-0000-0000C0120000}"/>
    <cellStyle name="20% - Accent2 12" xfId="22370" hidden="1" xr:uid="{00000000-0005-0000-0000-0000C1120000}"/>
    <cellStyle name="20% - Accent2 12" xfId="22472" hidden="1" xr:uid="{00000000-0005-0000-0000-0000C2120000}"/>
    <cellStyle name="20% - Accent2 12" xfId="22547" hidden="1" xr:uid="{00000000-0005-0000-0000-0000C3120000}"/>
    <cellStyle name="20% - Accent2 12" xfId="22622" hidden="1" xr:uid="{00000000-0005-0000-0000-0000C4120000}"/>
    <cellStyle name="20% - Accent2 12" xfId="22700" hidden="1" xr:uid="{00000000-0005-0000-0000-0000C5120000}"/>
    <cellStyle name="20% - Accent2 12" xfId="23286" hidden="1" xr:uid="{00000000-0005-0000-0000-0000C6120000}"/>
    <cellStyle name="20% - Accent2 12" xfId="23361" hidden="1" xr:uid="{00000000-0005-0000-0000-0000C7120000}"/>
    <cellStyle name="20% - Accent2 12" xfId="23440" hidden="1" xr:uid="{00000000-0005-0000-0000-0000C8120000}"/>
    <cellStyle name="20% - Accent2 12" xfId="23528" hidden="1" xr:uid="{00000000-0005-0000-0000-0000C9120000}"/>
    <cellStyle name="20% - Accent2 12" xfId="23099" hidden="1" xr:uid="{00000000-0005-0000-0000-0000CA120000}"/>
    <cellStyle name="20% - Accent2 12" xfId="22953" hidden="1" xr:uid="{00000000-0005-0000-0000-0000CB120000}"/>
    <cellStyle name="20% - Accent2 12" xfId="23881" hidden="1" xr:uid="{00000000-0005-0000-0000-0000CC120000}"/>
    <cellStyle name="20% - Accent2 12" xfId="23956" hidden="1" xr:uid="{00000000-0005-0000-0000-0000CD120000}"/>
    <cellStyle name="20% - Accent2 12" xfId="24034" hidden="1" xr:uid="{00000000-0005-0000-0000-0000CE120000}"/>
    <cellStyle name="20% - Accent2 12" xfId="24099" hidden="1" xr:uid="{00000000-0005-0000-0000-0000CF120000}"/>
    <cellStyle name="20% - Accent2 12" xfId="22982" hidden="1" xr:uid="{00000000-0005-0000-0000-0000D0120000}"/>
    <cellStyle name="20% - Accent2 12" xfId="22974" hidden="1" xr:uid="{00000000-0005-0000-0000-0000D1120000}"/>
    <cellStyle name="20% - Accent2 12" xfId="24413" hidden="1" xr:uid="{00000000-0005-0000-0000-0000D2120000}"/>
    <cellStyle name="20% - Accent2 12" xfId="24488" hidden="1" xr:uid="{00000000-0005-0000-0000-0000D3120000}"/>
    <cellStyle name="20% - Accent2 12" xfId="24566" hidden="1" xr:uid="{00000000-0005-0000-0000-0000D4120000}"/>
    <cellStyle name="20% - Accent2 12" xfId="24750" hidden="1" xr:uid="{00000000-0005-0000-0000-0000D5120000}"/>
    <cellStyle name="20% - Accent2 12" xfId="24825" hidden="1" xr:uid="{00000000-0005-0000-0000-0000D6120000}"/>
    <cellStyle name="20% - Accent2 12" xfId="24903" hidden="1" xr:uid="{00000000-0005-0000-0000-0000D7120000}"/>
    <cellStyle name="20% - Accent2 12" xfId="25087" hidden="1" xr:uid="{00000000-0005-0000-0000-0000D8120000}"/>
    <cellStyle name="20% - Accent2 12" xfId="25162" hidden="1" xr:uid="{00000000-0005-0000-0000-0000D9120000}"/>
    <cellStyle name="20% - Accent2 12" xfId="25275" hidden="1" xr:uid="{00000000-0005-0000-0000-0000DA120000}"/>
    <cellStyle name="20% - Accent2 12" xfId="25354" hidden="1" xr:uid="{00000000-0005-0000-0000-0000DB120000}"/>
    <cellStyle name="20% - Accent2 12" xfId="25480" hidden="1" xr:uid="{00000000-0005-0000-0000-0000DC120000}"/>
    <cellStyle name="20% - Accent2 12" xfId="25710" hidden="1" xr:uid="{00000000-0005-0000-0000-0000DD120000}"/>
    <cellStyle name="20% - Accent2 12" xfId="27076" hidden="1" xr:uid="{00000000-0005-0000-0000-0000DE120000}"/>
    <cellStyle name="20% - Accent2 12" xfId="27223" hidden="1" xr:uid="{00000000-0005-0000-0000-0000DF120000}"/>
    <cellStyle name="20% - Accent2 12" xfId="27421" hidden="1" xr:uid="{00000000-0005-0000-0000-0000E0120000}"/>
    <cellStyle name="20% - Accent2 12" xfId="27682" hidden="1" xr:uid="{00000000-0005-0000-0000-0000E1120000}"/>
    <cellStyle name="20% - Accent2 12" xfId="26788" hidden="1" xr:uid="{00000000-0005-0000-0000-0000E2120000}"/>
    <cellStyle name="20% - Accent2 12" xfId="26431" hidden="1" xr:uid="{00000000-0005-0000-0000-0000E3120000}"/>
    <cellStyle name="20% - Accent2 12" xfId="28633" hidden="1" xr:uid="{00000000-0005-0000-0000-0000E4120000}"/>
    <cellStyle name="20% - Accent2 12" xfId="28765" hidden="1" xr:uid="{00000000-0005-0000-0000-0000E5120000}"/>
    <cellStyle name="20% - Accent2 12" xfId="28925" hidden="1" xr:uid="{00000000-0005-0000-0000-0000E6120000}"/>
    <cellStyle name="20% - Accent2 12" xfId="29163" hidden="1" xr:uid="{00000000-0005-0000-0000-0000E7120000}"/>
    <cellStyle name="20% - Accent2 12" xfId="26463" hidden="1" xr:uid="{00000000-0005-0000-0000-0000E8120000}"/>
    <cellStyle name="20% - Accent2 12" xfId="26453" hidden="1" xr:uid="{00000000-0005-0000-0000-0000E9120000}"/>
    <cellStyle name="20% - Accent2 12" xfId="30130" hidden="1" xr:uid="{00000000-0005-0000-0000-0000EA120000}"/>
    <cellStyle name="20% - Accent2 12" xfId="30226" hidden="1" xr:uid="{00000000-0005-0000-0000-0000EB120000}"/>
    <cellStyle name="20% - Accent2 12" xfId="30421" hidden="1" xr:uid="{00000000-0005-0000-0000-0000EC120000}"/>
    <cellStyle name="20% - Accent2 12" xfId="31139" hidden="1" xr:uid="{00000000-0005-0000-0000-0000ED120000}"/>
    <cellStyle name="20% - Accent2 12" xfId="31278" hidden="1" xr:uid="{00000000-0005-0000-0000-0000EE120000}"/>
    <cellStyle name="20% - Accent2 12" xfId="31454" hidden="1" xr:uid="{00000000-0005-0000-0000-0000EF120000}"/>
    <cellStyle name="20% - Accent2 12" xfId="32141" hidden="1" xr:uid="{00000000-0005-0000-0000-0000F0120000}"/>
    <cellStyle name="20% - Accent2 12" xfId="32248" hidden="1" xr:uid="{00000000-0005-0000-0000-0000F1120000}"/>
    <cellStyle name="20% - Accent2 12" xfId="32931" hidden="1" xr:uid="{00000000-0005-0000-0000-0000F2120000}"/>
    <cellStyle name="20% - Accent2 12" xfId="33006" hidden="1" xr:uid="{00000000-0005-0000-0000-0000F3120000}"/>
    <cellStyle name="20% - Accent2 12" xfId="33081" hidden="1" xr:uid="{00000000-0005-0000-0000-0000F4120000}"/>
    <cellStyle name="20% - Accent2 12" xfId="33159" hidden="1" xr:uid="{00000000-0005-0000-0000-0000F5120000}"/>
    <cellStyle name="20% - Accent2 12" xfId="33745" hidden="1" xr:uid="{00000000-0005-0000-0000-0000F6120000}"/>
    <cellStyle name="20% - Accent2 12" xfId="33820" hidden="1" xr:uid="{00000000-0005-0000-0000-0000F7120000}"/>
    <cellStyle name="20% - Accent2 12" xfId="33899" hidden="1" xr:uid="{00000000-0005-0000-0000-0000F8120000}"/>
    <cellStyle name="20% - Accent2 12" xfId="33987" hidden="1" xr:uid="{00000000-0005-0000-0000-0000F9120000}"/>
    <cellStyle name="20% - Accent2 12" xfId="33558" hidden="1" xr:uid="{00000000-0005-0000-0000-0000FA120000}"/>
    <cellStyle name="20% - Accent2 12" xfId="33412" hidden="1" xr:uid="{00000000-0005-0000-0000-0000FB120000}"/>
    <cellStyle name="20% - Accent2 12" xfId="34340" hidden="1" xr:uid="{00000000-0005-0000-0000-0000FC120000}"/>
    <cellStyle name="20% - Accent2 12" xfId="34415" hidden="1" xr:uid="{00000000-0005-0000-0000-0000FD120000}"/>
    <cellStyle name="20% - Accent2 12" xfId="34493" hidden="1" xr:uid="{00000000-0005-0000-0000-0000FE120000}"/>
    <cellStyle name="20% - Accent2 12" xfId="34558" hidden="1" xr:uid="{00000000-0005-0000-0000-0000FF120000}"/>
    <cellStyle name="20% - Accent2 12" xfId="33441" hidden="1" xr:uid="{00000000-0005-0000-0000-000000130000}"/>
    <cellStyle name="20% - Accent2 12" xfId="33433" hidden="1" xr:uid="{00000000-0005-0000-0000-000001130000}"/>
    <cellStyle name="20% - Accent2 12" xfId="34872" hidden="1" xr:uid="{00000000-0005-0000-0000-000002130000}"/>
    <cellStyle name="20% - Accent2 12" xfId="34947" hidden="1" xr:uid="{00000000-0005-0000-0000-000003130000}"/>
    <cellStyle name="20% - Accent2 12" xfId="35025" hidden="1" xr:uid="{00000000-0005-0000-0000-000004130000}"/>
    <cellStyle name="20% - Accent2 12" xfId="35209" hidden="1" xr:uid="{00000000-0005-0000-0000-000005130000}"/>
    <cellStyle name="20% - Accent2 12" xfId="35284" hidden="1" xr:uid="{00000000-0005-0000-0000-000006130000}"/>
    <cellStyle name="20% - Accent2 12" xfId="35362" hidden="1" xr:uid="{00000000-0005-0000-0000-000007130000}"/>
    <cellStyle name="20% - Accent2 12" xfId="35546" hidden="1" xr:uid="{00000000-0005-0000-0000-000008130000}"/>
    <cellStyle name="20% - Accent2 12" xfId="35621" hidden="1" xr:uid="{00000000-0005-0000-0000-000009130000}"/>
    <cellStyle name="20% - Accent2 12" xfId="35723" hidden="1" xr:uid="{00000000-0005-0000-0000-00000A130000}"/>
    <cellStyle name="20% - Accent2 12" xfId="35798" hidden="1" xr:uid="{00000000-0005-0000-0000-00000B130000}"/>
    <cellStyle name="20% - Accent2 12" xfId="35873" hidden="1" xr:uid="{00000000-0005-0000-0000-00000C130000}"/>
    <cellStyle name="20% - Accent2 12" xfId="35951" hidden="1" xr:uid="{00000000-0005-0000-0000-00000D130000}"/>
    <cellStyle name="20% - Accent2 12" xfId="36537" hidden="1" xr:uid="{00000000-0005-0000-0000-00000E130000}"/>
    <cellStyle name="20% - Accent2 12" xfId="36612" hidden="1" xr:uid="{00000000-0005-0000-0000-00000F130000}"/>
    <cellStyle name="20% - Accent2 12" xfId="36691" hidden="1" xr:uid="{00000000-0005-0000-0000-000010130000}"/>
    <cellStyle name="20% - Accent2 12" xfId="36779" hidden="1" xr:uid="{00000000-0005-0000-0000-000011130000}"/>
    <cellStyle name="20% - Accent2 12" xfId="36350" hidden="1" xr:uid="{00000000-0005-0000-0000-000012130000}"/>
    <cellStyle name="20% - Accent2 12" xfId="36204" hidden="1" xr:uid="{00000000-0005-0000-0000-000013130000}"/>
    <cellStyle name="20% - Accent2 12" xfId="37132" hidden="1" xr:uid="{00000000-0005-0000-0000-000014130000}"/>
    <cellStyle name="20% - Accent2 12" xfId="37207" hidden="1" xr:uid="{00000000-0005-0000-0000-000015130000}"/>
    <cellStyle name="20% - Accent2 12" xfId="37285" hidden="1" xr:uid="{00000000-0005-0000-0000-000016130000}"/>
    <cellStyle name="20% - Accent2 12" xfId="37350" hidden="1" xr:uid="{00000000-0005-0000-0000-000017130000}"/>
    <cellStyle name="20% - Accent2 12" xfId="36233" hidden="1" xr:uid="{00000000-0005-0000-0000-000018130000}"/>
    <cellStyle name="20% - Accent2 12" xfId="36225" hidden="1" xr:uid="{00000000-0005-0000-0000-000019130000}"/>
    <cellStyle name="20% - Accent2 12" xfId="37664" hidden="1" xr:uid="{00000000-0005-0000-0000-00001A130000}"/>
    <cellStyle name="20% - Accent2 12" xfId="37739" hidden="1" xr:uid="{00000000-0005-0000-0000-00001B130000}"/>
    <cellStyle name="20% - Accent2 12" xfId="37817" hidden="1" xr:uid="{00000000-0005-0000-0000-00001C130000}"/>
    <cellStyle name="20% - Accent2 12" xfId="38001" hidden="1" xr:uid="{00000000-0005-0000-0000-00001D130000}"/>
    <cellStyle name="20% - Accent2 12" xfId="38076" hidden="1" xr:uid="{00000000-0005-0000-0000-00001E130000}"/>
    <cellStyle name="20% - Accent2 12" xfId="38154" hidden="1" xr:uid="{00000000-0005-0000-0000-00001F130000}"/>
    <cellStyle name="20% - Accent2 12" xfId="38338" hidden="1" xr:uid="{00000000-0005-0000-0000-000020130000}"/>
    <cellStyle name="20% - Accent2 12" xfId="38413" hidden="1" xr:uid="{00000000-0005-0000-0000-000021130000}"/>
    <cellStyle name="20% - Accent2 12" xfId="32672" hidden="1" xr:uid="{00000000-0005-0000-0000-000022130000}"/>
    <cellStyle name="20% - Accent2 12" xfId="32597" hidden="1" xr:uid="{00000000-0005-0000-0000-000023130000}"/>
    <cellStyle name="20% - Accent2 12" xfId="32517" hidden="1" xr:uid="{00000000-0005-0000-0000-000024130000}"/>
    <cellStyle name="20% - Accent2 12" xfId="32431" hidden="1" xr:uid="{00000000-0005-0000-0000-000025130000}"/>
    <cellStyle name="20% - Accent2 12" xfId="30658" hidden="1" xr:uid="{00000000-0005-0000-0000-000026130000}"/>
    <cellStyle name="20% - Accent2 12" xfId="30576" hidden="1" xr:uid="{00000000-0005-0000-0000-000027130000}"/>
    <cellStyle name="20% - Accent2 12" xfId="30483" hidden="1" xr:uid="{00000000-0005-0000-0000-000028130000}"/>
    <cellStyle name="20% - Accent2 12" xfId="30072" hidden="1" xr:uid="{00000000-0005-0000-0000-000029130000}"/>
    <cellStyle name="20% - Accent2 12" xfId="31069" hidden="1" xr:uid="{00000000-0005-0000-0000-00002A130000}"/>
    <cellStyle name="20% - Accent2 12" xfId="31633" hidden="1" xr:uid="{00000000-0005-0000-0000-00002B130000}"/>
    <cellStyle name="20% - Accent2 12" xfId="28972" hidden="1" xr:uid="{00000000-0005-0000-0000-00002C130000}"/>
    <cellStyle name="20% - Accent2 12" xfId="28812" hidden="1" xr:uid="{00000000-0005-0000-0000-00002D130000}"/>
    <cellStyle name="20% - Accent2 12" xfId="28608" hidden="1" xr:uid="{00000000-0005-0000-0000-00002E130000}"/>
    <cellStyle name="20% - Accent2 12" xfId="28490" hidden="1" xr:uid="{00000000-0005-0000-0000-00002F130000}"/>
    <cellStyle name="20% - Accent2 12" xfId="31574" hidden="1" xr:uid="{00000000-0005-0000-0000-000030130000}"/>
    <cellStyle name="20% - Accent2 12" xfId="31591" hidden="1" xr:uid="{00000000-0005-0000-0000-000031130000}"/>
    <cellStyle name="20% - Accent2 12" xfId="27305" hidden="1" xr:uid="{00000000-0005-0000-0000-000032130000}"/>
    <cellStyle name="20% - Accent2 12" xfId="27119" hidden="1" xr:uid="{00000000-0005-0000-0000-000033130000}"/>
    <cellStyle name="20% - Accent2 12" xfId="26948" hidden="1" xr:uid="{00000000-0005-0000-0000-000034130000}"/>
    <cellStyle name="20% - Accent2 12" xfId="26238" hidden="1" xr:uid="{00000000-0005-0000-0000-000035130000}"/>
    <cellStyle name="20% - Accent2 12" xfId="26120" hidden="1" xr:uid="{00000000-0005-0000-0000-000036130000}"/>
    <cellStyle name="20% - Accent2 12" xfId="25885" hidden="1" xr:uid="{00000000-0005-0000-0000-000037130000}"/>
    <cellStyle name="20% - Accent2 12" xfId="38483" hidden="1" xr:uid="{00000000-0005-0000-0000-000038130000}"/>
    <cellStyle name="20% - Accent2 12" xfId="38562" hidden="1" xr:uid="{00000000-0005-0000-0000-000039130000}"/>
    <cellStyle name="20% - Accent2 12" xfId="39086" hidden="1" xr:uid="{00000000-0005-0000-0000-00003A130000}"/>
    <cellStyle name="20% - Accent2 12" xfId="39161" hidden="1" xr:uid="{00000000-0005-0000-0000-00003B130000}"/>
    <cellStyle name="20% - Accent2 12" xfId="39236" hidden="1" xr:uid="{00000000-0005-0000-0000-00003C130000}"/>
    <cellStyle name="20% - Accent2 12" xfId="39314" hidden="1" xr:uid="{00000000-0005-0000-0000-00003D130000}"/>
    <cellStyle name="20% - Accent2 12" xfId="39900" hidden="1" xr:uid="{00000000-0005-0000-0000-00003E130000}"/>
    <cellStyle name="20% - Accent2 12" xfId="39975" hidden="1" xr:uid="{00000000-0005-0000-0000-00003F130000}"/>
    <cellStyle name="20% - Accent2 12" xfId="40054" hidden="1" xr:uid="{00000000-0005-0000-0000-000040130000}"/>
    <cellStyle name="20% - Accent2 12" xfId="40142" hidden="1" xr:uid="{00000000-0005-0000-0000-000041130000}"/>
    <cellStyle name="20% - Accent2 12" xfId="39713" hidden="1" xr:uid="{00000000-0005-0000-0000-000042130000}"/>
    <cellStyle name="20% - Accent2 12" xfId="39567" hidden="1" xr:uid="{00000000-0005-0000-0000-000043130000}"/>
    <cellStyle name="20% - Accent2 12" xfId="40495" hidden="1" xr:uid="{00000000-0005-0000-0000-000044130000}"/>
    <cellStyle name="20% - Accent2 12" xfId="40570" hidden="1" xr:uid="{00000000-0005-0000-0000-000045130000}"/>
    <cellStyle name="20% - Accent2 12" xfId="40648" hidden="1" xr:uid="{00000000-0005-0000-0000-000046130000}"/>
    <cellStyle name="20% - Accent2 12" xfId="40713" hidden="1" xr:uid="{00000000-0005-0000-0000-000047130000}"/>
    <cellStyle name="20% - Accent2 12" xfId="39596" hidden="1" xr:uid="{00000000-0005-0000-0000-000048130000}"/>
    <cellStyle name="20% - Accent2 12" xfId="39588" hidden="1" xr:uid="{00000000-0005-0000-0000-000049130000}"/>
    <cellStyle name="20% - Accent2 12" xfId="41027" hidden="1" xr:uid="{00000000-0005-0000-0000-00004A130000}"/>
    <cellStyle name="20% - Accent2 12" xfId="41102" hidden="1" xr:uid="{00000000-0005-0000-0000-00004B130000}"/>
    <cellStyle name="20% - Accent2 12" xfId="41180" hidden="1" xr:uid="{00000000-0005-0000-0000-00004C130000}"/>
    <cellStyle name="20% - Accent2 12" xfId="41364" hidden="1" xr:uid="{00000000-0005-0000-0000-00004D130000}"/>
    <cellStyle name="20% - Accent2 12" xfId="41439" hidden="1" xr:uid="{00000000-0005-0000-0000-00004E130000}"/>
    <cellStyle name="20% - Accent2 12" xfId="41517" hidden="1" xr:uid="{00000000-0005-0000-0000-00004F130000}"/>
    <cellStyle name="20% - Accent2 12" xfId="41701" hidden="1" xr:uid="{00000000-0005-0000-0000-000050130000}"/>
    <cellStyle name="20% - Accent2 12" xfId="41776" hidden="1" xr:uid="{00000000-0005-0000-0000-000051130000}"/>
    <cellStyle name="20% - Accent2 12" xfId="41878" hidden="1" xr:uid="{00000000-0005-0000-0000-000052130000}"/>
    <cellStyle name="20% - Accent2 12" xfId="41953" hidden="1" xr:uid="{00000000-0005-0000-0000-000053130000}"/>
    <cellStyle name="20% - Accent2 12" xfId="42028" hidden="1" xr:uid="{00000000-0005-0000-0000-000054130000}"/>
    <cellStyle name="20% - Accent2 12" xfId="42106" hidden="1" xr:uid="{00000000-0005-0000-0000-000055130000}"/>
    <cellStyle name="20% - Accent2 12" xfId="42692" hidden="1" xr:uid="{00000000-0005-0000-0000-000056130000}"/>
    <cellStyle name="20% - Accent2 12" xfId="42767" hidden="1" xr:uid="{00000000-0005-0000-0000-000057130000}"/>
    <cellStyle name="20% - Accent2 12" xfId="42846" hidden="1" xr:uid="{00000000-0005-0000-0000-000058130000}"/>
    <cellStyle name="20% - Accent2 12" xfId="42934" hidden="1" xr:uid="{00000000-0005-0000-0000-000059130000}"/>
    <cellStyle name="20% - Accent2 12" xfId="42505" hidden="1" xr:uid="{00000000-0005-0000-0000-00005A130000}"/>
    <cellStyle name="20% - Accent2 12" xfId="42359" hidden="1" xr:uid="{00000000-0005-0000-0000-00005B130000}"/>
    <cellStyle name="20% - Accent2 12" xfId="43287" hidden="1" xr:uid="{00000000-0005-0000-0000-00005C130000}"/>
    <cellStyle name="20% - Accent2 12" xfId="43362" hidden="1" xr:uid="{00000000-0005-0000-0000-00005D130000}"/>
    <cellStyle name="20% - Accent2 12" xfId="43440" hidden="1" xr:uid="{00000000-0005-0000-0000-00005E130000}"/>
    <cellStyle name="20% - Accent2 12" xfId="43505" hidden="1" xr:uid="{00000000-0005-0000-0000-00005F130000}"/>
    <cellStyle name="20% - Accent2 12" xfId="42388" hidden="1" xr:uid="{00000000-0005-0000-0000-000060130000}"/>
    <cellStyle name="20% - Accent2 12" xfId="42380" hidden="1" xr:uid="{00000000-0005-0000-0000-000061130000}"/>
    <cellStyle name="20% - Accent2 12" xfId="43819" hidden="1" xr:uid="{00000000-0005-0000-0000-000062130000}"/>
    <cellStyle name="20% - Accent2 12" xfId="43894" hidden="1" xr:uid="{00000000-0005-0000-0000-000063130000}"/>
    <cellStyle name="20% - Accent2 12" xfId="43972" hidden="1" xr:uid="{00000000-0005-0000-0000-000064130000}"/>
    <cellStyle name="20% - Accent2 12" xfId="44156" hidden="1" xr:uid="{00000000-0005-0000-0000-000065130000}"/>
    <cellStyle name="20% - Accent2 12" xfId="44231" hidden="1" xr:uid="{00000000-0005-0000-0000-000066130000}"/>
    <cellStyle name="20% - Accent2 12" xfId="44309" hidden="1" xr:uid="{00000000-0005-0000-0000-000067130000}"/>
    <cellStyle name="20% - Accent2 12" xfId="44493" hidden="1" xr:uid="{00000000-0005-0000-0000-000068130000}"/>
    <cellStyle name="20% - Accent2 12" xfId="44568" hidden="1" xr:uid="{00000000-0005-0000-0000-000069130000}"/>
    <cellStyle name="20% - Accent2 12" xfId="38932" hidden="1" xr:uid="{00000000-0005-0000-0000-00006A130000}"/>
    <cellStyle name="20% - Accent2 12" xfId="38857" hidden="1" xr:uid="{00000000-0005-0000-0000-00006B130000}"/>
    <cellStyle name="20% - Accent2 12" xfId="38777" hidden="1" xr:uid="{00000000-0005-0000-0000-00006C130000}"/>
    <cellStyle name="20% - Accent2 12" xfId="38694" hidden="1" xr:uid="{00000000-0005-0000-0000-00006D130000}"/>
    <cellStyle name="20% - Accent2 12" xfId="31512" hidden="1" xr:uid="{00000000-0005-0000-0000-00006E130000}"/>
    <cellStyle name="20% - Accent2 12" xfId="31309" hidden="1" xr:uid="{00000000-0005-0000-0000-00006F130000}"/>
    <cellStyle name="20% - Accent2 12" xfId="31040" hidden="1" xr:uid="{00000000-0005-0000-0000-000070130000}"/>
    <cellStyle name="20% - Accent2 12" xfId="30692" hidden="1" xr:uid="{00000000-0005-0000-0000-000071130000}"/>
    <cellStyle name="20% - Accent2 12" xfId="31894" hidden="1" xr:uid="{00000000-0005-0000-0000-000072130000}"/>
    <cellStyle name="20% - Accent2 12" xfId="32285" hidden="1" xr:uid="{00000000-0005-0000-0000-000073130000}"/>
    <cellStyle name="20% - Accent2 12" xfId="29390" hidden="1" xr:uid="{00000000-0005-0000-0000-000074130000}"/>
    <cellStyle name="20% - Accent2 12" xfId="29205" hidden="1" xr:uid="{00000000-0005-0000-0000-000075130000}"/>
    <cellStyle name="20% - Accent2 12" xfId="29109" hidden="1" xr:uid="{00000000-0005-0000-0000-000076130000}"/>
    <cellStyle name="20% - Accent2 12" xfId="28709" hidden="1" xr:uid="{00000000-0005-0000-0000-000077130000}"/>
    <cellStyle name="20% - Accent2 12" xfId="32204" hidden="1" xr:uid="{00000000-0005-0000-0000-000078130000}"/>
    <cellStyle name="20% - Accent2 12" xfId="32262" hidden="1" xr:uid="{00000000-0005-0000-0000-000079130000}"/>
    <cellStyle name="20% - Accent2 12" xfId="27599" hidden="1" xr:uid="{00000000-0005-0000-0000-00007A130000}"/>
    <cellStyle name="20% - Accent2 12" xfId="27498" hidden="1" xr:uid="{00000000-0005-0000-0000-00007B130000}"/>
    <cellStyle name="20% - Accent2 12" xfId="27273" hidden="1" xr:uid="{00000000-0005-0000-0000-00007C130000}"/>
    <cellStyle name="20% - Accent2 12" xfId="26354" hidden="1" xr:uid="{00000000-0005-0000-0000-00007D130000}"/>
    <cellStyle name="20% - Accent2 12" xfId="26212" hidden="1" xr:uid="{00000000-0005-0000-0000-00007E130000}"/>
    <cellStyle name="20% - Accent2 12" xfId="26048" hidden="1" xr:uid="{00000000-0005-0000-0000-00007F130000}"/>
    <cellStyle name="20% - Accent2 12" xfId="44631" hidden="1" xr:uid="{00000000-0005-0000-0000-000080130000}"/>
    <cellStyle name="20% - Accent2 12" xfId="44706" hidden="1" xr:uid="{00000000-0005-0000-0000-000081130000}"/>
    <cellStyle name="20% - Accent2 12" xfId="44808" hidden="1" xr:uid="{00000000-0005-0000-0000-000082130000}"/>
    <cellStyle name="20% - Accent2 12" xfId="44883" hidden="1" xr:uid="{00000000-0005-0000-0000-000083130000}"/>
    <cellStyle name="20% - Accent2 12" xfId="44958" hidden="1" xr:uid="{00000000-0005-0000-0000-000084130000}"/>
    <cellStyle name="20% - Accent2 12" xfId="45036" hidden="1" xr:uid="{00000000-0005-0000-0000-000085130000}"/>
    <cellStyle name="20% - Accent2 12" xfId="45622" hidden="1" xr:uid="{00000000-0005-0000-0000-000086130000}"/>
    <cellStyle name="20% - Accent2 12" xfId="45697" hidden="1" xr:uid="{00000000-0005-0000-0000-000087130000}"/>
    <cellStyle name="20% - Accent2 12" xfId="45776" hidden="1" xr:uid="{00000000-0005-0000-0000-000088130000}"/>
    <cellStyle name="20% - Accent2 12" xfId="45864" hidden="1" xr:uid="{00000000-0005-0000-0000-000089130000}"/>
    <cellStyle name="20% - Accent2 12" xfId="45435" hidden="1" xr:uid="{00000000-0005-0000-0000-00008A130000}"/>
    <cellStyle name="20% - Accent2 12" xfId="45289" hidden="1" xr:uid="{00000000-0005-0000-0000-00008B130000}"/>
    <cellStyle name="20% - Accent2 12" xfId="46217" hidden="1" xr:uid="{00000000-0005-0000-0000-00008C130000}"/>
    <cellStyle name="20% - Accent2 12" xfId="46292" hidden="1" xr:uid="{00000000-0005-0000-0000-00008D130000}"/>
    <cellStyle name="20% - Accent2 12" xfId="46370" hidden="1" xr:uid="{00000000-0005-0000-0000-00008E130000}"/>
    <cellStyle name="20% - Accent2 12" xfId="46435" hidden="1" xr:uid="{00000000-0005-0000-0000-00008F130000}"/>
    <cellStyle name="20% - Accent2 12" xfId="45318" hidden="1" xr:uid="{00000000-0005-0000-0000-000090130000}"/>
    <cellStyle name="20% - Accent2 12" xfId="45310" hidden="1" xr:uid="{00000000-0005-0000-0000-000091130000}"/>
    <cellStyle name="20% - Accent2 12" xfId="46749" hidden="1" xr:uid="{00000000-0005-0000-0000-000092130000}"/>
    <cellStyle name="20% - Accent2 12" xfId="46824" hidden="1" xr:uid="{00000000-0005-0000-0000-000093130000}"/>
    <cellStyle name="20% - Accent2 12" xfId="46902" hidden="1" xr:uid="{00000000-0005-0000-0000-000094130000}"/>
    <cellStyle name="20% - Accent2 12" xfId="47086" hidden="1" xr:uid="{00000000-0005-0000-0000-000095130000}"/>
    <cellStyle name="20% - Accent2 12" xfId="47161" hidden="1" xr:uid="{00000000-0005-0000-0000-000096130000}"/>
    <cellStyle name="20% - Accent2 12" xfId="47239" hidden="1" xr:uid="{00000000-0005-0000-0000-000097130000}"/>
    <cellStyle name="20% - Accent2 12" xfId="47423" hidden="1" xr:uid="{00000000-0005-0000-0000-000098130000}"/>
    <cellStyle name="20% - Accent2 12" xfId="47498" hidden="1" xr:uid="{00000000-0005-0000-0000-000099130000}"/>
    <cellStyle name="20% - Accent2 12" xfId="47600" hidden="1" xr:uid="{00000000-0005-0000-0000-00009A130000}"/>
    <cellStyle name="20% - Accent2 12" xfId="47675" hidden="1" xr:uid="{00000000-0005-0000-0000-00009B130000}"/>
    <cellStyle name="20% - Accent2 12" xfId="47750" hidden="1" xr:uid="{00000000-0005-0000-0000-00009C130000}"/>
    <cellStyle name="20% - Accent2 12" xfId="47828" hidden="1" xr:uid="{00000000-0005-0000-0000-00009D130000}"/>
    <cellStyle name="20% - Accent2 12" xfId="48414" hidden="1" xr:uid="{00000000-0005-0000-0000-00009E130000}"/>
    <cellStyle name="20% - Accent2 12" xfId="48489" hidden="1" xr:uid="{00000000-0005-0000-0000-00009F130000}"/>
    <cellStyle name="20% - Accent2 12" xfId="48568" hidden="1" xr:uid="{00000000-0005-0000-0000-0000A0130000}"/>
    <cellStyle name="20% - Accent2 12" xfId="48656" hidden="1" xr:uid="{00000000-0005-0000-0000-0000A1130000}"/>
    <cellStyle name="20% - Accent2 12" xfId="48227" hidden="1" xr:uid="{00000000-0005-0000-0000-0000A2130000}"/>
    <cellStyle name="20% - Accent2 12" xfId="48081" hidden="1" xr:uid="{00000000-0005-0000-0000-0000A3130000}"/>
    <cellStyle name="20% - Accent2 12" xfId="49009" hidden="1" xr:uid="{00000000-0005-0000-0000-0000A4130000}"/>
    <cellStyle name="20% - Accent2 12" xfId="49084" hidden="1" xr:uid="{00000000-0005-0000-0000-0000A5130000}"/>
    <cellStyle name="20% - Accent2 12" xfId="49162" hidden="1" xr:uid="{00000000-0005-0000-0000-0000A6130000}"/>
    <cellStyle name="20% - Accent2 12" xfId="49227" hidden="1" xr:uid="{00000000-0005-0000-0000-0000A7130000}"/>
    <cellStyle name="20% - Accent2 12" xfId="48110" hidden="1" xr:uid="{00000000-0005-0000-0000-0000A8130000}"/>
    <cellStyle name="20% - Accent2 12" xfId="48102" hidden="1" xr:uid="{00000000-0005-0000-0000-0000A9130000}"/>
    <cellStyle name="20% - Accent2 12" xfId="49541" hidden="1" xr:uid="{00000000-0005-0000-0000-0000AA130000}"/>
    <cellStyle name="20% - Accent2 12" xfId="49616" hidden="1" xr:uid="{00000000-0005-0000-0000-0000AB130000}"/>
    <cellStyle name="20% - Accent2 12" xfId="49694" hidden="1" xr:uid="{00000000-0005-0000-0000-0000AC130000}"/>
    <cellStyle name="20% - Accent2 12" xfId="49878" hidden="1" xr:uid="{00000000-0005-0000-0000-0000AD130000}"/>
    <cellStyle name="20% - Accent2 12" xfId="49953" hidden="1" xr:uid="{00000000-0005-0000-0000-0000AE130000}"/>
    <cellStyle name="20% - Accent2 12" xfId="50031" hidden="1" xr:uid="{00000000-0005-0000-0000-0000AF130000}"/>
    <cellStyle name="20% - Accent2 12" xfId="50215" hidden="1" xr:uid="{00000000-0005-0000-0000-0000B0130000}"/>
    <cellStyle name="20% - Accent2 12" xfId="50290" hidden="1" xr:uid="{00000000-0005-0000-0000-0000B1130000}"/>
    <cellStyle name="20% - Accent2 13" xfId="595" hidden="1" xr:uid="{00000000-0005-0000-0000-0000B2130000}"/>
    <cellStyle name="20% - Accent2 13" xfId="777" hidden="1" xr:uid="{00000000-0005-0000-0000-0000B3130000}"/>
    <cellStyle name="20% - Accent2 13" xfId="2797" hidden="1" xr:uid="{00000000-0005-0000-0000-0000B4130000}"/>
    <cellStyle name="20% - Accent2 13" xfId="3161" hidden="1" xr:uid="{00000000-0005-0000-0000-0000B5130000}"/>
    <cellStyle name="20% - Accent2 13" xfId="4325" hidden="1" xr:uid="{00000000-0005-0000-0000-0000B6130000}"/>
    <cellStyle name="20% - Accent2 13" xfId="4781" hidden="1" xr:uid="{00000000-0005-0000-0000-0000B7130000}"/>
    <cellStyle name="20% - Accent2 13" xfId="5622" hidden="1" xr:uid="{00000000-0005-0000-0000-0000B8130000}"/>
    <cellStyle name="20% - Accent2 13" xfId="6635" hidden="1" xr:uid="{00000000-0005-0000-0000-0000B9130000}"/>
    <cellStyle name="20% - Accent2 13" xfId="8044" hidden="1" xr:uid="{00000000-0005-0000-0000-0000BA130000}"/>
    <cellStyle name="20% - Accent2 13" xfId="8159" hidden="1" xr:uid="{00000000-0005-0000-0000-0000BB130000}"/>
    <cellStyle name="20% - Accent2 13" xfId="8882" hidden="1" xr:uid="{00000000-0005-0000-0000-0000BC130000}"/>
    <cellStyle name="20% - Accent2 13" xfId="9055" hidden="1" xr:uid="{00000000-0005-0000-0000-0000BD130000}"/>
    <cellStyle name="20% - Accent2 13" xfId="9448" hidden="1" xr:uid="{00000000-0005-0000-0000-0000BE130000}"/>
    <cellStyle name="20% - Accent2 13" xfId="9596" hidden="1" xr:uid="{00000000-0005-0000-0000-0000BF130000}"/>
    <cellStyle name="20% - Accent2 13" xfId="9934" hidden="1" xr:uid="{00000000-0005-0000-0000-0000C0130000}"/>
    <cellStyle name="20% - Accent2 13" xfId="10271" hidden="1" xr:uid="{00000000-0005-0000-0000-0000C1130000}"/>
    <cellStyle name="20% - Accent2 13" xfId="10836" hidden="1" xr:uid="{00000000-0005-0000-0000-0000C2130000}"/>
    <cellStyle name="20% - Accent2 13" xfId="10951" hidden="1" xr:uid="{00000000-0005-0000-0000-0000C3130000}"/>
    <cellStyle name="20% - Accent2 13" xfId="11674" hidden="1" xr:uid="{00000000-0005-0000-0000-0000C4130000}"/>
    <cellStyle name="20% - Accent2 13" xfId="11847" hidden="1" xr:uid="{00000000-0005-0000-0000-0000C5130000}"/>
    <cellStyle name="20% - Accent2 13" xfId="12240" hidden="1" xr:uid="{00000000-0005-0000-0000-0000C6130000}"/>
    <cellStyle name="20% - Accent2 13" xfId="12388" hidden="1" xr:uid="{00000000-0005-0000-0000-0000C7130000}"/>
    <cellStyle name="20% - Accent2 13" xfId="12726" hidden="1" xr:uid="{00000000-0005-0000-0000-0000C8130000}"/>
    <cellStyle name="20% - Accent2 13" xfId="13063" hidden="1" xr:uid="{00000000-0005-0000-0000-0000C9130000}"/>
    <cellStyle name="20% - Accent2 13" xfId="7290" hidden="1" xr:uid="{00000000-0005-0000-0000-0000CA130000}"/>
    <cellStyle name="20% - Accent2 13" xfId="6919" hidden="1" xr:uid="{00000000-0005-0000-0000-0000CB130000}"/>
    <cellStyle name="20% - Accent2 13" xfId="4767" hidden="1" xr:uid="{00000000-0005-0000-0000-0000CC130000}"/>
    <cellStyle name="20% - Accent2 13" xfId="4234" hidden="1" xr:uid="{00000000-0005-0000-0000-0000CD130000}"/>
    <cellStyle name="20% - Accent2 13" xfId="3121" hidden="1" xr:uid="{00000000-0005-0000-0000-0000CE130000}"/>
    <cellStyle name="20% - Accent2 13" xfId="2653" hidden="1" xr:uid="{00000000-0005-0000-0000-0000CF130000}"/>
    <cellStyle name="20% - Accent2 13" xfId="1461" hidden="1" xr:uid="{00000000-0005-0000-0000-0000D0130000}"/>
    <cellStyle name="20% - Accent2 13" xfId="419" hidden="1" xr:uid="{00000000-0005-0000-0000-0000D1130000}"/>
    <cellStyle name="20% - Accent2 13" xfId="14199" hidden="1" xr:uid="{00000000-0005-0000-0000-0000D2130000}"/>
    <cellStyle name="20% - Accent2 13" xfId="14314" hidden="1" xr:uid="{00000000-0005-0000-0000-0000D3130000}"/>
    <cellStyle name="20% - Accent2 13" xfId="15037" hidden="1" xr:uid="{00000000-0005-0000-0000-0000D4130000}"/>
    <cellStyle name="20% - Accent2 13" xfId="15210" hidden="1" xr:uid="{00000000-0005-0000-0000-0000D5130000}"/>
    <cellStyle name="20% - Accent2 13" xfId="15603" hidden="1" xr:uid="{00000000-0005-0000-0000-0000D6130000}"/>
    <cellStyle name="20% - Accent2 13" xfId="15751" hidden="1" xr:uid="{00000000-0005-0000-0000-0000D7130000}"/>
    <cellStyle name="20% - Accent2 13" xfId="16089" hidden="1" xr:uid="{00000000-0005-0000-0000-0000D8130000}"/>
    <cellStyle name="20% - Accent2 13" xfId="16426" hidden="1" xr:uid="{00000000-0005-0000-0000-0000D9130000}"/>
    <cellStyle name="20% - Accent2 13" xfId="16991" hidden="1" xr:uid="{00000000-0005-0000-0000-0000DA130000}"/>
    <cellStyle name="20% - Accent2 13" xfId="17106" hidden="1" xr:uid="{00000000-0005-0000-0000-0000DB130000}"/>
    <cellStyle name="20% - Accent2 13" xfId="17829" hidden="1" xr:uid="{00000000-0005-0000-0000-0000DC130000}"/>
    <cellStyle name="20% - Accent2 13" xfId="18002" hidden="1" xr:uid="{00000000-0005-0000-0000-0000DD130000}"/>
    <cellStyle name="20% - Accent2 13" xfId="18395" hidden="1" xr:uid="{00000000-0005-0000-0000-0000DE130000}"/>
    <cellStyle name="20% - Accent2 13" xfId="18543" hidden="1" xr:uid="{00000000-0005-0000-0000-0000DF130000}"/>
    <cellStyle name="20% - Accent2 13" xfId="18881" hidden="1" xr:uid="{00000000-0005-0000-0000-0000E0130000}"/>
    <cellStyle name="20% - Accent2 13" xfId="19218" hidden="1" xr:uid="{00000000-0005-0000-0000-0000E1130000}"/>
    <cellStyle name="20% - Accent2 13" xfId="13553" hidden="1" xr:uid="{00000000-0005-0000-0000-0000E2130000}"/>
    <cellStyle name="20% - Accent2 13" xfId="7714" hidden="1" xr:uid="{00000000-0005-0000-0000-0000E3130000}"/>
    <cellStyle name="20% - Accent2 13" xfId="5228" hidden="1" xr:uid="{00000000-0005-0000-0000-0000E4130000}"/>
    <cellStyle name="20% - Accent2 13" xfId="4590" hidden="1" xr:uid="{00000000-0005-0000-0000-0000E5130000}"/>
    <cellStyle name="20% - Accent2 13" xfId="3355" hidden="1" xr:uid="{00000000-0005-0000-0000-0000E6130000}"/>
    <cellStyle name="20% - Accent2 13" xfId="2788" hidden="1" xr:uid="{00000000-0005-0000-0000-0000E7130000}"/>
    <cellStyle name="20% - Accent2 13" xfId="1638" hidden="1" xr:uid="{00000000-0005-0000-0000-0000E8130000}"/>
    <cellStyle name="20% - Accent2 13" xfId="531" hidden="1" xr:uid="{00000000-0005-0000-0000-0000E9130000}"/>
    <cellStyle name="20% - Accent2 13" xfId="19921" hidden="1" xr:uid="{00000000-0005-0000-0000-0000EA130000}"/>
    <cellStyle name="20% - Accent2 13" xfId="20036" hidden="1" xr:uid="{00000000-0005-0000-0000-0000EB130000}"/>
    <cellStyle name="20% - Accent2 13" xfId="20759" hidden="1" xr:uid="{00000000-0005-0000-0000-0000EC130000}"/>
    <cellStyle name="20% - Accent2 13" xfId="20932" hidden="1" xr:uid="{00000000-0005-0000-0000-0000ED130000}"/>
    <cellStyle name="20% - Accent2 13" xfId="21325" hidden="1" xr:uid="{00000000-0005-0000-0000-0000EE130000}"/>
    <cellStyle name="20% - Accent2 13" xfId="21473" hidden="1" xr:uid="{00000000-0005-0000-0000-0000EF130000}"/>
    <cellStyle name="20% - Accent2 13" xfId="21811" hidden="1" xr:uid="{00000000-0005-0000-0000-0000F0130000}"/>
    <cellStyle name="20% - Accent2 13" xfId="22148" hidden="1" xr:uid="{00000000-0005-0000-0000-0000F1130000}"/>
    <cellStyle name="20% - Accent2 13" xfId="22713" hidden="1" xr:uid="{00000000-0005-0000-0000-0000F2130000}"/>
    <cellStyle name="20% - Accent2 13" xfId="22828" hidden="1" xr:uid="{00000000-0005-0000-0000-0000F3130000}"/>
    <cellStyle name="20% - Accent2 13" xfId="23551" hidden="1" xr:uid="{00000000-0005-0000-0000-0000F4130000}"/>
    <cellStyle name="20% - Accent2 13" xfId="23724" hidden="1" xr:uid="{00000000-0005-0000-0000-0000F5130000}"/>
    <cellStyle name="20% - Accent2 13" xfId="24117" hidden="1" xr:uid="{00000000-0005-0000-0000-0000F6130000}"/>
    <cellStyle name="20% - Accent2 13" xfId="24265" hidden="1" xr:uid="{00000000-0005-0000-0000-0000F7130000}"/>
    <cellStyle name="20% - Accent2 13" xfId="24603" hidden="1" xr:uid="{00000000-0005-0000-0000-0000F8130000}"/>
    <cellStyle name="20% - Accent2 13" xfId="24940" hidden="1" xr:uid="{00000000-0005-0000-0000-0000F9130000}"/>
    <cellStyle name="20% - Accent2 13" xfId="25723" hidden="1" xr:uid="{00000000-0005-0000-0000-0000FA130000}"/>
    <cellStyle name="20% - Accent2 13" xfId="25905" hidden="1" xr:uid="{00000000-0005-0000-0000-0000FB130000}"/>
    <cellStyle name="20% - Accent2 13" xfId="27925" hidden="1" xr:uid="{00000000-0005-0000-0000-0000FC130000}"/>
    <cellStyle name="20% - Accent2 13" xfId="28289" hidden="1" xr:uid="{00000000-0005-0000-0000-0000FD130000}"/>
    <cellStyle name="20% - Accent2 13" xfId="29453" hidden="1" xr:uid="{00000000-0005-0000-0000-0000FE130000}"/>
    <cellStyle name="20% - Accent2 13" xfId="29909" hidden="1" xr:uid="{00000000-0005-0000-0000-0000FF130000}"/>
    <cellStyle name="20% - Accent2 13" xfId="30750" hidden="1" xr:uid="{00000000-0005-0000-0000-000000140000}"/>
    <cellStyle name="20% - Accent2 13" xfId="31763" hidden="1" xr:uid="{00000000-0005-0000-0000-000001140000}"/>
    <cellStyle name="20% - Accent2 13" xfId="33172" hidden="1" xr:uid="{00000000-0005-0000-0000-000002140000}"/>
    <cellStyle name="20% - Accent2 13" xfId="33287" hidden="1" xr:uid="{00000000-0005-0000-0000-000003140000}"/>
    <cellStyle name="20% - Accent2 13" xfId="34010" hidden="1" xr:uid="{00000000-0005-0000-0000-000004140000}"/>
    <cellStyle name="20% - Accent2 13" xfId="34183" hidden="1" xr:uid="{00000000-0005-0000-0000-000005140000}"/>
    <cellStyle name="20% - Accent2 13" xfId="34576" hidden="1" xr:uid="{00000000-0005-0000-0000-000006140000}"/>
    <cellStyle name="20% - Accent2 13" xfId="34724" hidden="1" xr:uid="{00000000-0005-0000-0000-000007140000}"/>
    <cellStyle name="20% - Accent2 13" xfId="35062" hidden="1" xr:uid="{00000000-0005-0000-0000-000008140000}"/>
    <cellStyle name="20% - Accent2 13" xfId="35399" hidden="1" xr:uid="{00000000-0005-0000-0000-000009140000}"/>
    <cellStyle name="20% - Accent2 13" xfId="35964" hidden="1" xr:uid="{00000000-0005-0000-0000-00000A140000}"/>
    <cellStyle name="20% - Accent2 13" xfId="36079" hidden="1" xr:uid="{00000000-0005-0000-0000-00000B140000}"/>
    <cellStyle name="20% - Accent2 13" xfId="36802" hidden="1" xr:uid="{00000000-0005-0000-0000-00000C140000}"/>
    <cellStyle name="20% - Accent2 13" xfId="36975" hidden="1" xr:uid="{00000000-0005-0000-0000-00000D140000}"/>
    <cellStyle name="20% - Accent2 13" xfId="37368" hidden="1" xr:uid="{00000000-0005-0000-0000-00000E140000}"/>
    <cellStyle name="20% - Accent2 13" xfId="37516" hidden="1" xr:uid="{00000000-0005-0000-0000-00000F140000}"/>
    <cellStyle name="20% - Accent2 13" xfId="37854" hidden="1" xr:uid="{00000000-0005-0000-0000-000010140000}"/>
    <cellStyle name="20% - Accent2 13" xfId="38191" hidden="1" xr:uid="{00000000-0005-0000-0000-000011140000}"/>
    <cellStyle name="20% - Accent2 13" xfId="32418" hidden="1" xr:uid="{00000000-0005-0000-0000-000012140000}"/>
    <cellStyle name="20% - Accent2 13" xfId="32047" hidden="1" xr:uid="{00000000-0005-0000-0000-000013140000}"/>
    <cellStyle name="20% - Accent2 13" xfId="29895" hidden="1" xr:uid="{00000000-0005-0000-0000-000014140000}"/>
    <cellStyle name="20% - Accent2 13" xfId="29362" hidden="1" xr:uid="{00000000-0005-0000-0000-000015140000}"/>
    <cellStyle name="20% - Accent2 13" xfId="28249" hidden="1" xr:uid="{00000000-0005-0000-0000-000016140000}"/>
    <cellStyle name="20% - Accent2 13" xfId="27781" hidden="1" xr:uid="{00000000-0005-0000-0000-000017140000}"/>
    <cellStyle name="20% - Accent2 13" xfId="26589" hidden="1" xr:uid="{00000000-0005-0000-0000-000018140000}"/>
    <cellStyle name="20% - Accent2 13" xfId="25547" hidden="1" xr:uid="{00000000-0005-0000-0000-000019140000}"/>
    <cellStyle name="20% - Accent2 13" xfId="39327" hidden="1" xr:uid="{00000000-0005-0000-0000-00001A140000}"/>
    <cellStyle name="20% - Accent2 13" xfId="39442" hidden="1" xr:uid="{00000000-0005-0000-0000-00001B140000}"/>
    <cellStyle name="20% - Accent2 13" xfId="40165" hidden="1" xr:uid="{00000000-0005-0000-0000-00001C140000}"/>
    <cellStyle name="20% - Accent2 13" xfId="40338" hidden="1" xr:uid="{00000000-0005-0000-0000-00001D140000}"/>
    <cellStyle name="20% - Accent2 13" xfId="40731" hidden="1" xr:uid="{00000000-0005-0000-0000-00001E140000}"/>
    <cellStyle name="20% - Accent2 13" xfId="40879" hidden="1" xr:uid="{00000000-0005-0000-0000-00001F140000}"/>
    <cellStyle name="20% - Accent2 13" xfId="41217" hidden="1" xr:uid="{00000000-0005-0000-0000-000020140000}"/>
    <cellStyle name="20% - Accent2 13" xfId="41554" hidden="1" xr:uid="{00000000-0005-0000-0000-000021140000}"/>
    <cellStyle name="20% - Accent2 13" xfId="42119" hidden="1" xr:uid="{00000000-0005-0000-0000-000022140000}"/>
    <cellStyle name="20% - Accent2 13" xfId="42234" hidden="1" xr:uid="{00000000-0005-0000-0000-000023140000}"/>
    <cellStyle name="20% - Accent2 13" xfId="42957" hidden="1" xr:uid="{00000000-0005-0000-0000-000024140000}"/>
    <cellStyle name="20% - Accent2 13" xfId="43130" hidden="1" xr:uid="{00000000-0005-0000-0000-000025140000}"/>
    <cellStyle name="20% - Accent2 13" xfId="43523" hidden="1" xr:uid="{00000000-0005-0000-0000-000026140000}"/>
    <cellStyle name="20% - Accent2 13" xfId="43671" hidden="1" xr:uid="{00000000-0005-0000-0000-000027140000}"/>
    <cellStyle name="20% - Accent2 13" xfId="44009" hidden="1" xr:uid="{00000000-0005-0000-0000-000028140000}"/>
    <cellStyle name="20% - Accent2 13" xfId="44346" hidden="1" xr:uid="{00000000-0005-0000-0000-000029140000}"/>
    <cellStyle name="20% - Accent2 13" xfId="38681" hidden="1" xr:uid="{00000000-0005-0000-0000-00002A140000}"/>
    <cellStyle name="20% - Accent2 13" xfId="32842" hidden="1" xr:uid="{00000000-0005-0000-0000-00002B140000}"/>
    <cellStyle name="20% - Accent2 13" xfId="30356" hidden="1" xr:uid="{00000000-0005-0000-0000-00002C140000}"/>
    <cellStyle name="20% - Accent2 13" xfId="29718" hidden="1" xr:uid="{00000000-0005-0000-0000-00002D140000}"/>
    <cellStyle name="20% - Accent2 13" xfId="28483" hidden="1" xr:uid="{00000000-0005-0000-0000-00002E140000}"/>
    <cellStyle name="20% - Accent2 13" xfId="27916" hidden="1" xr:uid="{00000000-0005-0000-0000-00002F140000}"/>
    <cellStyle name="20% - Accent2 13" xfId="26766" hidden="1" xr:uid="{00000000-0005-0000-0000-000030140000}"/>
    <cellStyle name="20% - Accent2 13" xfId="25659" hidden="1" xr:uid="{00000000-0005-0000-0000-000031140000}"/>
    <cellStyle name="20% - Accent2 13" xfId="45049" hidden="1" xr:uid="{00000000-0005-0000-0000-000032140000}"/>
    <cellStyle name="20% - Accent2 13" xfId="45164" hidden="1" xr:uid="{00000000-0005-0000-0000-000033140000}"/>
    <cellStyle name="20% - Accent2 13" xfId="45887" hidden="1" xr:uid="{00000000-0005-0000-0000-000034140000}"/>
    <cellStyle name="20% - Accent2 13" xfId="46060" hidden="1" xr:uid="{00000000-0005-0000-0000-000035140000}"/>
    <cellStyle name="20% - Accent2 13" xfId="46453" hidden="1" xr:uid="{00000000-0005-0000-0000-000036140000}"/>
    <cellStyle name="20% - Accent2 13" xfId="46601" hidden="1" xr:uid="{00000000-0005-0000-0000-000037140000}"/>
    <cellStyle name="20% - Accent2 13" xfId="46939" hidden="1" xr:uid="{00000000-0005-0000-0000-000038140000}"/>
    <cellStyle name="20% - Accent2 13" xfId="47276" hidden="1" xr:uid="{00000000-0005-0000-0000-000039140000}"/>
    <cellStyle name="20% - Accent2 13" xfId="47841" hidden="1" xr:uid="{00000000-0005-0000-0000-00003A140000}"/>
    <cellStyle name="20% - Accent2 13" xfId="47956" hidden="1" xr:uid="{00000000-0005-0000-0000-00003B140000}"/>
    <cellStyle name="20% - Accent2 13" xfId="48679" hidden="1" xr:uid="{00000000-0005-0000-0000-00003C140000}"/>
    <cellStyle name="20% - Accent2 13" xfId="48852" hidden="1" xr:uid="{00000000-0005-0000-0000-00003D140000}"/>
    <cellStyle name="20% - Accent2 13" xfId="49245" hidden="1" xr:uid="{00000000-0005-0000-0000-00003E140000}"/>
    <cellStyle name="20% - Accent2 13" xfId="49393" hidden="1" xr:uid="{00000000-0005-0000-0000-00003F140000}"/>
    <cellStyle name="20% - Accent2 13" xfId="49731" hidden="1" xr:uid="{00000000-0005-0000-0000-000040140000}"/>
    <cellStyle name="20% - Accent2 13" xfId="50068" hidden="1" xr:uid="{00000000-0005-0000-0000-000041140000}"/>
    <cellStyle name="20% - Accent2 3 2 3 2" xfId="671" hidden="1" xr:uid="{00000000-0005-0000-0000-000042140000}"/>
    <cellStyle name="20% - Accent2 3 2 3 2" xfId="855" hidden="1" xr:uid="{00000000-0005-0000-0000-000043140000}"/>
    <cellStyle name="20% - Accent2 3 2 3 2" xfId="2873" hidden="1" xr:uid="{00000000-0005-0000-0000-000044140000}"/>
    <cellStyle name="20% - Accent2 3 2 3 2" xfId="3237" hidden="1" xr:uid="{00000000-0005-0000-0000-000045140000}"/>
    <cellStyle name="20% - Accent2 3 2 3 2" xfId="4401" hidden="1" xr:uid="{00000000-0005-0000-0000-000046140000}"/>
    <cellStyle name="20% - Accent2 3 2 3 2" xfId="4857" hidden="1" xr:uid="{00000000-0005-0000-0000-000047140000}"/>
    <cellStyle name="20% - Accent2 3 2 3 2" xfId="5699" hidden="1" xr:uid="{00000000-0005-0000-0000-000048140000}"/>
    <cellStyle name="20% - Accent2 3 2 3 2" xfId="6711" hidden="1" xr:uid="{00000000-0005-0000-0000-000049140000}"/>
    <cellStyle name="20% - Accent2 3 2 3 2" xfId="8120" hidden="1" xr:uid="{00000000-0005-0000-0000-00004A140000}"/>
    <cellStyle name="20% - Accent2 3 2 3 2" xfId="8235" hidden="1" xr:uid="{00000000-0005-0000-0000-00004B140000}"/>
    <cellStyle name="20% - Accent2 3 2 3 2" xfId="8958" hidden="1" xr:uid="{00000000-0005-0000-0000-00004C140000}"/>
    <cellStyle name="20% - Accent2 3 2 3 2" xfId="9131" hidden="1" xr:uid="{00000000-0005-0000-0000-00004D140000}"/>
    <cellStyle name="20% - Accent2 3 2 3 2" xfId="9524" hidden="1" xr:uid="{00000000-0005-0000-0000-00004E140000}"/>
    <cellStyle name="20% - Accent2 3 2 3 2" xfId="9672" hidden="1" xr:uid="{00000000-0005-0000-0000-00004F140000}"/>
    <cellStyle name="20% - Accent2 3 2 3 2" xfId="10010" hidden="1" xr:uid="{00000000-0005-0000-0000-000050140000}"/>
    <cellStyle name="20% - Accent2 3 2 3 2" xfId="10347" hidden="1" xr:uid="{00000000-0005-0000-0000-000051140000}"/>
    <cellStyle name="20% - Accent2 3 2 3 2" xfId="10912" hidden="1" xr:uid="{00000000-0005-0000-0000-000052140000}"/>
    <cellStyle name="20% - Accent2 3 2 3 2" xfId="11027" hidden="1" xr:uid="{00000000-0005-0000-0000-000053140000}"/>
    <cellStyle name="20% - Accent2 3 2 3 2" xfId="11750" hidden="1" xr:uid="{00000000-0005-0000-0000-000054140000}"/>
    <cellStyle name="20% - Accent2 3 2 3 2" xfId="11923" hidden="1" xr:uid="{00000000-0005-0000-0000-000055140000}"/>
    <cellStyle name="20% - Accent2 3 2 3 2" xfId="12316" hidden="1" xr:uid="{00000000-0005-0000-0000-000056140000}"/>
    <cellStyle name="20% - Accent2 3 2 3 2" xfId="12464" hidden="1" xr:uid="{00000000-0005-0000-0000-000057140000}"/>
    <cellStyle name="20% - Accent2 3 2 3 2" xfId="12802" hidden="1" xr:uid="{00000000-0005-0000-0000-000058140000}"/>
    <cellStyle name="20% - Accent2 3 2 3 2" xfId="13139" hidden="1" xr:uid="{00000000-0005-0000-0000-000059140000}"/>
    <cellStyle name="20% - Accent2 3 2 3 2" xfId="7212" hidden="1" xr:uid="{00000000-0005-0000-0000-00005A140000}"/>
    <cellStyle name="20% - Accent2 3 2 3 2" xfId="6842" hidden="1" xr:uid="{00000000-0005-0000-0000-00005B140000}"/>
    <cellStyle name="20% - Accent2 3 2 3 2" xfId="4689" hidden="1" xr:uid="{00000000-0005-0000-0000-00005C140000}"/>
    <cellStyle name="20% - Accent2 3 2 3 2" xfId="4157" hidden="1" xr:uid="{00000000-0005-0000-0000-00005D140000}"/>
    <cellStyle name="20% - Accent2 3 2 3 2" xfId="3043" hidden="1" xr:uid="{00000000-0005-0000-0000-00005E140000}"/>
    <cellStyle name="20% - Accent2 3 2 3 2" xfId="2576" hidden="1" xr:uid="{00000000-0005-0000-0000-00005F140000}"/>
    <cellStyle name="20% - Accent2 3 2 3 2" xfId="1373" hidden="1" xr:uid="{00000000-0005-0000-0000-000060140000}"/>
    <cellStyle name="20% - Accent2 3 2 3 2" xfId="306" hidden="1" xr:uid="{00000000-0005-0000-0000-000061140000}"/>
    <cellStyle name="20% - Accent2 3 2 3 2" xfId="14275" hidden="1" xr:uid="{00000000-0005-0000-0000-000062140000}"/>
    <cellStyle name="20% - Accent2 3 2 3 2" xfId="14390" hidden="1" xr:uid="{00000000-0005-0000-0000-000063140000}"/>
    <cellStyle name="20% - Accent2 3 2 3 2" xfId="15113" hidden="1" xr:uid="{00000000-0005-0000-0000-000064140000}"/>
    <cellStyle name="20% - Accent2 3 2 3 2" xfId="15286" hidden="1" xr:uid="{00000000-0005-0000-0000-000065140000}"/>
    <cellStyle name="20% - Accent2 3 2 3 2" xfId="15679" hidden="1" xr:uid="{00000000-0005-0000-0000-000066140000}"/>
    <cellStyle name="20% - Accent2 3 2 3 2" xfId="15827" hidden="1" xr:uid="{00000000-0005-0000-0000-000067140000}"/>
    <cellStyle name="20% - Accent2 3 2 3 2" xfId="16165" hidden="1" xr:uid="{00000000-0005-0000-0000-000068140000}"/>
    <cellStyle name="20% - Accent2 3 2 3 2" xfId="16502" hidden="1" xr:uid="{00000000-0005-0000-0000-000069140000}"/>
    <cellStyle name="20% - Accent2 3 2 3 2" xfId="17067" hidden="1" xr:uid="{00000000-0005-0000-0000-00006A140000}"/>
    <cellStyle name="20% - Accent2 3 2 3 2" xfId="17182" hidden="1" xr:uid="{00000000-0005-0000-0000-00006B140000}"/>
    <cellStyle name="20% - Accent2 3 2 3 2" xfId="17905" hidden="1" xr:uid="{00000000-0005-0000-0000-00006C140000}"/>
    <cellStyle name="20% - Accent2 3 2 3 2" xfId="18078" hidden="1" xr:uid="{00000000-0005-0000-0000-00006D140000}"/>
    <cellStyle name="20% - Accent2 3 2 3 2" xfId="18471" hidden="1" xr:uid="{00000000-0005-0000-0000-00006E140000}"/>
    <cellStyle name="20% - Accent2 3 2 3 2" xfId="18619" hidden="1" xr:uid="{00000000-0005-0000-0000-00006F140000}"/>
    <cellStyle name="20% - Accent2 3 2 3 2" xfId="18957" hidden="1" xr:uid="{00000000-0005-0000-0000-000070140000}"/>
    <cellStyle name="20% - Accent2 3 2 3 2" xfId="19294" hidden="1" xr:uid="{00000000-0005-0000-0000-000071140000}"/>
    <cellStyle name="20% - Accent2 3 2 3 2" xfId="13475" hidden="1" xr:uid="{00000000-0005-0000-0000-000072140000}"/>
    <cellStyle name="20% - Accent2 3 2 3 2" xfId="7638" hidden="1" xr:uid="{00000000-0005-0000-0000-000073140000}"/>
    <cellStyle name="20% - Accent2 3 2 3 2" xfId="5140" hidden="1" xr:uid="{00000000-0005-0000-0000-000074140000}"/>
    <cellStyle name="20% - Accent2 3 2 3 2" xfId="4496" hidden="1" xr:uid="{00000000-0005-0000-0000-000075140000}"/>
    <cellStyle name="20% - Accent2 3 2 3 2" xfId="3277" hidden="1" xr:uid="{00000000-0005-0000-0000-000076140000}"/>
    <cellStyle name="20% - Accent2 3 2 3 2" xfId="2706" hidden="1" xr:uid="{00000000-0005-0000-0000-000077140000}"/>
    <cellStyle name="20% - Accent2 3 2 3 2" xfId="1550" hidden="1" xr:uid="{00000000-0005-0000-0000-000078140000}"/>
    <cellStyle name="20% - Accent2 3 2 3 2" xfId="446" hidden="1" xr:uid="{00000000-0005-0000-0000-000079140000}"/>
    <cellStyle name="20% - Accent2 3 2 3 2" xfId="19997" hidden="1" xr:uid="{00000000-0005-0000-0000-00007A140000}"/>
    <cellStyle name="20% - Accent2 3 2 3 2" xfId="20112" hidden="1" xr:uid="{00000000-0005-0000-0000-00007B140000}"/>
    <cellStyle name="20% - Accent2 3 2 3 2" xfId="20835" hidden="1" xr:uid="{00000000-0005-0000-0000-00007C140000}"/>
    <cellStyle name="20% - Accent2 3 2 3 2" xfId="21008" hidden="1" xr:uid="{00000000-0005-0000-0000-00007D140000}"/>
    <cellStyle name="20% - Accent2 3 2 3 2" xfId="21401" hidden="1" xr:uid="{00000000-0005-0000-0000-00007E140000}"/>
    <cellStyle name="20% - Accent2 3 2 3 2" xfId="21549" hidden="1" xr:uid="{00000000-0005-0000-0000-00007F140000}"/>
    <cellStyle name="20% - Accent2 3 2 3 2" xfId="21887" hidden="1" xr:uid="{00000000-0005-0000-0000-000080140000}"/>
    <cellStyle name="20% - Accent2 3 2 3 2" xfId="22224" hidden="1" xr:uid="{00000000-0005-0000-0000-000081140000}"/>
    <cellStyle name="20% - Accent2 3 2 3 2" xfId="22789" hidden="1" xr:uid="{00000000-0005-0000-0000-000082140000}"/>
    <cellStyle name="20% - Accent2 3 2 3 2" xfId="22904" hidden="1" xr:uid="{00000000-0005-0000-0000-000083140000}"/>
    <cellStyle name="20% - Accent2 3 2 3 2" xfId="23627" hidden="1" xr:uid="{00000000-0005-0000-0000-000084140000}"/>
    <cellStyle name="20% - Accent2 3 2 3 2" xfId="23800" hidden="1" xr:uid="{00000000-0005-0000-0000-000085140000}"/>
    <cellStyle name="20% - Accent2 3 2 3 2" xfId="24193" hidden="1" xr:uid="{00000000-0005-0000-0000-000086140000}"/>
    <cellStyle name="20% - Accent2 3 2 3 2" xfId="24341" hidden="1" xr:uid="{00000000-0005-0000-0000-000087140000}"/>
    <cellStyle name="20% - Accent2 3 2 3 2" xfId="24679" hidden="1" xr:uid="{00000000-0005-0000-0000-000088140000}"/>
    <cellStyle name="20% - Accent2 3 2 3 2" xfId="25016" hidden="1" xr:uid="{00000000-0005-0000-0000-000089140000}"/>
    <cellStyle name="20% - Accent2 3 2 3 2" xfId="25799" hidden="1" xr:uid="{00000000-0005-0000-0000-00008A140000}"/>
    <cellStyle name="20% - Accent2 3 2 3 2" xfId="25983" hidden="1" xr:uid="{00000000-0005-0000-0000-00008B140000}"/>
    <cellStyle name="20% - Accent2 3 2 3 2" xfId="28001" hidden="1" xr:uid="{00000000-0005-0000-0000-00008C140000}"/>
    <cellStyle name="20% - Accent2 3 2 3 2" xfId="28365" hidden="1" xr:uid="{00000000-0005-0000-0000-00008D140000}"/>
    <cellStyle name="20% - Accent2 3 2 3 2" xfId="29529" hidden="1" xr:uid="{00000000-0005-0000-0000-00008E140000}"/>
    <cellStyle name="20% - Accent2 3 2 3 2" xfId="29985" hidden="1" xr:uid="{00000000-0005-0000-0000-00008F140000}"/>
    <cellStyle name="20% - Accent2 3 2 3 2" xfId="30827" hidden="1" xr:uid="{00000000-0005-0000-0000-000090140000}"/>
    <cellStyle name="20% - Accent2 3 2 3 2" xfId="31839" hidden="1" xr:uid="{00000000-0005-0000-0000-000091140000}"/>
    <cellStyle name="20% - Accent2 3 2 3 2" xfId="33248" hidden="1" xr:uid="{00000000-0005-0000-0000-000092140000}"/>
    <cellStyle name="20% - Accent2 3 2 3 2" xfId="33363" hidden="1" xr:uid="{00000000-0005-0000-0000-000093140000}"/>
    <cellStyle name="20% - Accent2 3 2 3 2" xfId="34086" hidden="1" xr:uid="{00000000-0005-0000-0000-000094140000}"/>
    <cellStyle name="20% - Accent2 3 2 3 2" xfId="34259" hidden="1" xr:uid="{00000000-0005-0000-0000-000095140000}"/>
    <cellStyle name="20% - Accent2 3 2 3 2" xfId="34652" hidden="1" xr:uid="{00000000-0005-0000-0000-000096140000}"/>
    <cellStyle name="20% - Accent2 3 2 3 2" xfId="34800" hidden="1" xr:uid="{00000000-0005-0000-0000-000097140000}"/>
    <cellStyle name="20% - Accent2 3 2 3 2" xfId="35138" hidden="1" xr:uid="{00000000-0005-0000-0000-000098140000}"/>
    <cellStyle name="20% - Accent2 3 2 3 2" xfId="35475" hidden="1" xr:uid="{00000000-0005-0000-0000-000099140000}"/>
    <cellStyle name="20% - Accent2 3 2 3 2" xfId="36040" hidden="1" xr:uid="{00000000-0005-0000-0000-00009A140000}"/>
    <cellStyle name="20% - Accent2 3 2 3 2" xfId="36155" hidden="1" xr:uid="{00000000-0005-0000-0000-00009B140000}"/>
    <cellStyle name="20% - Accent2 3 2 3 2" xfId="36878" hidden="1" xr:uid="{00000000-0005-0000-0000-00009C140000}"/>
    <cellStyle name="20% - Accent2 3 2 3 2" xfId="37051" hidden="1" xr:uid="{00000000-0005-0000-0000-00009D140000}"/>
    <cellStyle name="20% - Accent2 3 2 3 2" xfId="37444" hidden="1" xr:uid="{00000000-0005-0000-0000-00009E140000}"/>
    <cellStyle name="20% - Accent2 3 2 3 2" xfId="37592" hidden="1" xr:uid="{00000000-0005-0000-0000-00009F140000}"/>
    <cellStyle name="20% - Accent2 3 2 3 2" xfId="37930" hidden="1" xr:uid="{00000000-0005-0000-0000-0000A0140000}"/>
    <cellStyle name="20% - Accent2 3 2 3 2" xfId="38267" hidden="1" xr:uid="{00000000-0005-0000-0000-0000A1140000}"/>
    <cellStyle name="20% - Accent2 3 2 3 2" xfId="32340" hidden="1" xr:uid="{00000000-0005-0000-0000-0000A2140000}"/>
    <cellStyle name="20% - Accent2 3 2 3 2" xfId="31970" hidden="1" xr:uid="{00000000-0005-0000-0000-0000A3140000}"/>
    <cellStyle name="20% - Accent2 3 2 3 2" xfId="29817" hidden="1" xr:uid="{00000000-0005-0000-0000-0000A4140000}"/>
    <cellStyle name="20% - Accent2 3 2 3 2" xfId="29285" hidden="1" xr:uid="{00000000-0005-0000-0000-0000A5140000}"/>
    <cellStyle name="20% - Accent2 3 2 3 2" xfId="28171" hidden="1" xr:uid="{00000000-0005-0000-0000-0000A6140000}"/>
    <cellStyle name="20% - Accent2 3 2 3 2" xfId="27704" hidden="1" xr:uid="{00000000-0005-0000-0000-0000A7140000}"/>
    <cellStyle name="20% - Accent2 3 2 3 2" xfId="26501" hidden="1" xr:uid="{00000000-0005-0000-0000-0000A8140000}"/>
    <cellStyle name="20% - Accent2 3 2 3 2" xfId="25434" hidden="1" xr:uid="{00000000-0005-0000-0000-0000A9140000}"/>
    <cellStyle name="20% - Accent2 3 2 3 2" xfId="39403" hidden="1" xr:uid="{00000000-0005-0000-0000-0000AA140000}"/>
    <cellStyle name="20% - Accent2 3 2 3 2" xfId="39518" hidden="1" xr:uid="{00000000-0005-0000-0000-0000AB140000}"/>
    <cellStyle name="20% - Accent2 3 2 3 2" xfId="40241" hidden="1" xr:uid="{00000000-0005-0000-0000-0000AC140000}"/>
    <cellStyle name="20% - Accent2 3 2 3 2" xfId="40414" hidden="1" xr:uid="{00000000-0005-0000-0000-0000AD140000}"/>
    <cellStyle name="20% - Accent2 3 2 3 2" xfId="40807" hidden="1" xr:uid="{00000000-0005-0000-0000-0000AE140000}"/>
    <cellStyle name="20% - Accent2 3 2 3 2" xfId="40955" hidden="1" xr:uid="{00000000-0005-0000-0000-0000AF140000}"/>
    <cellStyle name="20% - Accent2 3 2 3 2" xfId="41293" hidden="1" xr:uid="{00000000-0005-0000-0000-0000B0140000}"/>
    <cellStyle name="20% - Accent2 3 2 3 2" xfId="41630" hidden="1" xr:uid="{00000000-0005-0000-0000-0000B1140000}"/>
    <cellStyle name="20% - Accent2 3 2 3 2" xfId="42195" hidden="1" xr:uid="{00000000-0005-0000-0000-0000B2140000}"/>
    <cellStyle name="20% - Accent2 3 2 3 2" xfId="42310" hidden="1" xr:uid="{00000000-0005-0000-0000-0000B3140000}"/>
    <cellStyle name="20% - Accent2 3 2 3 2" xfId="43033" hidden="1" xr:uid="{00000000-0005-0000-0000-0000B4140000}"/>
    <cellStyle name="20% - Accent2 3 2 3 2" xfId="43206" hidden="1" xr:uid="{00000000-0005-0000-0000-0000B5140000}"/>
    <cellStyle name="20% - Accent2 3 2 3 2" xfId="43599" hidden="1" xr:uid="{00000000-0005-0000-0000-0000B6140000}"/>
    <cellStyle name="20% - Accent2 3 2 3 2" xfId="43747" hidden="1" xr:uid="{00000000-0005-0000-0000-0000B7140000}"/>
    <cellStyle name="20% - Accent2 3 2 3 2" xfId="44085" hidden="1" xr:uid="{00000000-0005-0000-0000-0000B8140000}"/>
    <cellStyle name="20% - Accent2 3 2 3 2" xfId="44422" hidden="1" xr:uid="{00000000-0005-0000-0000-0000B9140000}"/>
    <cellStyle name="20% - Accent2 3 2 3 2" xfId="38603" hidden="1" xr:uid="{00000000-0005-0000-0000-0000BA140000}"/>
    <cellStyle name="20% - Accent2 3 2 3 2" xfId="32766" hidden="1" xr:uid="{00000000-0005-0000-0000-0000BB140000}"/>
    <cellStyle name="20% - Accent2 3 2 3 2" xfId="30268" hidden="1" xr:uid="{00000000-0005-0000-0000-0000BC140000}"/>
    <cellStyle name="20% - Accent2 3 2 3 2" xfId="29624" hidden="1" xr:uid="{00000000-0005-0000-0000-0000BD140000}"/>
    <cellStyle name="20% - Accent2 3 2 3 2" xfId="28405" hidden="1" xr:uid="{00000000-0005-0000-0000-0000BE140000}"/>
    <cellStyle name="20% - Accent2 3 2 3 2" xfId="27834" hidden="1" xr:uid="{00000000-0005-0000-0000-0000BF140000}"/>
    <cellStyle name="20% - Accent2 3 2 3 2" xfId="26678" hidden="1" xr:uid="{00000000-0005-0000-0000-0000C0140000}"/>
    <cellStyle name="20% - Accent2 3 2 3 2" xfId="25574" hidden="1" xr:uid="{00000000-0005-0000-0000-0000C1140000}"/>
    <cellStyle name="20% - Accent2 3 2 3 2" xfId="45125" hidden="1" xr:uid="{00000000-0005-0000-0000-0000C2140000}"/>
    <cellStyle name="20% - Accent2 3 2 3 2" xfId="45240" hidden="1" xr:uid="{00000000-0005-0000-0000-0000C3140000}"/>
    <cellStyle name="20% - Accent2 3 2 3 2" xfId="45963" hidden="1" xr:uid="{00000000-0005-0000-0000-0000C4140000}"/>
    <cellStyle name="20% - Accent2 3 2 3 2" xfId="46136" hidden="1" xr:uid="{00000000-0005-0000-0000-0000C5140000}"/>
    <cellStyle name="20% - Accent2 3 2 3 2" xfId="46529" hidden="1" xr:uid="{00000000-0005-0000-0000-0000C6140000}"/>
    <cellStyle name="20% - Accent2 3 2 3 2" xfId="46677" hidden="1" xr:uid="{00000000-0005-0000-0000-0000C7140000}"/>
    <cellStyle name="20% - Accent2 3 2 3 2" xfId="47015" hidden="1" xr:uid="{00000000-0005-0000-0000-0000C8140000}"/>
    <cellStyle name="20% - Accent2 3 2 3 2" xfId="47352" hidden="1" xr:uid="{00000000-0005-0000-0000-0000C9140000}"/>
    <cellStyle name="20% - Accent2 3 2 3 2" xfId="47917" hidden="1" xr:uid="{00000000-0005-0000-0000-0000CA140000}"/>
    <cellStyle name="20% - Accent2 3 2 3 2" xfId="48032" hidden="1" xr:uid="{00000000-0005-0000-0000-0000CB140000}"/>
    <cellStyle name="20% - Accent2 3 2 3 2" xfId="48755" hidden="1" xr:uid="{00000000-0005-0000-0000-0000CC140000}"/>
    <cellStyle name="20% - Accent2 3 2 3 2" xfId="48928" hidden="1" xr:uid="{00000000-0005-0000-0000-0000CD140000}"/>
    <cellStyle name="20% - Accent2 3 2 3 2" xfId="49321" hidden="1" xr:uid="{00000000-0005-0000-0000-0000CE140000}"/>
    <cellStyle name="20% - Accent2 3 2 3 2" xfId="49469" hidden="1" xr:uid="{00000000-0005-0000-0000-0000CF140000}"/>
    <cellStyle name="20% - Accent2 3 2 3 2" xfId="49807" hidden="1" xr:uid="{00000000-0005-0000-0000-0000D0140000}"/>
    <cellStyle name="20% - Accent2 3 2 3 2" xfId="50144" hidden="1" xr:uid="{00000000-0005-0000-0000-0000D1140000}"/>
    <cellStyle name="20% - Accent2 3 2 4 2" xfId="624" hidden="1" xr:uid="{00000000-0005-0000-0000-0000D2140000}"/>
    <cellStyle name="20% - Accent2 3 2 4 2" xfId="808" hidden="1" xr:uid="{00000000-0005-0000-0000-0000D3140000}"/>
    <cellStyle name="20% - Accent2 3 2 4 2" xfId="2826" hidden="1" xr:uid="{00000000-0005-0000-0000-0000D4140000}"/>
    <cellStyle name="20% - Accent2 3 2 4 2" xfId="3190" hidden="1" xr:uid="{00000000-0005-0000-0000-0000D5140000}"/>
    <cellStyle name="20% - Accent2 3 2 4 2" xfId="4354" hidden="1" xr:uid="{00000000-0005-0000-0000-0000D6140000}"/>
    <cellStyle name="20% - Accent2 3 2 4 2" xfId="4810" hidden="1" xr:uid="{00000000-0005-0000-0000-0000D7140000}"/>
    <cellStyle name="20% - Accent2 3 2 4 2" xfId="5652" hidden="1" xr:uid="{00000000-0005-0000-0000-0000D8140000}"/>
    <cellStyle name="20% - Accent2 3 2 4 2" xfId="6664" hidden="1" xr:uid="{00000000-0005-0000-0000-0000D9140000}"/>
    <cellStyle name="20% - Accent2 3 2 4 2" xfId="8073" hidden="1" xr:uid="{00000000-0005-0000-0000-0000DA140000}"/>
    <cellStyle name="20% - Accent2 3 2 4 2" xfId="8188" hidden="1" xr:uid="{00000000-0005-0000-0000-0000DB140000}"/>
    <cellStyle name="20% - Accent2 3 2 4 2" xfId="8911" hidden="1" xr:uid="{00000000-0005-0000-0000-0000DC140000}"/>
    <cellStyle name="20% - Accent2 3 2 4 2" xfId="9084" hidden="1" xr:uid="{00000000-0005-0000-0000-0000DD140000}"/>
    <cellStyle name="20% - Accent2 3 2 4 2" xfId="9477" hidden="1" xr:uid="{00000000-0005-0000-0000-0000DE140000}"/>
    <cellStyle name="20% - Accent2 3 2 4 2" xfId="9625" hidden="1" xr:uid="{00000000-0005-0000-0000-0000DF140000}"/>
    <cellStyle name="20% - Accent2 3 2 4 2" xfId="9963" hidden="1" xr:uid="{00000000-0005-0000-0000-0000E0140000}"/>
    <cellStyle name="20% - Accent2 3 2 4 2" xfId="10300" hidden="1" xr:uid="{00000000-0005-0000-0000-0000E1140000}"/>
    <cellStyle name="20% - Accent2 3 2 4 2" xfId="10865" hidden="1" xr:uid="{00000000-0005-0000-0000-0000E2140000}"/>
    <cellStyle name="20% - Accent2 3 2 4 2" xfId="10980" hidden="1" xr:uid="{00000000-0005-0000-0000-0000E3140000}"/>
    <cellStyle name="20% - Accent2 3 2 4 2" xfId="11703" hidden="1" xr:uid="{00000000-0005-0000-0000-0000E4140000}"/>
    <cellStyle name="20% - Accent2 3 2 4 2" xfId="11876" hidden="1" xr:uid="{00000000-0005-0000-0000-0000E5140000}"/>
    <cellStyle name="20% - Accent2 3 2 4 2" xfId="12269" hidden="1" xr:uid="{00000000-0005-0000-0000-0000E6140000}"/>
    <cellStyle name="20% - Accent2 3 2 4 2" xfId="12417" hidden="1" xr:uid="{00000000-0005-0000-0000-0000E7140000}"/>
    <cellStyle name="20% - Accent2 3 2 4 2" xfId="12755" hidden="1" xr:uid="{00000000-0005-0000-0000-0000E8140000}"/>
    <cellStyle name="20% - Accent2 3 2 4 2" xfId="13092" hidden="1" xr:uid="{00000000-0005-0000-0000-0000E9140000}"/>
    <cellStyle name="20% - Accent2 3 2 4 2" xfId="7260" hidden="1" xr:uid="{00000000-0005-0000-0000-0000EA140000}"/>
    <cellStyle name="20% - Accent2 3 2 4 2" xfId="6889" hidden="1" xr:uid="{00000000-0005-0000-0000-0000EB140000}"/>
    <cellStyle name="20% - Accent2 3 2 4 2" xfId="4737" hidden="1" xr:uid="{00000000-0005-0000-0000-0000EC140000}"/>
    <cellStyle name="20% - Accent2 3 2 4 2" xfId="4204" hidden="1" xr:uid="{00000000-0005-0000-0000-0000ED140000}"/>
    <cellStyle name="20% - Accent2 3 2 4 2" xfId="3092" hidden="1" xr:uid="{00000000-0005-0000-0000-0000EE140000}"/>
    <cellStyle name="20% - Accent2 3 2 4 2" xfId="2623" hidden="1" xr:uid="{00000000-0005-0000-0000-0000EF140000}"/>
    <cellStyle name="20% - Accent2 3 2 4 2" xfId="1429" hidden="1" xr:uid="{00000000-0005-0000-0000-0000F0140000}"/>
    <cellStyle name="20% - Accent2 3 2 4 2" xfId="382" hidden="1" xr:uid="{00000000-0005-0000-0000-0000F1140000}"/>
    <cellStyle name="20% - Accent2 3 2 4 2" xfId="14228" hidden="1" xr:uid="{00000000-0005-0000-0000-0000F2140000}"/>
    <cellStyle name="20% - Accent2 3 2 4 2" xfId="14343" hidden="1" xr:uid="{00000000-0005-0000-0000-0000F3140000}"/>
    <cellStyle name="20% - Accent2 3 2 4 2" xfId="15066" hidden="1" xr:uid="{00000000-0005-0000-0000-0000F4140000}"/>
    <cellStyle name="20% - Accent2 3 2 4 2" xfId="15239" hidden="1" xr:uid="{00000000-0005-0000-0000-0000F5140000}"/>
    <cellStyle name="20% - Accent2 3 2 4 2" xfId="15632" hidden="1" xr:uid="{00000000-0005-0000-0000-0000F6140000}"/>
    <cellStyle name="20% - Accent2 3 2 4 2" xfId="15780" hidden="1" xr:uid="{00000000-0005-0000-0000-0000F7140000}"/>
    <cellStyle name="20% - Accent2 3 2 4 2" xfId="16118" hidden="1" xr:uid="{00000000-0005-0000-0000-0000F8140000}"/>
    <cellStyle name="20% - Accent2 3 2 4 2" xfId="16455" hidden="1" xr:uid="{00000000-0005-0000-0000-0000F9140000}"/>
    <cellStyle name="20% - Accent2 3 2 4 2" xfId="17020" hidden="1" xr:uid="{00000000-0005-0000-0000-0000FA140000}"/>
    <cellStyle name="20% - Accent2 3 2 4 2" xfId="17135" hidden="1" xr:uid="{00000000-0005-0000-0000-0000FB140000}"/>
    <cellStyle name="20% - Accent2 3 2 4 2" xfId="17858" hidden="1" xr:uid="{00000000-0005-0000-0000-0000FC140000}"/>
    <cellStyle name="20% - Accent2 3 2 4 2" xfId="18031" hidden="1" xr:uid="{00000000-0005-0000-0000-0000FD140000}"/>
    <cellStyle name="20% - Accent2 3 2 4 2" xfId="18424" hidden="1" xr:uid="{00000000-0005-0000-0000-0000FE140000}"/>
    <cellStyle name="20% - Accent2 3 2 4 2" xfId="18572" hidden="1" xr:uid="{00000000-0005-0000-0000-0000FF140000}"/>
    <cellStyle name="20% - Accent2 3 2 4 2" xfId="18910" hidden="1" xr:uid="{00000000-0005-0000-0000-000000150000}"/>
    <cellStyle name="20% - Accent2 3 2 4 2" xfId="19247" hidden="1" xr:uid="{00000000-0005-0000-0000-000001150000}"/>
    <cellStyle name="20% - Accent2 3 2 4 2" xfId="13523" hidden="1" xr:uid="{00000000-0005-0000-0000-000002150000}"/>
    <cellStyle name="20% - Accent2 3 2 4 2" xfId="7685" hidden="1" xr:uid="{00000000-0005-0000-0000-000003150000}"/>
    <cellStyle name="20% - Accent2 3 2 4 2" xfId="5193" hidden="1" xr:uid="{00000000-0005-0000-0000-000004150000}"/>
    <cellStyle name="20% - Accent2 3 2 4 2" xfId="4555" hidden="1" xr:uid="{00000000-0005-0000-0000-000005150000}"/>
    <cellStyle name="20% - Accent2 3 2 4 2" xfId="3324" hidden="1" xr:uid="{00000000-0005-0000-0000-000006150000}"/>
    <cellStyle name="20% - Accent2 3 2 4 2" xfId="2756" hidden="1" xr:uid="{00000000-0005-0000-0000-000007150000}"/>
    <cellStyle name="20% - Accent2 3 2 4 2" xfId="1601" hidden="1" xr:uid="{00000000-0005-0000-0000-000008150000}"/>
    <cellStyle name="20% - Accent2 3 2 4 2" xfId="497" hidden="1" xr:uid="{00000000-0005-0000-0000-000009150000}"/>
    <cellStyle name="20% - Accent2 3 2 4 2" xfId="19950" hidden="1" xr:uid="{00000000-0005-0000-0000-00000A150000}"/>
    <cellStyle name="20% - Accent2 3 2 4 2" xfId="20065" hidden="1" xr:uid="{00000000-0005-0000-0000-00000B150000}"/>
    <cellStyle name="20% - Accent2 3 2 4 2" xfId="20788" hidden="1" xr:uid="{00000000-0005-0000-0000-00000C150000}"/>
    <cellStyle name="20% - Accent2 3 2 4 2" xfId="20961" hidden="1" xr:uid="{00000000-0005-0000-0000-00000D150000}"/>
    <cellStyle name="20% - Accent2 3 2 4 2" xfId="21354" hidden="1" xr:uid="{00000000-0005-0000-0000-00000E150000}"/>
    <cellStyle name="20% - Accent2 3 2 4 2" xfId="21502" hidden="1" xr:uid="{00000000-0005-0000-0000-00000F150000}"/>
    <cellStyle name="20% - Accent2 3 2 4 2" xfId="21840" hidden="1" xr:uid="{00000000-0005-0000-0000-000010150000}"/>
    <cellStyle name="20% - Accent2 3 2 4 2" xfId="22177" hidden="1" xr:uid="{00000000-0005-0000-0000-000011150000}"/>
    <cellStyle name="20% - Accent2 3 2 4 2" xfId="22742" hidden="1" xr:uid="{00000000-0005-0000-0000-000012150000}"/>
    <cellStyle name="20% - Accent2 3 2 4 2" xfId="22857" hidden="1" xr:uid="{00000000-0005-0000-0000-000013150000}"/>
    <cellStyle name="20% - Accent2 3 2 4 2" xfId="23580" hidden="1" xr:uid="{00000000-0005-0000-0000-000014150000}"/>
    <cellStyle name="20% - Accent2 3 2 4 2" xfId="23753" hidden="1" xr:uid="{00000000-0005-0000-0000-000015150000}"/>
    <cellStyle name="20% - Accent2 3 2 4 2" xfId="24146" hidden="1" xr:uid="{00000000-0005-0000-0000-000016150000}"/>
    <cellStyle name="20% - Accent2 3 2 4 2" xfId="24294" hidden="1" xr:uid="{00000000-0005-0000-0000-000017150000}"/>
    <cellStyle name="20% - Accent2 3 2 4 2" xfId="24632" hidden="1" xr:uid="{00000000-0005-0000-0000-000018150000}"/>
    <cellStyle name="20% - Accent2 3 2 4 2" xfId="24969" hidden="1" xr:uid="{00000000-0005-0000-0000-000019150000}"/>
    <cellStyle name="20% - Accent2 3 2 4 2" xfId="25752" hidden="1" xr:uid="{00000000-0005-0000-0000-00001A150000}"/>
    <cellStyle name="20% - Accent2 3 2 4 2" xfId="25936" hidden="1" xr:uid="{00000000-0005-0000-0000-00001B150000}"/>
    <cellStyle name="20% - Accent2 3 2 4 2" xfId="27954" hidden="1" xr:uid="{00000000-0005-0000-0000-00001C150000}"/>
    <cellStyle name="20% - Accent2 3 2 4 2" xfId="28318" hidden="1" xr:uid="{00000000-0005-0000-0000-00001D150000}"/>
    <cellStyle name="20% - Accent2 3 2 4 2" xfId="29482" hidden="1" xr:uid="{00000000-0005-0000-0000-00001E150000}"/>
    <cellStyle name="20% - Accent2 3 2 4 2" xfId="29938" hidden="1" xr:uid="{00000000-0005-0000-0000-00001F150000}"/>
    <cellStyle name="20% - Accent2 3 2 4 2" xfId="30780" hidden="1" xr:uid="{00000000-0005-0000-0000-000020150000}"/>
    <cellStyle name="20% - Accent2 3 2 4 2" xfId="31792" hidden="1" xr:uid="{00000000-0005-0000-0000-000021150000}"/>
    <cellStyle name="20% - Accent2 3 2 4 2" xfId="33201" hidden="1" xr:uid="{00000000-0005-0000-0000-000022150000}"/>
    <cellStyle name="20% - Accent2 3 2 4 2" xfId="33316" hidden="1" xr:uid="{00000000-0005-0000-0000-000023150000}"/>
    <cellStyle name="20% - Accent2 3 2 4 2" xfId="34039" hidden="1" xr:uid="{00000000-0005-0000-0000-000024150000}"/>
    <cellStyle name="20% - Accent2 3 2 4 2" xfId="34212" hidden="1" xr:uid="{00000000-0005-0000-0000-000025150000}"/>
    <cellStyle name="20% - Accent2 3 2 4 2" xfId="34605" hidden="1" xr:uid="{00000000-0005-0000-0000-000026150000}"/>
    <cellStyle name="20% - Accent2 3 2 4 2" xfId="34753" hidden="1" xr:uid="{00000000-0005-0000-0000-000027150000}"/>
    <cellStyle name="20% - Accent2 3 2 4 2" xfId="35091" hidden="1" xr:uid="{00000000-0005-0000-0000-000028150000}"/>
    <cellStyle name="20% - Accent2 3 2 4 2" xfId="35428" hidden="1" xr:uid="{00000000-0005-0000-0000-000029150000}"/>
    <cellStyle name="20% - Accent2 3 2 4 2" xfId="35993" hidden="1" xr:uid="{00000000-0005-0000-0000-00002A150000}"/>
    <cellStyle name="20% - Accent2 3 2 4 2" xfId="36108" hidden="1" xr:uid="{00000000-0005-0000-0000-00002B150000}"/>
    <cellStyle name="20% - Accent2 3 2 4 2" xfId="36831" hidden="1" xr:uid="{00000000-0005-0000-0000-00002C150000}"/>
    <cellStyle name="20% - Accent2 3 2 4 2" xfId="37004" hidden="1" xr:uid="{00000000-0005-0000-0000-00002D150000}"/>
    <cellStyle name="20% - Accent2 3 2 4 2" xfId="37397" hidden="1" xr:uid="{00000000-0005-0000-0000-00002E150000}"/>
    <cellStyle name="20% - Accent2 3 2 4 2" xfId="37545" hidden="1" xr:uid="{00000000-0005-0000-0000-00002F150000}"/>
    <cellStyle name="20% - Accent2 3 2 4 2" xfId="37883" hidden="1" xr:uid="{00000000-0005-0000-0000-000030150000}"/>
    <cellStyle name="20% - Accent2 3 2 4 2" xfId="38220" hidden="1" xr:uid="{00000000-0005-0000-0000-000031150000}"/>
    <cellStyle name="20% - Accent2 3 2 4 2" xfId="32388" hidden="1" xr:uid="{00000000-0005-0000-0000-000032150000}"/>
    <cellStyle name="20% - Accent2 3 2 4 2" xfId="32017" hidden="1" xr:uid="{00000000-0005-0000-0000-000033150000}"/>
    <cellStyle name="20% - Accent2 3 2 4 2" xfId="29865" hidden="1" xr:uid="{00000000-0005-0000-0000-000034150000}"/>
    <cellStyle name="20% - Accent2 3 2 4 2" xfId="29332" hidden="1" xr:uid="{00000000-0005-0000-0000-000035150000}"/>
    <cellStyle name="20% - Accent2 3 2 4 2" xfId="28220" hidden="1" xr:uid="{00000000-0005-0000-0000-000036150000}"/>
    <cellStyle name="20% - Accent2 3 2 4 2" xfId="27751" hidden="1" xr:uid="{00000000-0005-0000-0000-000037150000}"/>
    <cellStyle name="20% - Accent2 3 2 4 2" xfId="26557" hidden="1" xr:uid="{00000000-0005-0000-0000-000038150000}"/>
    <cellStyle name="20% - Accent2 3 2 4 2" xfId="25510" hidden="1" xr:uid="{00000000-0005-0000-0000-000039150000}"/>
    <cellStyle name="20% - Accent2 3 2 4 2" xfId="39356" hidden="1" xr:uid="{00000000-0005-0000-0000-00003A150000}"/>
    <cellStyle name="20% - Accent2 3 2 4 2" xfId="39471" hidden="1" xr:uid="{00000000-0005-0000-0000-00003B150000}"/>
    <cellStyle name="20% - Accent2 3 2 4 2" xfId="40194" hidden="1" xr:uid="{00000000-0005-0000-0000-00003C150000}"/>
    <cellStyle name="20% - Accent2 3 2 4 2" xfId="40367" hidden="1" xr:uid="{00000000-0005-0000-0000-00003D150000}"/>
    <cellStyle name="20% - Accent2 3 2 4 2" xfId="40760" hidden="1" xr:uid="{00000000-0005-0000-0000-00003E150000}"/>
    <cellStyle name="20% - Accent2 3 2 4 2" xfId="40908" hidden="1" xr:uid="{00000000-0005-0000-0000-00003F150000}"/>
    <cellStyle name="20% - Accent2 3 2 4 2" xfId="41246" hidden="1" xr:uid="{00000000-0005-0000-0000-000040150000}"/>
    <cellStyle name="20% - Accent2 3 2 4 2" xfId="41583" hidden="1" xr:uid="{00000000-0005-0000-0000-000041150000}"/>
    <cellStyle name="20% - Accent2 3 2 4 2" xfId="42148" hidden="1" xr:uid="{00000000-0005-0000-0000-000042150000}"/>
    <cellStyle name="20% - Accent2 3 2 4 2" xfId="42263" hidden="1" xr:uid="{00000000-0005-0000-0000-000043150000}"/>
    <cellStyle name="20% - Accent2 3 2 4 2" xfId="42986" hidden="1" xr:uid="{00000000-0005-0000-0000-000044150000}"/>
    <cellStyle name="20% - Accent2 3 2 4 2" xfId="43159" hidden="1" xr:uid="{00000000-0005-0000-0000-000045150000}"/>
    <cellStyle name="20% - Accent2 3 2 4 2" xfId="43552" hidden="1" xr:uid="{00000000-0005-0000-0000-000046150000}"/>
    <cellStyle name="20% - Accent2 3 2 4 2" xfId="43700" hidden="1" xr:uid="{00000000-0005-0000-0000-000047150000}"/>
    <cellStyle name="20% - Accent2 3 2 4 2" xfId="44038" hidden="1" xr:uid="{00000000-0005-0000-0000-000048150000}"/>
    <cellStyle name="20% - Accent2 3 2 4 2" xfId="44375" hidden="1" xr:uid="{00000000-0005-0000-0000-000049150000}"/>
    <cellStyle name="20% - Accent2 3 2 4 2" xfId="38651" hidden="1" xr:uid="{00000000-0005-0000-0000-00004A150000}"/>
    <cellStyle name="20% - Accent2 3 2 4 2" xfId="32813" hidden="1" xr:uid="{00000000-0005-0000-0000-00004B150000}"/>
    <cellStyle name="20% - Accent2 3 2 4 2" xfId="30321" hidden="1" xr:uid="{00000000-0005-0000-0000-00004C150000}"/>
    <cellStyle name="20% - Accent2 3 2 4 2" xfId="29683" hidden="1" xr:uid="{00000000-0005-0000-0000-00004D150000}"/>
    <cellStyle name="20% - Accent2 3 2 4 2" xfId="28452" hidden="1" xr:uid="{00000000-0005-0000-0000-00004E150000}"/>
    <cellStyle name="20% - Accent2 3 2 4 2" xfId="27884" hidden="1" xr:uid="{00000000-0005-0000-0000-00004F150000}"/>
    <cellStyle name="20% - Accent2 3 2 4 2" xfId="26729" hidden="1" xr:uid="{00000000-0005-0000-0000-000050150000}"/>
    <cellStyle name="20% - Accent2 3 2 4 2" xfId="25625" hidden="1" xr:uid="{00000000-0005-0000-0000-000051150000}"/>
    <cellStyle name="20% - Accent2 3 2 4 2" xfId="45078" hidden="1" xr:uid="{00000000-0005-0000-0000-000052150000}"/>
    <cellStyle name="20% - Accent2 3 2 4 2" xfId="45193" hidden="1" xr:uid="{00000000-0005-0000-0000-000053150000}"/>
    <cellStyle name="20% - Accent2 3 2 4 2" xfId="45916" hidden="1" xr:uid="{00000000-0005-0000-0000-000054150000}"/>
    <cellStyle name="20% - Accent2 3 2 4 2" xfId="46089" hidden="1" xr:uid="{00000000-0005-0000-0000-000055150000}"/>
    <cellStyle name="20% - Accent2 3 2 4 2" xfId="46482" hidden="1" xr:uid="{00000000-0005-0000-0000-000056150000}"/>
    <cellStyle name="20% - Accent2 3 2 4 2" xfId="46630" hidden="1" xr:uid="{00000000-0005-0000-0000-000057150000}"/>
    <cellStyle name="20% - Accent2 3 2 4 2" xfId="46968" hidden="1" xr:uid="{00000000-0005-0000-0000-000058150000}"/>
    <cellStyle name="20% - Accent2 3 2 4 2" xfId="47305" hidden="1" xr:uid="{00000000-0005-0000-0000-000059150000}"/>
    <cellStyle name="20% - Accent2 3 2 4 2" xfId="47870" hidden="1" xr:uid="{00000000-0005-0000-0000-00005A150000}"/>
    <cellStyle name="20% - Accent2 3 2 4 2" xfId="47985" hidden="1" xr:uid="{00000000-0005-0000-0000-00005B150000}"/>
    <cellStyle name="20% - Accent2 3 2 4 2" xfId="48708" hidden="1" xr:uid="{00000000-0005-0000-0000-00005C150000}"/>
    <cellStyle name="20% - Accent2 3 2 4 2" xfId="48881" hidden="1" xr:uid="{00000000-0005-0000-0000-00005D150000}"/>
    <cellStyle name="20% - Accent2 3 2 4 2" xfId="49274" hidden="1" xr:uid="{00000000-0005-0000-0000-00005E150000}"/>
    <cellStyle name="20% - Accent2 3 2 4 2" xfId="49422" hidden="1" xr:uid="{00000000-0005-0000-0000-00005F150000}"/>
    <cellStyle name="20% - Accent2 3 2 4 2" xfId="49760" hidden="1" xr:uid="{00000000-0005-0000-0000-000060150000}"/>
    <cellStyle name="20% - Accent2 3 2 4 2" xfId="50097" hidden="1" xr:uid="{00000000-0005-0000-0000-000061150000}"/>
    <cellStyle name="20% - Accent2 3 3 3 2" xfId="623" hidden="1" xr:uid="{00000000-0005-0000-0000-000062150000}"/>
    <cellStyle name="20% - Accent2 3 3 3 2" xfId="807" hidden="1" xr:uid="{00000000-0005-0000-0000-000063150000}"/>
    <cellStyle name="20% - Accent2 3 3 3 2" xfId="2825" hidden="1" xr:uid="{00000000-0005-0000-0000-000064150000}"/>
    <cellStyle name="20% - Accent2 3 3 3 2" xfId="3189" hidden="1" xr:uid="{00000000-0005-0000-0000-000065150000}"/>
    <cellStyle name="20% - Accent2 3 3 3 2" xfId="4353" hidden="1" xr:uid="{00000000-0005-0000-0000-000066150000}"/>
    <cellStyle name="20% - Accent2 3 3 3 2" xfId="4809" hidden="1" xr:uid="{00000000-0005-0000-0000-000067150000}"/>
    <cellStyle name="20% - Accent2 3 3 3 2" xfId="5651" hidden="1" xr:uid="{00000000-0005-0000-0000-000068150000}"/>
    <cellStyle name="20% - Accent2 3 3 3 2" xfId="6663" hidden="1" xr:uid="{00000000-0005-0000-0000-000069150000}"/>
    <cellStyle name="20% - Accent2 3 3 3 2" xfId="8072" hidden="1" xr:uid="{00000000-0005-0000-0000-00006A150000}"/>
    <cellStyle name="20% - Accent2 3 3 3 2" xfId="8187" hidden="1" xr:uid="{00000000-0005-0000-0000-00006B150000}"/>
    <cellStyle name="20% - Accent2 3 3 3 2" xfId="8910" hidden="1" xr:uid="{00000000-0005-0000-0000-00006C150000}"/>
    <cellStyle name="20% - Accent2 3 3 3 2" xfId="9083" hidden="1" xr:uid="{00000000-0005-0000-0000-00006D150000}"/>
    <cellStyle name="20% - Accent2 3 3 3 2" xfId="9476" hidden="1" xr:uid="{00000000-0005-0000-0000-00006E150000}"/>
    <cellStyle name="20% - Accent2 3 3 3 2" xfId="9624" hidden="1" xr:uid="{00000000-0005-0000-0000-00006F150000}"/>
    <cellStyle name="20% - Accent2 3 3 3 2" xfId="9962" hidden="1" xr:uid="{00000000-0005-0000-0000-000070150000}"/>
    <cellStyle name="20% - Accent2 3 3 3 2" xfId="10299" hidden="1" xr:uid="{00000000-0005-0000-0000-000071150000}"/>
    <cellStyle name="20% - Accent2 3 3 3 2" xfId="10864" hidden="1" xr:uid="{00000000-0005-0000-0000-000072150000}"/>
    <cellStyle name="20% - Accent2 3 3 3 2" xfId="10979" hidden="1" xr:uid="{00000000-0005-0000-0000-000073150000}"/>
    <cellStyle name="20% - Accent2 3 3 3 2" xfId="11702" hidden="1" xr:uid="{00000000-0005-0000-0000-000074150000}"/>
    <cellStyle name="20% - Accent2 3 3 3 2" xfId="11875" hidden="1" xr:uid="{00000000-0005-0000-0000-000075150000}"/>
    <cellStyle name="20% - Accent2 3 3 3 2" xfId="12268" hidden="1" xr:uid="{00000000-0005-0000-0000-000076150000}"/>
    <cellStyle name="20% - Accent2 3 3 3 2" xfId="12416" hidden="1" xr:uid="{00000000-0005-0000-0000-000077150000}"/>
    <cellStyle name="20% - Accent2 3 3 3 2" xfId="12754" hidden="1" xr:uid="{00000000-0005-0000-0000-000078150000}"/>
    <cellStyle name="20% - Accent2 3 3 3 2" xfId="13091" hidden="1" xr:uid="{00000000-0005-0000-0000-000079150000}"/>
    <cellStyle name="20% - Accent2 3 3 3 2" xfId="7261" hidden="1" xr:uid="{00000000-0005-0000-0000-00007A150000}"/>
    <cellStyle name="20% - Accent2 3 3 3 2" xfId="6890" hidden="1" xr:uid="{00000000-0005-0000-0000-00007B150000}"/>
    <cellStyle name="20% - Accent2 3 3 3 2" xfId="4738" hidden="1" xr:uid="{00000000-0005-0000-0000-00007C150000}"/>
    <cellStyle name="20% - Accent2 3 3 3 2" xfId="4205" hidden="1" xr:uid="{00000000-0005-0000-0000-00007D150000}"/>
    <cellStyle name="20% - Accent2 3 3 3 2" xfId="3093" hidden="1" xr:uid="{00000000-0005-0000-0000-00007E150000}"/>
    <cellStyle name="20% - Accent2 3 3 3 2" xfId="2624" hidden="1" xr:uid="{00000000-0005-0000-0000-00007F150000}"/>
    <cellStyle name="20% - Accent2 3 3 3 2" xfId="1431" hidden="1" xr:uid="{00000000-0005-0000-0000-000080150000}"/>
    <cellStyle name="20% - Accent2 3 3 3 2" xfId="383" hidden="1" xr:uid="{00000000-0005-0000-0000-000081150000}"/>
    <cellStyle name="20% - Accent2 3 3 3 2" xfId="14227" hidden="1" xr:uid="{00000000-0005-0000-0000-000082150000}"/>
    <cellStyle name="20% - Accent2 3 3 3 2" xfId="14342" hidden="1" xr:uid="{00000000-0005-0000-0000-000083150000}"/>
    <cellStyle name="20% - Accent2 3 3 3 2" xfId="15065" hidden="1" xr:uid="{00000000-0005-0000-0000-000084150000}"/>
    <cellStyle name="20% - Accent2 3 3 3 2" xfId="15238" hidden="1" xr:uid="{00000000-0005-0000-0000-000085150000}"/>
    <cellStyle name="20% - Accent2 3 3 3 2" xfId="15631" hidden="1" xr:uid="{00000000-0005-0000-0000-000086150000}"/>
    <cellStyle name="20% - Accent2 3 3 3 2" xfId="15779" hidden="1" xr:uid="{00000000-0005-0000-0000-000087150000}"/>
    <cellStyle name="20% - Accent2 3 3 3 2" xfId="16117" hidden="1" xr:uid="{00000000-0005-0000-0000-000088150000}"/>
    <cellStyle name="20% - Accent2 3 3 3 2" xfId="16454" hidden="1" xr:uid="{00000000-0005-0000-0000-000089150000}"/>
    <cellStyle name="20% - Accent2 3 3 3 2" xfId="17019" hidden="1" xr:uid="{00000000-0005-0000-0000-00008A150000}"/>
    <cellStyle name="20% - Accent2 3 3 3 2" xfId="17134" hidden="1" xr:uid="{00000000-0005-0000-0000-00008B150000}"/>
    <cellStyle name="20% - Accent2 3 3 3 2" xfId="17857" hidden="1" xr:uid="{00000000-0005-0000-0000-00008C150000}"/>
    <cellStyle name="20% - Accent2 3 3 3 2" xfId="18030" hidden="1" xr:uid="{00000000-0005-0000-0000-00008D150000}"/>
    <cellStyle name="20% - Accent2 3 3 3 2" xfId="18423" hidden="1" xr:uid="{00000000-0005-0000-0000-00008E150000}"/>
    <cellStyle name="20% - Accent2 3 3 3 2" xfId="18571" hidden="1" xr:uid="{00000000-0005-0000-0000-00008F150000}"/>
    <cellStyle name="20% - Accent2 3 3 3 2" xfId="18909" hidden="1" xr:uid="{00000000-0005-0000-0000-000090150000}"/>
    <cellStyle name="20% - Accent2 3 3 3 2" xfId="19246" hidden="1" xr:uid="{00000000-0005-0000-0000-000091150000}"/>
    <cellStyle name="20% - Accent2 3 3 3 2" xfId="13524" hidden="1" xr:uid="{00000000-0005-0000-0000-000092150000}"/>
    <cellStyle name="20% - Accent2 3 3 3 2" xfId="7686" hidden="1" xr:uid="{00000000-0005-0000-0000-000093150000}"/>
    <cellStyle name="20% - Accent2 3 3 3 2" xfId="5194" hidden="1" xr:uid="{00000000-0005-0000-0000-000094150000}"/>
    <cellStyle name="20% - Accent2 3 3 3 2" xfId="4556" hidden="1" xr:uid="{00000000-0005-0000-0000-000095150000}"/>
    <cellStyle name="20% - Accent2 3 3 3 2" xfId="3325" hidden="1" xr:uid="{00000000-0005-0000-0000-000096150000}"/>
    <cellStyle name="20% - Accent2 3 3 3 2" xfId="2757" hidden="1" xr:uid="{00000000-0005-0000-0000-000097150000}"/>
    <cellStyle name="20% - Accent2 3 3 3 2" xfId="1602" hidden="1" xr:uid="{00000000-0005-0000-0000-000098150000}"/>
    <cellStyle name="20% - Accent2 3 3 3 2" xfId="498" hidden="1" xr:uid="{00000000-0005-0000-0000-000099150000}"/>
    <cellStyle name="20% - Accent2 3 3 3 2" xfId="19949" hidden="1" xr:uid="{00000000-0005-0000-0000-00009A150000}"/>
    <cellStyle name="20% - Accent2 3 3 3 2" xfId="20064" hidden="1" xr:uid="{00000000-0005-0000-0000-00009B150000}"/>
    <cellStyle name="20% - Accent2 3 3 3 2" xfId="20787" hidden="1" xr:uid="{00000000-0005-0000-0000-00009C150000}"/>
    <cellStyle name="20% - Accent2 3 3 3 2" xfId="20960" hidden="1" xr:uid="{00000000-0005-0000-0000-00009D150000}"/>
    <cellStyle name="20% - Accent2 3 3 3 2" xfId="21353" hidden="1" xr:uid="{00000000-0005-0000-0000-00009E150000}"/>
    <cellStyle name="20% - Accent2 3 3 3 2" xfId="21501" hidden="1" xr:uid="{00000000-0005-0000-0000-00009F150000}"/>
    <cellStyle name="20% - Accent2 3 3 3 2" xfId="21839" hidden="1" xr:uid="{00000000-0005-0000-0000-0000A0150000}"/>
    <cellStyle name="20% - Accent2 3 3 3 2" xfId="22176" hidden="1" xr:uid="{00000000-0005-0000-0000-0000A1150000}"/>
    <cellStyle name="20% - Accent2 3 3 3 2" xfId="22741" hidden="1" xr:uid="{00000000-0005-0000-0000-0000A2150000}"/>
    <cellStyle name="20% - Accent2 3 3 3 2" xfId="22856" hidden="1" xr:uid="{00000000-0005-0000-0000-0000A3150000}"/>
    <cellStyle name="20% - Accent2 3 3 3 2" xfId="23579" hidden="1" xr:uid="{00000000-0005-0000-0000-0000A4150000}"/>
    <cellStyle name="20% - Accent2 3 3 3 2" xfId="23752" hidden="1" xr:uid="{00000000-0005-0000-0000-0000A5150000}"/>
    <cellStyle name="20% - Accent2 3 3 3 2" xfId="24145" hidden="1" xr:uid="{00000000-0005-0000-0000-0000A6150000}"/>
    <cellStyle name="20% - Accent2 3 3 3 2" xfId="24293" hidden="1" xr:uid="{00000000-0005-0000-0000-0000A7150000}"/>
    <cellStyle name="20% - Accent2 3 3 3 2" xfId="24631" hidden="1" xr:uid="{00000000-0005-0000-0000-0000A8150000}"/>
    <cellStyle name="20% - Accent2 3 3 3 2" xfId="24968" hidden="1" xr:uid="{00000000-0005-0000-0000-0000A9150000}"/>
    <cellStyle name="20% - Accent2 3 3 3 2" xfId="25751" hidden="1" xr:uid="{00000000-0005-0000-0000-0000AA150000}"/>
    <cellStyle name="20% - Accent2 3 3 3 2" xfId="25935" hidden="1" xr:uid="{00000000-0005-0000-0000-0000AB150000}"/>
    <cellStyle name="20% - Accent2 3 3 3 2" xfId="27953" hidden="1" xr:uid="{00000000-0005-0000-0000-0000AC150000}"/>
    <cellStyle name="20% - Accent2 3 3 3 2" xfId="28317" hidden="1" xr:uid="{00000000-0005-0000-0000-0000AD150000}"/>
    <cellStyle name="20% - Accent2 3 3 3 2" xfId="29481" hidden="1" xr:uid="{00000000-0005-0000-0000-0000AE150000}"/>
    <cellStyle name="20% - Accent2 3 3 3 2" xfId="29937" hidden="1" xr:uid="{00000000-0005-0000-0000-0000AF150000}"/>
    <cellStyle name="20% - Accent2 3 3 3 2" xfId="30779" hidden="1" xr:uid="{00000000-0005-0000-0000-0000B0150000}"/>
    <cellStyle name="20% - Accent2 3 3 3 2" xfId="31791" hidden="1" xr:uid="{00000000-0005-0000-0000-0000B1150000}"/>
    <cellStyle name="20% - Accent2 3 3 3 2" xfId="33200" hidden="1" xr:uid="{00000000-0005-0000-0000-0000B2150000}"/>
    <cellStyle name="20% - Accent2 3 3 3 2" xfId="33315" hidden="1" xr:uid="{00000000-0005-0000-0000-0000B3150000}"/>
    <cellStyle name="20% - Accent2 3 3 3 2" xfId="34038" hidden="1" xr:uid="{00000000-0005-0000-0000-0000B4150000}"/>
    <cellStyle name="20% - Accent2 3 3 3 2" xfId="34211" hidden="1" xr:uid="{00000000-0005-0000-0000-0000B5150000}"/>
    <cellStyle name="20% - Accent2 3 3 3 2" xfId="34604" hidden="1" xr:uid="{00000000-0005-0000-0000-0000B6150000}"/>
    <cellStyle name="20% - Accent2 3 3 3 2" xfId="34752" hidden="1" xr:uid="{00000000-0005-0000-0000-0000B7150000}"/>
    <cellStyle name="20% - Accent2 3 3 3 2" xfId="35090" hidden="1" xr:uid="{00000000-0005-0000-0000-0000B8150000}"/>
    <cellStyle name="20% - Accent2 3 3 3 2" xfId="35427" hidden="1" xr:uid="{00000000-0005-0000-0000-0000B9150000}"/>
    <cellStyle name="20% - Accent2 3 3 3 2" xfId="35992" hidden="1" xr:uid="{00000000-0005-0000-0000-0000BA150000}"/>
    <cellStyle name="20% - Accent2 3 3 3 2" xfId="36107" hidden="1" xr:uid="{00000000-0005-0000-0000-0000BB150000}"/>
    <cellStyle name="20% - Accent2 3 3 3 2" xfId="36830" hidden="1" xr:uid="{00000000-0005-0000-0000-0000BC150000}"/>
    <cellStyle name="20% - Accent2 3 3 3 2" xfId="37003" hidden="1" xr:uid="{00000000-0005-0000-0000-0000BD150000}"/>
    <cellStyle name="20% - Accent2 3 3 3 2" xfId="37396" hidden="1" xr:uid="{00000000-0005-0000-0000-0000BE150000}"/>
    <cellStyle name="20% - Accent2 3 3 3 2" xfId="37544" hidden="1" xr:uid="{00000000-0005-0000-0000-0000BF150000}"/>
    <cellStyle name="20% - Accent2 3 3 3 2" xfId="37882" hidden="1" xr:uid="{00000000-0005-0000-0000-0000C0150000}"/>
    <cellStyle name="20% - Accent2 3 3 3 2" xfId="38219" hidden="1" xr:uid="{00000000-0005-0000-0000-0000C1150000}"/>
    <cellStyle name="20% - Accent2 3 3 3 2" xfId="32389" hidden="1" xr:uid="{00000000-0005-0000-0000-0000C2150000}"/>
    <cellStyle name="20% - Accent2 3 3 3 2" xfId="32018" hidden="1" xr:uid="{00000000-0005-0000-0000-0000C3150000}"/>
    <cellStyle name="20% - Accent2 3 3 3 2" xfId="29866" hidden="1" xr:uid="{00000000-0005-0000-0000-0000C4150000}"/>
    <cellStyle name="20% - Accent2 3 3 3 2" xfId="29333" hidden="1" xr:uid="{00000000-0005-0000-0000-0000C5150000}"/>
    <cellStyle name="20% - Accent2 3 3 3 2" xfId="28221" hidden="1" xr:uid="{00000000-0005-0000-0000-0000C6150000}"/>
    <cellStyle name="20% - Accent2 3 3 3 2" xfId="27752" hidden="1" xr:uid="{00000000-0005-0000-0000-0000C7150000}"/>
    <cellStyle name="20% - Accent2 3 3 3 2" xfId="26559" hidden="1" xr:uid="{00000000-0005-0000-0000-0000C8150000}"/>
    <cellStyle name="20% - Accent2 3 3 3 2" xfId="25511" hidden="1" xr:uid="{00000000-0005-0000-0000-0000C9150000}"/>
    <cellStyle name="20% - Accent2 3 3 3 2" xfId="39355" hidden="1" xr:uid="{00000000-0005-0000-0000-0000CA150000}"/>
    <cellStyle name="20% - Accent2 3 3 3 2" xfId="39470" hidden="1" xr:uid="{00000000-0005-0000-0000-0000CB150000}"/>
    <cellStyle name="20% - Accent2 3 3 3 2" xfId="40193" hidden="1" xr:uid="{00000000-0005-0000-0000-0000CC150000}"/>
    <cellStyle name="20% - Accent2 3 3 3 2" xfId="40366" hidden="1" xr:uid="{00000000-0005-0000-0000-0000CD150000}"/>
    <cellStyle name="20% - Accent2 3 3 3 2" xfId="40759" hidden="1" xr:uid="{00000000-0005-0000-0000-0000CE150000}"/>
    <cellStyle name="20% - Accent2 3 3 3 2" xfId="40907" hidden="1" xr:uid="{00000000-0005-0000-0000-0000CF150000}"/>
    <cellStyle name="20% - Accent2 3 3 3 2" xfId="41245" hidden="1" xr:uid="{00000000-0005-0000-0000-0000D0150000}"/>
    <cellStyle name="20% - Accent2 3 3 3 2" xfId="41582" hidden="1" xr:uid="{00000000-0005-0000-0000-0000D1150000}"/>
    <cellStyle name="20% - Accent2 3 3 3 2" xfId="42147" hidden="1" xr:uid="{00000000-0005-0000-0000-0000D2150000}"/>
    <cellStyle name="20% - Accent2 3 3 3 2" xfId="42262" hidden="1" xr:uid="{00000000-0005-0000-0000-0000D3150000}"/>
    <cellStyle name="20% - Accent2 3 3 3 2" xfId="42985" hidden="1" xr:uid="{00000000-0005-0000-0000-0000D4150000}"/>
    <cellStyle name="20% - Accent2 3 3 3 2" xfId="43158" hidden="1" xr:uid="{00000000-0005-0000-0000-0000D5150000}"/>
    <cellStyle name="20% - Accent2 3 3 3 2" xfId="43551" hidden="1" xr:uid="{00000000-0005-0000-0000-0000D6150000}"/>
    <cellStyle name="20% - Accent2 3 3 3 2" xfId="43699" hidden="1" xr:uid="{00000000-0005-0000-0000-0000D7150000}"/>
    <cellStyle name="20% - Accent2 3 3 3 2" xfId="44037" hidden="1" xr:uid="{00000000-0005-0000-0000-0000D8150000}"/>
    <cellStyle name="20% - Accent2 3 3 3 2" xfId="44374" hidden="1" xr:uid="{00000000-0005-0000-0000-0000D9150000}"/>
    <cellStyle name="20% - Accent2 3 3 3 2" xfId="38652" hidden="1" xr:uid="{00000000-0005-0000-0000-0000DA150000}"/>
    <cellStyle name="20% - Accent2 3 3 3 2" xfId="32814" hidden="1" xr:uid="{00000000-0005-0000-0000-0000DB150000}"/>
    <cellStyle name="20% - Accent2 3 3 3 2" xfId="30322" hidden="1" xr:uid="{00000000-0005-0000-0000-0000DC150000}"/>
    <cellStyle name="20% - Accent2 3 3 3 2" xfId="29684" hidden="1" xr:uid="{00000000-0005-0000-0000-0000DD150000}"/>
    <cellStyle name="20% - Accent2 3 3 3 2" xfId="28453" hidden="1" xr:uid="{00000000-0005-0000-0000-0000DE150000}"/>
    <cellStyle name="20% - Accent2 3 3 3 2" xfId="27885" hidden="1" xr:uid="{00000000-0005-0000-0000-0000DF150000}"/>
    <cellStyle name="20% - Accent2 3 3 3 2" xfId="26730" hidden="1" xr:uid="{00000000-0005-0000-0000-0000E0150000}"/>
    <cellStyle name="20% - Accent2 3 3 3 2" xfId="25626" hidden="1" xr:uid="{00000000-0005-0000-0000-0000E1150000}"/>
    <cellStyle name="20% - Accent2 3 3 3 2" xfId="45077" hidden="1" xr:uid="{00000000-0005-0000-0000-0000E2150000}"/>
    <cellStyle name="20% - Accent2 3 3 3 2" xfId="45192" hidden="1" xr:uid="{00000000-0005-0000-0000-0000E3150000}"/>
    <cellStyle name="20% - Accent2 3 3 3 2" xfId="45915" hidden="1" xr:uid="{00000000-0005-0000-0000-0000E4150000}"/>
    <cellStyle name="20% - Accent2 3 3 3 2" xfId="46088" hidden="1" xr:uid="{00000000-0005-0000-0000-0000E5150000}"/>
    <cellStyle name="20% - Accent2 3 3 3 2" xfId="46481" hidden="1" xr:uid="{00000000-0005-0000-0000-0000E6150000}"/>
    <cellStyle name="20% - Accent2 3 3 3 2" xfId="46629" hidden="1" xr:uid="{00000000-0005-0000-0000-0000E7150000}"/>
    <cellStyle name="20% - Accent2 3 3 3 2" xfId="46967" hidden="1" xr:uid="{00000000-0005-0000-0000-0000E8150000}"/>
    <cellStyle name="20% - Accent2 3 3 3 2" xfId="47304" hidden="1" xr:uid="{00000000-0005-0000-0000-0000E9150000}"/>
    <cellStyle name="20% - Accent2 3 3 3 2" xfId="47869" hidden="1" xr:uid="{00000000-0005-0000-0000-0000EA150000}"/>
    <cellStyle name="20% - Accent2 3 3 3 2" xfId="47984" hidden="1" xr:uid="{00000000-0005-0000-0000-0000EB150000}"/>
    <cellStyle name="20% - Accent2 3 3 3 2" xfId="48707" hidden="1" xr:uid="{00000000-0005-0000-0000-0000EC150000}"/>
    <cellStyle name="20% - Accent2 3 3 3 2" xfId="48880" hidden="1" xr:uid="{00000000-0005-0000-0000-0000ED150000}"/>
    <cellStyle name="20% - Accent2 3 3 3 2" xfId="49273" hidden="1" xr:uid="{00000000-0005-0000-0000-0000EE150000}"/>
    <cellStyle name="20% - Accent2 3 3 3 2" xfId="49421" hidden="1" xr:uid="{00000000-0005-0000-0000-0000EF150000}"/>
    <cellStyle name="20% - Accent2 3 3 3 2" xfId="49759" hidden="1" xr:uid="{00000000-0005-0000-0000-0000F0150000}"/>
    <cellStyle name="20% - Accent2 3 3 3 2" xfId="50096" hidden="1" xr:uid="{00000000-0005-0000-0000-0000F1150000}"/>
    <cellStyle name="20% - Accent2 4 2 3 2" xfId="672" hidden="1" xr:uid="{00000000-0005-0000-0000-0000F2150000}"/>
    <cellStyle name="20% - Accent2 4 2 3 2" xfId="856" hidden="1" xr:uid="{00000000-0005-0000-0000-0000F3150000}"/>
    <cellStyle name="20% - Accent2 4 2 3 2" xfId="2874" hidden="1" xr:uid="{00000000-0005-0000-0000-0000F4150000}"/>
    <cellStyle name="20% - Accent2 4 2 3 2" xfId="3238" hidden="1" xr:uid="{00000000-0005-0000-0000-0000F5150000}"/>
    <cellStyle name="20% - Accent2 4 2 3 2" xfId="4402" hidden="1" xr:uid="{00000000-0005-0000-0000-0000F6150000}"/>
    <cellStyle name="20% - Accent2 4 2 3 2" xfId="4858" hidden="1" xr:uid="{00000000-0005-0000-0000-0000F7150000}"/>
    <cellStyle name="20% - Accent2 4 2 3 2" xfId="5700" hidden="1" xr:uid="{00000000-0005-0000-0000-0000F8150000}"/>
    <cellStyle name="20% - Accent2 4 2 3 2" xfId="6712" hidden="1" xr:uid="{00000000-0005-0000-0000-0000F9150000}"/>
    <cellStyle name="20% - Accent2 4 2 3 2" xfId="8121" hidden="1" xr:uid="{00000000-0005-0000-0000-0000FA150000}"/>
    <cellStyle name="20% - Accent2 4 2 3 2" xfId="8236" hidden="1" xr:uid="{00000000-0005-0000-0000-0000FB150000}"/>
    <cellStyle name="20% - Accent2 4 2 3 2" xfId="8959" hidden="1" xr:uid="{00000000-0005-0000-0000-0000FC150000}"/>
    <cellStyle name="20% - Accent2 4 2 3 2" xfId="9132" hidden="1" xr:uid="{00000000-0005-0000-0000-0000FD150000}"/>
    <cellStyle name="20% - Accent2 4 2 3 2" xfId="9525" hidden="1" xr:uid="{00000000-0005-0000-0000-0000FE150000}"/>
    <cellStyle name="20% - Accent2 4 2 3 2" xfId="9673" hidden="1" xr:uid="{00000000-0005-0000-0000-0000FF150000}"/>
    <cellStyle name="20% - Accent2 4 2 3 2" xfId="10011" hidden="1" xr:uid="{00000000-0005-0000-0000-000000160000}"/>
    <cellStyle name="20% - Accent2 4 2 3 2" xfId="10348" hidden="1" xr:uid="{00000000-0005-0000-0000-000001160000}"/>
    <cellStyle name="20% - Accent2 4 2 3 2" xfId="10913" hidden="1" xr:uid="{00000000-0005-0000-0000-000002160000}"/>
    <cellStyle name="20% - Accent2 4 2 3 2" xfId="11028" hidden="1" xr:uid="{00000000-0005-0000-0000-000003160000}"/>
    <cellStyle name="20% - Accent2 4 2 3 2" xfId="11751" hidden="1" xr:uid="{00000000-0005-0000-0000-000004160000}"/>
    <cellStyle name="20% - Accent2 4 2 3 2" xfId="11924" hidden="1" xr:uid="{00000000-0005-0000-0000-000005160000}"/>
    <cellStyle name="20% - Accent2 4 2 3 2" xfId="12317" hidden="1" xr:uid="{00000000-0005-0000-0000-000006160000}"/>
    <cellStyle name="20% - Accent2 4 2 3 2" xfId="12465" hidden="1" xr:uid="{00000000-0005-0000-0000-000007160000}"/>
    <cellStyle name="20% - Accent2 4 2 3 2" xfId="12803" hidden="1" xr:uid="{00000000-0005-0000-0000-000008160000}"/>
    <cellStyle name="20% - Accent2 4 2 3 2" xfId="13140" hidden="1" xr:uid="{00000000-0005-0000-0000-000009160000}"/>
    <cellStyle name="20% - Accent2 4 2 3 2" xfId="7211" hidden="1" xr:uid="{00000000-0005-0000-0000-00000A160000}"/>
    <cellStyle name="20% - Accent2 4 2 3 2" xfId="6841" hidden="1" xr:uid="{00000000-0005-0000-0000-00000B160000}"/>
    <cellStyle name="20% - Accent2 4 2 3 2" xfId="4688" hidden="1" xr:uid="{00000000-0005-0000-0000-00000C160000}"/>
    <cellStyle name="20% - Accent2 4 2 3 2" xfId="4156" hidden="1" xr:uid="{00000000-0005-0000-0000-00000D160000}"/>
    <cellStyle name="20% - Accent2 4 2 3 2" xfId="3041" hidden="1" xr:uid="{00000000-0005-0000-0000-00000E160000}"/>
    <cellStyle name="20% - Accent2 4 2 3 2" xfId="2575" hidden="1" xr:uid="{00000000-0005-0000-0000-00000F160000}"/>
    <cellStyle name="20% - Accent2 4 2 3 2" xfId="1372" hidden="1" xr:uid="{00000000-0005-0000-0000-000010160000}"/>
    <cellStyle name="20% - Accent2 4 2 3 2" xfId="305" hidden="1" xr:uid="{00000000-0005-0000-0000-000011160000}"/>
    <cellStyle name="20% - Accent2 4 2 3 2" xfId="14276" hidden="1" xr:uid="{00000000-0005-0000-0000-000012160000}"/>
    <cellStyle name="20% - Accent2 4 2 3 2" xfId="14391" hidden="1" xr:uid="{00000000-0005-0000-0000-000013160000}"/>
    <cellStyle name="20% - Accent2 4 2 3 2" xfId="15114" hidden="1" xr:uid="{00000000-0005-0000-0000-000014160000}"/>
    <cellStyle name="20% - Accent2 4 2 3 2" xfId="15287" hidden="1" xr:uid="{00000000-0005-0000-0000-000015160000}"/>
    <cellStyle name="20% - Accent2 4 2 3 2" xfId="15680" hidden="1" xr:uid="{00000000-0005-0000-0000-000016160000}"/>
    <cellStyle name="20% - Accent2 4 2 3 2" xfId="15828" hidden="1" xr:uid="{00000000-0005-0000-0000-000017160000}"/>
    <cellStyle name="20% - Accent2 4 2 3 2" xfId="16166" hidden="1" xr:uid="{00000000-0005-0000-0000-000018160000}"/>
    <cellStyle name="20% - Accent2 4 2 3 2" xfId="16503" hidden="1" xr:uid="{00000000-0005-0000-0000-000019160000}"/>
    <cellStyle name="20% - Accent2 4 2 3 2" xfId="17068" hidden="1" xr:uid="{00000000-0005-0000-0000-00001A160000}"/>
    <cellStyle name="20% - Accent2 4 2 3 2" xfId="17183" hidden="1" xr:uid="{00000000-0005-0000-0000-00001B160000}"/>
    <cellStyle name="20% - Accent2 4 2 3 2" xfId="17906" hidden="1" xr:uid="{00000000-0005-0000-0000-00001C160000}"/>
    <cellStyle name="20% - Accent2 4 2 3 2" xfId="18079" hidden="1" xr:uid="{00000000-0005-0000-0000-00001D160000}"/>
    <cellStyle name="20% - Accent2 4 2 3 2" xfId="18472" hidden="1" xr:uid="{00000000-0005-0000-0000-00001E160000}"/>
    <cellStyle name="20% - Accent2 4 2 3 2" xfId="18620" hidden="1" xr:uid="{00000000-0005-0000-0000-00001F160000}"/>
    <cellStyle name="20% - Accent2 4 2 3 2" xfId="18958" hidden="1" xr:uid="{00000000-0005-0000-0000-000020160000}"/>
    <cellStyle name="20% - Accent2 4 2 3 2" xfId="19295" hidden="1" xr:uid="{00000000-0005-0000-0000-000021160000}"/>
    <cellStyle name="20% - Accent2 4 2 3 2" xfId="13474" hidden="1" xr:uid="{00000000-0005-0000-0000-000022160000}"/>
    <cellStyle name="20% - Accent2 4 2 3 2" xfId="7637" hidden="1" xr:uid="{00000000-0005-0000-0000-000023160000}"/>
    <cellStyle name="20% - Accent2 4 2 3 2" xfId="5139" hidden="1" xr:uid="{00000000-0005-0000-0000-000024160000}"/>
    <cellStyle name="20% - Accent2 4 2 3 2" xfId="4494" hidden="1" xr:uid="{00000000-0005-0000-0000-000025160000}"/>
    <cellStyle name="20% - Accent2 4 2 3 2" xfId="3276" hidden="1" xr:uid="{00000000-0005-0000-0000-000026160000}"/>
    <cellStyle name="20% - Accent2 4 2 3 2" xfId="2705" hidden="1" xr:uid="{00000000-0005-0000-0000-000027160000}"/>
    <cellStyle name="20% - Accent2 4 2 3 2" xfId="1548" hidden="1" xr:uid="{00000000-0005-0000-0000-000028160000}"/>
    <cellStyle name="20% - Accent2 4 2 3 2" xfId="444" hidden="1" xr:uid="{00000000-0005-0000-0000-000029160000}"/>
    <cellStyle name="20% - Accent2 4 2 3 2" xfId="19998" hidden="1" xr:uid="{00000000-0005-0000-0000-00002A160000}"/>
    <cellStyle name="20% - Accent2 4 2 3 2" xfId="20113" hidden="1" xr:uid="{00000000-0005-0000-0000-00002B160000}"/>
    <cellStyle name="20% - Accent2 4 2 3 2" xfId="20836" hidden="1" xr:uid="{00000000-0005-0000-0000-00002C160000}"/>
    <cellStyle name="20% - Accent2 4 2 3 2" xfId="21009" hidden="1" xr:uid="{00000000-0005-0000-0000-00002D160000}"/>
    <cellStyle name="20% - Accent2 4 2 3 2" xfId="21402" hidden="1" xr:uid="{00000000-0005-0000-0000-00002E160000}"/>
    <cellStyle name="20% - Accent2 4 2 3 2" xfId="21550" hidden="1" xr:uid="{00000000-0005-0000-0000-00002F160000}"/>
    <cellStyle name="20% - Accent2 4 2 3 2" xfId="21888" hidden="1" xr:uid="{00000000-0005-0000-0000-000030160000}"/>
    <cellStyle name="20% - Accent2 4 2 3 2" xfId="22225" hidden="1" xr:uid="{00000000-0005-0000-0000-000031160000}"/>
    <cellStyle name="20% - Accent2 4 2 3 2" xfId="22790" hidden="1" xr:uid="{00000000-0005-0000-0000-000032160000}"/>
    <cellStyle name="20% - Accent2 4 2 3 2" xfId="22905" hidden="1" xr:uid="{00000000-0005-0000-0000-000033160000}"/>
    <cellStyle name="20% - Accent2 4 2 3 2" xfId="23628" hidden="1" xr:uid="{00000000-0005-0000-0000-000034160000}"/>
    <cellStyle name="20% - Accent2 4 2 3 2" xfId="23801" hidden="1" xr:uid="{00000000-0005-0000-0000-000035160000}"/>
    <cellStyle name="20% - Accent2 4 2 3 2" xfId="24194" hidden="1" xr:uid="{00000000-0005-0000-0000-000036160000}"/>
    <cellStyle name="20% - Accent2 4 2 3 2" xfId="24342" hidden="1" xr:uid="{00000000-0005-0000-0000-000037160000}"/>
    <cellStyle name="20% - Accent2 4 2 3 2" xfId="24680" hidden="1" xr:uid="{00000000-0005-0000-0000-000038160000}"/>
    <cellStyle name="20% - Accent2 4 2 3 2" xfId="25017" hidden="1" xr:uid="{00000000-0005-0000-0000-000039160000}"/>
    <cellStyle name="20% - Accent2 4 2 3 2" xfId="25800" hidden="1" xr:uid="{00000000-0005-0000-0000-00003A160000}"/>
    <cellStyle name="20% - Accent2 4 2 3 2" xfId="25984" hidden="1" xr:uid="{00000000-0005-0000-0000-00003B160000}"/>
    <cellStyle name="20% - Accent2 4 2 3 2" xfId="28002" hidden="1" xr:uid="{00000000-0005-0000-0000-00003C160000}"/>
    <cellStyle name="20% - Accent2 4 2 3 2" xfId="28366" hidden="1" xr:uid="{00000000-0005-0000-0000-00003D160000}"/>
    <cellStyle name="20% - Accent2 4 2 3 2" xfId="29530" hidden="1" xr:uid="{00000000-0005-0000-0000-00003E160000}"/>
    <cellStyle name="20% - Accent2 4 2 3 2" xfId="29986" hidden="1" xr:uid="{00000000-0005-0000-0000-00003F160000}"/>
    <cellStyle name="20% - Accent2 4 2 3 2" xfId="30828" hidden="1" xr:uid="{00000000-0005-0000-0000-000040160000}"/>
    <cellStyle name="20% - Accent2 4 2 3 2" xfId="31840" hidden="1" xr:uid="{00000000-0005-0000-0000-000041160000}"/>
    <cellStyle name="20% - Accent2 4 2 3 2" xfId="33249" hidden="1" xr:uid="{00000000-0005-0000-0000-000042160000}"/>
    <cellStyle name="20% - Accent2 4 2 3 2" xfId="33364" hidden="1" xr:uid="{00000000-0005-0000-0000-000043160000}"/>
    <cellStyle name="20% - Accent2 4 2 3 2" xfId="34087" hidden="1" xr:uid="{00000000-0005-0000-0000-000044160000}"/>
    <cellStyle name="20% - Accent2 4 2 3 2" xfId="34260" hidden="1" xr:uid="{00000000-0005-0000-0000-000045160000}"/>
    <cellStyle name="20% - Accent2 4 2 3 2" xfId="34653" hidden="1" xr:uid="{00000000-0005-0000-0000-000046160000}"/>
    <cellStyle name="20% - Accent2 4 2 3 2" xfId="34801" hidden="1" xr:uid="{00000000-0005-0000-0000-000047160000}"/>
    <cellStyle name="20% - Accent2 4 2 3 2" xfId="35139" hidden="1" xr:uid="{00000000-0005-0000-0000-000048160000}"/>
    <cellStyle name="20% - Accent2 4 2 3 2" xfId="35476" hidden="1" xr:uid="{00000000-0005-0000-0000-000049160000}"/>
    <cellStyle name="20% - Accent2 4 2 3 2" xfId="36041" hidden="1" xr:uid="{00000000-0005-0000-0000-00004A160000}"/>
    <cellStyle name="20% - Accent2 4 2 3 2" xfId="36156" hidden="1" xr:uid="{00000000-0005-0000-0000-00004B160000}"/>
    <cellStyle name="20% - Accent2 4 2 3 2" xfId="36879" hidden="1" xr:uid="{00000000-0005-0000-0000-00004C160000}"/>
    <cellStyle name="20% - Accent2 4 2 3 2" xfId="37052" hidden="1" xr:uid="{00000000-0005-0000-0000-00004D160000}"/>
    <cellStyle name="20% - Accent2 4 2 3 2" xfId="37445" hidden="1" xr:uid="{00000000-0005-0000-0000-00004E160000}"/>
    <cellStyle name="20% - Accent2 4 2 3 2" xfId="37593" hidden="1" xr:uid="{00000000-0005-0000-0000-00004F160000}"/>
    <cellStyle name="20% - Accent2 4 2 3 2" xfId="37931" hidden="1" xr:uid="{00000000-0005-0000-0000-000050160000}"/>
    <cellStyle name="20% - Accent2 4 2 3 2" xfId="38268" hidden="1" xr:uid="{00000000-0005-0000-0000-000051160000}"/>
    <cellStyle name="20% - Accent2 4 2 3 2" xfId="32339" hidden="1" xr:uid="{00000000-0005-0000-0000-000052160000}"/>
    <cellStyle name="20% - Accent2 4 2 3 2" xfId="31969" hidden="1" xr:uid="{00000000-0005-0000-0000-000053160000}"/>
    <cellStyle name="20% - Accent2 4 2 3 2" xfId="29816" hidden="1" xr:uid="{00000000-0005-0000-0000-000054160000}"/>
    <cellStyle name="20% - Accent2 4 2 3 2" xfId="29284" hidden="1" xr:uid="{00000000-0005-0000-0000-000055160000}"/>
    <cellStyle name="20% - Accent2 4 2 3 2" xfId="28169" hidden="1" xr:uid="{00000000-0005-0000-0000-000056160000}"/>
    <cellStyle name="20% - Accent2 4 2 3 2" xfId="27703" hidden="1" xr:uid="{00000000-0005-0000-0000-000057160000}"/>
    <cellStyle name="20% - Accent2 4 2 3 2" xfId="26500" hidden="1" xr:uid="{00000000-0005-0000-0000-000058160000}"/>
    <cellStyle name="20% - Accent2 4 2 3 2" xfId="25433" hidden="1" xr:uid="{00000000-0005-0000-0000-000059160000}"/>
    <cellStyle name="20% - Accent2 4 2 3 2" xfId="39404" hidden="1" xr:uid="{00000000-0005-0000-0000-00005A160000}"/>
    <cellStyle name="20% - Accent2 4 2 3 2" xfId="39519" hidden="1" xr:uid="{00000000-0005-0000-0000-00005B160000}"/>
    <cellStyle name="20% - Accent2 4 2 3 2" xfId="40242" hidden="1" xr:uid="{00000000-0005-0000-0000-00005C160000}"/>
    <cellStyle name="20% - Accent2 4 2 3 2" xfId="40415" hidden="1" xr:uid="{00000000-0005-0000-0000-00005D160000}"/>
    <cellStyle name="20% - Accent2 4 2 3 2" xfId="40808" hidden="1" xr:uid="{00000000-0005-0000-0000-00005E160000}"/>
    <cellStyle name="20% - Accent2 4 2 3 2" xfId="40956" hidden="1" xr:uid="{00000000-0005-0000-0000-00005F160000}"/>
    <cellStyle name="20% - Accent2 4 2 3 2" xfId="41294" hidden="1" xr:uid="{00000000-0005-0000-0000-000060160000}"/>
    <cellStyle name="20% - Accent2 4 2 3 2" xfId="41631" hidden="1" xr:uid="{00000000-0005-0000-0000-000061160000}"/>
    <cellStyle name="20% - Accent2 4 2 3 2" xfId="42196" hidden="1" xr:uid="{00000000-0005-0000-0000-000062160000}"/>
    <cellStyle name="20% - Accent2 4 2 3 2" xfId="42311" hidden="1" xr:uid="{00000000-0005-0000-0000-000063160000}"/>
    <cellStyle name="20% - Accent2 4 2 3 2" xfId="43034" hidden="1" xr:uid="{00000000-0005-0000-0000-000064160000}"/>
    <cellStyle name="20% - Accent2 4 2 3 2" xfId="43207" hidden="1" xr:uid="{00000000-0005-0000-0000-000065160000}"/>
    <cellStyle name="20% - Accent2 4 2 3 2" xfId="43600" hidden="1" xr:uid="{00000000-0005-0000-0000-000066160000}"/>
    <cellStyle name="20% - Accent2 4 2 3 2" xfId="43748" hidden="1" xr:uid="{00000000-0005-0000-0000-000067160000}"/>
    <cellStyle name="20% - Accent2 4 2 3 2" xfId="44086" hidden="1" xr:uid="{00000000-0005-0000-0000-000068160000}"/>
    <cellStyle name="20% - Accent2 4 2 3 2" xfId="44423" hidden="1" xr:uid="{00000000-0005-0000-0000-000069160000}"/>
    <cellStyle name="20% - Accent2 4 2 3 2" xfId="38602" hidden="1" xr:uid="{00000000-0005-0000-0000-00006A160000}"/>
    <cellStyle name="20% - Accent2 4 2 3 2" xfId="32765" hidden="1" xr:uid="{00000000-0005-0000-0000-00006B160000}"/>
    <cellStyle name="20% - Accent2 4 2 3 2" xfId="30267" hidden="1" xr:uid="{00000000-0005-0000-0000-00006C160000}"/>
    <cellStyle name="20% - Accent2 4 2 3 2" xfId="29622" hidden="1" xr:uid="{00000000-0005-0000-0000-00006D160000}"/>
    <cellStyle name="20% - Accent2 4 2 3 2" xfId="28404" hidden="1" xr:uid="{00000000-0005-0000-0000-00006E160000}"/>
    <cellStyle name="20% - Accent2 4 2 3 2" xfId="27833" hidden="1" xr:uid="{00000000-0005-0000-0000-00006F160000}"/>
    <cellStyle name="20% - Accent2 4 2 3 2" xfId="26676" hidden="1" xr:uid="{00000000-0005-0000-0000-000070160000}"/>
    <cellStyle name="20% - Accent2 4 2 3 2" xfId="25572" hidden="1" xr:uid="{00000000-0005-0000-0000-000071160000}"/>
    <cellStyle name="20% - Accent2 4 2 3 2" xfId="45126" hidden="1" xr:uid="{00000000-0005-0000-0000-000072160000}"/>
    <cellStyle name="20% - Accent2 4 2 3 2" xfId="45241" hidden="1" xr:uid="{00000000-0005-0000-0000-000073160000}"/>
    <cellStyle name="20% - Accent2 4 2 3 2" xfId="45964" hidden="1" xr:uid="{00000000-0005-0000-0000-000074160000}"/>
    <cellStyle name="20% - Accent2 4 2 3 2" xfId="46137" hidden="1" xr:uid="{00000000-0005-0000-0000-000075160000}"/>
    <cellStyle name="20% - Accent2 4 2 3 2" xfId="46530" hidden="1" xr:uid="{00000000-0005-0000-0000-000076160000}"/>
    <cellStyle name="20% - Accent2 4 2 3 2" xfId="46678" hidden="1" xr:uid="{00000000-0005-0000-0000-000077160000}"/>
    <cellStyle name="20% - Accent2 4 2 3 2" xfId="47016" hidden="1" xr:uid="{00000000-0005-0000-0000-000078160000}"/>
    <cellStyle name="20% - Accent2 4 2 3 2" xfId="47353" hidden="1" xr:uid="{00000000-0005-0000-0000-000079160000}"/>
    <cellStyle name="20% - Accent2 4 2 3 2" xfId="47918" hidden="1" xr:uid="{00000000-0005-0000-0000-00007A160000}"/>
    <cellStyle name="20% - Accent2 4 2 3 2" xfId="48033" hidden="1" xr:uid="{00000000-0005-0000-0000-00007B160000}"/>
    <cellStyle name="20% - Accent2 4 2 3 2" xfId="48756" hidden="1" xr:uid="{00000000-0005-0000-0000-00007C160000}"/>
    <cellStyle name="20% - Accent2 4 2 3 2" xfId="48929" hidden="1" xr:uid="{00000000-0005-0000-0000-00007D160000}"/>
    <cellStyle name="20% - Accent2 4 2 3 2" xfId="49322" hidden="1" xr:uid="{00000000-0005-0000-0000-00007E160000}"/>
    <cellStyle name="20% - Accent2 4 2 3 2" xfId="49470" hidden="1" xr:uid="{00000000-0005-0000-0000-00007F160000}"/>
    <cellStyle name="20% - Accent2 4 2 3 2" xfId="49808" hidden="1" xr:uid="{00000000-0005-0000-0000-000080160000}"/>
    <cellStyle name="20% - Accent2 4 2 3 2" xfId="50145" hidden="1" xr:uid="{00000000-0005-0000-0000-000081160000}"/>
    <cellStyle name="20% - Accent2 4 2 4 2" xfId="626" hidden="1" xr:uid="{00000000-0005-0000-0000-000082160000}"/>
    <cellStyle name="20% - Accent2 4 2 4 2" xfId="810" hidden="1" xr:uid="{00000000-0005-0000-0000-000083160000}"/>
    <cellStyle name="20% - Accent2 4 2 4 2" xfId="2828" hidden="1" xr:uid="{00000000-0005-0000-0000-000084160000}"/>
    <cellStyle name="20% - Accent2 4 2 4 2" xfId="3192" hidden="1" xr:uid="{00000000-0005-0000-0000-000085160000}"/>
    <cellStyle name="20% - Accent2 4 2 4 2" xfId="4356" hidden="1" xr:uid="{00000000-0005-0000-0000-000086160000}"/>
    <cellStyle name="20% - Accent2 4 2 4 2" xfId="4812" hidden="1" xr:uid="{00000000-0005-0000-0000-000087160000}"/>
    <cellStyle name="20% - Accent2 4 2 4 2" xfId="5654" hidden="1" xr:uid="{00000000-0005-0000-0000-000088160000}"/>
    <cellStyle name="20% - Accent2 4 2 4 2" xfId="6666" hidden="1" xr:uid="{00000000-0005-0000-0000-000089160000}"/>
    <cellStyle name="20% - Accent2 4 2 4 2" xfId="8075" hidden="1" xr:uid="{00000000-0005-0000-0000-00008A160000}"/>
    <cellStyle name="20% - Accent2 4 2 4 2" xfId="8190" hidden="1" xr:uid="{00000000-0005-0000-0000-00008B160000}"/>
    <cellStyle name="20% - Accent2 4 2 4 2" xfId="8913" hidden="1" xr:uid="{00000000-0005-0000-0000-00008C160000}"/>
    <cellStyle name="20% - Accent2 4 2 4 2" xfId="9086" hidden="1" xr:uid="{00000000-0005-0000-0000-00008D160000}"/>
    <cellStyle name="20% - Accent2 4 2 4 2" xfId="9479" hidden="1" xr:uid="{00000000-0005-0000-0000-00008E160000}"/>
    <cellStyle name="20% - Accent2 4 2 4 2" xfId="9627" hidden="1" xr:uid="{00000000-0005-0000-0000-00008F160000}"/>
    <cellStyle name="20% - Accent2 4 2 4 2" xfId="9965" hidden="1" xr:uid="{00000000-0005-0000-0000-000090160000}"/>
    <cellStyle name="20% - Accent2 4 2 4 2" xfId="10302" hidden="1" xr:uid="{00000000-0005-0000-0000-000091160000}"/>
    <cellStyle name="20% - Accent2 4 2 4 2" xfId="10867" hidden="1" xr:uid="{00000000-0005-0000-0000-000092160000}"/>
    <cellStyle name="20% - Accent2 4 2 4 2" xfId="10982" hidden="1" xr:uid="{00000000-0005-0000-0000-000093160000}"/>
    <cellStyle name="20% - Accent2 4 2 4 2" xfId="11705" hidden="1" xr:uid="{00000000-0005-0000-0000-000094160000}"/>
    <cellStyle name="20% - Accent2 4 2 4 2" xfId="11878" hidden="1" xr:uid="{00000000-0005-0000-0000-000095160000}"/>
    <cellStyle name="20% - Accent2 4 2 4 2" xfId="12271" hidden="1" xr:uid="{00000000-0005-0000-0000-000096160000}"/>
    <cellStyle name="20% - Accent2 4 2 4 2" xfId="12419" hidden="1" xr:uid="{00000000-0005-0000-0000-000097160000}"/>
    <cellStyle name="20% - Accent2 4 2 4 2" xfId="12757" hidden="1" xr:uid="{00000000-0005-0000-0000-000098160000}"/>
    <cellStyle name="20% - Accent2 4 2 4 2" xfId="13094" hidden="1" xr:uid="{00000000-0005-0000-0000-000099160000}"/>
    <cellStyle name="20% - Accent2 4 2 4 2" xfId="7258" hidden="1" xr:uid="{00000000-0005-0000-0000-00009A160000}"/>
    <cellStyle name="20% - Accent2 4 2 4 2" xfId="6887" hidden="1" xr:uid="{00000000-0005-0000-0000-00009B160000}"/>
    <cellStyle name="20% - Accent2 4 2 4 2" xfId="4734" hidden="1" xr:uid="{00000000-0005-0000-0000-00009C160000}"/>
    <cellStyle name="20% - Accent2 4 2 4 2" xfId="4202" hidden="1" xr:uid="{00000000-0005-0000-0000-00009D160000}"/>
    <cellStyle name="20% - Accent2 4 2 4 2" xfId="3089" hidden="1" xr:uid="{00000000-0005-0000-0000-00009E160000}"/>
    <cellStyle name="20% - Accent2 4 2 4 2" xfId="2621" hidden="1" xr:uid="{00000000-0005-0000-0000-00009F160000}"/>
    <cellStyle name="20% - Accent2 4 2 4 2" xfId="1426" hidden="1" xr:uid="{00000000-0005-0000-0000-0000A0160000}"/>
    <cellStyle name="20% - Accent2 4 2 4 2" xfId="380" hidden="1" xr:uid="{00000000-0005-0000-0000-0000A1160000}"/>
    <cellStyle name="20% - Accent2 4 2 4 2" xfId="14230" hidden="1" xr:uid="{00000000-0005-0000-0000-0000A2160000}"/>
    <cellStyle name="20% - Accent2 4 2 4 2" xfId="14345" hidden="1" xr:uid="{00000000-0005-0000-0000-0000A3160000}"/>
    <cellStyle name="20% - Accent2 4 2 4 2" xfId="15068" hidden="1" xr:uid="{00000000-0005-0000-0000-0000A4160000}"/>
    <cellStyle name="20% - Accent2 4 2 4 2" xfId="15241" hidden="1" xr:uid="{00000000-0005-0000-0000-0000A5160000}"/>
    <cellStyle name="20% - Accent2 4 2 4 2" xfId="15634" hidden="1" xr:uid="{00000000-0005-0000-0000-0000A6160000}"/>
    <cellStyle name="20% - Accent2 4 2 4 2" xfId="15782" hidden="1" xr:uid="{00000000-0005-0000-0000-0000A7160000}"/>
    <cellStyle name="20% - Accent2 4 2 4 2" xfId="16120" hidden="1" xr:uid="{00000000-0005-0000-0000-0000A8160000}"/>
    <cellStyle name="20% - Accent2 4 2 4 2" xfId="16457" hidden="1" xr:uid="{00000000-0005-0000-0000-0000A9160000}"/>
    <cellStyle name="20% - Accent2 4 2 4 2" xfId="17022" hidden="1" xr:uid="{00000000-0005-0000-0000-0000AA160000}"/>
    <cellStyle name="20% - Accent2 4 2 4 2" xfId="17137" hidden="1" xr:uid="{00000000-0005-0000-0000-0000AB160000}"/>
    <cellStyle name="20% - Accent2 4 2 4 2" xfId="17860" hidden="1" xr:uid="{00000000-0005-0000-0000-0000AC160000}"/>
    <cellStyle name="20% - Accent2 4 2 4 2" xfId="18033" hidden="1" xr:uid="{00000000-0005-0000-0000-0000AD160000}"/>
    <cellStyle name="20% - Accent2 4 2 4 2" xfId="18426" hidden="1" xr:uid="{00000000-0005-0000-0000-0000AE160000}"/>
    <cellStyle name="20% - Accent2 4 2 4 2" xfId="18574" hidden="1" xr:uid="{00000000-0005-0000-0000-0000AF160000}"/>
    <cellStyle name="20% - Accent2 4 2 4 2" xfId="18912" hidden="1" xr:uid="{00000000-0005-0000-0000-0000B0160000}"/>
    <cellStyle name="20% - Accent2 4 2 4 2" xfId="19249" hidden="1" xr:uid="{00000000-0005-0000-0000-0000B1160000}"/>
    <cellStyle name="20% - Accent2 4 2 4 2" xfId="13521" hidden="1" xr:uid="{00000000-0005-0000-0000-0000B2160000}"/>
    <cellStyle name="20% - Accent2 4 2 4 2" xfId="7683" hidden="1" xr:uid="{00000000-0005-0000-0000-0000B3160000}"/>
    <cellStyle name="20% - Accent2 4 2 4 2" xfId="5191" hidden="1" xr:uid="{00000000-0005-0000-0000-0000B4160000}"/>
    <cellStyle name="20% - Accent2 4 2 4 2" xfId="4553" hidden="1" xr:uid="{00000000-0005-0000-0000-0000B5160000}"/>
    <cellStyle name="20% - Accent2 4 2 4 2" xfId="3322" hidden="1" xr:uid="{00000000-0005-0000-0000-0000B6160000}"/>
    <cellStyle name="20% - Accent2 4 2 4 2" xfId="2754" hidden="1" xr:uid="{00000000-0005-0000-0000-0000B7160000}"/>
    <cellStyle name="20% - Accent2 4 2 4 2" xfId="1599" hidden="1" xr:uid="{00000000-0005-0000-0000-0000B8160000}"/>
    <cellStyle name="20% - Accent2 4 2 4 2" xfId="495" hidden="1" xr:uid="{00000000-0005-0000-0000-0000B9160000}"/>
    <cellStyle name="20% - Accent2 4 2 4 2" xfId="19952" hidden="1" xr:uid="{00000000-0005-0000-0000-0000BA160000}"/>
    <cellStyle name="20% - Accent2 4 2 4 2" xfId="20067" hidden="1" xr:uid="{00000000-0005-0000-0000-0000BB160000}"/>
    <cellStyle name="20% - Accent2 4 2 4 2" xfId="20790" hidden="1" xr:uid="{00000000-0005-0000-0000-0000BC160000}"/>
    <cellStyle name="20% - Accent2 4 2 4 2" xfId="20963" hidden="1" xr:uid="{00000000-0005-0000-0000-0000BD160000}"/>
    <cellStyle name="20% - Accent2 4 2 4 2" xfId="21356" hidden="1" xr:uid="{00000000-0005-0000-0000-0000BE160000}"/>
    <cellStyle name="20% - Accent2 4 2 4 2" xfId="21504" hidden="1" xr:uid="{00000000-0005-0000-0000-0000BF160000}"/>
    <cellStyle name="20% - Accent2 4 2 4 2" xfId="21842" hidden="1" xr:uid="{00000000-0005-0000-0000-0000C0160000}"/>
    <cellStyle name="20% - Accent2 4 2 4 2" xfId="22179" hidden="1" xr:uid="{00000000-0005-0000-0000-0000C1160000}"/>
    <cellStyle name="20% - Accent2 4 2 4 2" xfId="22744" hidden="1" xr:uid="{00000000-0005-0000-0000-0000C2160000}"/>
    <cellStyle name="20% - Accent2 4 2 4 2" xfId="22859" hidden="1" xr:uid="{00000000-0005-0000-0000-0000C3160000}"/>
    <cellStyle name="20% - Accent2 4 2 4 2" xfId="23582" hidden="1" xr:uid="{00000000-0005-0000-0000-0000C4160000}"/>
    <cellStyle name="20% - Accent2 4 2 4 2" xfId="23755" hidden="1" xr:uid="{00000000-0005-0000-0000-0000C5160000}"/>
    <cellStyle name="20% - Accent2 4 2 4 2" xfId="24148" hidden="1" xr:uid="{00000000-0005-0000-0000-0000C6160000}"/>
    <cellStyle name="20% - Accent2 4 2 4 2" xfId="24296" hidden="1" xr:uid="{00000000-0005-0000-0000-0000C7160000}"/>
    <cellStyle name="20% - Accent2 4 2 4 2" xfId="24634" hidden="1" xr:uid="{00000000-0005-0000-0000-0000C8160000}"/>
    <cellStyle name="20% - Accent2 4 2 4 2" xfId="24971" hidden="1" xr:uid="{00000000-0005-0000-0000-0000C9160000}"/>
    <cellStyle name="20% - Accent2 4 2 4 2" xfId="25754" hidden="1" xr:uid="{00000000-0005-0000-0000-0000CA160000}"/>
    <cellStyle name="20% - Accent2 4 2 4 2" xfId="25938" hidden="1" xr:uid="{00000000-0005-0000-0000-0000CB160000}"/>
    <cellStyle name="20% - Accent2 4 2 4 2" xfId="27956" hidden="1" xr:uid="{00000000-0005-0000-0000-0000CC160000}"/>
    <cellStyle name="20% - Accent2 4 2 4 2" xfId="28320" hidden="1" xr:uid="{00000000-0005-0000-0000-0000CD160000}"/>
    <cellStyle name="20% - Accent2 4 2 4 2" xfId="29484" hidden="1" xr:uid="{00000000-0005-0000-0000-0000CE160000}"/>
    <cellStyle name="20% - Accent2 4 2 4 2" xfId="29940" hidden="1" xr:uid="{00000000-0005-0000-0000-0000CF160000}"/>
    <cellStyle name="20% - Accent2 4 2 4 2" xfId="30782" hidden="1" xr:uid="{00000000-0005-0000-0000-0000D0160000}"/>
    <cellStyle name="20% - Accent2 4 2 4 2" xfId="31794" hidden="1" xr:uid="{00000000-0005-0000-0000-0000D1160000}"/>
    <cellStyle name="20% - Accent2 4 2 4 2" xfId="33203" hidden="1" xr:uid="{00000000-0005-0000-0000-0000D2160000}"/>
    <cellStyle name="20% - Accent2 4 2 4 2" xfId="33318" hidden="1" xr:uid="{00000000-0005-0000-0000-0000D3160000}"/>
    <cellStyle name="20% - Accent2 4 2 4 2" xfId="34041" hidden="1" xr:uid="{00000000-0005-0000-0000-0000D4160000}"/>
    <cellStyle name="20% - Accent2 4 2 4 2" xfId="34214" hidden="1" xr:uid="{00000000-0005-0000-0000-0000D5160000}"/>
    <cellStyle name="20% - Accent2 4 2 4 2" xfId="34607" hidden="1" xr:uid="{00000000-0005-0000-0000-0000D6160000}"/>
    <cellStyle name="20% - Accent2 4 2 4 2" xfId="34755" hidden="1" xr:uid="{00000000-0005-0000-0000-0000D7160000}"/>
    <cellStyle name="20% - Accent2 4 2 4 2" xfId="35093" hidden="1" xr:uid="{00000000-0005-0000-0000-0000D8160000}"/>
    <cellStyle name="20% - Accent2 4 2 4 2" xfId="35430" hidden="1" xr:uid="{00000000-0005-0000-0000-0000D9160000}"/>
    <cellStyle name="20% - Accent2 4 2 4 2" xfId="35995" hidden="1" xr:uid="{00000000-0005-0000-0000-0000DA160000}"/>
    <cellStyle name="20% - Accent2 4 2 4 2" xfId="36110" hidden="1" xr:uid="{00000000-0005-0000-0000-0000DB160000}"/>
    <cellStyle name="20% - Accent2 4 2 4 2" xfId="36833" hidden="1" xr:uid="{00000000-0005-0000-0000-0000DC160000}"/>
    <cellStyle name="20% - Accent2 4 2 4 2" xfId="37006" hidden="1" xr:uid="{00000000-0005-0000-0000-0000DD160000}"/>
    <cellStyle name="20% - Accent2 4 2 4 2" xfId="37399" hidden="1" xr:uid="{00000000-0005-0000-0000-0000DE160000}"/>
    <cellStyle name="20% - Accent2 4 2 4 2" xfId="37547" hidden="1" xr:uid="{00000000-0005-0000-0000-0000DF160000}"/>
    <cellStyle name="20% - Accent2 4 2 4 2" xfId="37885" hidden="1" xr:uid="{00000000-0005-0000-0000-0000E0160000}"/>
    <cellStyle name="20% - Accent2 4 2 4 2" xfId="38222" hidden="1" xr:uid="{00000000-0005-0000-0000-0000E1160000}"/>
    <cellStyle name="20% - Accent2 4 2 4 2" xfId="32386" hidden="1" xr:uid="{00000000-0005-0000-0000-0000E2160000}"/>
    <cellStyle name="20% - Accent2 4 2 4 2" xfId="32015" hidden="1" xr:uid="{00000000-0005-0000-0000-0000E3160000}"/>
    <cellStyle name="20% - Accent2 4 2 4 2" xfId="29862" hidden="1" xr:uid="{00000000-0005-0000-0000-0000E4160000}"/>
    <cellStyle name="20% - Accent2 4 2 4 2" xfId="29330" hidden="1" xr:uid="{00000000-0005-0000-0000-0000E5160000}"/>
    <cellStyle name="20% - Accent2 4 2 4 2" xfId="28217" hidden="1" xr:uid="{00000000-0005-0000-0000-0000E6160000}"/>
    <cellStyle name="20% - Accent2 4 2 4 2" xfId="27749" hidden="1" xr:uid="{00000000-0005-0000-0000-0000E7160000}"/>
    <cellStyle name="20% - Accent2 4 2 4 2" xfId="26554" hidden="1" xr:uid="{00000000-0005-0000-0000-0000E8160000}"/>
    <cellStyle name="20% - Accent2 4 2 4 2" xfId="25508" hidden="1" xr:uid="{00000000-0005-0000-0000-0000E9160000}"/>
    <cellStyle name="20% - Accent2 4 2 4 2" xfId="39358" hidden="1" xr:uid="{00000000-0005-0000-0000-0000EA160000}"/>
    <cellStyle name="20% - Accent2 4 2 4 2" xfId="39473" hidden="1" xr:uid="{00000000-0005-0000-0000-0000EB160000}"/>
    <cellStyle name="20% - Accent2 4 2 4 2" xfId="40196" hidden="1" xr:uid="{00000000-0005-0000-0000-0000EC160000}"/>
    <cellStyle name="20% - Accent2 4 2 4 2" xfId="40369" hidden="1" xr:uid="{00000000-0005-0000-0000-0000ED160000}"/>
    <cellStyle name="20% - Accent2 4 2 4 2" xfId="40762" hidden="1" xr:uid="{00000000-0005-0000-0000-0000EE160000}"/>
    <cellStyle name="20% - Accent2 4 2 4 2" xfId="40910" hidden="1" xr:uid="{00000000-0005-0000-0000-0000EF160000}"/>
    <cellStyle name="20% - Accent2 4 2 4 2" xfId="41248" hidden="1" xr:uid="{00000000-0005-0000-0000-0000F0160000}"/>
    <cellStyle name="20% - Accent2 4 2 4 2" xfId="41585" hidden="1" xr:uid="{00000000-0005-0000-0000-0000F1160000}"/>
    <cellStyle name="20% - Accent2 4 2 4 2" xfId="42150" hidden="1" xr:uid="{00000000-0005-0000-0000-0000F2160000}"/>
    <cellStyle name="20% - Accent2 4 2 4 2" xfId="42265" hidden="1" xr:uid="{00000000-0005-0000-0000-0000F3160000}"/>
    <cellStyle name="20% - Accent2 4 2 4 2" xfId="42988" hidden="1" xr:uid="{00000000-0005-0000-0000-0000F4160000}"/>
    <cellStyle name="20% - Accent2 4 2 4 2" xfId="43161" hidden="1" xr:uid="{00000000-0005-0000-0000-0000F5160000}"/>
    <cellStyle name="20% - Accent2 4 2 4 2" xfId="43554" hidden="1" xr:uid="{00000000-0005-0000-0000-0000F6160000}"/>
    <cellStyle name="20% - Accent2 4 2 4 2" xfId="43702" hidden="1" xr:uid="{00000000-0005-0000-0000-0000F7160000}"/>
    <cellStyle name="20% - Accent2 4 2 4 2" xfId="44040" hidden="1" xr:uid="{00000000-0005-0000-0000-0000F8160000}"/>
    <cellStyle name="20% - Accent2 4 2 4 2" xfId="44377" hidden="1" xr:uid="{00000000-0005-0000-0000-0000F9160000}"/>
    <cellStyle name="20% - Accent2 4 2 4 2" xfId="38649" hidden="1" xr:uid="{00000000-0005-0000-0000-0000FA160000}"/>
    <cellStyle name="20% - Accent2 4 2 4 2" xfId="32811" hidden="1" xr:uid="{00000000-0005-0000-0000-0000FB160000}"/>
    <cellStyle name="20% - Accent2 4 2 4 2" xfId="30319" hidden="1" xr:uid="{00000000-0005-0000-0000-0000FC160000}"/>
    <cellStyle name="20% - Accent2 4 2 4 2" xfId="29681" hidden="1" xr:uid="{00000000-0005-0000-0000-0000FD160000}"/>
    <cellStyle name="20% - Accent2 4 2 4 2" xfId="28450" hidden="1" xr:uid="{00000000-0005-0000-0000-0000FE160000}"/>
    <cellStyle name="20% - Accent2 4 2 4 2" xfId="27882" hidden="1" xr:uid="{00000000-0005-0000-0000-0000FF160000}"/>
    <cellStyle name="20% - Accent2 4 2 4 2" xfId="26727" hidden="1" xr:uid="{00000000-0005-0000-0000-000000170000}"/>
    <cellStyle name="20% - Accent2 4 2 4 2" xfId="25623" hidden="1" xr:uid="{00000000-0005-0000-0000-000001170000}"/>
    <cellStyle name="20% - Accent2 4 2 4 2" xfId="45080" hidden="1" xr:uid="{00000000-0005-0000-0000-000002170000}"/>
    <cellStyle name="20% - Accent2 4 2 4 2" xfId="45195" hidden="1" xr:uid="{00000000-0005-0000-0000-000003170000}"/>
    <cellStyle name="20% - Accent2 4 2 4 2" xfId="45918" hidden="1" xr:uid="{00000000-0005-0000-0000-000004170000}"/>
    <cellStyle name="20% - Accent2 4 2 4 2" xfId="46091" hidden="1" xr:uid="{00000000-0005-0000-0000-000005170000}"/>
    <cellStyle name="20% - Accent2 4 2 4 2" xfId="46484" hidden="1" xr:uid="{00000000-0005-0000-0000-000006170000}"/>
    <cellStyle name="20% - Accent2 4 2 4 2" xfId="46632" hidden="1" xr:uid="{00000000-0005-0000-0000-000007170000}"/>
    <cellStyle name="20% - Accent2 4 2 4 2" xfId="46970" hidden="1" xr:uid="{00000000-0005-0000-0000-000008170000}"/>
    <cellStyle name="20% - Accent2 4 2 4 2" xfId="47307" hidden="1" xr:uid="{00000000-0005-0000-0000-000009170000}"/>
    <cellStyle name="20% - Accent2 4 2 4 2" xfId="47872" hidden="1" xr:uid="{00000000-0005-0000-0000-00000A170000}"/>
    <cellStyle name="20% - Accent2 4 2 4 2" xfId="47987" hidden="1" xr:uid="{00000000-0005-0000-0000-00000B170000}"/>
    <cellStyle name="20% - Accent2 4 2 4 2" xfId="48710" hidden="1" xr:uid="{00000000-0005-0000-0000-00000C170000}"/>
    <cellStyle name="20% - Accent2 4 2 4 2" xfId="48883" hidden="1" xr:uid="{00000000-0005-0000-0000-00000D170000}"/>
    <cellStyle name="20% - Accent2 4 2 4 2" xfId="49276" hidden="1" xr:uid="{00000000-0005-0000-0000-00000E170000}"/>
    <cellStyle name="20% - Accent2 4 2 4 2" xfId="49424" hidden="1" xr:uid="{00000000-0005-0000-0000-00000F170000}"/>
    <cellStyle name="20% - Accent2 4 2 4 2" xfId="49762" hidden="1" xr:uid="{00000000-0005-0000-0000-000010170000}"/>
    <cellStyle name="20% - Accent2 4 2 4 2" xfId="50099" hidden="1" xr:uid="{00000000-0005-0000-0000-000011170000}"/>
    <cellStyle name="20% - Accent2 4 3 3 2" xfId="625" hidden="1" xr:uid="{00000000-0005-0000-0000-000012170000}"/>
    <cellStyle name="20% - Accent2 4 3 3 2" xfId="809" hidden="1" xr:uid="{00000000-0005-0000-0000-000013170000}"/>
    <cellStyle name="20% - Accent2 4 3 3 2" xfId="2827" hidden="1" xr:uid="{00000000-0005-0000-0000-000014170000}"/>
    <cellStyle name="20% - Accent2 4 3 3 2" xfId="3191" hidden="1" xr:uid="{00000000-0005-0000-0000-000015170000}"/>
    <cellStyle name="20% - Accent2 4 3 3 2" xfId="4355" hidden="1" xr:uid="{00000000-0005-0000-0000-000016170000}"/>
    <cellStyle name="20% - Accent2 4 3 3 2" xfId="4811" hidden="1" xr:uid="{00000000-0005-0000-0000-000017170000}"/>
    <cellStyle name="20% - Accent2 4 3 3 2" xfId="5653" hidden="1" xr:uid="{00000000-0005-0000-0000-000018170000}"/>
    <cellStyle name="20% - Accent2 4 3 3 2" xfId="6665" hidden="1" xr:uid="{00000000-0005-0000-0000-000019170000}"/>
    <cellStyle name="20% - Accent2 4 3 3 2" xfId="8074" hidden="1" xr:uid="{00000000-0005-0000-0000-00001A170000}"/>
    <cellStyle name="20% - Accent2 4 3 3 2" xfId="8189" hidden="1" xr:uid="{00000000-0005-0000-0000-00001B170000}"/>
    <cellStyle name="20% - Accent2 4 3 3 2" xfId="8912" hidden="1" xr:uid="{00000000-0005-0000-0000-00001C170000}"/>
    <cellStyle name="20% - Accent2 4 3 3 2" xfId="9085" hidden="1" xr:uid="{00000000-0005-0000-0000-00001D170000}"/>
    <cellStyle name="20% - Accent2 4 3 3 2" xfId="9478" hidden="1" xr:uid="{00000000-0005-0000-0000-00001E170000}"/>
    <cellStyle name="20% - Accent2 4 3 3 2" xfId="9626" hidden="1" xr:uid="{00000000-0005-0000-0000-00001F170000}"/>
    <cellStyle name="20% - Accent2 4 3 3 2" xfId="9964" hidden="1" xr:uid="{00000000-0005-0000-0000-000020170000}"/>
    <cellStyle name="20% - Accent2 4 3 3 2" xfId="10301" hidden="1" xr:uid="{00000000-0005-0000-0000-000021170000}"/>
    <cellStyle name="20% - Accent2 4 3 3 2" xfId="10866" hidden="1" xr:uid="{00000000-0005-0000-0000-000022170000}"/>
    <cellStyle name="20% - Accent2 4 3 3 2" xfId="10981" hidden="1" xr:uid="{00000000-0005-0000-0000-000023170000}"/>
    <cellStyle name="20% - Accent2 4 3 3 2" xfId="11704" hidden="1" xr:uid="{00000000-0005-0000-0000-000024170000}"/>
    <cellStyle name="20% - Accent2 4 3 3 2" xfId="11877" hidden="1" xr:uid="{00000000-0005-0000-0000-000025170000}"/>
    <cellStyle name="20% - Accent2 4 3 3 2" xfId="12270" hidden="1" xr:uid="{00000000-0005-0000-0000-000026170000}"/>
    <cellStyle name="20% - Accent2 4 3 3 2" xfId="12418" hidden="1" xr:uid="{00000000-0005-0000-0000-000027170000}"/>
    <cellStyle name="20% - Accent2 4 3 3 2" xfId="12756" hidden="1" xr:uid="{00000000-0005-0000-0000-000028170000}"/>
    <cellStyle name="20% - Accent2 4 3 3 2" xfId="13093" hidden="1" xr:uid="{00000000-0005-0000-0000-000029170000}"/>
    <cellStyle name="20% - Accent2 4 3 3 2" xfId="7259" hidden="1" xr:uid="{00000000-0005-0000-0000-00002A170000}"/>
    <cellStyle name="20% - Accent2 4 3 3 2" xfId="6888" hidden="1" xr:uid="{00000000-0005-0000-0000-00002B170000}"/>
    <cellStyle name="20% - Accent2 4 3 3 2" xfId="4735" hidden="1" xr:uid="{00000000-0005-0000-0000-00002C170000}"/>
    <cellStyle name="20% - Accent2 4 3 3 2" xfId="4203" hidden="1" xr:uid="{00000000-0005-0000-0000-00002D170000}"/>
    <cellStyle name="20% - Accent2 4 3 3 2" xfId="3090" hidden="1" xr:uid="{00000000-0005-0000-0000-00002E170000}"/>
    <cellStyle name="20% - Accent2 4 3 3 2" xfId="2622" hidden="1" xr:uid="{00000000-0005-0000-0000-00002F170000}"/>
    <cellStyle name="20% - Accent2 4 3 3 2" xfId="1427" hidden="1" xr:uid="{00000000-0005-0000-0000-000030170000}"/>
    <cellStyle name="20% - Accent2 4 3 3 2" xfId="381" hidden="1" xr:uid="{00000000-0005-0000-0000-000031170000}"/>
    <cellStyle name="20% - Accent2 4 3 3 2" xfId="14229" hidden="1" xr:uid="{00000000-0005-0000-0000-000032170000}"/>
    <cellStyle name="20% - Accent2 4 3 3 2" xfId="14344" hidden="1" xr:uid="{00000000-0005-0000-0000-000033170000}"/>
    <cellStyle name="20% - Accent2 4 3 3 2" xfId="15067" hidden="1" xr:uid="{00000000-0005-0000-0000-000034170000}"/>
    <cellStyle name="20% - Accent2 4 3 3 2" xfId="15240" hidden="1" xr:uid="{00000000-0005-0000-0000-000035170000}"/>
    <cellStyle name="20% - Accent2 4 3 3 2" xfId="15633" hidden="1" xr:uid="{00000000-0005-0000-0000-000036170000}"/>
    <cellStyle name="20% - Accent2 4 3 3 2" xfId="15781" hidden="1" xr:uid="{00000000-0005-0000-0000-000037170000}"/>
    <cellStyle name="20% - Accent2 4 3 3 2" xfId="16119" hidden="1" xr:uid="{00000000-0005-0000-0000-000038170000}"/>
    <cellStyle name="20% - Accent2 4 3 3 2" xfId="16456" hidden="1" xr:uid="{00000000-0005-0000-0000-000039170000}"/>
    <cellStyle name="20% - Accent2 4 3 3 2" xfId="17021" hidden="1" xr:uid="{00000000-0005-0000-0000-00003A170000}"/>
    <cellStyle name="20% - Accent2 4 3 3 2" xfId="17136" hidden="1" xr:uid="{00000000-0005-0000-0000-00003B170000}"/>
    <cellStyle name="20% - Accent2 4 3 3 2" xfId="17859" hidden="1" xr:uid="{00000000-0005-0000-0000-00003C170000}"/>
    <cellStyle name="20% - Accent2 4 3 3 2" xfId="18032" hidden="1" xr:uid="{00000000-0005-0000-0000-00003D170000}"/>
    <cellStyle name="20% - Accent2 4 3 3 2" xfId="18425" hidden="1" xr:uid="{00000000-0005-0000-0000-00003E170000}"/>
    <cellStyle name="20% - Accent2 4 3 3 2" xfId="18573" hidden="1" xr:uid="{00000000-0005-0000-0000-00003F170000}"/>
    <cellStyle name="20% - Accent2 4 3 3 2" xfId="18911" hidden="1" xr:uid="{00000000-0005-0000-0000-000040170000}"/>
    <cellStyle name="20% - Accent2 4 3 3 2" xfId="19248" hidden="1" xr:uid="{00000000-0005-0000-0000-000041170000}"/>
    <cellStyle name="20% - Accent2 4 3 3 2" xfId="13522" hidden="1" xr:uid="{00000000-0005-0000-0000-000042170000}"/>
    <cellStyle name="20% - Accent2 4 3 3 2" xfId="7684" hidden="1" xr:uid="{00000000-0005-0000-0000-000043170000}"/>
    <cellStyle name="20% - Accent2 4 3 3 2" xfId="5192" hidden="1" xr:uid="{00000000-0005-0000-0000-000044170000}"/>
    <cellStyle name="20% - Accent2 4 3 3 2" xfId="4554" hidden="1" xr:uid="{00000000-0005-0000-0000-000045170000}"/>
    <cellStyle name="20% - Accent2 4 3 3 2" xfId="3323" hidden="1" xr:uid="{00000000-0005-0000-0000-000046170000}"/>
    <cellStyle name="20% - Accent2 4 3 3 2" xfId="2755" hidden="1" xr:uid="{00000000-0005-0000-0000-000047170000}"/>
    <cellStyle name="20% - Accent2 4 3 3 2" xfId="1600" hidden="1" xr:uid="{00000000-0005-0000-0000-000048170000}"/>
    <cellStyle name="20% - Accent2 4 3 3 2" xfId="496" hidden="1" xr:uid="{00000000-0005-0000-0000-000049170000}"/>
    <cellStyle name="20% - Accent2 4 3 3 2" xfId="19951" hidden="1" xr:uid="{00000000-0005-0000-0000-00004A170000}"/>
    <cellStyle name="20% - Accent2 4 3 3 2" xfId="20066" hidden="1" xr:uid="{00000000-0005-0000-0000-00004B170000}"/>
    <cellStyle name="20% - Accent2 4 3 3 2" xfId="20789" hidden="1" xr:uid="{00000000-0005-0000-0000-00004C170000}"/>
    <cellStyle name="20% - Accent2 4 3 3 2" xfId="20962" hidden="1" xr:uid="{00000000-0005-0000-0000-00004D170000}"/>
    <cellStyle name="20% - Accent2 4 3 3 2" xfId="21355" hidden="1" xr:uid="{00000000-0005-0000-0000-00004E170000}"/>
    <cellStyle name="20% - Accent2 4 3 3 2" xfId="21503" hidden="1" xr:uid="{00000000-0005-0000-0000-00004F170000}"/>
    <cellStyle name="20% - Accent2 4 3 3 2" xfId="21841" hidden="1" xr:uid="{00000000-0005-0000-0000-000050170000}"/>
    <cellStyle name="20% - Accent2 4 3 3 2" xfId="22178" hidden="1" xr:uid="{00000000-0005-0000-0000-000051170000}"/>
    <cellStyle name="20% - Accent2 4 3 3 2" xfId="22743" hidden="1" xr:uid="{00000000-0005-0000-0000-000052170000}"/>
    <cellStyle name="20% - Accent2 4 3 3 2" xfId="22858" hidden="1" xr:uid="{00000000-0005-0000-0000-000053170000}"/>
    <cellStyle name="20% - Accent2 4 3 3 2" xfId="23581" hidden="1" xr:uid="{00000000-0005-0000-0000-000054170000}"/>
    <cellStyle name="20% - Accent2 4 3 3 2" xfId="23754" hidden="1" xr:uid="{00000000-0005-0000-0000-000055170000}"/>
    <cellStyle name="20% - Accent2 4 3 3 2" xfId="24147" hidden="1" xr:uid="{00000000-0005-0000-0000-000056170000}"/>
    <cellStyle name="20% - Accent2 4 3 3 2" xfId="24295" hidden="1" xr:uid="{00000000-0005-0000-0000-000057170000}"/>
    <cellStyle name="20% - Accent2 4 3 3 2" xfId="24633" hidden="1" xr:uid="{00000000-0005-0000-0000-000058170000}"/>
    <cellStyle name="20% - Accent2 4 3 3 2" xfId="24970" hidden="1" xr:uid="{00000000-0005-0000-0000-000059170000}"/>
    <cellStyle name="20% - Accent2 4 3 3 2" xfId="25753" hidden="1" xr:uid="{00000000-0005-0000-0000-00005A170000}"/>
    <cellStyle name="20% - Accent2 4 3 3 2" xfId="25937" hidden="1" xr:uid="{00000000-0005-0000-0000-00005B170000}"/>
    <cellStyle name="20% - Accent2 4 3 3 2" xfId="27955" hidden="1" xr:uid="{00000000-0005-0000-0000-00005C170000}"/>
    <cellStyle name="20% - Accent2 4 3 3 2" xfId="28319" hidden="1" xr:uid="{00000000-0005-0000-0000-00005D170000}"/>
    <cellStyle name="20% - Accent2 4 3 3 2" xfId="29483" hidden="1" xr:uid="{00000000-0005-0000-0000-00005E170000}"/>
    <cellStyle name="20% - Accent2 4 3 3 2" xfId="29939" hidden="1" xr:uid="{00000000-0005-0000-0000-00005F170000}"/>
    <cellStyle name="20% - Accent2 4 3 3 2" xfId="30781" hidden="1" xr:uid="{00000000-0005-0000-0000-000060170000}"/>
    <cellStyle name="20% - Accent2 4 3 3 2" xfId="31793" hidden="1" xr:uid="{00000000-0005-0000-0000-000061170000}"/>
    <cellStyle name="20% - Accent2 4 3 3 2" xfId="33202" hidden="1" xr:uid="{00000000-0005-0000-0000-000062170000}"/>
    <cellStyle name="20% - Accent2 4 3 3 2" xfId="33317" hidden="1" xr:uid="{00000000-0005-0000-0000-000063170000}"/>
    <cellStyle name="20% - Accent2 4 3 3 2" xfId="34040" hidden="1" xr:uid="{00000000-0005-0000-0000-000064170000}"/>
    <cellStyle name="20% - Accent2 4 3 3 2" xfId="34213" hidden="1" xr:uid="{00000000-0005-0000-0000-000065170000}"/>
    <cellStyle name="20% - Accent2 4 3 3 2" xfId="34606" hidden="1" xr:uid="{00000000-0005-0000-0000-000066170000}"/>
    <cellStyle name="20% - Accent2 4 3 3 2" xfId="34754" hidden="1" xr:uid="{00000000-0005-0000-0000-000067170000}"/>
    <cellStyle name="20% - Accent2 4 3 3 2" xfId="35092" hidden="1" xr:uid="{00000000-0005-0000-0000-000068170000}"/>
    <cellStyle name="20% - Accent2 4 3 3 2" xfId="35429" hidden="1" xr:uid="{00000000-0005-0000-0000-000069170000}"/>
    <cellStyle name="20% - Accent2 4 3 3 2" xfId="35994" hidden="1" xr:uid="{00000000-0005-0000-0000-00006A170000}"/>
    <cellStyle name="20% - Accent2 4 3 3 2" xfId="36109" hidden="1" xr:uid="{00000000-0005-0000-0000-00006B170000}"/>
    <cellStyle name="20% - Accent2 4 3 3 2" xfId="36832" hidden="1" xr:uid="{00000000-0005-0000-0000-00006C170000}"/>
    <cellStyle name="20% - Accent2 4 3 3 2" xfId="37005" hidden="1" xr:uid="{00000000-0005-0000-0000-00006D170000}"/>
    <cellStyle name="20% - Accent2 4 3 3 2" xfId="37398" hidden="1" xr:uid="{00000000-0005-0000-0000-00006E170000}"/>
    <cellStyle name="20% - Accent2 4 3 3 2" xfId="37546" hidden="1" xr:uid="{00000000-0005-0000-0000-00006F170000}"/>
    <cellStyle name="20% - Accent2 4 3 3 2" xfId="37884" hidden="1" xr:uid="{00000000-0005-0000-0000-000070170000}"/>
    <cellStyle name="20% - Accent2 4 3 3 2" xfId="38221" hidden="1" xr:uid="{00000000-0005-0000-0000-000071170000}"/>
    <cellStyle name="20% - Accent2 4 3 3 2" xfId="32387" hidden="1" xr:uid="{00000000-0005-0000-0000-000072170000}"/>
    <cellStyle name="20% - Accent2 4 3 3 2" xfId="32016" hidden="1" xr:uid="{00000000-0005-0000-0000-000073170000}"/>
    <cellStyle name="20% - Accent2 4 3 3 2" xfId="29863" hidden="1" xr:uid="{00000000-0005-0000-0000-000074170000}"/>
    <cellStyle name="20% - Accent2 4 3 3 2" xfId="29331" hidden="1" xr:uid="{00000000-0005-0000-0000-000075170000}"/>
    <cellStyle name="20% - Accent2 4 3 3 2" xfId="28218" hidden="1" xr:uid="{00000000-0005-0000-0000-000076170000}"/>
    <cellStyle name="20% - Accent2 4 3 3 2" xfId="27750" hidden="1" xr:uid="{00000000-0005-0000-0000-000077170000}"/>
    <cellStyle name="20% - Accent2 4 3 3 2" xfId="26555" hidden="1" xr:uid="{00000000-0005-0000-0000-000078170000}"/>
    <cellStyle name="20% - Accent2 4 3 3 2" xfId="25509" hidden="1" xr:uid="{00000000-0005-0000-0000-000079170000}"/>
    <cellStyle name="20% - Accent2 4 3 3 2" xfId="39357" hidden="1" xr:uid="{00000000-0005-0000-0000-00007A170000}"/>
    <cellStyle name="20% - Accent2 4 3 3 2" xfId="39472" hidden="1" xr:uid="{00000000-0005-0000-0000-00007B170000}"/>
    <cellStyle name="20% - Accent2 4 3 3 2" xfId="40195" hidden="1" xr:uid="{00000000-0005-0000-0000-00007C170000}"/>
    <cellStyle name="20% - Accent2 4 3 3 2" xfId="40368" hidden="1" xr:uid="{00000000-0005-0000-0000-00007D170000}"/>
    <cellStyle name="20% - Accent2 4 3 3 2" xfId="40761" hidden="1" xr:uid="{00000000-0005-0000-0000-00007E170000}"/>
    <cellStyle name="20% - Accent2 4 3 3 2" xfId="40909" hidden="1" xr:uid="{00000000-0005-0000-0000-00007F170000}"/>
    <cellStyle name="20% - Accent2 4 3 3 2" xfId="41247" hidden="1" xr:uid="{00000000-0005-0000-0000-000080170000}"/>
    <cellStyle name="20% - Accent2 4 3 3 2" xfId="41584" hidden="1" xr:uid="{00000000-0005-0000-0000-000081170000}"/>
    <cellStyle name="20% - Accent2 4 3 3 2" xfId="42149" hidden="1" xr:uid="{00000000-0005-0000-0000-000082170000}"/>
    <cellStyle name="20% - Accent2 4 3 3 2" xfId="42264" hidden="1" xr:uid="{00000000-0005-0000-0000-000083170000}"/>
    <cellStyle name="20% - Accent2 4 3 3 2" xfId="42987" hidden="1" xr:uid="{00000000-0005-0000-0000-000084170000}"/>
    <cellStyle name="20% - Accent2 4 3 3 2" xfId="43160" hidden="1" xr:uid="{00000000-0005-0000-0000-000085170000}"/>
    <cellStyle name="20% - Accent2 4 3 3 2" xfId="43553" hidden="1" xr:uid="{00000000-0005-0000-0000-000086170000}"/>
    <cellStyle name="20% - Accent2 4 3 3 2" xfId="43701" hidden="1" xr:uid="{00000000-0005-0000-0000-000087170000}"/>
    <cellStyle name="20% - Accent2 4 3 3 2" xfId="44039" hidden="1" xr:uid="{00000000-0005-0000-0000-000088170000}"/>
    <cellStyle name="20% - Accent2 4 3 3 2" xfId="44376" hidden="1" xr:uid="{00000000-0005-0000-0000-000089170000}"/>
    <cellStyle name="20% - Accent2 4 3 3 2" xfId="38650" hidden="1" xr:uid="{00000000-0005-0000-0000-00008A170000}"/>
    <cellStyle name="20% - Accent2 4 3 3 2" xfId="32812" hidden="1" xr:uid="{00000000-0005-0000-0000-00008B170000}"/>
    <cellStyle name="20% - Accent2 4 3 3 2" xfId="30320" hidden="1" xr:uid="{00000000-0005-0000-0000-00008C170000}"/>
    <cellStyle name="20% - Accent2 4 3 3 2" xfId="29682" hidden="1" xr:uid="{00000000-0005-0000-0000-00008D170000}"/>
    <cellStyle name="20% - Accent2 4 3 3 2" xfId="28451" hidden="1" xr:uid="{00000000-0005-0000-0000-00008E170000}"/>
    <cellStyle name="20% - Accent2 4 3 3 2" xfId="27883" hidden="1" xr:uid="{00000000-0005-0000-0000-00008F170000}"/>
    <cellStyle name="20% - Accent2 4 3 3 2" xfId="26728" hidden="1" xr:uid="{00000000-0005-0000-0000-000090170000}"/>
    <cellStyle name="20% - Accent2 4 3 3 2" xfId="25624" hidden="1" xr:uid="{00000000-0005-0000-0000-000091170000}"/>
    <cellStyle name="20% - Accent2 4 3 3 2" xfId="45079" hidden="1" xr:uid="{00000000-0005-0000-0000-000092170000}"/>
    <cellStyle name="20% - Accent2 4 3 3 2" xfId="45194" hidden="1" xr:uid="{00000000-0005-0000-0000-000093170000}"/>
    <cellStyle name="20% - Accent2 4 3 3 2" xfId="45917" hidden="1" xr:uid="{00000000-0005-0000-0000-000094170000}"/>
    <cellStyle name="20% - Accent2 4 3 3 2" xfId="46090" hidden="1" xr:uid="{00000000-0005-0000-0000-000095170000}"/>
    <cellStyle name="20% - Accent2 4 3 3 2" xfId="46483" hidden="1" xr:uid="{00000000-0005-0000-0000-000096170000}"/>
    <cellStyle name="20% - Accent2 4 3 3 2" xfId="46631" hidden="1" xr:uid="{00000000-0005-0000-0000-000097170000}"/>
    <cellStyle name="20% - Accent2 4 3 3 2" xfId="46969" hidden="1" xr:uid="{00000000-0005-0000-0000-000098170000}"/>
    <cellStyle name="20% - Accent2 4 3 3 2" xfId="47306" hidden="1" xr:uid="{00000000-0005-0000-0000-000099170000}"/>
    <cellStyle name="20% - Accent2 4 3 3 2" xfId="47871" hidden="1" xr:uid="{00000000-0005-0000-0000-00009A170000}"/>
    <cellStyle name="20% - Accent2 4 3 3 2" xfId="47986" hidden="1" xr:uid="{00000000-0005-0000-0000-00009B170000}"/>
    <cellStyle name="20% - Accent2 4 3 3 2" xfId="48709" hidden="1" xr:uid="{00000000-0005-0000-0000-00009C170000}"/>
    <cellStyle name="20% - Accent2 4 3 3 2" xfId="48882" hidden="1" xr:uid="{00000000-0005-0000-0000-00009D170000}"/>
    <cellStyle name="20% - Accent2 4 3 3 2" xfId="49275" hidden="1" xr:uid="{00000000-0005-0000-0000-00009E170000}"/>
    <cellStyle name="20% - Accent2 4 3 3 2" xfId="49423" hidden="1" xr:uid="{00000000-0005-0000-0000-00009F170000}"/>
    <cellStyle name="20% - Accent2 4 3 3 2" xfId="49761" hidden="1" xr:uid="{00000000-0005-0000-0000-0000A0170000}"/>
    <cellStyle name="20% - Accent2 4 3 3 2" xfId="50098" hidden="1" xr:uid="{00000000-0005-0000-0000-0000A1170000}"/>
    <cellStyle name="20% - Accent2 5 2" xfId="609" hidden="1" xr:uid="{00000000-0005-0000-0000-0000A2170000}"/>
    <cellStyle name="20% - Accent2 5 2" xfId="793" hidden="1" xr:uid="{00000000-0005-0000-0000-0000A3170000}"/>
    <cellStyle name="20% - Accent2 5 2" xfId="2811" hidden="1" xr:uid="{00000000-0005-0000-0000-0000A4170000}"/>
    <cellStyle name="20% - Accent2 5 2" xfId="3175" hidden="1" xr:uid="{00000000-0005-0000-0000-0000A5170000}"/>
    <cellStyle name="20% - Accent2 5 2" xfId="4339" hidden="1" xr:uid="{00000000-0005-0000-0000-0000A6170000}"/>
    <cellStyle name="20% - Accent2 5 2" xfId="4795" hidden="1" xr:uid="{00000000-0005-0000-0000-0000A7170000}"/>
    <cellStyle name="20% - Accent2 5 2" xfId="5637" hidden="1" xr:uid="{00000000-0005-0000-0000-0000A8170000}"/>
    <cellStyle name="20% - Accent2 5 2" xfId="6649" hidden="1" xr:uid="{00000000-0005-0000-0000-0000A9170000}"/>
    <cellStyle name="20% - Accent2 5 2" xfId="8058" hidden="1" xr:uid="{00000000-0005-0000-0000-0000AA170000}"/>
    <cellStyle name="20% - Accent2 5 2" xfId="8173" hidden="1" xr:uid="{00000000-0005-0000-0000-0000AB170000}"/>
    <cellStyle name="20% - Accent2 5 2" xfId="8896" hidden="1" xr:uid="{00000000-0005-0000-0000-0000AC170000}"/>
    <cellStyle name="20% - Accent2 5 2" xfId="9069" hidden="1" xr:uid="{00000000-0005-0000-0000-0000AD170000}"/>
    <cellStyle name="20% - Accent2 5 2" xfId="9462" hidden="1" xr:uid="{00000000-0005-0000-0000-0000AE170000}"/>
    <cellStyle name="20% - Accent2 5 2" xfId="9610" hidden="1" xr:uid="{00000000-0005-0000-0000-0000AF170000}"/>
    <cellStyle name="20% - Accent2 5 2" xfId="9948" hidden="1" xr:uid="{00000000-0005-0000-0000-0000B0170000}"/>
    <cellStyle name="20% - Accent2 5 2" xfId="10285" hidden="1" xr:uid="{00000000-0005-0000-0000-0000B1170000}"/>
    <cellStyle name="20% - Accent2 5 2" xfId="10850" hidden="1" xr:uid="{00000000-0005-0000-0000-0000B2170000}"/>
    <cellStyle name="20% - Accent2 5 2" xfId="10965" hidden="1" xr:uid="{00000000-0005-0000-0000-0000B3170000}"/>
    <cellStyle name="20% - Accent2 5 2" xfId="11688" hidden="1" xr:uid="{00000000-0005-0000-0000-0000B4170000}"/>
    <cellStyle name="20% - Accent2 5 2" xfId="11861" hidden="1" xr:uid="{00000000-0005-0000-0000-0000B5170000}"/>
    <cellStyle name="20% - Accent2 5 2" xfId="12254" hidden="1" xr:uid="{00000000-0005-0000-0000-0000B6170000}"/>
    <cellStyle name="20% - Accent2 5 2" xfId="12402" hidden="1" xr:uid="{00000000-0005-0000-0000-0000B7170000}"/>
    <cellStyle name="20% - Accent2 5 2" xfId="12740" hidden="1" xr:uid="{00000000-0005-0000-0000-0000B8170000}"/>
    <cellStyle name="20% - Accent2 5 2" xfId="13077" hidden="1" xr:uid="{00000000-0005-0000-0000-0000B9170000}"/>
    <cellStyle name="20% - Accent2 5 2" xfId="7276" hidden="1" xr:uid="{00000000-0005-0000-0000-0000BA170000}"/>
    <cellStyle name="20% - Accent2 5 2" xfId="6904" hidden="1" xr:uid="{00000000-0005-0000-0000-0000BB170000}"/>
    <cellStyle name="20% - Accent2 5 2" xfId="4752" hidden="1" xr:uid="{00000000-0005-0000-0000-0000BC170000}"/>
    <cellStyle name="20% - Accent2 5 2" xfId="4219" hidden="1" xr:uid="{00000000-0005-0000-0000-0000BD170000}"/>
    <cellStyle name="20% - Accent2 5 2" xfId="3107" hidden="1" xr:uid="{00000000-0005-0000-0000-0000BE170000}"/>
    <cellStyle name="20% - Accent2 5 2" xfId="2638" hidden="1" xr:uid="{00000000-0005-0000-0000-0000BF170000}"/>
    <cellStyle name="20% - Accent2 5 2" xfId="1446" hidden="1" xr:uid="{00000000-0005-0000-0000-0000C0170000}"/>
    <cellStyle name="20% - Accent2 5 2" xfId="399" hidden="1" xr:uid="{00000000-0005-0000-0000-0000C1170000}"/>
    <cellStyle name="20% - Accent2 5 2" xfId="14213" hidden="1" xr:uid="{00000000-0005-0000-0000-0000C2170000}"/>
    <cellStyle name="20% - Accent2 5 2" xfId="14328" hidden="1" xr:uid="{00000000-0005-0000-0000-0000C3170000}"/>
    <cellStyle name="20% - Accent2 5 2" xfId="15051" hidden="1" xr:uid="{00000000-0005-0000-0000-0000C4170000}"/>
    <cellStyle name="20% - Accent2 5 2" xfId="15224" hidden="1" xr:uid="{00000000-0005-0000-0000-0000C5170000}"/>
    <cellStyle name="20% - Accent2 5 2" xfId="15617" hidden="1" xr:uid="{00000000-0005-0000-0000-0000C6170000}"/>
    <cellStyle name="20% - Accent2 5 2" xfId="15765" hidden="1" xr:uid="{00000000-0005-0000-0000-0000C7170000}"/>
    <cellStyle name="20% - Accent2 5 2" xfId="16103" hidden="1" xr:uid="{00000000-0005-0000-0000-0000C8170000}"/>
    <cellStyle name="20% - Accent2 5 2" xfId="16440" hidden="1" xr:uid="{00000000-0005-0000-0000-0000C9170000}"/>
    <cellStyle name="20% - Accent2 5 2" xfId="17005" hidden="1" xr:uid="{00000000-0005-0000-0000-0000CA170000}"/>
    <cellStyle name="20% - Accent2 5 2" xfId="17120" hidden="1" xr:uid="{00000000-0005-0000-0000-0000CB170000}"/>
    <cellStyle name="20% - Accent2 5 2" xfId="17843" hidden="1" xr:uid="{00000000-0005-0000-0000-0000CC170000}"/>
    <cellStyle name="20% - Accent2 5 2" xfId="18016" hidden="1" xr:uid="{00000000-0005-0000-0000-0000CD170000}"/>
    <cellStyle name="20% - Accent2 5 2" xfId="18409" hidden="1" xr:uid="{00000000-0005-0000-0000-0000CE170000}"/>
    <cellStyle name="20% - Accent2 5 2" xfId="18557" hidden="1" xr:uid="{00000000-0005-0000-0000-0000CF170000}"/>
    <cellStyle name="20% - Accent2 5 2" xfId="18895" hidden="1" xr:uid="{00000000-0005-0000-0000-0000D0170000}"/>
    <cellStyle name="20% - Accent2 5 2" xfId="19232" hidden="1" xr:uid="{00000000-0005-0000-0000-0000D1170000}"/>
    <cellStyle name="20% - Accent2 5 2" xfId="13539" hidden="1" xr:uid="{00000000-0005-0000-0000-0000D2170000}"/>
    <cellStyle name="20% - Accent2 5 2" xfId="7700" hidden="1" xr:uid="{00000000-0005-0000-0000-0000D3170000}"/>
    <cellStyle name="20% - Accent2 5 2" xfId="5211" hidden="1" xr:uid="{00000000-0005-0000-0000-0000D4170000}"/>
    <cellStyle name="20% - Accent2 5 2" xfId="4572" hidden="1" xr:uid="{00000000-0005-0000-0000-0000D5170000}"/>
    <cellStyle name="20% - Accent2 5 2" xfId="3339" hidden="1" xr:uid="{00000000-0005-0000-0000-0000D6170000}"/>
    <cellStyle name="20% - Accent2 5 2" xfId="2773" hidden="1" xr:uid="{00000000-0005-0000-0000-0000D7170000}"/>
    <cellStyle name="20% - Accent2 5 2" xfId="1618" hidden="1" xr:uid="{00000000-0005-0000-0000-0000D8170000}"/>
    <cellStyle name="20% - Accent2 5 2" xfId="515" hidden="1" xr:uid="{00000000-0005-0000-0000-0000D9170000}"/>
    <cellStyle name="20% - Accent2 5 2" xfId="19935" hidden="1" xr:uid="{00000000-0005-0000-0000-0000DA170000}"/>
    <cellStyle name="20% - Accent2 5 2" xfId="20050" hidden="1" xr:uid="{00000000-0005-0000-0000-0000DB170000}"/>
    <cellStyle name="20% - Accent2 5 2" xfId="20773" hidden="1" xr:uid="{00000000-0005-0000-0000-0000DC170000}"/>
    <cellStyle name="20% - Accent2 5 2" xfId="20946" hidden="1" xr:uid="{00000000-0005-0000-0000-0000DD170000}"/>
    <cellStyle name="20% - Accent2 5 2" xfId="21339" hidden="1" xr:uid="{00000000-0005-0000-0000-0000DE170000}"/>
    <cellStyle name="20% - Accent2 5 2" xfId="21487" hidden="1" xr:uid="{00000000-0005-0000-0000-0000DF170000}"/>
    <cellStyle name="20% - Accent2 5 2" xfId="21825" hidden="1" xr:uid="{00000000-0005-0000-0000-0000E0170000}"/>
    <cellStyle name="20% - Accent2 5 2" xfId="22162" hidden="1" xr:uid="{00000000-0005-0000-0000-0000E1170000}"/>
    <cellStyle name="20% - Accent2 5 2" xfId="22727" hidden="1" xr:uid="{00000000-0005-0000-0000-0000E2170000}"/>
    <cellStyle name="20% - Accent2 5 2" xfId="22842" hidden="1" xr:uid="{00000000-0005-0000-0000-0000E3170000}"/>
    <cellStyle name="20% - Accent2 5 2" xfId="23565" hidden="1" xr:uid="{00000000-0005-0000-0000-0000E4170000}"/>
    <cellStyle name="20% - Accent2 5 2" xfId="23738" hidden="1" xr:uid="{00000000-0005-0000-0000-0000E5170000}"/>
    <cellStyle name="20% - Accent2 5 2" xfId="24131" hidden="1" xr:uid="{00000000-0005-0000-0000-0000E6170000}"/>
    <cellStyle name="20% - Accent2 5 2" xfId="24279" hidden="1" xr:uid="{00000000-0005-0000-0000-0000E7170000}"/>
    <cellStyle name="20% - Accent2 5 2" xfId="24617" hidden="1" xr:uid="{00000000-0005-0000-0000-0000E8170000}"/>
    <cellStyle name="20% - Accent2 5 2" xfId="24954" hidden="1" xr:uid="{00000000-0005-0000-0000-0000E9170000}"/>
    <cellStyle name="20% - Accent2 5 2" xfId="25737" hidden="1" xr:uid="{00000000-0005-0000-0000-0000EA170000}"/>
    <cellStyle name="20% - Accent2 5 2" xfId="25921" hidden="1" xr:uid="{00000000-0005-0000-0000-0000EB170000}"/>
    <cellStyle name="20% - Accent2 5 2" xfId="27939" hidden="1" xr:uid="{00000000-0005-0000-0000-0000EC170000}"/>
    <cellStyle name="20% - Accent2 5 2" xfId="28303" hidden="1" xr:uid="{00000000-0005-0000-0000-0000ED170000}"/>
    <cellStyle name="20% - Accent2 5 2" xfId="29467" hidden="1" xr:uid="{00000000-0005-0000-0000-0000EE170000}"/>
    <cellStyle name="20% - Accent2 5 2" xfId="29923" hidden="1" xr:uid="{00000000-0005-0000-0000-0000EF170000}"/>
    <cellStyle name="20% - Accent2 5 2" xfId="30765" hidden="1" xr:uid="{00000000-0005-0000-0000-0000F0170000}"/>
    <cellStyle name="20% - Accent2 5 2" xfId="31777" hidden="1" xr:uid="{00000000-0005-0000-0000-0000F1170000}"/>
    <cellStyle name="20% - Accent2 5 2" xfId="33186" hidden="1" xr:uid="{00000000-0005-0000-0000-0000F2170000}"/>
    <cellStyle name="20% - Accent2 5 2" xfId="33301" hidden="1" xr:uid="{00000000-0005-0000-0000-0000F3170000}"/>
    <cellStyle name="20% - Accent2 5 2" xfId="34024" hidden="1" xr:uid="{00000000-0005-0000-0000-0000F4170000}"/>
    <cellStyle name="20% - Accent2 5 2" xfId="34197" hidden="1" xr:uid="{00000000-0005-0000-0000-0000F5170000}"/>
    <cellStyle name="20% - Accent2 5 2" xfId="34590" hidden="1" xr:uid="{00000000-0005-0000-0000-0000F6170000}"/>
    <cellStyle name="20% - Accent2 5 2" xfId="34738" hidden="1" xr:uid="{00000000-0005-0000-0000-0000F7170000}"/>
    <cellStyle name="20% - Accent2 5 2" xfId="35076" hidden="1" xr:uid="{00000000-0005-0000-0000-0000F8170000}"/>
    <cellStyle name="20% - Accent2 5 2" xfId="35413" hidden="1" xr:uid="{00000000-0005-0000-0000-0000F9170000}"/>
    <cellStyle name="20% - Accent2 5 2" xfId="35978" hidden="1" xr:uid="{00000000-0005-0000-0000-0000FA170000}"/>
    <cellStyle name="20% - Accent2 5 2" xfId="36093" hidden="1" xr:uid="{00000000-0005-0000-0000-0000FB170000}"/>
    <cellStyle name="20% - Accent2 5 2" xfId="36816" hidden="1" xr:uid="{00000000-0005-0000-0000-0000FC170000}"/>
    <cellStyle name="20% - Accent2 5 2" xfId="36989" hidden="1" xr:uid="{00000000-0005-0000-0000-0000FD170000}"/>
    <cellStyle name="20% - Accent2 5 2" xfId="37382" hidden="1" xr:uid="{00000000-0005-0000-0000-0000FE170000}"/>
    <cellStyle name="20% - Accent2 5 2" xfId="37530" hidden="1" xr:uid="{00000000-0005-0000-0000-0000FF170000}"/>
    <cellStyle name="20% - Accent2 5 2" xfId="37868" hidden="1" xr:uid="{00000000-0005-0000-0000-000000180000}"/>
    <cellStyle name="20% - Accent2 5 2" xfId="38205" hidden="1" xr:uid="{00000000-0005-0000-0000-000001180000}"/>
    <cellStyle name="20% - Accent2 5 2" xfId="32404" hidden="1" xr:uid="{00000000-0005-0000-0000-000002180000}"/>
    <cellStyle name="20% - Accent2 5 2" xfId="32032" hidden="1" xr:uid="{00000000-0005-0000-0000-000003180000}"/>
    <cellStyle name="20% - Accent2 5 2" xfId="29880" hidden="1" xr:uid="{00000000-0005-0000-0000-000004180000}"/>
    <cellStyle name="20% - Accent2 5 2" xfId="29347" hidden="1" xr:uid="{00000000-0005-0000-0000-000005180000}"/>
    <cellStyle name="20% - Accent2 5 2" xfId="28235" hidden="1" xr:uid="{00000000-0005-0000-0000-000006180000}"/>
    <cellStyle name="20% - Accent2 5 2" xfId="27766" hidden="1" xr:uid="{00000000-0005-0000-0000-000007180000}"/>
    <cellStyle name="20% - Accent2 5 2" xfId="26574" hidden="1" xr:uid="{00000000-0005-0000-0000-000008180000}"/>
    <cellStyle name="20% - Accent2 5 2" xfId="25527" hidden="1" xr:uid="{00000000-0005-0000-0000-000009180000}"/>
    <cellStyle name="20% - Accent2 5 2" xfId="39341" hidden="1" xr:uid="{00000000-0005-0000-0000-00000A180000}"/>
    <cellStyle name="20% - Accent2 5 2" xfId="39456" hidden="1" xr:uid="{00000000-0005-0000-0000-00000B180000}"/>
    <cellStyle name="20% - Accent2 5 2" xfId="40179" hidden="1" xr:uid="{00000000-0005-0000-0000-00000C180000}"/>
    <cellStyle name="20% - Accent2 5 2" xfId="40352" hidden="1" xr:uid="{00000000-0005-0000-0000-00000D180000}"/>
    <cellStyle name="20% - Accent2 5 2" xfId="40745" hidden="1" xr:uid="{00000000-0005-0000-0000-00000E180000}"/>
    <cellStyle name="20% - Accent2 5 2" xfId="40893" hidden="1" xr:uid="{00000000-0005-0000-0000-00000F180000}"/>
    <cellStyle name="20% - Accent2 5 2" xfId="41231" hidden="1" xr:uid="{00000000-0005-0000-0000-000010180000}"/>
    <cellStyle name="20% - Accent2 5 2" xfId="41568" hidden="1" xr:uid="{00000000-0005-0000-0000-000011180000}"/>
    <cellStyle name="20% - Accent2 5 2" xfId="42133" hidden="1" xr:uid="{00000000-0005-0000-0000-000012180000}"/>
    <cellStyle name="20% - Accent2 5 2" xfId="42248" hidden="1" xr:uid="{00000000-0005-0000-0000-000013180000}"/>
    <cellStyle name="20% - Accent2 5 2" xfId="42971" hidden="1" xr:uid="{00000000-0005-0000-0000-000014180000}"/>
    <cellStyle name="20% - Accent2 5 2" xfId="43144" hidden="1" xr:uid="{00000000-0005-0000-0000-000015180000}"/>
    <cellStyle name="20% - Accent2 5 2" xfId="43537" hidden="1" xr:uid="{00000000-0005-0000-0000-000016180000}"/>
    <cellStyle name="20% - Accent2 5 2" xfId="43685" hidden="1" xr:uid="{00000000-0005-0000-0000-000017180000}"/>
    <cellStyle name="20% - Accent2 5 2" xfId="44023" hidden="1" xr:uid="{00000000-0005-0000-0000-000018180000}"/>
    <cellStyle name="20% - Accent2 5 2" xfId="44360" hidden="1" xr:uid="{00000000-0005-0000-0000-000019180000}"/>
    <cellStyle name="20% - Accent2 5 2" xfId="38667" hidden="1" xr:uid="{00000000-0005-0000-0000-00001A180000}"/>
    <cellStyle name="20% - Accent2 5 2" xfId="32828" hidden="1" xr:uid="{00000000-0005-0000-0000-00001B180000}"/>
    <cellStyle name="20% - Accent2 5 2" xfId="30339" hidden="1" xr:uid="{00000000-0005-0000-0000-00001C180000}"/>
    <cellStyle name="20% - Accent2 5 2" xfId="29700" hidden="1" xr:uid="{00000000-0005-0000-0000-00001D180000}"/>
    <cellStyle name="20% - Accent2 5 2" xfId="28467" hidden="1" xr:uid="{00000000-0005-0000-0000-00001E180000}"/>
    <cellStyle name="20% - Accent2 5 2" xfId="27901" hidden="1" xr:uid="{00000000-0005-0000-0000-00001F180000}"/>
    <cellStyle name="20% - Accent2 5 2" xfId="26746" hidden="1" xr:uid="{00000000-0005-0000-0000-000020180000}"/>
    <cellStyle name="20% - Accent2 5 2" xfId="25643" hidden="1" xr:uid="{00000000-0005-0000-0000-000021180000}"/>
    <cellStyle name="20% - Accent2 5 2" xfId="45063" hidden="1" xr:uid="{00000000-0005-0000-0000-000022180000}"/>
    <cellStyle name="20% - Accent2 5 2" xfId="45178" hidden="1" xr:uid="{00000000-0005-0000-0000-000023180000}"/>
    <cellStyle name="20% - Accent2 5 2" xfId="45901" hidden="1" xr:uid="{00000000-0005-0000-0000-000024180000}"/>
    <cellStyle name="20% - Accent2 5 2" xfId="46074" hidden="1" xr:uid="{00000000-0005-0000-0000-000025180000}"/>
    <cellStyle name="20% - Accent2 5 2" xfId="46467" hidden="1" xr:uid="{00000000-0005-0000-0000-000026180000}"/>
    <cellStyle name="20% - Accent2 5 2" xfId="46615" hidden="1" xr:uid="{00000000-0005-0000-0000-000027180000}"/>
    <cellStyle name="20% - Accent2 5 2" xfId="46953" hidden="1" xr:uid="{00000000-0005-0000-0000-000028180000}"/>
    <cellStyle name="20% - Accent2 5 2" xfId="47290" hidden="1" xr:uid="{00000000-0005-0000-0000-000029180000}"/>
    <cellStyle name="20% - Accent2 5 2" xfId="47855" hidden="1" xr:uid="{00000000-0005-0000-0000-00002A180000}"/>
    <cellStyle name="20% - Accent2 5 2" xfId="47970" hidden="1" xr:uid="{00000000-0005-0000-0000-00002B180000}"/>
    <cellStyle name="20% - Accent2 5 2" xfId="48693" hidden="1" xr:uid="{00000000-0005-0000-0000-00002C180000}"/>
    <cellStyle name="20% - Accent2 5 2" xfId="48866" hidden="1" xr:uid="{00000000-0005-0000-0000-00002D180000}"/>
    <cellStyle name="20% - Accent2 5 2" xfId="49259" hidden="1" xr:uid="{00000000-0005-0000-0000-00002E180000}"/>
    <cellStyle name="20% - Accent2 5 2" xfId="49407" hidden="1" xr:uid="{00000000-0005-0000-0000-00002F180000}"/>
    <cellStyle name="20% - Accent2 5 2" xfId="49745" hidden="1" xr:uid="{00000000-0005-0000-0000-000030180000}"/>
    <cellStyle name="20% - Accent2 5 2" xfId="50082" hidden="1" xr:uid="{00000000-0005-0000-0000-000031180000}"/>
    <cellStyle name="20% - Accent2 7" xfId="79" hidden="1" xr:uid="{00000000-0005-0000-0000-000032180000}"/>
    <cellStyle name="20% - Accent2 7" xfId="73" hidden="1" xr:uid="{00000000-0005-0000-0000-000033180000}"/>
    <cellStyle name="20% - Accent2 7" xfId="236" hidden="1" xr:uid="{00000000-0005-0000-0000-000034180000}"/>
    <cellStyle name="20% - Accent2 7" xfId="373" hidden="1" xr:uid="{00000000-0005-0000-0000-000035180000}"/>
    <cellStyle name="20% - Accent2 7" xfId="1796" hidden="1" xr:uid="{00000000-0005-0000-0000-000036180000}"/>
    <cellStyle name="20% - Accent2 7" xfId="1959" hidden="1" xr:uid="{00000000-0005-0000-0000-000037180000}"/>
    <cellStyle name="20% - Accent2 7" xfId="2108" hidden="1" xr:uid="{00000000-0005-0000-0000-000038180000}"/>
    <cellStyle name="20% - Accent2 7" xfId="1691" hidden="1" xr:uid="{00000000-0005-0000-0000-000039180000}"/>
    <cellStyle name="20% - Accent2 7" xfId="1680" hidden="1" xr:uid="{00000000-0005-0000-0000-00003A180000}"/>
    <cellStyle name="20% - Accent2 7" xfId="1641" hidden="1" xr:uid="{00000000-0005-0000-0000-00003B180000}"/>
    <cellStyle name="20% - Accent2 7" xfId="3388" hidden="1" xr:uid="{00000000-0005-0000-0000-00003C180000}"/>
    <cellStyle name="20% - Accent2 7" xfId="3520" hidden="1" xr:uid="{00000000-0005-0000-0000-00003D180000}"/>
    <cellStyle name="20% - Accent2 7" xfId="3649" hidden="1" xr:uid="{00000000-0005-0000-0000-00003E180000}"/>
    <cellStyle name="20% - Accent2 7" xfId="68" hidden="1" xr:uid="{00000000-0005-0000-0000-00003F180000}"/>
    <cellStyle name="20% - Accent2 7" xfId="1336" hidden="1" xr:uid="{00000000-0005-0000-0000-000040180000}"/>
    <cellStyle name="20% - Accent2 7" xfId="1877" hidden="1" xr:uid="{00000000-0005-0000-0000-000041180000}"/>
    <cellStyle name="20% - Accent2 7" xfId="4931" hidden="1" xr:uid="{00000000-0005-0000-0000-000042180000}"/>
    <cellStyle name="20% - Accent2 7" xfId="5012" hidden="1" xr:uid="{00000000-0005-0000-0000-000043180000}"/>
    <cellStyle name="20% - Accent2 7" xfId="5110" hidden="1" xr:uid="{00000000-0005-0000-0000-000044180000}"/>
    <cellStyle name="20% - Accent2 7" xfId="5806" hidden="1" xr:uid="{00000000-0005-0000-0000-000045180000}"/>
    <cellStyle name="20% - Accent2 7" xfId="6026" hidden="1" xr:uid="{00000000-0005-0000-0000-000046180000}"/>
    <cellStyle name="20% - Accent2 7" xfId="6161" hidden="1" xr:uid="{00000000-0005-0000-0000-000047180000}"/>
    <cellStyle name="20% - Accent2 7" xfId="6797" hidden="1" xr:uid="{00000000-0005-0000-0000-000048180000}"/>
    <cellStyle name="20% - Accent2 7" xfId="7024" hidden="1" xr:uid="{00000000-0005-0000-0000-000049180000}"/>
    <cellStyle name="20% - Accent2 7" xfId="7735" hidden="1" xr:uid="{00000000-0005-0000-0000-00004A180000}"/>
    <cellStyle name="20% - Accent2 7" xfId="7729" hidden="1" xr:uid="{00000000-0005-0000-0000-00004B180000}"/>
    <cellStyle name="20% - Accent2 7" xfId="7888" hidden="1" xr:uid="{00000000-0005-0000-0000-00004C180000}"/>
    <cellStyle name="20% - Accent2 7" xfId="7964" hidden="1" xr:uid="{00000000-0005-0000-0000-00004D180000}"/>
    <cellStyle name="20% - Accent2 7" xfId="8543" hidden="1" xr:uid="{00000000-0005-0000-0000-00004E180000}"/>
    <cellStyle name="20% - Accent2 7" xfId="8627" hidden="1" xr:uid="{00000000-0005-0000-0000-00004F180000}"/>
    <cellStyle name="20% - Accent2 7" xfId="8703" hidden="1" xr:uid="{00000000-0005-0000-0000-000050180000}"/>
    <cellStyle name="20% - Accent2 7" xfId="8458" hidden="1" xr:uid="{00000000-0005-0000-0000-000051180000}"/>
    <cellStyle name="20% - Accent2 7" xfId="8447" hidden="1" xr:uid="{00000000-0005-0000-0000-000052180000}"/>
    <cellStyle name="20% - Accent2 7" xfId="8414" hidden="1" xr:uid="{00000000-0005-0000-0000-000053180000}"/>
    <cellStyle name="20% - Accent2 7" xfId="9158" hidden="1" xr:uid="{00000000-0005-0000-0000-000054180000}"/>
    <cellStyle name="20% - Accent2 7" xfId="9222" hidden="1" xr:uid="{00000000-0005-0000-0000-000055180000}"/>
    <cellStyle name="20% - Accent2 7" xfId="9298" hidden="1" xr:uid="{00000000-0005-0000-0000-000056180000}"/>
    <cellStyle name="20% - Accent2 7" xfId="7728" hidden="1" xr:uid="{00000000-0005-0000-0000-000057180000}"/>
    <cellStyle name="20% - Accent2 7" xfId="8314" hidden="1" xr:uid="{00000000-0005-0000-0000-000058180000}"/>
    <cellStyle name="20% - Accent2 7" xfId="8563" hidden="1" xr:uid="{00000000-0005-0000-0000-000059180000}"/>
    <cellStyle name="20% - Accent2 7" xfId="9694" hidden="1" xr:uid="{00000000-0005-0000-0000-00005A180000}"/>
    <cellStyle name="20% - Accent2 7" xfId="9754" hidden="1" xr:uid="{00000000-0005-0000-0000-00005B180000}"/>
    <cellStyle name="20% - Accent2 7" xfId="9830" hidden="1" xr:uid="{00000000-0005-0000-0000-00005C180000}"/>
    <cellStyle name="20% - Accent2 7" xfId="10032" hidden="1" xr:uid="{00000000-0005-0000-0000-00005D180000}"/>
    <cellStyle name="20% - Accent2 7" xfId="10091" hidden="1" xr:uid="{00000000-0005-0000-0000-00005E180000}"/>
    <cellStyle name="20% - Accent2 7" xfId="10167" hidden="1" xr:uid="{00000000-0005-0000-0000-00005F180000}"/>
    <cellStyle name="20% - Accent2 7" xfId="10369" hidden="1" xr:uid="{00000000-0005-0000-0000-000060180000}"/>
    <cellStyle name="20% - Accent2 7" xfId="10428" hidden="1" xr:uid="{00000000-0005-0000-0000-000061180000}"/>
    <cellStyle name="20% - Accent2 7" xfId="10527" hidden="1" xr:uid="{00000000-0005-0000-0000-000062180000}"/>
    <cellStyle name="20% - Accent2 7" xfId="10521" hidden="1" xr:uid="{00000000-0005-0000-0000-000063180000}"/>
    <cellStyle name="20% - Accent2 7" xfId="10680" hidden="1" xr:uid="{00000000-0005-0000-0000-000064180000}"/>
    <cellStyle name="20% - Accent2 7" xfId="10756" hidden="1" xr:uid="{00000000-0005-0000-0000-000065180000}"/>
    <cellStyle name="20% - Accent2 7" xfId="11335" hidden="1" xr:uid="{00000000-0005-0000-0000-000066180000}"/>
    <cellStyle name="20% - Accent2 7" xfId="11419" hidden="1" xr:uid="{00000000-0005-0000-0000-000067180000}"/>
    <cellStyle name="20% - Accent2 7" xfId="11495" hidden="1" xr:uid="{00000000-0005-0000-0000-000068180000}"/>
    <cellStyle name="20% - Accent2 7" xfId="11250" hidden="1" xr:uid="{00000000-0005-0000-0000-000069180000}"/>
    <cellStyle name="20% - Accent2 7" xfId="11239" hidden="1" xr:uid="{00000000-0005-0000-0000-00006A180000}"/>
    <cellStyle name="20% - Accent2 7" xfId="11206" hidden="1" xr:uid="{00000000-0005-0000-0000-00006B180000}"/>
    <cellStyle name="20% - Accent2 7" xfId="11950" hidden="1" xr:uid="{00000000-0005-0000-0000-00006C180000}"/>
    <cellStyle name="20% - Accent2 7" xfId="12014" hidden="1" xr:uid="{00000000-0005-0000-0000-00006D180000}"/>
    <cellStyle name="20% - Accent2 7" xfId="12090" hidden="1" xr:uid="{00000000-0005-0000-0000-00006E180000}"/>
    <cellStyle name="20% - Accent2 7" xfId="10520" hidden="1" xr:uid="{00000000-0005-0000-0000-00006F180000}"/>
    <cellStyle name="20% - Accent2 7" xfId="11106" hidden="1" xr:uid="{00000000-0005-0000-0000-000070180000}"/>
    <cellStyle name="20% - Accent2 7" xfId="11355" hidden="1" xr:uid="{00000000-0005-0000-0000-000071180000}"/>
    <cellStyle name="20% - Accent2 7" xfId="12486" hidden="1" xr:uid="{00000000-0005-0000-0000-000072180000}"/>
    <cellStyle name="20% - Accent2 7" xfId="12546" hidden="1" xr:uid="{00000000-0005-0000-0000-000073180000}"/>
    <cellStyle name="20% - Accent2 7" xfId="12622" hidden="1" xr:uid="{00000000-0005-0000-0000-000074180000}"/>
    <cellStyle name="20% - Accent2 7" xfId="12824" hidden="1" xr:uid="{00000000-0005-0000-0000-000075180000}"/>
    <cellStyle name="20% - Accent2 7" xfId="12883" hidden="1" xr:uid="{00000000-0005-0000-0000-000076180000}"/>
    <cellStyle name="20% - Accent2 7" xfId="12959" hidden="1" xr:uid="{00000000-0005-0000-0000-000077180000}"/>
    <cellStyle name="20% - Accent2 7" xfId="13161" hidden="1" xr:uid="{00000000-0005-0000-0000-000078180000}"/>
    <cellStyle name="20% - Accent2 7" xfId="13220" hidden="1" xr:uid="{00000000-0005-0000-0000-000079180000}"/>
    <cellStyle name="20% - Accent2 7" xfId="7612" hidden="1" xr:uid="{00000000-0005-0000-0000-00007A180000}"/>
    <cellStyle name="20% - Accent2 7" xfId="7618" hidden="1" xr:uid="{00000000-0005-0000-0000-00007B180000}"/>
    <cellStyle name="20% - Accent2 7" xfId="7459" hidden="1" xr:uid="{00000000-0005-0000-0000-00007C180000}"/>
    <cellStyle name="20% - Accent2 7" xfId="7378" hidden="1" xr:uid="{00000000-0005-0000-0000-00007D180000}"/>
    <cellStyle name="20% - Accent2 7" xfId="5740" hidden="1" xr:uid="{00000000-0005-0000-0000-00007E180000}"/>
    <cellStyle name="20% - Accent2 7" xfId="5520" hidden="1" xr:uid="{00000000-0005-0000-0000-00007F180000}"/>
    <cellStyle name="20% - Accent2 7" xfId="5437" hidden="1" xr:uid="{00000000-0005-0000-0000-000080180000}"/>
    <cellStyle name="20% - Accent2 7" xfId="5873" hidden="1" xr:uid="{00000000-0005-0000-0000-000081180000}"/>
    <cellStyle name="20% - Accent2 7" xfId="5890" hidden="1" xr:uid="{00000000-0005-0000-0000-000082180000}"/>
    <cellStyle name="20% - Accent2 7" xfId="6039" hidden="1" xr:uid="{00000000-0005-0000-0000-000083180000}"/>
    <cellStyle name="20% - Accent2 7" xfId="4025" hidden="1" xr:uid="{00000000-0005-0000-0000-000084180000}"/>
    <cellStyle name="20% - Accent2 7" xfId="3831" hidden="1" xr:uid="{00000000-0005-0000-0000-000085180000}"/>
    <cellStyle name="20% - Accent2 7" xfId="3669" hidden="1" xr:uid="{00000000-0005-0000-0000-000086180000}"/>
    <cellStyle name="20% - Accent2 7" xfId="7719" hidden="1" xr:uid="{00000000-0005-0000-0000-000087180000}"/>
    <cellStyle name="20% - Accent2 7" xfId="6444" hidden="1" xr:uid="{00000000-0005-0000-0000-000088180000}"/>
    <cellStyle name="20% - Accent2 7" xfId="5595" hidden="1" xr:uid="{00000000-0005-0000-0000-000089180000}"/>
    <cellStyle name="20% - Accent2 7" xfId="2455" hidden="1" xr:uid="{00000000-0005-0000-0000-00008A180000}"/>
    <cellStyle name="20% - Accent2 7" xfId="2161" hidden="1" xr:uid="{00000000-0005-0000-0000-00008B180000}"/>
    <cellStyle name="20% - Accent2 7" xfId="1979" hidden="1" xr:uid="{00000000-0005-0000-0000-00008C180000}"/>
    <cellStyle name="20% - Accent2 7" xfId="1296" hidden="1" xr:uid="{00000000-0005-0000-0000-00008D180000}"/>
    <cellStyle name="20% - Accent2 7" xfId="1095" hidden="1" xr:uid="{00000000-0005-0000-0000-00008E180000}"/>
    <cellStyle name="20% - Accent2 7" xfId="979" hidden="1" xr:uid="{00000000-0005-0000-0000-00008F180000}"/>
    <cellStyle name="20% - Accent2 7" xfId="155" hidden="1" xr:uid="{00000000-0005-0000-0000-000090180000}"/>
    <cellStyle name="20% - Accent2 7" xfId="13365" hidden="1" xr:uid="{00000000-0005-0000-0000-000091180000}"/>
    <cellStyle name="20% - Accent2 7" xfId="13890" hidden="1" xr:uid="{00000000-0005-0000-0000-000092180000}"/>
    <cellStyle name="20% - Accent2 7" xfId="13884" hidden="1" xr:uid="{00000000-0005-0000-0000-000093180000}"/>
    <cellStyle name="20% - Accent2 7" xfId="14043" hidden="1" xr:uid="{00000000-0005-0000-0000-000094180000}"/>
    <cellStyle name="20% - Accent2 7" xfId="14119" hidden="1" xr:uid="{00000000-0005-0000-0000-000095180000}"/>
    <cellStyle name="20% - Accent2 7" xfId="14698" hidden="1" xr:uid="{00000000-0005-0000-0000-000096180000}"/>
    <cellStyle name="20% - Accent2 7" xfId="14782" hidden="1" xr:uid="{00000000-0005-0000-0000-000097180000}"/>
    <cellStyle name="20% - Accent2 7" xfId="14858" hidden="1" xr:uid="{00000000-0005-0000-0000-000098180000}"/>
    <cellStyle name="20% - Accent2 7" xfId="14613" hidden="1" xr:uid="{00000000-0005-0000-0000-000099180000}"/>
    <cellStyle name="20% - Accent2 7" xfId="14602" hidden="1" xr:uid="{00000000-0005-0000-0000-00009A180000}"/>
    <cellStyle name="20% - Accent2 7" xfId="14569" hidden="1" xr:uid="{00000000-0005-0000-0000-00009B180000}"/>
    <cellStyle name="20% - Accent2 7" xfId="15313" hidden="1" xr:uid="{00000000-0005-0000-0000-00009C180000}"/>
    <cellStyle name="20% - Accent2 7" xfId="15377" hidden="1" xr:uid="{00000000-0005-0000-0000-00009D180000}"/>
    <cellStyle name="20% - Accent2 7" xfId="15453" hidden="1" xr:uid="{00000000-0005-0000-0000-00009E180000}"/>
    <cellStyle name="20% - Accent2 7" xfId="13883" hidden="1" xr:uid="{00000000-0005-0000-0000-00009F180000}"/>
    <cellStyle name="20% - Accent2 7" xfId="14469" hidden="1" xr:uid="{00000000-0005-0000-0000-0000A0180000}"/>
    <cellStyle name="20% - Accent2 7" xfId="14718" hidden="1" xr:uid="{00000000-0005-0000-0000-0000A1180000}"/>
    <cellStyle name="20% - Accent2 7" xfId="15849" hidden="1" xr:uid="{00000000-0005-0000-0000-0000A2180000}"/>
    <cellStyle name="20% - Accent2 7" xfId="15909" hidden="1" xr:uid="{00000000-0005-0000-0000-0000A3180000}"/>
    <cellStyle name="20% - Accent2 7" xfId="15985" hidden="1" xr:uid="{00000000-0005-0000-0000-0000A4180000}"/>
    <cellStyle name="20% - Accent2 7" xfId="16187" hidden="1" xr:uid="{00000000-0005-0000-0000-0000A5180000}"/>
    <cellStyle name="20% - Accent2 7" xfId="16246" hidden="1" xr:uid="{00000000-0005-0000-0000-0000A6180000}"/>
    <cellStyle name="20% - Accent2 7" xfId="16322" hidden="1" xr:uid="{00000000-0005-0000-0000-0000A7180000}"/>
    <cellStyle name="20% - Accent2 7" xfId="16524" hidden="1" xr:uid="{00000000-0005-0000-0000-0000A8180000}"/>
    <cellStyle name="20% - Accent2 7" xfId="16583" hidden="1" xr:uid="{00000000-0005-0000-0000-0000A9180000}"/>
    <cellStyle name="20% - Accent2 7" xfId="16682" hidden="1" xr:uid="{00000000-0005-0000-0000-0000AA180000}"/>
    <cellStyle name="20% - Accent2 7" xfId="16676" hidden="1" xr:uid="{00000000-0005-0000-0000-0000AB180000}"/>
    <cellStyle name="20% - Accent2 7" xfId="16835" hidden="1" xr:uid="{00000000-0005-0000-0000-0000AC180000}"/>
    <cellStyle name="20% - Accent2 7" xfId="16911" hidden="1" xr:uid="{00000000-0005-0000-0000-0000AD180000}"/>
    <cellStyle name="20% - Accent2 7" xfId="17490" hidden="1" xr:uid="{00000000-0005-0000-0000-0000AE180000}"/>
    <cellStyle name="20% - Accent2 7" xfId="17574" hidden="1" xr:uid="{00000000-0005-0000-0000-0000AF180000}"/>
    <cellStyle name="20% - Accent2 7" xfId="17650" hidden="1" xr:uid="{00000000-0005-0000-0000-0000B0180000}"/>
    <cellStyle name="20% - Accent2 7" xfId="17405" hidden="1" xr:uid="{00000000-0005-0000-0000-0000B1180000}"/>
    <cellStyle name="20% - Accent2 7" xfId="17394" hidden="1" xr:uid="{00000000-0005-0000-0000-0000B2180000}"/>
    <cellStyle name="20% - Accent2 7" xfId="17361" hidden="1" xr:uid="{00000000-0005-0000-0000-0000B3180000}"/>
    <cellStyle name="20% - Accent2 7" xfId="18105" hidden="1" xr:uid="{00000000-0005-0000-0000-0000B4180000}"/>
    <cellStyle name="20% - Accent2 7" xfId="18169" hidden="1" xr:uid="{00000000-0005-0000-0000-0000B5180000}"/>
    <cellStyle name="20% - Accent2 7" xfId="18245" hidden="1" xr:uid="{00000000-0005-0000-0000-0000B6180000}"/>
    <cellStyle name="20% - Accent2 7" xfId="16675" hidden="1" xr:uid="{00000000-0005-0000-0000-0000B7180000}"/>
    <cellStyle name="20% - Accent2 7" xfId="17261" hidden="1" xr:uid="{00000000-0005-0000-0000-0000B8180000}"/>
    <cellStyle name="20% - Accent2 7" xfId="17510" hidden="1" xr:uid="{00000000-0005-0000-0000-0000B9180000}"/>
    <cellStyle name="20% - Accent2 7" xfId="18641" hidden="1" xr:uid="{00000000-0005-0000-0000-0000BA180000}"/>
    <cellStyle name="20% - Accent2 7" xfId="18701" hidden="1" xr:uid="{00000000-0005-0000-0000-0000BB180000}"/>
    <cellStyle name="20% - Accent2 7" xfId="18777" hidden="1" xr:uid="{00000000-0005-0000-0000-0000BC180000}"/>
    <cellStyle name="20% - Accent2 7" xfId="18979" hidden="1" xr:uid="{00000000-0005-0000-0000-0000BD180000}"/>
    <cellStyle name="20% - Accent2 7" xfId="19038" hidden="1" xr:uid="{00000000-0005-0000-0000-0000BE180000}"/>
    <cellStyle name="20% - Accent2 7" xfId="19114" hidden="1" xr:uid="{00000000-0005-0000-0000-0000BF180000}"/>
    <cellStyle name="20% - Accent2 7" xfId="19316" hidden="1" xr:uid="{00000000-0005-0000-0000-0000C0180000}"/>
    <cellStyle name="20% - Accent2 7" xfId="19375" hidden="1" xr:uid="{00000000-0005-0000-0000-0000C1180000}"/>
    <cellStyle name="20% - Accent2 7" xfId="13872" hidden="1" xr:uid="{00000000-0005-0000-0000-0000C2180000}"/>
    <cellStyle name="20% - Accent2 7" xfId="13878" hidden="1" xr:uid="{00000000-0005-0000-0000-0000C3180000}"/>
    <cellStyle name="20% - Accent2 7" xfId="13719" hidden="1" xr:uid="{00000000-0005-0000-0000-0000C4180000}"/>
    <cellStyle name="20% - Accent2 7" xfId="13638" hidden="1" xr:uid="{00000000-0005-0000-0000-0000C5180000}"/>
    <cellStyle name="20% - Accent2 7" xfId="6520" hidden="1" xr:uid="{00000000-0005-0000-0000-0000C6180000}"/>
    <cellStyle name="20% - Accent2 7" xfId="6371" hidden="1" xr:uid="{00000000-0005-0000-0000-0000C7180000}"/>
    <cellStyle name="20% - Accent2 7" xfId="6164" hidden="1" xr:uid="{00000000-0005-0000-0000-0000C8180000}"/>
    <cellStyle name="20% - Accent2 7" xfId="6737" hidden="1" xr:uid="{00000000-0005-0000-0000-0000C9180000}"/>
    <cellStyle name="20% - Accent2 7" xfId="6748" hidden="1" xr:uid="{00000000-0005-0000-0000-0000CA180000}"/>
    <cellStyle name="20% - Accent2 7" xfId="6782" hidden="1" xr:uid="{00000000-0005-0000-0000-0000CB180000}"/>
    <cellStyle name="20% - Accent2 7" xfId="4436" hidden="1" xr:uid="{00000000-0005-0000-0000-0000CC180000}"/>
    <cellStyle name="20% - Accent2 7" xfId="4251" hidden="1" xr:uid="{00000000-0005-0000-0000-0000CD180000}"/>
    <cellStyle name="20% - Accent2 7" xfId="4066" hidden="1" xr:uid="{00000000-0005-0000-0000-0000CE180000}"/>
    <cellStyle name="20% - Accent2 7" xfId="13879" hidden="1" xr:uid="{00000000-0005-0000-0000-0000CF180000}"/>
    <cellStyle name="20% - Accent2 7" xfId="7073" hidden="1" xr:uid="{00000000-0005-0000-0000-0000D0180000}"/>
    <cellStyle name="20% - Accent2 7" xfId="6470" hidden="1" xr:uid="{00000000-0005-0000-0000-0000D1180000}"/>
    <cellStyle name="20% - Accent2 7" xfId="2664" hidden="1" xr:uid="{00000000-0005-0000-0000-0000D2180000}"/>
    <cellStyle name="20% - Accent2 7" xfId="2460" hidden="1" xr:uid="{00000000-0005-0000-0000-0000D3180000}"/>
    <cellStyle name="20% - Accent2 7" xfId="2358" hidden="1" xr:uid="{00000000-0005-0000-0000-0000D4180000}"/>
    <cellStyle name="20% - Accent2 7" xfId="1334" hidden="1" xr:uid="{00000000-0005-0000-0000-0000D5180000}"/>
    <cellStyle name="20% - Accent2 7" xfId="1216" hidden="1" xr:uid="{00000000-0005-0000-0000-0000D6180000}"/>
    <cellStyle name="20% - Accent2 7" xfId="1071" hidden="1" xr:uid="{00000000-0005-0000-0000-0000D7180000}"/>
    <cellStyle name="20% - Accent2 7" xfId="159" hidden="1" xr:uid="{00000000-0005-0000-0000-0000D8180000}"/>
    <cellStyle name="20% - Accent2 7" xfId="19513" hidden="1" xr:uid="{00000000-0005-0000-0000-0000D9180000}"/>
    <cellStyle name="20% - Accent2 7" xfId="19612" hidden="1" xr:uid="{00000000-0005-0000-0000-0000DA180000}"/>
    <cellStyle name="20% - Accent2 7" xfId="19606" hidden="1" xr:uid="{00000000-0005-0000-0000-0000DB180000}"/>
    <cellStyle name="20% - Accent2 7" xfId="19765" hidden="1" xr:uid="{00000000-0005-0000-0000-0000DC180000}"/>
    <cellStyle name="20% - Accent2 7" xfId="19841" hidden="1" xr:uid="{00000000-0005-0000-0000-0000DD180000}"/>
    <cellStyle name="20% - Accent2 7" xfId="20420" hidden="1" xr:uid="{00000000-0005-0000-0000-0000DE180000}"/>
    <cellStyle name="20% - Accent2 7" xfId="20504" hidden="1" xr:uid="{00000000-0005-0000-0000-0000DF180000}"/>
    <cellStyle name="20% - Accent2 7" xfId="20580" hidden="1" xr:uid="{00000000-0005-0000-0000-0000E0180000}"/>
    <cellStyle name="20% - Accent2 7" xfId="20335" hidden="1" xr:uid="{00000000-0005-0000-0000-0000E1180000}"/>
    <cellStyle name="20% - Accent2 7" xfId="20324" hidden="1" xr:uid="{00000000-0005-0000-0000-0000E2180000}"/>
    <cellStyle name="20% - Accent2 7" xfId="20291" hidden="1" xr:uid="{00000000-0005-0000-0000-0000E3180000}"/>
    <cellStyle name="20% - Accent2 7" xfId="21035" hidden="1" xr:uid="{00000000-0005-0000-0000-0000E4180000}"/>
    <cellStyle name="20% - Accent2 7" xfId="21099" hidden="1" xr:uid="{00000000-0005-0000-0000-0000E5180000}"/>
    <cellStyle name="20% - Accent2 7" xfId="21175" hidden="1" xr:uid="{00000000-0005-0000-0000-0000E6180000}"/>
    <cellStyle name="20% - Accent2 7" xfId="19605" hidden="1" xr:uid="{00000000-0005-0000-0000-0000E7180000}"/>
    <cellStyle name="20% - Accent2 7" xfId="20191" hidden="1" xr:uid="{00000000-0005-0000-0000-0000E8180000}"/>
    <cellStyle name="20% - Accent2 7" xfId="20440" hidden="1" xr:uid="{00000000-0005-0000-0000-0000E9180000}"/>
    <cellStyle name="20% - Accent2 7" xfId="21571" hidden="1" xr:uid="{00000000-0005-0000-0000-0000EA180000}"/>
    <cellStyle name="20% - Accent2 7" xfId="21631" hidden="1" xr:uid="{00000000-0005-0000-0000-0000EB180000}"/>
    <cellStyle name="20% - Accent2 7" xfId="21707" hidden="1" xr:uid="{00000000-0005-0000-0000-0000EC180000}"/>
    <cellStyle name="20% - Accent2 7" xfId="21909" hidden="1" xr:uid="{00000000-0005-0000-0000-0000ED180000}"/>
    <cellStyle name="20% - Accent2 7" xfId="21968" hidden="1" xr:uid="{00000000-0005-0000-0000-0000EE180000}"/>
    <cellStyle name="20% - Accent2 7" xfId="22044" hidden="1" xr:uid="{00000000-0005-0000-0000-0000EF180000}"/>
    <cellStyle name="20% - Accent2 7" xfId="22246" hidden="1" xr:uid="{00000000-0005-0000-0000-0000F0180000}"/>
    <cellStyle name="20% - Accent2 7" xfId="22305" hidden="1" xr:uid="{00000000-0005-0000-0000-0000F1180000}"/>
    <cellStyle name="20% - Accent2 7" xfId="22404" hidden="1" xr:uid="{00000000-0005-0000-0000-0000F2180000}"/>
    <cellStyle name="20% - Accent2 7" xfId="22398" hidden="1" xr:uid="{00000000-0005-0000-0000-0000F3180000}"/>
    <cellStyle name="20% - Accent2 7" xfId="22557" hidden="1" xr:uid="{00000000-0005-0000-0000-0000F4180000}"/>
    <cellStyle name="20% - Accent2 7" xfId="22633" hidden="1" xr:uid="{00000000-0005-0000-0000-0000F5180000}"/>
    <cellStyle name="20% - Accent2 7" xfId="23212" hidden="1" xr:uid="{00000000-0005-0000-0000-0000F6180000}"/>
    <cellStyle name="20% - Accent2 7" xfId="23296" hidden="1" xr:uid="{00000000-0005-0000-0000-0000F7180000}"/>
    <cellStyle name="20% - Accent2 7" xfId="23372" hidden="1" xr:uid="{00000000-0005-0000-0000-0000F8180000}"/>
    <cellStyle name="20% - Accent2 7" xfId="23127" hidden="1" xr:uid="{00000000-0005-0000-0000-0000F9180000}"/>
    <cellStyle name="20% - Accent2 7" xfId="23116" hidden="1" xr:uid="{00000000-0005-0000-0000-0000FA180000}"/>
    <cellStyle name="20% - Accent2 7" xfId="23083" hidden="1" xr:uid="{00000000-0005-0000-0000-0000FB180000}"/>
    <cellStyle name="20% - Accent2 7" xfId="23827" hidden="1" xr:uid="{00000000-0005-0000-0000-0000FC180000}"/>
    <cellStyle name="20% - Accent2 7" xfId="23891" hidden="1" xr:uid="{00000000-0005-0000-0000-0000FD180000}"/>
    <cellStyle name="20% - Accent2 7" xfId="23967" hidden="1" xr:uid="{00000000-0005-0000-0000-0000FE180000}"/>
    <cellStyle name="20% - Accent2 7" xfId="22397" hidden="1" xr:uid="{00000000-0005-0000-0000-0000FF180000}"/>
    <cellStyle name="20% - Accent2 7" xfId="22983" hidden="1" xr:uid="{00000000-0005-0000-0000-000000190000}"/>
    <cellStyle name="20% - Accent2 7" xfId="23232" hidden="1" xr:uid="{00000000-0005-0000-0000-000001190000}"/>
    <cellStyle name="20% - Accent2 7" xfId="24363" hidden="1" xr:uid="{00000000-0005-0000-0000-000002190000}"/>
    <cellStyle name="20% - Accent2 7" xfId="24423" hidden="1" xr:uid="{00000000-0005-0000-0000-000003190000}"/>
    <cellStyle name="20% - Accent2 7" xfId="24499" hidden="1" xr:uid="{00000000-0005-0000-0000-000004190000}"/>
    <cellStyle name="20% - Accent2 7" xfId="24701" hidden="1" xr:uid="{00000000-0005-0000-0000-000005190000}"/>
    <cellStyle name="20% - Accent2 7" xfId="24760" hidden="1" xr:uid="{00000000-0005-0000-0000-000006190000}"/>
    <cellStyle name="20% - Accent2 7" xfId="24836" hidden="1" xr:uid="{00000000-0005-0000-0000-000007190000}"/>
    <cellStyle name="20% - Accent2 7" xfId="25038" hidden="1" xr:uid="{00000000-0005-0000-0000-000008190000}"/>
    <cellStyle name="20% - Accent2 7" xfId="25097" hidden="1" xr:uid="{00000000-0005-0000-0000-000009190000}"/>
    <cellStyle name="20% - Accent2 7" xfId="25207" hidden="1" xr:uid="{00000000-0005-0000-0000-00000A190000}"/>
    <cellStyle name="20% - Accent2 7" xfId="25201" hidden="1" xr:uid="{00000000-0005-0000-0000-00000B190000}"/>
    <cellStyle name="20% - Accent2 7" xfId="25364" hidden="1" xr:uid="{00000000-0005-0000-0000-00000C190000}"/>
    <cellStyle name="20% - Accent2 7" xfId="25501" hidden="1" xr:uid="{00000000-0005-0000-0000-00000D190000}"/>
    <cellStyle name="20% - Accent2 7" xfId="26924" hidden="1" xr:uid="{00000000-0005-0000-0000-00000E190000}"/>
    <cellStyle name="20% - Accent2 7" xfId="27087" hidden="1" xr:uid="{00000000-0005-0000-0000-00000F190000}"/>
    <cellStyle name="20% - Accent2 7" xfId="27236" hidden="1" xr:uid="{00000000-0005-0000-0000-000010190000}"/>
    <cellStyle name="20% - Accent2 7" xfId="26819" hidden="1" xr:uid="{00000000-0005-0000-0000-000011190000}"/>
    <cellStyle name="20% - Accent2 7" xfId="26808" hidden="1" xr:uid="{00000000-0005-0000-0000-000012190000}"/>
    <cellStyle name="20% - Accent2 7" xfId="26769" hidden="1" xr:uid="{00000000-0005-0000-0000-000013190000}"/>
    <cellStyle name="20% - Accent2 7" xfId="28516" hidden="1" xr:uid="{00000000-0005-0000-0000-000014190000}"/>
    <cellStyle name="20% - Accent2 7" xfId="28648" hidden="1" xr:uid="{00000000-0005-0000-0000-000015190000}"/>
    <cellStyle name="20% - Accent2 7" xfId="28777" hidden="1" xr:uid="{00000000-0005-0000-0000-000016190000}"/>
    <cellStyle name="20% - Accent2 7" xfId="25196" hidden="1" xr:uid="{00000000-0005-0000-0000-000017190000}"/>
    <cellStyle name="20% - Accent2 7" xfId="26464" hidden="1" xr:uid="{00000000-0005-0000-0000-000018190000}"/>
    <cellStyle name="20% - Accent2 7" xfId="27005" hidden="1" xr:uid="{00000000-0005-0000-0000-000019190000}"/>
    <cellStyle name="20% - Accent2 7" xfId="30059" hidden="1" xr:uid="{00000000-0005-0000-0000-00001A190000}"/>
    <cellStyle name="20% - Accent2 7" xfId="30140" hidden="1" xr:uid="{00000000-0005-0000-0000-00001B190000}"/>
    <cellStyle name="20% - Accent2 7" xfId="30238" hidden="1" xr:uid="{00000000-0005-0000-0000-00001C190000}"/>
    <cellStyle name="20% - Accent2 7" xfId="30934" hidden="1" xr:uid="{00000000-0005-0000-0000-00001D190000}"/>
    <cellStyle name="20% - Accent2 7" xfId="31154" hidden="1" xr:uid="{00000000-0005-0000-0000-00001E190000}"/>
    <cellStyle name="20% - Accent2 7" xfId="31289" hidden="1" xr:uid="{00000000-0005-0000-0000-00001F190000}"/>
    <cellStyle name="20% - Accent2 7" xfId="31925" hidden="1" xr:uid="{00000000-0005-0000-0000-000020190000}"/>
    <cellStyle name="20% - Accent2 7" xfId="32152" hidden="1" xr:uid="{00000000-0005-0000-0000-000021190000}"/>
    <cellStyle name="20% - Accent2 7" xfId="32863" hidden="1" xr:uid="{00000000-0005-0000-0000-000022190000}"/>
    <cellStyle name="20% - Accent2 7" xfId="32857" hidden="1" xr:uid="{00000000-0005-0000-0000-000023190000}"/>
    <cellStyle name="20% - Accent2 7" xfId="33016" hidden="1" xr:uid="{00000000-0005-0000-0000-000024190000}"/>
    <cellStyle name="20% - Accent2 7" xfId="33092" hidden="1" xr:uid="{00000000-0005-0000-0000-000025190000}"/>
    <cellStyle name="20% - Accent2 7" xfId="33671" hidden="1" xr:uid="{00000000-0005-0000-0000-000026190000}"/>
    <cellStyle name="20% - Accent2 7" xfId="33755" hidden="1" xr:uid="{00000000-0005-0000-0000-000027190000}"/>
    <cellStyle name="20% - Accent2 7" xfId="33831" hidden="1" xr:uid="{00000000-0005-0000-0000-000028190000}"/>
    <cellStyle name="20% - Accent2 7" xfId="33586" hidden="1" xr:uid="{00000000-0005-0000-0000-000029190000}"/>
    <cellStyle name="20% - Accent2 7" xfId="33575" hidden="1" xr:uid="{00000000-0005-0000-0000-00002A190000}"/>
    <cellStyle name="20% - Accent2 7" xfId="33542" hidden="1" xr:uid="{00000000-0005-0000-0000-00002B190000}"/>
    <cellStyle name="20% - Accent2 7" xfId="34286" hidden="1" xr:uid="{00000000-0005-0000-0000-00002C190000}"/>
    <cellStyle name="20% - Accent2 7" xfId="34350" hidden="1" xr:uid="{00000000-0005-0000-0000-00002D190000}"/>
    <cellStyle name="20% - Accent2 7" xfId="34426" hidden="1" xr:uid="{00000000-0005-0000-0000-00002E190000}"/>
    <cellStyle name="20% - Accent2 7" xfId="32856" hidden="1" xr:uid="{00000000-0005-0000-0000-00002F190000}"/>
    <cellStyle name="20% - Accent2 7" xfId="33442" hidden="1" xr:uid="{00000000-0005-0000-0000-000030190000}"/>
    <cellStyle name="20% - Accent2 7" xfId="33691" hidden="1" xr:uid="{00000000-0005-0000-0000-000031190000}"/>
    <cellStyle name="20% - Accent2 7" xfId="34822" hidden="1" xr:uid="{00000000-0005-0000-0000-000032190000}"/>
    <cellStyle name="20% - Accent2 7" xfId="34882" hidden="1" xr:uid="{00000000-0005-0000-0000-000033190000}"/>
    <cellStyle name="20% - Accent2 7" xfId="34958" hidden="1" xr:uid="{00000000-0005-0000-0000-000034190000}"/>
    <cellStyle name="20% - Accent2 7" xfId="35160" hidden="1" xr:uid="{00000000-0005-0000-0000-000035190000}"/>
    <cellStyle name="20% - Accent2 7" xfId="35219" hidden="1" xr:uid="{00000000-0005-0000-0000-000036190000}"/>
    <cellStyle name="20% - Accent2 7" xfId="35295" hidden="1" xr:uid="{00000000-0005-0000-0000-000037190000}"/>
    <cellStyle name="20% - Accent2 7" xfId="35497" hidden="1" xr:uid="{00000000-0005-0000-0000-000038190000}"/>
    <cellStyle name="20% - Accent2 7" xfId="35556" hidden="1" xr:uid="{00000000-0005-0000-0000-000039190000}"/>
    <cellStyle name="20% - Accent2 7" xfId="35655" hidden="1" xr:uid="{00000000-0005-0000-0000-00003A190000}"/>
    <cellStyle name="20% - Accent2 7" xfId="35649" hidden="1" xr:uid="{00000000-0005-0000-0000-00003B190000}"/>
    <cellStyle name="20% - Accent2 7" xfId="35808" hidden="1" xr:uid="{00000000-0005-0000-0000-00003C190000}"/>
    <cellStyle name="20% - Accent2 7" xfId="35884" hidden="1" xr:uid="{00000000-0005-0000-0000-00003D190000}"/>
    <cellStyle name="20% - Accent2 7" xfId="36463" hidden="1" xr:uid="{00000000-0005-0000-0000-00003E190000}"/>
    <cellStyle name="20% - Accent2 7" xfId="36547" hidden="1" xr:uid="{00000000-0005-0000-0000-00003F190000}"/>
    <cellStyle name="20% - Accent2 7" xfId="36623" hidden="1" xr:uid="{00000000-0005-0000-0000-000040190000}"/>
    <cellStyle name="20% - Accent2 7" xfId="36378" hidden="1" xr:uid="{00000000-0005-0000-0000-000041190000}"/>
    <cellStyle name="20% - Accent2 7" xfId="36367" hidden="1" xr:uid="{00000000-0005-0000-0000-000042190000}"/>
    <cellStyle name="20% - Accent2 7" xfId="36334" hidden="1" xr:uid="{00000000-0005-0000-0000-000043190000}"/>
    <cellStyle name="20% - Accent2 7" xfId="37078" hidden="1" xr:uid="{00000000-0005-0000-0000-000044190000}"/>
    <cellStyle name="20% - Accent2 7" xfId="37142" hidden="1" xr:uid="{00000000-0005-0000-0000-000045190000}"/>
    <cellStyle name="20% - Accent2 7" xfId="37218" hidden="1" xr:uid="{00000000-0005-0000-0000-000046190000}"/>
    <cellStyle name="20% - Accent2 7" xfId="35648" hidden="1" xr:uid="{00000000-0005-0000-0000-000047190000}"/>
    <cellStyle name="20% - Accent2 7" xfId="36234" hidden="1" xr:uid="{00000000-0005-0000-0000-000048190000}"/>
    <cellStyle name="20% - Accent2 7" xfId="36483" hidden="1" xr:uid="{00000000-0005-0000-0000-000049190000}"/>
    <cellStyle name="20% - Accent2 7" xfId="37614" hidden="1" xr:uid="{00000000-0005-0000-0000-00004A190000}"/>
    <cellStyle name="20% - Accent2 7" xfId="37674" hidden="1" xr:uid="{00000000-0005-0000-0000-00004B190000}"/>
    <cellStyle name="20% - Accent2 7" xfId="37750" hidden="1" xr:uid="{00000000-0005-0000-0000-00004C190000}"/>
    <cellStyle name="20% - Accent2 7" xfId="37952" hidden="1" xr:uid="{00000000-0005-0000-0000-00004D190000}"/>
    <cellStyle name="20% - Accent2 7" xfId="38011" hidden="1" xr:uid="{00000000-0005-0000-0000-00004E190000}"/>
    <cellStyle name="20% - Accent2 7" xfId="38087" hidden="1" xr:uid="{00000000-0005-0000-0000-00004F190000}"/>
    <cellStyle name="20% - Accent2 7" xfId="38289" hidden="1" xr:uid="{00000000-0005-0000-0000-000050190000}"/>
    <cellStyle name="20% - Accent2 7" xfId="38348" hidden="1" xr:uid="{00000000-0005-0000-0000-000051190000}"/>
    <cellStyle name="20% - Accent2 7" xfId="32740" hidden="1" xr:uid="{00000000-0005-0000-0000-000052190000}"/>
    <cellStyle name="20% - Accent2 7" xfId="32746" hidden="1" xr:uid="{00000000-0005-0000-0000-000053190000}"/>
    <cellStyle name="20% - Accent2 7" xfId="32587" hidden="1" xr:uid="{00000000-0005-0000-0000-000054190000}"/>
    <cellStyle name="20% - Accent2 7" xfId="32506" hidden="1" xr:uid="{00000000-0005-0000-0000-000055190000}"/>
    <cellStyle name="20% - Accent2 7" xfId="30868" hidden="1" xr:uid="{00000000-0005-0000-0000-000056190000}"/>
    <cellStyle name="20% - Accent2 7" xfId="30648" hidden="1" xr:uid="{00000000-0005-0000-0000-000057190000}"/>
    <cellStyle name="20% - Accent2 7" xfId="30565" hidden="1" xr:uid="{00000000-0005-0000-0000-000058190000}"/>
    <cellStyle name="20% - Accent2 7" xfId="31001" hidden="1" xr:uid="{00000000-0005-0000-0000-000059190000}"/>
    <cellStyle name="20% - Accent2 7" xfId="31018" hidden="1" xr:uid="{00000000-0005-0000-0000-00005A190000}"/>
    <cellStyle name="20% - Accent2 7" xfId="31167" hidden="1" xr:uid="{00000000-0005-0000-0000-00005B190000}"/>
    <cellStyle name="20% - Accent2 7" xfId="29153" hidden="1" xr:uid="{00000000-0005-0000-0000-00005C190000}"/>
    <cellStyle name="20% - Accent2 7" xfId="28959" hidden="1" xr:uid="{00000000-0005-0000-0000-00005D190000}"/>
    <cellStyle name="20% - Accent2 7" xfId="28797" hidden="1" xr:uid="{00000000-0005-0000-0000-00005E190000}"/>
    <cellStyle name="20% - Accent2 7" xfId="32847" hidden="1" xr:uid="{00000000-0005-0000-0000-00005F190000}"/>
    <cellStyle name="20% - Accent2 7" xfId="31572" hidden="1" xr:uid="{00000000-0005-0000-0000-000060190000}"/>
    <cellStyle name="20% - Accent2 7" xfId="30723" hidden="1" xr:uid="{00000000-0005-0000-0000-000061190000}"/>
    <cellStyle name="20% - Accent2 7" xfId="27583" hidden="1" xr:uid="{00000000-0005-0000-0000-000062190000}"/>
    <cellStyle name="20% - Accent2 7" xfId="27289" hidden="1" xr:uid="{00000000-0005-0000-0000-000063190000}"/>
    <cellStyle name="20% - Accent2 7" xfId="27107" hidden="1" xr:uid="{00000000-0005-0000-0000-000064190000}"/>
    <cellStyle name="20% - Accent2 7" xfId="26424" hidden="1" xr:uid="{00000000-0005-0000-0000-000065190000}"/>
    <cellStyle name="20% - Accent2 7" xfId="26223" hidden="1" xr:uid="{00000000-0005-0000-0000-000066190000}"/>
    <cellStyle name="20% - Accent2 7" xfId="26107" hidden="1" xr:uid="{00000000-0005-0000-0000-000067190000}"/>
    <cellStyle name="20% - Accent2 7" xfId="25283" hidden="1" xr:uid="{00000000-0005-0000-0000-000068190000}"/>
    <cellStyle name="20% - Accent2 7" xfId="38493" hidden="1" xr:uid="{00000000-0005-0000-0000-000069190000}"/>
    <cellStyle name="20% - Accent2 7" xfId="39018" hidden="1" xr:uid="{00000000-0005-0000-0000-00006A190000}"/>
    <cellStyle name="20% - Accent2 7" xfId="39012" hidden="1" xr:uid="{00000000-0005-0000-0000-00006B190000}"/>
    <cellStyle name="20% - Accent2 7" xfId="39171" hidden="1" xr:uid="{00000000-0005-0000-0000-00006C190000}"/>
    <cellStyle name="20% - Accent2 7" xfId="39247" hidden="1" xr:uid="{00000000-0005-0000-0000-00006D190000}"/>
    <cellStyle name="20% - Accent2 7" xfId="39826" hidden="1" xr:uid="{00000000-0005-0000-0000-00006E190000}"/>
    <cellStyle name="20% - Accent2 7" xfId="39910" hidden="1" xr:uid="{00000000-0005-0000-0000-00006F190000}"/>
    <cellStyle name="20% - Accent2 7" xfId="39986" hidden="1" xr:uid="{00000000-0005-0000-0000-000070190000}"/>
    <cellStyle name="20% - Accent2 7" xfId="39741" hidden="1" xr:uid="{00000000-0005-0000-0000-000071190000}"/>
    <cellStyle name="20% - Accent2 7" xfId="39730" hidden="1" xr:uid="{00000000-0005-0000-0000-000072190000}"/>
    <cellStyle name="20% - Accent2 7" xfId="39697" hidden="1" xr:uid="{00000000-0005-0000-0000-000073190000}"/>
    <cellStyle name="20% - Accent2 7" xfId="40441" hidden="1" xr:uid="{00000000-0005-0000-0000-000074190000}"/>
    <cellStyle name="20% - Accent2 7" xfId="40505" hidden="1" xr:uid="{00000000-0005-0000-0000-000075190000}"/>
    <cellStyle name="20% - Accent2 7" xfId="40581" hidden="1" xr:uid="{00000000-0005-0000-0000-000076190000}"/>
    <cellStyle name="20% - Accent2 7" xfId="39011" hidden="1" xr:uid="{00000000-0005-0000-0000-000077190000}"/>
    <cellStyle name="20% - Accent2 7" xfId="39597" hidden="1" xr:uid="{00000000-0005-0000-0000-000078190000}"/>
    <cellStyle name="20% - Accent2 7" xfId="39846" hidden="1" xr:uid="{00000000-0005-0000-0000-000079190000}"/>
    <cellStyle name="20% - Accent2 7" xfId="40977" hidden="1" xr:uid="{00000000-0005-0000-0000-00007A190000}"/>
    <cellStyle name="20% - Accent2 7" xfId="41037" hidden="1" xr:uid="{00000000-0005-0000-0000-00007B190000}"/>
    <cellStyle name="20% - Accent2 7" xfId="41113" hidden="1" xr:uid="{00000000-0005-0000-0000-00007C190000}"/>
    <cellStyle name="20% - Accent2 7" xfId="41315" hidden="1" xr:uid="{00000000-0005-0000-0000-00007D190000}"/>
    <cellStyle name="20% - Accent2 7" xfId="41374" hidden="1" xr:uid="{00000000-0005-0000-0000-00007E190000}"/>
    <cellStyle name="20% - Accent2 7" xfId="41450" hidden="1" xr:uid="{00000000-0005-0000-0000-00007F190000}"/>
    <cellStyle name="20% - Accent2 7" xfId="41652" hidden="1" xr:uid="{00000000-0005-0000-0000-000080190000}"/>
    <cellStyle name="20% - Accent2 7" xfId="41711" hidden="1" xr:uid="{00000000-0005-0000-0000-000081190000}"/>
    <cellStyle name="20% - Accent2 7" xfId="41810" hidden="1" xr:uid="{00000000-0005-0000-0000-000082190000}"/>
    <cellStyle name="20% - Accent2 7" xfId="41804" hidden="1" xr:uid="{00000000-0005-0000-0000-000083190000}"/>
    <cellStyle name="20% - Accent2 7" xfId="41963" hidden="1" xr:uid="{00000000-0005-0000-0000-000084190000}"/>
    <cellStyle name="20% - Accent2 7" xfId="42039" hidden="1" xr:uid="{00000000-0005-0000-0000-000085190000}"/>
    <cellStyle name="20% - Accent2 7" xfId="42618" hidden="1" xr:uid="{00000000-0005-0000-0000-000086190000}"/>
    <cellStyle name="20% - Accent2 7" xfId="42702" hidden="1" xr:uid="{00000000-0005-0000-0000-000087190000}"/>
    <cellStyle name="20% - Accent2 7" xfId="42778" hidden="1" xr:uid="{00000000-0005-0000-0000-000088190000}"/>
    <cellStyle name="20% - Accent2 7" xfId="42533" hidden="1" xr:uid="{00000000-0005-0000-0000-000089190000}"/>
    <cellStyle name="20% - Accent2 7" xfId="42522" hidden="1" xr:uid="{00000000-0005-0000-0000-00008A190000}"/>
    <cellStyle name="20% - Accent2 7" xfId="42489" hidden="1" xr:uid="{00000000-0005-0000-0000-00008B190000}"/>
    <cellStyle name="20% - Accent2 7" xfId="43233" hidden="1" xr:uid="{00000000-0005-0000-0000-00008C190000}"/>
    <cellStyle name="20% - Accent2 7" xfId="43297" hidden="1" xr:uid="{00000000-0005-0000-0000-00008D190000}"/>
    <cellStyle name="20% - Accent2 7" xfId="43373" hidden="1" xr:uid="{00000000-0005-0000-0000-00008E190000}"/>
    <cellStyle name="20% - Accent2 7" xfId="41803" hidden="1" xr:uid="{00000000-0005-0000-0000-00008F190000}"/>
    <cellStyle name="20% - Accent2 7" xfId="42389" hidden="1" xr:uid="{00000000-0005-0000-0000-000090190000}"/>
    <cellStyle name="20% - Accent2 7" xfId="42638" hidden="1" xr:uid="{00000000-0005-0000-0000-000091190000}"/>
    <cellStyle name="20% - Accent2 7" xfId="43769" hidden="1" xr:uid="{00000000-0005-0000-0000-000092190000}"/>
    <cellStyle name="20% - Accent2 7" xfId="43829" hidden="1" xr:uid="{00000000-0005-0000-0000-000093190000}"/>
    <cellStyle name="20% - Accent2 7" xfId="43905" hidden="1" xr:uid="{00000000-0005-0000-0000-000094190000}"/>
    <cellStyle name="20% - Accent2 7" xfId="44107" hidden="1" xr:uid="{00000000-0005-0000-0000-000095190000}"/>
    <cellStyle name="20% - Accent2 7" xfId="44166" hidden="1" xr:uid="{00000000-0005-0000-0000-000096190000}"/>
    <cellStyle name="20% - Accent2 7" xfId="44242" hidden="1" xr:uid="{00000000-0005-0000-0000-000097190000}"/>
    <cellStyle name="20% - Accent2 7" xfId="44444" hidden="1" xr:uid="{00000000-0005-0000-0000-000098190000}"/>
    <cellStyle name="20% - Accent2 7" xfId="44503" hidden="1" xr:uid="{00000000-0005-0000-0000-000099190000}"/>
    <cellStyle name="20% - Accent2 7" xfId="39000" hidden="1" xr:uid="{00000000-0005-0000-0000-00009A190000}"/>
    <cellStyle name="20% - Accent2 7" xfId="39006" hidden="1" xr:uid="{00000000-0005-0000-0000-00009B190000}"/>
    <cellStyle name="20% - Accent2 7" xfId="38847" hidden="1" xr:uid="{00000000-0005-0000-0000-00009C190000}"/>
    <cellStyle name="20% - Accent2 7" xfId="38766" hidden="1" xr:uid="{00000000-0005-0000-0000-00009D190000}"/>
    <cellStyle name="20% - Accent2 7" xfId="31648" hidden="1" xr:uid="{00000000-0005-0000-0000-00009E190000}"/>
    <cellStyle name="20% - Accent2 7" xfId="31499" hidden="1" xr:uid="{00000000-0005-0000-0000-00009F190000}"/>
    <cellStyle name="20% - Accent2 7" xfId="31292" hidden="1" xr:uid="{00000000-0005-0000-0000-0000A0190000}"/>
    <cellStyle name="20% - Accent2 7" xfId="31865" hidden="1" xr:uid="{00000000-0005-0000-0000-0000A1190000}"/>
    <cellStyle name="20% - Accent2 7" xfId="31876" hidden="1" xr:uid="{00000000-0005-0000-0000-0000A2190000}"/>
    <cellStyle name="20% - Accent2 7" xfId="31910" hidden="1" xr:uid="{00000000-0005-0000-0000-0000A3190000}"/>
    <cellStyle name="20% - Accent2 7" xfId="29564" hidden="1" xr:uid="{00000000-0005-0000-0000-0000A4190000}"/>
    <cellStyle name="20% - Accent2 7" xfId="29379" hidden="1" xr:uid="{00000000-0005-0000-0000-0000A5190000}"/>
    <cellStyle name="20% - Accent2 7" xfId="29194" hidden="1" xr:uid="{00000000-0005-0000-0000-0000A6190000}"/>
    <cellStyle name="20% - Accent2 7" xfId="39007" hidden="1" xr:uid="{00000000-0005-0000-0000-0000A7190000}"/>
    <cellStyle name="20% - Accent2 7" xfId="32201" hidden="1" xr:uid="{00000000-0005-0000-0000-0000A8190000}"/>
    <cellStyle name="20% - Accent2 7" xfId="31598" hidden="1" xr:uid="{00000000-0005-0000-0000-0000A9190000}"/>
    <cellStyle name="20% - Accent2 7" xfId="27792" hidden="1" xr:uid="{00000000-0005-0000-0000-0000AA190000}"/>
    <cellStyle name="20% - Accent2 7" xfId="27588" hidden="1" xr:uid="{00000000-0005-0000-0000-0000AB190000}"/>
    <cellStyle name="20% - Accent2 7" xfId="27486" hidden="1" xr:uid="{00000000-0005-0000-0000-0000AC190000}"/>
    <cellStyle name="20% - Accent2 7" xfId="26462" hidden="1" xr:uid="{00000000-0005-0000-0000-0000AD190000}"/>
    <cellStyle name="20% - Accent2 7" xfId="26344" hidden="1" xr:uid="{00000000-0005-0000-0000-0000AE190000}"/>
    <cellStyle name="20% - Accent2 7" xfId="26199" hidden="1" xr:uid="{00000000-0005-0000-0000-0000AF190000}"/>
    <cellStyle name="20% - Accent2 7" xfId="25287" hidden="1" xr:uid="{00000000-0005-0000-0000-0000B0190000}"/>
    <cellStyle name="20% - Accent2 7" xfId="44641" hidden="1" xr:uid="{00000000-0005-0000-0000-0000B1190000}"/>
    <cellStyle name="20% - Accent2 7" xfId="44740" hidden="1" xr:uid="{00000000-0005-0000-0000-0000B2190000}"/>
    <cellStyle name="20% - Accent2 7" xfId="44734" hidden="1" xr:uid="{00000000-0005-0000-0000-0000B3190000}"/>
    <cellStyle name="20% - Accent2 7" xfId="44893" hidden="1" xr:uid="{00000000-0005-0000-0000-0000B4190000}"/>
    <cellStyle name="20% - Accent2 7" xfId="44969" hidden="1" xr:uid="{00000000-0005-0000-0000-0000B5190000}"/>
    <cellStyle name="20% - Accent2 7" xfId="45548" hidden="1" xr:uid="{00000000-0005-0000-0000-0000B6190000}"/>
    <cellStyle name="20% - Accent2 7" xfId="45632" hidden="1" xr:uid="{00000000-0005-0000-0000-0000B7190000}"/>
    <cellStyle name="20% - Accent2 7" xfId="45708" hidden="1" xr:uid="{00000000-0005-0000-0000-0000B8190000}"/>
    <cellStyle name="20% - Accent2 7" xfId="45463" hidden="1" xr:uid="{00000000-0005-0000-0000-0000B9190000}"/>
    <cellStyle name="20% - Accent2 7" xfId="45452" hidden="1" xr:uid="{00000000-0005-0000-0000-0000BA190000}"/>
    <cellStyle name="20% - Accent2 7" xfId="45419" hidden="1" xr:uid="{00000000-0005-0000-0000-0000BB190000}"/>
    <cellStyle name="20% - Accent2 7" xfId="46163" hidden="1" xr:uid="{00000000-0005-0000-0000-0000BC190000}"/>
    <cellStyle name="20% - Accent2 7" xfId="46227" hidden="1" xr:uid="{00000000-0005-0000-0000-0000BD190000}"/>
    <cellStyle name="20% - Accent2 7" xfId="46303" hidden="1" xr:uid="{00000000-0005-0000-0000-0000BE190000}"/>
    <cellStyle name="20% - Accent2 7" xfId="44733" hidden="1" xr:uid="{00000000-0005-0000-0000-0000BF190000}"/>
    <cellStyle name="20% - Accent2 7" xfId="45319" hidden="1" xr:uid="{00000000-0005-0000-0000-0000C0190000}"/>
    <cellStyle name="20% - Accent2 7" xfId="45568" hidden="1" xr:uid="{00000000-0005-0000-0000-0000C1190000}"/>
    <cellStyle name="20% - Accent2 7" xfId="46699" hidden="1" xr:uid="{00000000-0005-0000-0000-0000C2190000}"/>
    <cellStyle name="20% - Accent2 7" xfId="46759" hidden="1" xr:uid="{00000000-0005-0000-0000-0000C3190000}"/>
    <cellStyle name="20% - Accent2 7" xfId="46835" hidden="1" xr:uid="{00000000-0005-0000-0000-0000C4190000}"/>
    <cellStyle name="20% - Accent2 7" xfId="47037" hidden="1" xr:uid="{00000000-0005-0000-0000-0000C5190000}"/>
    <cellStyle name="20% - Accent2 7" xfId="47096" hidden="1" xr:uid="{00000000-0005-0000-0000-0000C6190000}"/>
    <cellStyle name="20% - Accent2 7" xfId="47172" hidden="1" xr:uid="{00000000-0005-0000-0000-0000C7190000}"/>
    <cellStyle name="20% - Accent2 7" xfId="47374" hidden="1" xr:uid="{00000000-0005-0000-0000-0000C8190000}"/>
    <cellStyle name="20% - Accent2 7" xfId="47433" hidden="1" xr:uid="{00000000-0005-0000-0000-0000C9190000}"/>
    <cellStyle name="20% - Accent2 7" xfId="47532" hidden="1" xr:uid="{00000000-0005-0000-0000-0000CA190000}"/>
    <cellStyle name="20% - Accent2 7" xfId="47526" hidden="1" xr:uid="{00000000-0005-0000-0000-0000CB190000}"/>
    <cellStyle name="20% - Accent2 7" xfId="47685" hidden="1" xr:uid="{00000000-0005-0000-0000-0000CC190000}"/>
    <cellStyle name="20% - Accent2 7" xfId="47761" hidden="1" xr:uid="{00000000-0005-0000-0000-0000CD190000}"/>
    <cellStyle name="20% - Accent2 7" xfId="48340" hidden="1" xr:uid="{00000000-0005-0000-0000-0000CE190000}"/>
    <cellStyle name="20% - Accent2 7" xfId="48424" hidden="1" xr:uid="{00000000-0005-0000-0000-0000CF190000}"/>
    <cellStyle name="20% - Accent2 7" xfId="48500" hidden="1" xr:uid="{00000000-0005-0000-0000-0000D0190000}"/>
    <cellStyle name="20% - Accent2 7" xfId="48255" hidden="1" xr:uid="{00000000-0005-0000-0000-0000D1190000}"/>
    <cellStyle name="20% - Accent2 7" xfId="48244" hidden="1" xr:uid="{00000000-0005-0000-0000-0000D2190000}"/>
    <cellStyle name="20% - Accent2 7" xfId="48211" hidden="1" xr:uid="{00000000-0005-0000-0000-0000D3190000}"/>
    <cellStyle name="20% - Accent2 7" xfId="48955" hidden="1" xr:uid="{00000000-0005-0000-0000-0000D4190000}"/>
    <cellStyle name="20% - Accent2 7" xfId="49019" hidden="1" xr:uid="{00000000-0005-0000-0000-0000D5190000}"/>
    <cellStyle name="20% - Accent2 7" xfId="49095" hidden="1" xr:uid="{00000000-0005-0000-0000-0000D6190000}"/>
    <cellStyle name="20% - Accent2 7" xfId="47525" hidden="1" xr:uid="{00000000-0005-0000-0000-0000D7190000}"/>
    <cellStyle name="20% - Accent2 7" xfId="48111" hidden="1" xr:uid="{00000000-0005-0000-0000-0000D8190000}"/>
    <cellStyle name="20% - Accent2 7" xfId="48360" hidden="1" xr:uid="{00000000-0005-0000-0000-0000D9190000}"/>
    <cellStyle name="20% - Accent2 7" xfId="49491" hidden="1" xr:uid="{00000000-0005-0000-0000-0000DA190000}"/>
    <cellStyle name="20% - Accent2 7" xfId="49551" hidden="1" xr:uid="{00000000-0005-0000-0000-0000DB190000}"/>
    <cellStyle name="20% - Accent2 7" xfId="49627" hidden="1" xr:uid="{00000000-0005-0000-0000-0000DC190000}"/>
    <cellStyle name="20% - Accent2 7" xfId="49829" hidden="1" xr:uid="{00000000-0005-0000-0000-0000DD190000}"/>
    <cellStyle name="20% - Accent2 7" xfId="49888" hidden="1" xr:uid="{00000000-0005-0000-0000-0000DE190000}"/>
    <cellStyle name="20% - Accent2 7" xfId="49964" hidden="1" xr:uid="{00000000-0005-0000-0000-0000DF190000}"/>
    <cellStyle name="20% - Accent2 7" xfId="50166" hidden="1" xr:uid="{00000000-0005-0000-0000-0000E0190000}"/>
    <cellStyle name="20% - Accent2 7" xfId="50225" hidden="1" xr:uid="{00000000-0005-0000-0000-0000E1190000}"/>
    <cellStyle name="20% - Accent2 8" xfId="95" hidden="1" xr:uid="{00000000-0005-0000-0000-0000E2190000}"/>
    <cellStyle name="20% - Accent2 8" xfId="182" hidden="1" xr:uid="{00000000-0005-0000-0000-0000E3190000}"/>
    <cellStyle name="20% - Accent2 8" xfId="260" hidden="1" xr:uid="{00000000-0005-0000-0000-0000E4190000}"/>
    <cellStyle name="20% - Accent2 8" xfId="537" hidden="1" xr:uid="{00000000-0005-0000-0000-0000E5190000}"/>
    <cellStyle name="20% - Accent2 8" xfId="1896" hidden="1" xr:uid="{00000000-0005-0000-0000-0000E6190000}"/>
    <cellStyle name="20% - Accent2 8" xfId="2036" hidden="1" xr:uid="{00000000-0005-0000-0000-0000E7190000}"/>
    <cellStyle name="20% - Accent2 8" xfId="2205" hidden="1" xr:uid="{00000000-0005-0000-0000-0000E8190000}"/>
    <cellStyle name="20% - Accent2 8" xfId="1645" hidden="1" xr:uid="{00000000-0005-0000-0000-0000E9190000}"/>
    <cellStyle name="20% - Accent2 8" xfId="1710" hidden="1" xr:uid="{00000000-0005-0000-0000-0000EA190000}"/>
    <cellStyle name="20% - Accent2 8" xfId="1753" hidden="1" xr:uid="{00000000-0005-0000-0000-0000EB190000}"/>
    <cellStyle name="20% - Accent2 8" xfId="3442" hidden="1" xr:uid="{00000000-0005-0000-0000-0000EC190000}"/>
    <cellStyle name="20% - Accent2 8" xfId="3585" hidden="1" xr:uid="{00000000-0005-0000-0000-0000ED190000}"/>
    <cellStyle name="20% - Accent2 8" xfId="3741" hidden="1" xr:uid="{00000000-0005-0000-0000-0000EE190000}"/>
    <cellStyle name="20% - Accent2 8" xfId="1321" hidden="1" xr:uid="{00000000-0005-0000-0000-0000EF190000}"/>
    <cellStyle name="20% - Accent2 8" xfId="2536" hidden="1" xr:uid="{00000000-0005-0000-0000-0000F0190000}"/>
    <cellStyle name="20% - Accent2 8" xfId="2956" hidden="1" xr:uid="{00000000-0005-0000-0000-0000F1190000}"/>
    <cellStyle name="20% - Accent2 8" xfId="4950" hidden="1" xr:uid="{00000000-0005-0000-0000-0000F2190000}"/>
    <cellStyle name="20% - Accent2 8" xfId="5051" hidden="1" xr:uid="{00000000-0005-0000-0000-0000F3190000}"/>
    <cellStyle name="20% - Accent2 8" xfId="5241" hidden="1" xr:uid="{00000000-0005-0000-0000-0000F4190000}"/>
    <cellStyle name="20% - Accent2 8" xfId="5929" hidden="1" xr:uid="{00000000-0005-0000-0000-0000F5190000}"/>
    <cellStyle name="20% - Accent2 8" xfId="6086" hidden="1" xr:uid="{00000000-0005-0000-0000-0000F6190000}"/>
    <cellStyle name="20% - Accent2 8" xfId="6268" hidden="1" xr:uid="{00000000-0005-0000-0000-0000F7190000}"/>
    <cellStyle name="20% - Accent2 8" xfId="6957" hidden="1" xr:uid="{00000000-0005-0000-0000-0000F8190000}"/>
    <cellStyle name="20% - Accent2 8" xfId="7068" hidden="1" xr:uid="{00000000-0005-0000-0000-0000F9190000}"/>
    <cellStyle name="20% - Accent2 8" xfId="7751" hidden="1" xr:uid="{00000000-0005-0000-0000-0000FA190000}"/>
    <cellStyle name="20% - Accent2 8" xfId="7834" hidden="1" xr:uid="{00000000-0005-0000-0000-0000FB190000}"/>
    <cellStyle name="20% - Accent2 8" xfId="7910" hidden="1" xr:uid="{00000000-0005-0000-0000-0000FC190000}"/>
    <cellStyle name="20% - Accent2 8" xfId="7988" hidden="1" xr:uid="{00000000-0005-0000-0000-0000FD190000}"/>
    <cellStyle name="20% - Accent2 8" xfId="8573" hidden="1" xr:uid="{00000000-0005-0000-0000-0000FE190000}"/>
    <cellStyle name="20% - Accent2 8" xfId="8649" hidden="1" xr:uid="{00000000-0005-0000-0000-0000FF190000}"/>
    <cellStyle name="20% - Accent2 8" xfId="8728" hidden="1" xr:uid="{00000000-0005-0000-0000-0000001A0000}"/>
    <cellStyle name="20% - Accent2 8" xfId="8417" hidden="1" xr:uid="{00000000-0005-0000-0000-0000011A0000}"/>
    <cellStyle name="20% - Accent2 8" xfId="8472" hidden="1" xr:uid="{00000000-0005-0000-0000-0000021A0000}"/>
    <cellStyle name="20% - Accent2 8" xfId="8507" hidden="1" xr:uid="{00000000-0005-0000-0000-0000031A0000}"/>
    <cellStyle name="20% - Accent2 8" xfId="9168" hidden="1" xr:uid="{00000000-0005-0000-0000-0000041A0000}"/>
    <cellStyle name="20% - Accent2 8" xfId="9244" hidden="1" xr:uid="{00000000-0005-0000-0000-0000051A0000}"/>
    <cellStyle name="20% - Accent2 8" xfId="9322" hidden="1" xr:uid="{00000000-0005-0000-0000-0000061A0000}"/>
    <cellStyle name="20% - Accent2 8" xfId="8301" hidden="1" xr:uid="{00000000-0005-0000-0000-0000071A0000}"/>
    <cellStyle name="20% - Accent2 8" xfId="8844" hidden="1" xr:uid="{00000000-0005-0000-0000-0000081A0000}"/>
    <cellStyle name="20% - Accent2 8" xfId="8989" hidden="1" xr:uid="{00000000-0005-0000-0000-0000091A0000}"/>
    <cellStyle name="20% - Accent2 8" xfId="9700" hidden="1" xr:uid="{00000000-0005-0000-0000-00000A1A0000}"/>
    <cellStyle name="20% - Accent2 8" xfId="9776" hidden="1" xr:uid="{00000000-0005-0000-0000-00000B1A0000}"/>
    <cellStyle name="20% - Accent2 8" xfId="9854" hidden="1" xr:uid="{00000000-0005-0000-0000-00000C1A0000}"/>
    <cellStyle name="20% - Accent2 8" xfId="10037" hidden="1" xr:uid="{00000000-0005-0000-0000-00000D1A0000}"/>
    <cellStyle name="20% - Accent2 8" xfId="10113" hidden="1" xr:uid="{00000000-0005-0000-0000-00000E1A0000}"/>
    <cellStyle name="20% - Accent2 8" xfId="10191" hidden="1" xr:uid="{00000000-0005-0000-0000-00000F1A0000}"/>
    <cellStyle name="20% - Accent2 8" xfId="10374" hidden="1" xr:uid="{00000000-0005-0000-0000-0000101A0000}"/>
    <cellStyle name="20% - Accent2 8" xfId="10450" hidden="1" xr:uid="{00000000-0005-0000-0000-0000111A0000}"/>
    <cellStyle name="20% - Accent2 8" xfId="10543" hidden="1" xr:uid="{00000000-0005-0000-0000-0000121A0000}"/>
    <cellStyle name="20% - Accent2 8" xfId="10626" hidden="1" xr:uid="{00000000-0005-0000-0000-0000131A0000}"/>
    <cellStyle name="20% - Accent2 8" xfId="10702" hidden="1" xr:uid="{00000000-0005-0000-0000-0000141A0000}"/>
    <cellStyle name="20% - Accent2 8" xfId="10780" hidden="1" xr:uid="{00000000-0005-0000-0000-0000151A0000}"/>
    <cellStyle name="20% - Accent2 8" xfId="11365" hidden="1" xr:uid="{00000000-0005-0000-0000-0000161A0000}"/>
    <cellStyle name="20% - Accent2 8" xfId="11441" hidden="1" xr:uid="{00000000-0005-0000-0000-0000171A0000}"/>
    <cellStyle name="20% - Accent2 8" xfId="11520" hidden="1" xr:uid="{00000000-0005-0000-0000-0000181A0000}"/>
    <cellStyle name="20% - Accent2 8" xfId="11209" hidden="1" xr:uid="{00000000-0005-0000-0000-0000191A0000}"/>
    <cellStyle name="20% - Accent2 8" xfId="11264" hidden="1" xr:uid="{00000000-0005-0000-0000-00001A1A0000}"/>
    <cellStyle name="20% - Accent2 8" xfId="11299" hidden="1" xr:uid="{00000000-0005-0000-0000-00001B1A0000}"/>
    <cellStyle name="20% - Accent2 8" xfId="11960" hidden="1" xr:uid="{00000000-0005-0000-0000-00001C1A0000}"/>
    <cellStyle name="20% - Accent2 8" xfId="12036" hidden="1" xr:uid="{00000000-0005-0000-0000-00001D1A0000}"/>
    <cellStyle name="20% - Accent2 8" xfId="12114" hidden="1" xr:uid="{00000000-0005-0000-0000-00001E1A0000}"/>
    <cellStyle name="20% - Accent2 8" xfId="11093" hidden="1" xr:uid="{00000000-0005-0000-0000-00001F1A0000}"/>
    <cellStyle name="20% - Accent2 8" xfId="11636" hidden="1" xr:uid="{00000000-0005-0000-0000-0000201A0000}"/>
    <cellStyle name="20% - Accent2 8" xfId="11781" hidden="1" xr:uid="{00000000-0005-0000-0000-0000211A0000}"/>
    <cellStyle name="20% - Accent2 8" xfId="12492" hidden="1" xr:uid="{00000000-0005-0000-0000-0000221A0000}"/>
    <cellStyle name="20% - Accent2 8" xfId="12568" hidden="1" xr:uid="{00000000-0005-0000-0000-0000231A0000}"/>
    <cellStyle name="20% - Accent2 8" xfId="12646" hidden="1" xr:uid="{00000000-0005-0000-0000-0000241A0000}"/>
    <cellStyle name="20% - Accent2 8" xfId="12829" hidden="1" xr:uid="{00000000-0005-0000-0000-0000251A0000}"/>
    <cellStyle name="20% - Accent2 8" xfId="12905" hidden="1" xr:uid="{00000000-0005-0000-0000-0000261A0000}"/>
    <cellStyle name="20% - Accent2 8" xfId="12983" hidden="1" xr:uid="{00000000-0005-0000-0000-0000271A0000}"/>
    <cellStyle name="20% - Accent2 8" xfId="13166" hidden="1" xr:uid="{00000000-0005-0000-0000-0000281A0000}"/>
    <cellStyle name="20% - Accent2 8" xfId="13242" hidden="1" xr:uid="{00000000-0005-0000-0000-0000291A0000}"/>
    <cellStyle name="20% - Accent2 8" xfId="7596" hidden="1" xr:uid="{00000000-0005-0000-0000-00002A1A0000}"/>
    <cellStyle name="20% - Accent2 8" xfId="7513" hidden="1" xr:uid="{00000000-0005-0000-0000-00002B1A0000}"/>
    <cellStyle name="20% - Accent2 8" xfId="7435" hidden="1" xr:uid="{00000000-0005-0000-0000-00002C1A0000}"/>
    <cellStyle name="20% - Accent2 8" xfId="7350" hidden="1" xr:uid="{00000000-0005-0000-0000-00002D1A0000}"/>
    <cellStyle name="20% - Accent2 8" xfId="5582" hidden="1" xr:uid="{00000000-0005-0000-0000-00002E1A0000}"/>
    <cellStyle name="20% - Accent2 8" xfId="5493" hidden="1" xr:uid="{00000000-0005-0000-0000-00002F1A0000}"/>
    <cellStyle name="20% - Accent2 8" xfId="5402" hidden="1" xr:uid="{00000000-0005-0000-0000-0000301A0000}"/>
    <cellStyle name="20% - Accent2 8" xfId="6029" hidden="1" xr:uid="{00000000-0005-0000-0000-0000311A0000}"/>
    <cellStyle name="20% - Accent2 8" xfId="5846" hidden="1" xr:uid="{00000000-0005-0000-0000-0000321A0000}"/>
    <cellStyle name="20% - Accent2 8" xfId="5786" hidden="1" xr:uid="{00000000-0005-0000-0000-0000331A0000}"/>
    <cellStyle name="20% - Accent2 8" xfId="3908" hidden="1" xr:uid="{00000000-0005-0000-0000-0000341A0000}"/>
    <cellStyle name="20% - Accent2 8" xfId="3740" hidden="1" xr:uid="{00000000-0005-0000-0000-0000351A0000}"/>
    <cellStyle name="20% - Accent2 8" xfId="3565" hidden="1" xr:uid="{00000000-0005-0000-0000-0000361A0000}"/>
    <cellStyle name="20% - Accent2 8" xfId="6473" hidden="1" xr:uid="{00000000-0005-0000-0000-0000371A0000}"/>
    <cellStyle name="20% - Accent2 8" xfId="5026" hidden="1" xr:uid="{00000000-0005-0000-0000-0000381A0000}"/>
    <cellStyle name="20% - Accent2 8" xfId="4559" hidden="1" xr:uid="{00000000-0005-0000-0000-0000391A0000}"/>
    <cellStyle name="20% - Accent2 8" xfId="2308" hidden="1" xr:uid="{00000000-0005-0000-0000-00003A1A0000}"/>
    <cellStyle name="20% - Accent2 8" xfId="2059" hidden="1" xr:uid="{00000000-0005-0000-0000-00003B1A0000}"/>
    <cellStyle name="20% - Accent2 8" xfId="1878" hidden="1" xr:uid="{00000000-0005-0000-0000-00003C1A0000}"/>
    <cellStyle name="20% - Accent2 8" xfId="1184" hidden="1" xr:uid="{00000000-0005-0000-0000-00003D1A0000}"/>
    <cellStyle name="20% - Accent2 8" xfId="1041" hidden="1" xr:uid="{00000000-0005-0000-0000-00003E1A0000}"/>
    <cellStyle name="20% - Accent2 8" xfId="902" hidden="1" xr:uid="{00000000-0005-0000-0000-00003F1A0000}"/>
    <cellStyle name="20% - Accent2 8" xfId="61" hidden="1" xr:uid="{00000000-0005-0000-0000-0000401A0000}"/>
    <cellStyle name="20% - Accent2 8" xfId="13389" hidden="1" xr:uid="{00000000-0005-0000-0000-0000411A0000}"/>
    <cellStyle name="20% - Accent2 8" xfId="13906" hidden="1" xr:uid="{00000000-0005-0000-0000-0000421A0000}"/>
    <cellStyle name="20% - Accent2 8" xfId="13989" hidden="1" xr:uid="{00000000-0005-0000-0000-0000431A0000}"/>
    <cellStyle name="20% - Accent2 8" xfId="14065" hidden="1" xr:uid="{00000000-0005-0000-0000-0000441A0000}"/>
    <cellStyle name="20% - Accent2 8" xfId="14143" hidden="1" xr:uid="{00000000-0005-0000-0000-0000451A0000}"/>
    <cellStyle name="20% - Accent2 8" xfId="14728" hidden="1" xr:uid="{00000000-0005-0000-0000-0000461A0000}"/>
    <cellStyle name="20% - Accent2 8" xfId="14804" hidden="1" xr:uid="{00000000-0005-0000-0000-0000471A0000}"/>
    <cellStyle name="20% - Accent2 8" xfId="14883" hidden="1" xr:uid="{00000000-0005-0000-0000-0000481A0000}"/>
    <cellStyle name="20% - Accent2 8" xfId="14572" hidden="1" xr:uid="{00000000-0005-0000-0000-0000491A0000}"/>
    <cellStyle name="20% - Accent2 8" xfId="14627" hidden="1" xr:uid="{00000000-0005-0000-0000-00004A1A0000}"/>
    <cellStyle name="20% - Accent2 8" xfId="14662" hidden="1" xr:uid="{00000000-0005-0000-0000-00004B1A0000}"/>
    <cellStyle name="20% - Accent2 8" xfId="15323" hidden="1" xr:uid="{00000000-0005-0000-0000-00004C1A0000}"/>
    <cellStyle name="20% - Accent2 8" xfId="15399" hidden="1" xr:uid="{00000000-0005-0000-0000-00004D1A0000}"/>
    <cellStyle name="20% - Accent2 8" xfId="15477" hidden="1" xr:uid="{00000000-0005-0000-0000-00004E1A0000}"/>
    <cellStyle name="20% - Accent2 8" xfId="14456" hidden="1" xr:uid="{00000000-0005-0000-0000-00004F1A0000}"/>
    <cellStyle name="20% - Accent2 8" xfId="14999" hidden="1" xr:uid="{00000000-0005-0000-0000-0000501A0000}"/>
    <cellStyle name="20% - Accent2 8" xfId="15144" hidden="1" xr:uid="{00000000-0005-0000-0000-0000511A0000}"/>
    <cellStyle name="20% - Accent2 8" xfId="15855" hidden="1" xr:uid="{00000000-0005-0000-0000-0000521A0000}"/>
    <cellStyle name="20% - Accent2 8" xfId="15931" hidden="1" xr:uid="{00000000-0005-0000-0000-0000531A0000}"/>
    <cellStyle name="20% - Accent2 8" xfId="16009" hidden="1" xr:uid="{00000000-0005-0000-0000-0000541A0000}"/>
    <cellStyle name="20% - Accent2 8" xfId="16192" hidden="1" xr:uid="{00000000-0005-0000-0000-0000551A0000}"/>
    <cellStyle name="20% - Accent2 8" xfId="16268" hidden="1" xr:uid="{00000000-0005-0000-0000-0000561A0000}"/>
    <cellStyle name="20% - Accent2 8" xfId="16346" hidden="1" xr:uid="{00000000-0005-0000-0000-0000571A0000}"/>
    <cellStyle name="20% - Accent2 8" xfId="16529" hidden="1" xr:uid="{00000000-0005-0000-0000-0000581A0000}"/>
    <cellStyle name="20% - Accent2 8" xfId="16605" hidden="1" xr:uid="{00000000-0005-0000-0000-0000591A0000}"/>
    <cellStyle name="20% - Accent2 8" xfId="16698" hidden="1" xr:uid="{00000000-0005-0000-0000-00005A1A0000}"/>
    <cellStyle name="20% - Accent2 8" xfId="16781" hidden="1" xr:uid="{00000000-0005-0000-0000-00005B1A0000}"/>
    <cellStyle name="20% - Accent2 8" xfId="16857" hidden="1" xr:uid="{00000000-0005-0000-0000-00005C1A0000}"/>
    <cellStyle name="20% - Accent2 8" xfId="16935" hidden="1" xr:uid="{00000000-0005-0000-0000-00005D1A0000}"/>
    <cellStyle name="20% - Accent2 8" xfId="17520" hidden="1" xr:uid="{00000000-0005-0000-0000-00005E1A0000}"/>
    <cellStyle name="20% - Accent2 8" xfId="17596" hidden="1" xr:uid="{00000000-0005-0000-0000-00005F1A0000}"/>
    <cellStyle name="20% - Accent2 8" xfId="17675" hidden="1" xr:uid="{00000000-0005-0000-0000-0000601A0000}"/>
    <cellStyle name="20% - Accent2 8" xfId="17364" hidden="1" xr:uid="{00000000-0005-0000-0000-0000611A0000}"/>
    <cellStyle name="20% - Accent2 8" xfId="17419" hidden="1" xr:uid="{00000000-0005-0000-0000-0000621A0000}"/>
    <cellStyle name="20% - Accent2 8" xfId="17454" hidden="1" xr:uid="{00000000-0005-0000-0000-0000631A0000}"/>
    <cellStyle name="20% - Accent2 8" xfId="18115" hidden="1" xr:uid="{00000000-0005-0000-0000-0000641A0000}"/>
    <cellStyle name="20% - Accent2 8" xfId="18191" hidden="1" xr:uid="{00000000-0005-0000-0000-0000651A0000}"/>
    <cellStyle name="20% - Accent2 8" xfId="18269" hidden="1" xr:uid="{00000000-0005-0000-0000-0000661A0000}"/>
    <cellStyle name="20% - Accent2 8" xfId="17248" hidden="1" xr:uid="{00000000-0005-0000-0000-0000671A0000}"/>
    <cellStyle name="20% - Accent2 8" xfId="17791" hidden="1" xr:uid="{00000000-0005-0000-0000-0000681A0000}"/>
    <cellStyle name="20% - Accent2 8" xfId="17936" hidden="1" xr:uid="{00000000-0005-0000-0000-0000691A0000}"/>
    <cellStyle name="20% - Accent2 8" xfId="18647" hidden="1" xr:uid="{00000000-0005-0000-0000-00006A1A0000}"/>
    <cellStyle name="20% - Accent2 8" xfId="18723" hidden="1" xr:uid="{00000000-0005-0000-0000-00006B1A0000}"/>
    <cellStyle name="20% - Accent2 8" xfId="18801" hidden="1" xr:uid="{00000000-0005-0000-0000-00006C1A0000}"/>
    <cellStyle name="20% - Accent2 8" xfId="18984" hidden="1" xr:uid="{00000000-0005-0000-0000-00006D1A0000}"/>
    <cellStyle name="20% - Accent2 8" xfId="19060" hidden="1" xr:uid="{00000000-0005-0000-0000-00006E1A0000}"/>
    <cellStyle name="20% - Accent2 8" xfId="19138" hidden="1" xr:uid="{00000000-0005-0000-0000-00006F1A0000}"/>
    <cellStyle name="20% - Accent2 8" xfId="19321" hidden="1" xr:uid="{00000000-0005-0000-0000-0000701A0000}"/>
    <cellStyle name="20% - Accent2 8" xfId="19397" hidden="1" xr:uid="{00000000-0005-0000-0000-0000711A0000}"/>
    <cellStyle name="20% - Accent2 8" xfId="13856" hidden="1" xr:uid="{00000000-0005-0000-0000-0000721A0000}"/>
    <cellStyle name="20% - Accent2 8" xfId="13773" hidden="1" xr:uid="{00000000-0005-0000-0000-0000731A0000}"/>
    <cellStyle name="20% - Accent2 8" xfId="13695" hidden="1" xr:uid="{00000000-0005-0000-0000-0000741A0000}"/>
    <cellStyle name="20% - Accent2 8" xfId="13610" hidden="1" xr:uid="{00000000-0005-0000-0000-0000751A0000}"/>
    <cellStyle name="20% - Accent2 8" xfId="6448" hidden="1" xr:uid="{00000000-0005-0000-0000-0000761A0000}"/>
    <cellStyle name="20% - Accent2 8" xfId="6260" hidden="1" xr:uid="{00000000-0005-0000-0000-0000771A0000}"/>
    <cellStyle name="20% - Accent2 8" xfId="6035" hidden="1" xr:uid="{00000000-0005-0000-0000-0000781A0000}"/>
    <cellStyle name="20% - Accent2 8" xfId="6779" hidden="1" xr:uid="{00000000-0005-0000-0000-0000791A0000}"/>
    <cellStyle name="20% - Accent2 8" xfId="6623" hidden="1" xr:uid="{00000000-0005-0000-0000-00007A1A0000}"/>
    <cellStyle name="20% - Accent2 8" xfId="6581" hidden="1" xr:uid="{00000000-0005-0000-0000-00007B1A0000}"/>
    <cellStyle name="20% - Accent2 8" xfId="4309" hidden="1" xr:uid="{00000000-0005-0000-0000-00007C1A0000}"/>
    <cellStyle name="20% - Accent2 8" xfId="4124" hidden="1" xr:uid="{00000000-0005-0000-0000-00007D1A0000}"/>
    <cellStyle name="20% - Accent2 8" xfId="4031" hidden="1" xr:uid="{00000000-0005-0000-0000-00007E1A0000}"/>
    <cellStyle name="20% - Accent2 8" xfId="7138" hidden="1" xr:uid="{00000000-0005-0000-0000-00007F1A0000}"/>
    <cellStyle name="20% - Accent2 8" xfId="5630" hidden="1" xr:uid="{00000000-0005-0000-0000-0000801A0000}"/>
    <cellStyle name="20% - Accent2 8" xfId="4914" hidden="1" xr:uid="{00000000-0005-0000-0000-0000811A0000}"/>
    <cellStyle name="20% - Accent2 8" xfId="2529" hidden="1" xr:uid="{00000000-0005-0000-0000-0000821A0000}"/>
    <cellStyle name="20% - Accent2 8" xfId="2425" hidden="1" xr:uid="{00000000-0005-0000-0000-0000831A0000}"/>
    <cellStyle name="20% - Accent2 8" xfId="2311" hidden="1" xr:uid="{00000000-0005-0000-0000-0000841A0000}"/>
    <cellStyle name="20% - Accent2 8" xfId="1270" hidden="1" xr:uid="{00000000-0005-0000-0000-0000851A0000}"/>
    <cellStyle name="20% - Accent2 8" xfId="1189" hidden="1" xr:uid="{00000000-0005-0000-0000-0000861A0000}"/>
    <cellStyle name="20% - Accent2 8" xfId="983" hidden="1" xr:uid="{00000000-0005-0000-0000-0000871A0000}"/>
    <cellStyle name="20% - Accent2 8" xfId="62" hidden="1" xr:uid="{00000000-0005-0000-0000-0000881A0000}"/>
    <cellStyle name="20% - Accent2 8" xfId="19535" hidden="1" xr:uid="{00000000-0005-0000-0000-0000891A0000}"/>
    <cellStyle name="20% - Accent2 8" xfId="19628" hidden="1" xr:uid="{00000000-0005-0000-0000-00008A1A0000}"/>
    <cellStyle name="20% - Accent2 8" xfId="19711" hidden="1" xr:uid="{00000000-0005-0000-0000-00008B1A0000}"/>
    <cellStyle name="20% - Accent2 8" xfId="19787" hidden="1" xr:uid="{00000000-0005-0000-0000-00008C1A0000}"/>
    <cellStyle name="20% - Accent2 8" xfId="19865" hidden="1" xr:uid="{00000000-0005-0000-0000-00008D1A0000}"/>
    <cellStyle name="20% - Accent2 8" xfId="20450" hidden="1" xr:uid="{00000000-0005-0000-0000-00008E1A0000}"/>
    <cellStyle name="20% - Accent2 8" xfId="20526" hidden="1" xr:uid="{00000000-0005-0000-0000-00008F1A0000}"/>
    <cellStyle name="20% - Accent2 8" xfId="20605" hidden="1" xr:uid="{00000000-0005-0000-0000-0000901A0000}"/>
    <cellStyle name="20% - Accent2 8" xfId="20294" hidden="1" xr:uid="{00000000-0005-0000-0000-0000911A0000}"/>
    <cellStyle name="20% - Accent2 8" xfId="20349" hidden="1" xr:uid="{00000000-0005-0000-0000-0000921A0000}"/>
    <cellStyle name="20% - Accent2 8" xfId="20384" hidden="1" xr:uid="{00000000-0005-0000-0000-0000931A0000}"/>
    <cellStyle name="20% - Accent2 8" xfId="21045" hidden="1" xr:uid="{00000000-0005-0000-0000-0000941A0000}"/>
    <cellStyle name="20% - Accent2 8" xfId="21121" hidden="1" xr:uid="{00000000-0005-0000-0000-0000951A0000}"/>
    <cellStyle name="20% - Accent2 8" xfId="21199" hidden="1" xr:uid="{00000000-0005-0000-0000-0000961A0000}"/>
    <cellStyle name="20% - Accent2 8" xfId="20178" hidden="1" xr:uid="{00000000-0005-0000-0000-0000971A0000}"/>
    <cellStyle name="20% - Accent2 8" xfId="20721" hidden="1" xr:uid="{00000000-0005-0000-0000-0000981A0000}"/>
    <cellStyle name="20% - Accent2 8" xfId="20866" hidden="1" xr:uid="{00000000-0005-0000-0000-0000991A0000}"/>
    <cellStyle name="20% - Accent2 8" xfId="21577" hidden="1" xr:uid="{00000000-0005-0000-0000-00009A1A0000}"/>
    <cellStyle name="20% - Accent2 8" xfId="21653" hidden="1" xr:uid="{00000000-0005-0000-0000-00009B1A0000}"/>
    <cellStyle name="20% - Accent2 8" xfId="21731" hidden="1" xr:uid="{00000000-0005-0000-0000-00009C1A0000}"/>
    <cellStyle name="20% - Accent2 8" xfId="21914" hidden="1" xr:uid="{00000000-0005-0000-0000-00009D1A0000}"/>
    <cellStyle name="20% - Accent2 8" xfId="21990" hidden="1" xr:uid="{00000000-0005-0000-0000-00009E1A0000}"/>
    <cellStyle name="20% - Accent2 8" xfId="22068" hidden="1" xr:uid="{00000000-0005-0000-0000-00009F1A0000}"/>
    <cellStyle name="20% - Accent2 8" xfId="22251" hidden="1" xr:uid="{00000000-0005-0000-0000-0000A01A0000}"/>
    <cellStyle name="20% - Accent2 8" xfId="22327" hidden="1" xr:uid="{00000000-0005-0000-0000-0000A11A0000}"/>
    <cellStyle name="20% - Accent2 8" xfId="22420" hidden="1" xr:uid="{00000000-0005-0000-0000-0000A21A0000}"/>
    <cellStyle name="20% - Accent2 8" xfId="22503" hidden="1" xr:uid="{00000000-0005-0000-0000-0000A31A0000}"/>
    <cellStyle name="20% - Accent2 8" xfId="22579" hidden="1" xr:uid="{00000000-0005-0000-0000-0000A41A0000}"/>
    <cellStyle name="20% - Accent2 8" xfId="22657" hidden="1" xr:uid="{00000000-0005-0000-0000-0000A51A0000}"/>
    <cellStyle name="20% - Accent2 8" xfId="23242" hidden="1" xr:uid="{00000000-0005-0000-0000-0000A61A0000}"/>
    <cellStyle name="20% - Accent2 8" xfId="23318" hidden="1" xr:uid="{00000000-0005-0000-0000-0000A71A0000}"/>
    <cellStyle name="20% - Accent2 8" xfId="23397" hidden="1" xr:uid="{00000000-0005-0000-0000-0000A81A0000}"/>
    <cellStyle name="20% - Accent2 8" xfId="23086" hidden="1" xr:uid="{00000000-0005-0000-0000-0000A91A0000}"/>
    <cellStyle name="20% - Accent2 8" xfId="23141" hidden="1" xr:uid="{00000000-0005-0000-0000-0000AA1A0000}"/>
    <cellStyle name="20% - Accent2 8" xfId="23176" hidden="1" xr:uid="{00000000-0005-0000-0000-0000AB1A0000}"/>
    <cellStyle name="20% - Accent2 8" xfId="23837" hidden="1" xr:uid="{00000000-0005-0000-0000-0000AC1A0000}"/>
    <cellStyle name="20% - Accent2 8" xfId="23913" hidden="1" xr:uid="{00000000-0005-0000-0000-0000AD1A0000}"/>
    <cellStyle name="20% - Accent2 8" xfId="23991" hidden="1" xr:uid="{00000000-0005-0000-0000-0000AE1A0000}"/>
    <cellStyle name="20% - Accent2 8" xfId="22970" hidden="1" xr:uid="{00000000-0005-0000-0000-0000AF1A0000}"/>
    <cellStyle name="20% - Accent2 8" xfId="23513" hidden="1" xr:uid="{00000000-0005-0000-0000-0000B01A0000}"/>
    <cellStyle name="20% - Accent2 8" xfId="23658" hidden="1" xr:uid="{00000000-0005-0000-0000-0000B11A0000}"/>
    <cellStyle name="20% - Accent2 8" xfId="24369" hidden="1" xr:uid="{00000000-0005-0000-0000-0000B21A0000}"/>
    <cellStyle name="20% - Accent2 8" xfId="24445" hidden="1" xr:uid="{00000000-0005-0000-0000-0000B31A0000}"/>
    <cellStyle name="20% - Accent2 8" xfId="24523" hidden="1" xr:uid="{00000000-0005-0000-0000-0000B41A0000}"/>
    <cellStyle name="20% - Accent2 8" xfId="24706" hidden="1" xr:uid="{00000000-0005-0000-0000-0000B51A0000}"/>
    <cellStyle name="20% - Accent2 8" xfId="24782" hidden="1" xr:uid="{00000000-0005-0000-0000-0000B61A0000}"/>
    <cellStyle name="20% - Accent2 8" xfId="24860" hidden="1" xr:uid="{00000000-0005-0000-0000-0000B71A0000}"/>
    <cellStyle name="20% - Accent2 8" xfId="25043" hidden="1" xr:uid="{00000000-0005-0000-0000-0000B81A0000}"/>
    <cellStyle name="20% - Accent2 8" xfId="25119" hidden="1" xr:uid="{00000000-0005-0000-0000-0000B91A0000}"/>
    <cellStyle name="20% - Accent2 8" xfId="25223" hidden="1" xr:uid="{00000000-0005-0000-0000-0000BA1A0000}"/>
    <cellStyle name="20% - Accent2 8" xfId="25310" hidden="1" xr:uid="{00000000-0005-0000-0000-0000BB1A0000}"/>
    <cellStyle name="20% - Accent2 8" xfId="25388" hidden="1" xr:uid="{00000000-0005-0000-0000-0000BC1A0000}"/>
    <cellStyle name="20% - Accent2 8" xfId="25665" hidden="1" xr:uid="{00000000-0005-0000-0000-0000BD1A0000}"/>
    <cellStyle name="20% - Accent2 8" xfId="27024" hidden="1" xr:uid="{00000000-0005-0000-0000-0000BE1A0000}"/>
    <cellStyle name="20% - Accent2 8" xfId="27164" hidden="1" xr:uid="{00000000-0005-0000-0000-0000BF1A0000}"/>
    <cellStyle name="20% - Accent2 8" xfId="27333" hidden="1" xr:uid="{00000000-0005-0000-0000-0000C01A0000}"/>
    <cellStyle name="20% - Accent2 8" xfId="26773" hidden="1" xr:uid="{00000000-0005-0000-0000-0000C11A0000}"/>
    <cellStyle name="20% - Accent2 8" xfId="26838" hidden="1" xr:uid="{00000000-0005-0000-0000-0000C21A0000}"/>
    <cellStyle name="20% - Accent2 8" xfId="26881" hidden="1" xr:uid="{00000000-0005-0000-0000-0000C31A0000}"/>
    <cellStyle name="20% - Accent2 8" xfId="28570" hidden="1" xr:uid="{00000000-0005-0000-0000-0000C41A0000}"/>
    <cellStyle name="20% - Accent2 8" xfId="28713" hidden="1" xr:uid="{00000000-0005-0000-0000-0000C51A0000}"/>
    <cellStyle name="20% - Accent2 8" xfId="28869" hidden="1" xr:uid="{00000000-0005-0000-0000-0000C61A0000}"/>
    <cellStyle name="20% - Accent2 8" xfId="26449" hidden="1" xr:uid="{00000000-0005-0000-0000-0000C71A0000}"/>
    <cellStyle name="20% - Accent2 8" xfId="27664" hidden="1" xr:uid="{00000000-0005-0000-0000-0000C81A0000}"/>
    <cellStyle name="20% - Accent2 8" xfId="28084" hidden="1" xr:uid="{00000000-0005-0000-0000-0000C91A0000}"/>
    <cellStyle name="20% - Accent2 8" xfId="30078" hidden="1" xr:uid="{00000000-0005-0000-0000-0000CA1A0000}"/>
    <cellStyle name="20% - Accent2 8" xfId="30179" hidden="1" xr:uid="{00000000-0005-0000-0000-0000CB1A0000}"/>
    <cellStyle name="20% - Accent2 8" xfId="30369" hidden="1" xr:uid="{00000000-0005-0000-0000-0000CC1A0000}"/>
    <cellStyle name="20% - Accent2 8" xfId="31057" hidden="1" xr:uid="{00000000-0005-0000-0000-0000CD1A0000}"/>
    <cellStyle name="20% - Accent2 8" xfId="31214" hidden="1" xr:uid="{00000000-0005-0000-0000-0000CE1A0000}"/>
    <cellStyle name="20% - Accent2 8" xfId="31396" hidden="1" xr:uid="{00000000-0005-0000-0000-0000CF1A0000}"/>
    <cellStyle name="20% - Accent2 8" xfId="32085" hidden="1" xr:uid="{00000000-0005-0000-0000-0000D01A0000}"/>
    <cellStyle name="20% - Accent2 8" xfId="32196" hidden="1" xr:uid="{00000000-0005-0000-0000-0000D11A0000}"/>
    <cellStyle name="20% - Accent2 8" xfId="32879" hidden="1" xr:uid="{00000000-0005-0000-0000-0000D21A0000}"/>
    <cellStyle name="20% - Accent2 8" xfId="32962" hidden="1" xr:uid="{00000000-0005-0000-0000-0000D31A0000}"/>
    <cellStyle name="20% - Accent2 8" xfId="33038" hidden="1" xr:uid="{00000000-0005-0000-0000-0000D41A0000}"/>
    <cellStyle name="20% - Accent2 8" xfId="33116" hidden="1" xr:uid="{00000000-0005-0000-0000-0000D51A0000}"/>
    <cellStyle name="20% - Accent2 8" xfId="33701" hidden="1" xr:uid="{00000000-0005-0000-0000-0000D61A0000}"/>
    <cellStyle name="20% - Accent2 8" xfId="33777" hidden="1" xr:uid="{00000000-0005-0000-0000-0000D71A0000}"/>
    <cellStyle name="20% - Accent2 8" xfId="33856" hidden="1" xr:uid="{00000000-0005-0000-0000-0000D81A0000}"/>
    <cellStyle name="20% - Accent2 8" xfId="33545" hidden="1" xr:uid="{00000000-0005-0000-0000-0000D91A0000}"/>
    <cellStyle name="20% - Accent2 8" xfId="33600" hidden="1" xr:uid="{00000000-0005-0000-0000-0000DA1A0000}"/>
    <cellStyle name="20% - Accent2 8" xfId="33635" hidden="1" xr:uid="{00000000-0005-0000-0000-0000DB1A0000}"/>
    <cellStyle name="20% - Accent2 8" xfId="34296" hidden="1" xr:uid="{00000000-0005-0000-0000-0000DC1A0000}"/>
    <cellStyle name="20% - Accent2 8" xfId="34372" hidden="1" xr:uid="{00000000-0005-0000-0000-0000DD1A0000}"/>
    <cellStyle name="20% - Accent2 8" xfId="34450" hidden="1" xr:uid="{00000000-0005-0000-0000-0000DE1A0000}"/>
    <cellStyle name="20% - Accent2 8" xfId="33429" hidden="1" xr:uid="{00000000-0005-0000-0000-0000DF1A0000}"/>
    <cellStyle name="20% - Accent2 8" xfId="33972" hidden="1" xr:uid="{00000000-0005-0000-0000-0000E01A0000}"/>
    <cellStyle name="20% - Accent2 8" xfId="34117" hidden="1" xr:uid="{00000000-0005-0000-0000-0000E11A0000}"/>
    <cellStyle name="20% - Accent2 8" xfId="34828" hidden="1" xr:uid="{00000000-0005-0000-0000-0000E21A0000}"/>
    <cellStyle name="20% - Accent2 8" xfId="34904" hidden="1" xr:uid="{00000000-0005-0000-0000-0000E31A0000}"/>
    <cellStyle name="20% - Accent2 8" xfId="34982" hidden="1" xr:uid="{00000000-0005-0000-0000-0000E41A0000}"/>
    <cellStyle name="20% - Accent2 8" xfId="35165" hidden="1" xr:uid="{00000000-0005-0000-0000-0000E51A0000}"/>
    <cellStyle name="20% - Accent2 8" xfId="35241" hidden="1" xr:uid="{00000000-0005-0000-0000-0000E61A0000}"/>
    <cellStyle name="20% - Accent2 8" xfId="35319" hidden="1" xr:uid="{00000000-0005-0000-0000-0000E71A0000}"/>
    <cellStyle name="20% - Accent2 8" xfId="35502" hidden="1" xr:uid="{00000000-0005-0000-0000-0000E81A0000}"/>
    <cellStyle name="20% - Accent2 8" xfId="35578" hidden="1" xr:uid="{00000000-0005-0000-0000-0000E91A0000}"/>
    <cellStyle name="20% - Accent2 8" xfId="35671" hidden="1" xr:uid="{00000000-0005-0000-0000-0000EA1A0000}"/>
    <cellStyle name="20% - Accent2 8" xfId="35754" hidden="1" xr:uid="{00000000-0005-0000-0000-0000EB1A0000}"/>
    <cellStyle name="20% - Accent2 8" xfId="35830" hidden="1" xr:uid="{00000000-0005-0000-0000-0000EC1A0000}"/>
    <cellStyle name="20% - Accent2 8" xfId="35908" hidden="1" xr:uid="{00000000-0005-0000-0000-0000ED1A0000}"/>
    <cellStyle name="20% - Accent2 8" xfId="36493" hidden="1" xr:uid="{00000000-0005-0000-0000-0000EE1A0000}"/>
    <cellStyle name="20% - Accent2 8" xfId="36569" hidden="1" xr:uid="{00000000-0005-0000-0000-0000EF1A0000}"/>
    <cellStyle name="20% - Accent2 8" xfId="36648" hidden="1" xr:uid="{00000000-0005-0000-0000-0000F01A0000}"/>
    <cellStyle name="20% - Accent2 8" xfId="36337" hidden="1" xr:uid="{00000000-0005-0000-0000-0000F11A0000}"/>
    <cellStyle name="20% - Accent2 8" xfId="36392" hidden="1" xr:uid="{00000000-0005-0000-0000-0000F21A0000}"/>
    <cellStyle name="20% - Accent2 8" xfId="36427" hidden="1" xr:uid="{00000000-0005-0000-0000-0000F31A0000}"/>
    <cellStyle name="20% - Accent2 8" xfId="37088" hidden="1" xr:uid="{00000000-0005-0000-0000-0000F41A0000}"/>
    <cellStyle name="20% - Accent2 8" xfId="37164" hidden="1" xr:uid="{00000000-0005-0000-0000-0000F51A0000}"/>
    <cellStyle name="20% - Accent2 8" xfId="37242" hidden="1" xr:uid="{00000000-0005-0000-0000-0000F61A0000}"/>
    <cellStyle name="20% - Accent2 8" xfId="36221" hidden="1" xr:uid="{00000000-0005-0000-0000-0000F71A0000}"/>
    <cellStyle name="20% - Accent2 8" xfId="36764" hidden="1" xr:uid="{00000000-0005-0000-0000-0000F81A0000}"/>
    <cellStyle name="20% - Accent2 8" xfId="36909" hidden="1" xr:uid="{00000000-0005-0000-0000-0000F91A0000}"/>
    <cellStyle name="20% - Accent2 8" xfId="37620" hidden="1" xr:uid="{00000000-0005-0000-0000-0000FA1A0000}"/>
    <cellStyle name="20% - Accent2 8" xfId="37696" hidden="1" xr:uid="{00000000-0005-0000-0000-0000FB1A0000}"/>
    <cellStyle name="20% - Accent2 8" xfId="37774" hidden="1" xr:uid="{00000000-0005-0000-0000-0000FC1A0000}"/>
    <cellStyle name="20% - Accent2 8" xfId="37957" hidden="1" xr:uid="{00000000-0005-0000-0000-0000FD1A0000}"/>
    <cellStyle name="20% - Accent2 8" xfId="38033" hidden="1" xr:uid="{00000000-0005-0000-0000-0000FE1A0000}"/>
    <cellStyle name="20% - Accent2 8" xfId="38111" hidden="1" xr:uid="{00000000-0005-0000-0000-0000FF1A0000}"/>
    <cellStyle name="20% - Accent2 8" xfId="38294" hidden="1" xr:uid="{00000000-0005-0000-0000-0000001B0000}"/>
    <cellStyle name="20% - Accent2 8" xfId="38370" hidden="1" xr:uid="{00000000-0005-0000-0000-0000011B0000}"/>
    <cellStyle name="20% - Accent2 8" xfId="32724" hidden="1" xr:uid="{00000000-0005-0000-0000-0000021B0000}"/>
    <cellStyle name="20% - Accent2 8" xfId="32641" hidden="1" xr:uid="{00000000-0005-0000-0000-0000031B0000}"/>
    <cellStyle name="20% - Accent2 8" xfId="32563" hidden="1" xr:uid="{00000000-0005-0000-0000-0000041B0000}"/>
    <cellStyle name="20% - Accent2 8" xfId="32478" hidden="1" xr:uid="{00000000-0005-0000-0000-0000051B0000}"/>
    <cellStyle name="20% - Accent2 8" xfId="30710" hidden="1" xr:uid="{00000000-0005-0000-0000-0000061B0000}"/>
    <cellStyle name="20% - Accent2 8" xfId="30621" hidden="1" xr:uid="{00000000-0005-0000-0000-0000071B0000}"/>
    <cellStyle name="20% - Accent2 8" xfId="30530" hidden="1" xr:uid="{00000000-0005-0000-0000-0000081B0000}"/>
    <cellStyle name="20% - Accent2 8" xfId="31157" hidden="1" xr:uid="{00000000-0005-0000-0000-0000091B0000}"/>
    <cellStyle name="20% - Accent2 8" xfId="30974" hidden="1" xr:uid="{00000000-0005-0000-0000-00000A1B0000}"/>
    <cellStyle name="20% - Accent2 8" xfId="30914" hidden="1" xr:uid="{00000000-0005-0000-0000-00000B1B0000}"/>
    <cellStyle name="20% - Accent2 8" xfId="29036" hidden="1" xr:uid="{00000000-0005-0000-0000-00000C1B0000}"/>
    <cellStyle name="20% - Accent2 8" xfId="28868" hidden="1" xr:uid="{00000000-0005-0000-0000-00000D1B0000}"/>
    <cellStyle name="20% - Accent2 8" xfId="28693" hidden="1" xr:uid="{00000000-0005-0000-0000-00000E1B0000}"/>
    <cellStyle name="20% - Accent2 8" xfId="31601" hidden="1" xr:uid="{00000000-0005-0000-0000-00000F1B0000}"/>
    <cellStyle name="20% - Accent2 8" xfId="30154" hidden="1" xr:uid="{00000000-0005-0000-0000-0000101B0000}"/>
    <cellStyle name="20% - Accent2 8" xfId="29687" hidden="1" xr:uid="{00000000-0005-0000-0000-0000111B0000}"/>
    <cellStyle name="20% - Accent2 8" xfId="27436" hidden="1" xr:uid="{00000000-0005-0000-0000-0000121B0000}"/>
    <cellStyle name="20% - Accent2 8" xfId="27187" hidden="1" xr:uid="{00000000-0005-0000-0000-0000131B0000}"/>
    <cellStyle name="20% - Accent2 8" xfId="27006" hidden="1" xr:uid="{00000000-0005-0000-0000-0000141B0000}"/>
    <cellStyle name="20% - Accent2 8" xfId="26312" hidden="1" xr:uid="{00000000-0005-0000-0000-0000151B0000}"/>
    <cellStyle name="20% - Accent2 8" xfId="26169" hidden="1" xr:uid="{00000000-0005-0000-0000-0000161B0000}"/>
    <cellStyle name="20% - Accent2 8" xfId="26030" hidden="1" xr:uid="{00000000-0005-0000-0000-0000171B0000}"/>
    <cellStyle name="20% - Accent2 8" xfId="25189" hidden="1" xr:uid="{00000000-0005-0000-0000-0000181B0000}"/>
    <cellStyle name="20% - Accent2 8" xfId="38517" hidden="1" xr:uid="{00000000-0005-0000-0000-0000191B0000}"/>
    <cellStyle name="20% - Accent2 8" xfId="39034" hidden="1" xr:uid="{00000000-0005-0000-0000-00001A1B0000}"/>
    <cellStyle name="20% - Accent2 8" xfId="39117" hidden="1" xr:uid="{00000000-0005-0000-0000-00001B1B0000}"/>
    <cellStyle name="20% - Accent2 8" xfId="39193" hidden="1" xr:uid="{00000000-0005-0000-0000-00001C1B0000}"/>
    <cellStyle name="20% - Accent2 8" xfId="39271" hidden="1" xr:uid="{00000000-0005-0000-0000-00001D1B0000}"/>
    <cellStyle name="20% - Accent2 8" xfId="39856" hidden="1" xr:uid="{00000000-0005-0000-0000-00001E1B0000}"/>
    <cellStyle name="20% - Accent2 8" xfId="39932" hidden="1" xr:uid="{00000000-0005-0000-0000-00001F1B0000}"/>
    <cellStyle name="20% - Accent2 8" xfId="40011" hidden="1" xr:uid="{00000000-0005-0000-0000-0000201B0000}"/>
    <cellStyle name="20% - Accent2 8" xfId="39700" hidden="1" xr:uid="{00000000-0005-0000-0000-0000211B0000}"/>
    <cellStyle name="20% - Accent2 8" xfId="39755" hidden="1" xr:uid="{00000000-0005-0000-0000-0000221B0000}"/>
    <cellStyle name="20% - Accent2 8" xfId="39790" hidden="1" xr:uid="{00000000-0005-0000-0000-0000231B0000}"/>
    <cellStyle name="20% - Accent2 8" xfId="40451" hidden="1" xr:uid="{00000000-0005-0000-0000-0000241B0000}"/>
    <cellStyle name="20% - Accent2 8" xfId="40527" hidden="1" xr:uid="{00000000-0005-0000-0000-0000251B0000}"/>
    <cellStyle name="20% - Accent2 8" xfId="40605" hidden="1" xr:uid="{00000000-0005-0000-0000-0000261B0000}"/>
    <cellStyle name="20% - Accent2 8" xfId="39584" hidden="1" xr:uid="{00000000-0005-0000-0000-0000271B0000}"/>
    <cellStyle name="20% - Accent2 8" xfId="40127" hidden="1" xr:uid="{00000000-0005-0000-0000-0000281B0000}"/>
    <cellStyle name="20% - Accent2 8" xfId="40272" hidden="1" xr:uid="{00000000-0005-0000-0000-0000291B0000}"/>
    <cellStyle name="20% - Accent2 8" xfId="40983" hidden="1" xr:uid="{00000000-0005-0000-0000-00002A1B0000}"/>
    <cellStyle name="20% - Accent2 8" xfId="41059" hidden="1" xr:uid="{00000000-0005-0000-0000-00002B1B0000}"/>
    <cellStyle name="20% - Accent2 8" xfId="41137" hidden="1" xr:uid="{00000000-0005-0000-0000-00002C1B0000}"/>
    <cellStyle name="20% - Accent2 8" xfId="41320" hidden="1" xr:uid="{00000000-0005-0000-0000-00002D1B0000}"/>
    <cellStyle name="20% - Accent2 8" xfId="41396" hidden="1" xr:uid="{00000000-0005-0000-0000-00002E1B0000}"/>
    <cellStyle name="20% - Accent2 8" xfId="41474" hidden="1" xr:uid="{00000000-0005-0000-0000-00002F1B0000}"/>
    <cellStyle name="20% - Accent2 8" xfId="41657" hidden="1" xr:uid="{00000000-0005-0000-0000-0000301B0000}"/>
    <cellStyle name="20% - Accent2 8" xfId="41733" hidden="1" xr:uid="{00000000-0005-0000-0000-0000311B0000}"/>
    <cellStyle name="20% - Accent2 8" xfId="41826" hidden="1" xr:uid="{00000000-0005-0000-0000-0000321B0000}"/>
    <cellStyle name="20% - Accent2 8" xfId="41909" hidden="1" xr:uid="{00000000-0005-0000-0000-0000331B0000}"/>
    <cellStyle name="20% - Accent2 8" xfId="41985" hidden="1" xr:uid="{00000000-0005-0000-0000-0000341B0000}"/>
    <cellStyle name="20% - Accent2 8" xfId="42063" hidden="1" xr:uid="{00000000-0005-0000-0000-0000351B0000}"/>
    <cellStyle name="20% - Accent2 8" xfId="42648" hidden="1" xr:uid="{00000000-0005-0000-0000-0000361B0000}"/>
    <cellStyle name="20% - Accent2 8" xfId="42724" hidden="1" xr:uid="{00000000-0005-0000-0000-0000371B0000}"/>
    <cellStyle name="20% - Accent2 8" xfId="42803" hidden="1" xr:uid="{00000000-0005-0000-0000-0000381B0000}"/>
    <cellStyle name="20% - Accent2 8" xfId="42492" hidden="1" xr:uid="{00000000-0005-0000-0000-0000391B0000}"/>
    <cellStyle name="20% - Accent2 8" xfId="42547" hidden="1" xr:uid="{00000000-0005-0000-0000-00003A1B0000}"/>
    <cellStyle name="20% - Accent2 8" xfId="42582" hidden="1" xr:uid="{00000000-0005-0000-0000-00003B1B0000}"/>
    <cellStyle name="20% - Accent2 8" xfId="43243" hidden="1" xr:uid="{00000000-0005-0000-0000-00003C1B0000}"/>
    <cellStyle name="20% - Accent2 8" xfId="43319" hidden="1" xr:uid="{00000000-0005-0000-0000-00003D1B0000}"/>
    <cellStyle name="20% - Accent2 8" xfId="43397" hidden="1" xr:uid="{00000000-0005-0000-0000-00003E1B0000}"/>
    <cellStyle name="20% - Accent2 8" xfId="42376" hidden="1" xr:uid="{00000000-0005-0000-0000-00003F1B0000}"/>
    <cellStyle name="20% - Accent2 8" xfId="42919" hidden="1" xr:uid="{00000000-0005-0000-0000-0000401B0000}"/>
    <cellStyle name="20% - Accent2 8" xfId="43064" hidden="1" xr:uid="{00000000-0005-0000-0000-0000411B0000}"/>
    <cellStyle name="20% - Accent2 8" xfId="43775" hidden="1" xr:uid="{00000000-0005-0000-0000-0000421B0000}"/>
    <cellStyle name="20% - Accent2 8" xfId="43851" hidden="1" xr:uid="{00000000-0005-0000-0000-0000431B0000}"/>
    <cellStyle name="20% - Accent2 8" xfId="43929" hidden="1" xr:uid="{00000000-0005-0000-0000-0000441B0000}"/>
    <cellStyle name="20% - Accent2 8" xfId="44112" hidden="1" xr:uid="{00000000-0005-0000-0000-0000451B0000}"/>
    <cellStyle name="20% - Accent2 8" xfId="44188" hidden="1" xr:uid="{00000000-0005-0000-0000-0000461B0000}"/>
    <cellStyle name="20% - Accent2 8" xfId="44266" hidden="1" xr:uid="{00000000-0005-0000-0000-0000471B0000}"/>
    <cellStyle name="20% - Accent2 8" xfId="44449" hidden="1" xr:uid="{00000000-0005-0000-0000-0000481B0000}"/>
    <cellStyle name="20% - Accent2 8" xfId="44525" hidden="1" xr:uid="{00000000-0005-0000-0000-0000491B0000}"/>
    <cellStyle name="20% - Accent2 8" xfId="38984" hidden="1" xr:uid="{00000000-0005-0000-0000-00004A1B0000}"/>
    <cellStyle name="20% - Accent2 8" xfId="38901" hidden="1" xr:uid="{00000000-0005-0000-0000-00004B1B0000}"/>
    <cellStyle name="20% - Accent2 8" xfId="38823" hidden="1" xr:uid="{00000000-0005-0000-0000-00004C1B0000}"/>
    <cellStyle name="20% - Accent2 8" xfId="38738" hidden="1" xr:uid="{00000000-0005-0000-0000-00004D1B0000}"/>
    <cellStyle name="20% - Accent2 8" xfId="31576" hidden="1" xr:uid="{00000000-0005-0000-0000-00004E1B0000}"/>
    <cellStyle name="20% - Accent2 8" xfId="31388" hidden="1" xr:uid="{00000000-0005-0000-0000-00004F1B0000}"/>
    <cellStyle name="20% - Accent2 8" xfId="31163" hidden="1" xr:uid="{00000000-0005-0000-0000-0000501B0000}"/>
    <cellStyle name="20% - Accent2 8" xfId="31907" hidden="1" xr:uid="{00000000-0005-0000-0000-0000511B0000}"/>
    <cellStyle name="20% - Accent2 8" xfId="31751" hidden="1" xr:uid="{00000000-0005-0000-0000-0000521B0000}"/>
    <cellStyle name="20% - Accent2 8" xfId="31709" hidden="1" xr:uid="{00000000-0005-0000-0000-0000531B0000}"/>
    <cellStyle name="20% - Accent2 8" xfId="29437" hidden="1" xr:uid="{00000000-0005-0000-0000-0000541B0000}"/>
    <cellStyle name="20% - Accent2 8" xfId="29252" hidden="1" xr:uid="{00000000-0005-0000-0000-0000551B0000}"/>
    <cellStyle name="20% - Accent2 8" xfId="29159" hidden="1" xr:uid="{00000000-0005-0000-0000-0000561B0000}"/>
    <cellStyle name="20% - Accent2 8" xfId="32266" hidden="1" xr:uid="{00000000-0005-0000-0000-0000571B0000}"/>
    <cellStyle name="20% - Accent2 8" xfId="30758" hidden="1" xr:uid="{00000000-0005-0000-0000-0000581B0000}"/>
    <cellStyle name="20% - Accent2 8" xfId="30042" hidden="1" xr:uid="{00000000-0005-0000-0000-0000591B0000}"/>
    <cellStyle name="20% - Accent2 8" xfId="27657" hidden="1" xr:uid="{00000000-0005-0000-0000-00005A1B0000}"/>
    <cellStyle name="20% - Accent2 8" xfId="27553" hidden="1" xr:uid="{00000000-0005-0000-0000-00005B1B0000}"/>
    <cellStyle name="20% - Accent2 8" xfId="27439" hidden="1" xr:uid="{00000000-0005-0000-0000-00005C1B0000}"/>
    <cellStyle name="20% - Accent2 8" xfId="26398" hidden="1" xr:uid="{00000000-0005-0000-0000-00005D1B0000}"/>
    <cellStyle name="20% - Accent2 8" xfId="26317" hidden="1" xr:uid="{00000000-0005-0000-0000-00005E1B0000}"/>
    <cellStyle name="20% - Accent2 8" xfId="26111" hidden="1" xr:uid="{00000000-0005-0000-0000-00005F1B0000}"/>
    <cellStyle name="20% - Accent2 8" xfId="25190" hidden="1" xr:uid="{00000000-0005-0000-0000-0000601B0000}"/>
    <cellStyle name="20% - Accent2 8" xfId="44663" hidden="1" xr:uid="{00000000-0005-0000-0000-0000611B0000}"/>
    <cellStyle name="20% - Accent2 8" xfId="44756" hidden="1" xr:uid="{00000000-0005-0000-0000-0000621B0000}"/>
    <cellStyle name="20% - Accent2 8" xfId="44839" hidden="1" xr:uid="{00000000-0005-0000-0000-0000631B0000}"/>
    <cellStyle name="20% - Accent2 8" xfId="44915" hidden="1" xr:uid="{00000000-0005-0000-0000-0000641B0000}"/>
    <cellStyle name="20% - Accent2 8" xfId="44993" hidden="1" xr:uid="{00000000-0005-0000-0000-0000651B0000}"/>
    <cellStyle name="20% - Accent2 8" xfId="45578" hidden="1" xr:uid="{00000000-0005-0000-0000-0000661B0000}"/>
    <cellStyle name="20% - Accent2 8" xfId="45654" hidden="1" xr:uid="{00000000-0005-0000-0000-0000671B0000}"/>
    <cellStyle name="20% - Accent2 8" xfId="45733" hidden="1" xr:uid="{00000000-0005-0000-0000-0000681B0000}"/>
    <cellStyle name="20% - Accent2 8" xfId="45422" hidden="1" xr:uid="{00000000-0005-0000-0000-0000691B0000}"/>
    <cellStyle name="20% - Accent2 8" xfId="45477" hidden="1" xr:uid="{00000000-0005-0000-0000-00006A1B0000}"/>
    <cellStyle name="20% - Accent2 8" xfId="45512" hidden="1" xr:uid="{00000000-0005-0000-0000-00006B1B0000}"/>
    <cellStyle name="20% - Accent2 8" xfId="46173" hidden="1" xr:uid="{00000000-0005-0000-0000-00006C1B0000}"/>
    <cellStyle name="20% - Accent2 8" xfId="46249" hidden="1" xr:uid="{00000000-0005-0000-0000-00006D1B0000}"/>
    <cellStyle name="20% - Accent2 8" xfId="46327" hidden="1" xr:uid="{00000000-0005-0000-0000-00006E1B0000}"/>
    <cellStyle name="20% - Accent2 8" xfId="45306" hidden="1" xr:uid="{00000000-0005-0000-0000-00006F1B0000}"/>
    <cellStyle name="20% - Accent2 8" xfId="45849" hidden="1" xr:uid="{00000000-0005-0000-0000-0000701B0000}"/>
    <cellStyle name="20% - Accent2 8" xfId="45994" hidden="1" xr:uid="{00000000-0005-0000-0000-0000711B0000}"/>
    <cellStyle name="20% - Accent2 8" xfId="46705" hidden="1" xr:uid="{00000000-0005-0000-0000-0000721B0000}"/>
    <cellStyle name="20% - Accent2 8" xfId="46781" hidden="1" xr:uid="{00000000-0005-0000-0000-0000731B0000}"/>
    <cellStyle name="20% - Accent2 8" xfId="46859" hidden="1" xr:uid="{00000000-0005-0000-0000-0000741B0000}"/>
    <cellStyle name="20% - Accent2 8" xfId="47042" hidden="1" xr:uid="{00000000-0005-0000-0000-0000751B0000}"/>
    <cellStyle name="20% - Accent2 8" xfId="47118" hidden="1" xr:uid="{00000000-0005-0000-0000-0000761B0000}"/>
    <cellStyle name="20% - Accent2 8" xfId="47196" hidden="1" xr:uid="{00000000-0005-0000-0000-0000771B0000}"/>
    <cellStyle name="20% - Accent2 8" xfId="47379" hidden="1" xr:uid="{00000000-0005-0000-0000-0000781B0000}"/>
    <cellStyle name="20% - Accent2 8" xfId="47455" hidden="1" xr:uid="{00000000-0005-0000-0000-0000791B0000}"/>
    <cellStyle name="20% - Accent2 8" xfId="47548" hidden="1" xr:uid="{00000000-0005-0000-0000-00007A1B0000}"/>
    <cellStyle name="20% - Accent2 8" xfId="47631" hidden="1" xr:uid="{00000000-0005-0000-0000-00007B1B0000}"/>
    <cellStyle name="20% - Accent2 8" xfId="47707" hidden="1" xr:uid="{00000000-0005-0000-0000-00007C1B0000}"/>
    <cellStyle name="20% - Accent2 8" xfId="47785" hidden="1" xr:uid="{00000000-0005-0000-0000-00007D1B0000}"/>
    <cellStyle name="20% - Accent2 8" xfId="48370" hidden="1" xr:uid="{00000000-0005-0000-0000-00007E1B0000}"/>
    <cellStyle name="20% - Accent2 8" xfId="48446" hidden="1" xr:uid="{00000000-0005-0000-0000-00007F1B0000}"/>
    <cellStyle name="20% - Accent2 8" xfId="48525" hidden="1" xr:uid="{00000000-0005-0000-0000-0000801B0000}"/>
    <cellStyle name="20% - Accent2 8" xfId="48214" hidden="1" xr:uid="{00000000-0005-0000-0000-0000811B0000}"/>
    <cellStyle name="20% - Accent2 8" xfId="48269" hidden="1" xr:uid="{00000000-0005-0000-0000-0000821B0000}"/>
    <cellStyle name="20% - Accent2 8" xfId="48304" hidden="1" xr:uid="{00000000-0005-0000-0000-0000831B0000}"/>
    <cellStyle name="20% - Accent2 8" xfId="48965" hidden="1" xr:uid="{00000000-0005-0000-0000-0000841B0000}"/>
    <cellStyle name="20% - Accent2 8" xfId="49041" hidden="1" xr:uid="{00000000-0005-0000-0000-0000851B0000}"/>
    <cellStyle name="20% - Accent2 8" xfId="49119" hidden="1" xr:uid="{00000000-0005-0000-0000-0000861B0000}"/>
    <cellStyle name="20% - Accent2 8" xfId="48098" hidden="1" xr:uid="{00000000-0005-0000-0000-0000871B0000}"/>
    <cellStyle name="20% - Accent2 8" xfId="48641" hidden="1" xr:uid="{00000000-0005-0000-0000-0000881B0000}"/>
    <cellStyle name="20% - Accent2 8" xfId="48786" hidden="1" xr:uid="{00000000-0005-0000-0000-0000891B0000}"/>
    <cellStyle name="20% - Accent2 8" xfId="49497" hidden="1" xr:uid="{00000000-0005-0000-0000-00008A1B0000}"/>
    <cellStyle name="20% - Accent2 8" xfId="49573" hidden="1" xr:uid="{00000000-0005-0000-0000-00008B1B0000}"/>
    <cellStyle name="20% - Accent2 8" xfId="49651" hidden="1" xr:uid="{00000000-0005-0000-0000-00008C1B0000}"/>
    <cellStyle name="20% - Accent2 8" xfId="49834" hidden="1" xr:uid="{00000000-0005-0000-0000-00008D1B0000}"/>
    <cellStyle name="20% - Accent2 8" xfId="49910" hidden="1" xr:uid="{00000000-0005-0000-0000-00008E1B0000}"/>
    <cellStyle name="20% - Accent2 8" xfId="49988" hidden="1" xr:uid="{00000000-0005-0000-0000-00008F1B0000}"/>
    <cellStyle name="20% - Accent2 8" xfId="50171" hidden="1" xr:uid="{00000000-0005-0000-0000-0000901B0000}"/>
    <cellStyle name="20% - Accent2 8" xfId="50247" hidden="1" xr:uid="{00000000-0005-0000-0000-0000911B0000}"/>
    <cellStyle name="20% - Accent2 9" xfId="108" hidden="1" xr:uid="{00000000-0005-0000-0000-0000921B0000}"/>
    <cellStyle name="20% - Accent2 9" xfId="186" hidden="1" xr:uid="{00000000-0005-0000-0000-0000931B0000}"/>
    <cellStyle name="20% - Accent2 9" xfId="264" hidden="1" xr:uid="{00000000-0005-0000-0000-0000941B0000}"/>
    <cellStyle name="20% - Accent2 9" xfId="541" hidden="1" xr:uid="{00000000-0005-0000-0000-0000951B0000}"/>
    <cellStyle name="20% - Accent2 9" xfId="1901" hidden="1" xr:uid="{00000000-0005-0000-0000-0000961B0000}"/>
    <cellStyle name="20% - Accent2 9" xfId="2044" hidden="1" xr:uid="{00000000-0005-0000-0000-0000971B0000}"/>
    <cellStyle name="20% - Accent2 9" xfId="2213" hidden="1" xr:uid="{00000000-0005-0000-0000-0000981B0000}"/>
    <cellStyle name="20% - Accent2 9" xfId="2537" hidden="1" xr:uid="{00000000-0005-0000-0000-0000991B0000}"/>
    <cellStyle name="20% - Accent2 9" xfId="1308" hidden="1" xr:uid="{00000000-0005-0000-0000-00009A1B0000}"/>
    <cellStyle name="20% - Accent2 9" xfId="1672" hidden="1" xr:uid="{00000000-0005-0000-0000-00009B1B0000}"/>
    <cellStyle name="20% - Accent2 9" xfId="3447" hidden="1" xr:uid="{00000000-0005-0000-0000-00009C1B0000}"/>
    <cellStyle name="20% - Accent2 9" xfId="3589" hidden="1" xr:uid="{00000000-0005-0000-0000-00009D1B0000}"/>
    <cellStyle name="20% - Accent2 9" xfId="3747" hidden="1" xr:uid="{00000000-0005-0000-0000-00009E1B0000}"/>
    <cellStyle name="20% - Accent2 9" xfId="3971" hidden="1" xr:uid="{00000000-0005-0000-0000-00009F1B0000}"/>
    <cellStyle name="20% - Accent2 9" xfId="1583" hidden="1" xr:uid="{00000000-0005-0000-0000-0000A01B0000}"/>
    <cellStyle name="20% - Accent2 9" xfId="1653" hidden="1" xr:uid="{00000000-0005-0000-0000-0000A11B0000}"/>
    <cellStyle name="20% - Accent2 9" xfId="4954" hidden="1" xr:uid="{00000000-0005-0000-0000-0000A21B0000}"/>
    <cellStyle name="20% - Accent2 9" xfId="5055" hidden="1" xr:uid="{00000000-0005-0000-0000-0000A31B0000}"/>
    <cellStyle name="20% - Accent2 9" xfId="5247" hidden="1" xr:uid="{00000000-0005-0000-0000-0000A41B0000}"/>
    <cellStyle name="20% - Accent2 9" xfId="5939" hidden="1" xr:uid="{00000000-0005-0000-0000-0000A51B0000}"/>
    <cellStyle name="20% - Accent2 9" xfId="6092" hidden="1" xr:uid="{00000000-0005-0000-0000-0000A61B0000}"/>
    <cellStyle name="20% - Accent2 9" xfId="6276" hidden="1" xr:uid="{00000000-0005-0000-0000-0000A71B0000}"/>
    <cellStyle name="20% - Accent2 9" xfId="6962" hidden="1" xr:uid="{00000000-0005-0000-0000-0000A81B0000}"/>
    <cellStyle name="20% - Accent2 9" xfId="7074" hidden="1" xr:uid="{00000000-0005-0000-0000-0000A91B0000}"/>
    <cellStyle name="20% - Accent2 9" xfId="7764" hidden="1" xr:uid="{00000000-0005-0000-0000-0000AA1B0000}"/>
    <cellStyle name="20% - Accent2 9" xfId="7838" hidden="1" xr:uid="{00000000-0005-0000-0000-0000AB1B0000}"/>
    <cellStyle name="20% - Accent2 9" xfId="7914" hidden="1" xr:uid="{00000000-0005-0000-0000-0000AC1B0000}"/>
    <cellStyle name="20% - Accent2 9" xfId="7992" hidden="1" xr:uid="{00000000-0005-0000-0000-0000AD1B0000}"/>
    <cellStyle name="20% - Accent2 9" xfId="8577" hidden="1" xr:uid="{00000000-0005-0000-0000-0000AE1B0000}"/>
    <cellStyle name="20% - Accent2 9" xfId="8653" hidden="1" xr:uid="{00000000-0005-0000-0000-0000AF1B0000}"/>
    <cellStyle name="20% - Accent2 9" xfId="8732" hidden="1" xr:uid="{00000000-0005-0000-0000-0000B01B0000}"/>
    <cellStyle name="20% - Accent2 9" xfId="8845" hidden="1" xr:uid="{00000000-0005-0000-0000-0000B11B0000}"/>
    <cellStyle name="20% - Accent2 9" xfId="8289" hidden="1" xr:uid="{00000000-0005-0000-0000-0000B21B0000}"/>
    <cellStyle name="20% - Accent2 9" xfId="8441" hidden="1" xr:uid="{00000000-0005-0000-0000-0000B31B0000}"/>
    <cellStyle name="20% - Accent2 9" xfId="9172" hidden="1" xr:uid="{00000000-0005-0000-0000-0000B41B0000}"/>
    <cellStyle name="20% - Accent2 9" xfId="9248" hidden="1" xr:uid="{00000000-0005-0000-0000-0000B51B0000}"/>
    <cellStyle name="20% - Accent2 9" xfId="9326" hidden="1" xr:uid="{00000000-0005-0000-0000-0000B61B0000}"/>
    <cellStyle name="20% - Accent2 9" xfId="9421" hidden="1" xr:uid="{00000000-0005-0000-0000-0000B71B0000}"/>
    <cellStyle name="20% - Accent2 9" xfId="8405" hidden="1" xr:uid="{00000000-0005-0000-0000-0000B81B0000}"/>
    <cellStyle name="20% - Accent2 9" xfId="8424" hidden="1" xr:uid="{00000000-0005-0000-0000-0000B91B0000}"/>
    <cellStyle name="20% - Accent2 9" xfId="9704" hidden="1" xr:uid="{00000000-0005-0000-0000-0000BA1B0000}"/>
    <cellStyle name="20% - Accent2 9" xfId="9780" hidden="1" xr:uid="{00000000-0005-0000-0000-0000BB1B0000}"/>
    <cellStyle name="20% - Accent2 9" xfId="9858" hidden="1" xr:uid="{00000000-0005-0000-0000-0000BC1B0000}"/>
    <cellStyle name="20% - Accent2 9" xfId="10041" hidden="1" xr:uid="{00000000-0005-0000-0000-0000BD1B0000}"/>
    <cellStyle name="20% - Accent2 9" xfId="10117" hidden="1" xr:uid="{00000000-0005-0000-0000-0000BE1B0000}"/>
    <cellStyle name="20% - Accent2 9" xfId="10195" hidden="1" xr:uid="{00000000-0005-0000-0000-0000BF1B0000}"/>
    <cellStyle name="20% - Accent2 9" xfId="10378" hidden="1" xr:uid="{00000000-0005-0000-0000-0000C01B0000}"/>
    <cellStyle name="20% - Accent2 9" xfId="10454" hidden="1" xr:uid="{00000000-0005-0000-0000-0000C11B0000}"/>
    <cellStyle name="20% - Accent2 9" xfId="10556" hidden="1" xr:uid="{00000000-0005-0000-0000-0000C21B0000}"/>
    <cellStyle name="20% - Accent2 9" xfId="10630" hidden="1" xr:uid="{00000000-0005-0000-0000-0000C31B0000}"/>
    <cellStyle name="20% - Accent2 9" xfId="10706" hidden="1" xr:uid="{00000000-0005-0000-0000-0000C41B0000}"/>
    <cellStyle name="20% - Accent2 9" xfId="10784" hidden="1" xr:uid="{00000000-0005-0000-0000-0000C51B0000}"/>
    <cellStyle name="20% - Accent2 9" xfId="11369" hidden="1" xr:uid="{00000000-0005-0000-0000-0000C61B0000}"/>
    <cellStyle name="20% - Accent2 9" xfId="11445" hidden="1" xr:uid="{00000000-0005-0000-0000-0000C71B0000}"/>
    <cellStyle name="20% - Accent2 9" xfId="11524" hidden="1" xr:uid="{00000000-0005-0000-0000-0000C81B0000}"/>
    <cellStyle name="20% - Accent2 9" xfId="11637" hidden="1" xr:uid="{00000000-0005-0000-0000-0000C91B0000}"/>
    <cellStyle name="20% - Accent2 9" xfId="11081" hidden="1" xr:uid="{00000000-0005-0000-0000-0000CA1B0000}"/>
    <cellStyle name="20% - Accent2 9" xfId="11233" hidden="1" xr:uid="{00000000-0005-0000-0000-0000CB1B0000}"/>
    <cellStyle name="20% - Accent2 9" xfId="11964" hidden="1" xr:uid="{00000000-0005-0000-0000-0000CC1B0000}"/>
    <cellStyle name="20% - Accent2 9" xfId="12040" hidden="1" xr:uid="{00000000-0005-0000-0000-0000CD1B0000}"/>
    <cellStyle name="20% - Accent2 9" xfId="12118" hidden="1" xr:uid="{00000000-0005-0000-0000-0000CE1B0000}"/>
    <cellStyle name="20% - Accent2 9" xfId="12213" hidden="1" xr:uid="{00000000-0005-0000-0000-0000CF1B0000}"/>
    <cellStyle name="20% - Accent2 9" xfId="11197" hidden="1" xr:uid="{00000000-0005-0000-0000-0000D01B0000}"/>
    <cellStyle name="20% - Accent2 9" xfId="11216" hidden="1" xr:uid="{00000000-0005-0000-0000-0000D11B0000}"/>
    <cellStyle name="20% - Accent2 9" xfId="12496" hidden="1" xr:uid="{00000000-0005-0000-0000-0000D21B0000}"/>
    <cellStyle name="20% - Accent2 9" xfId="12572" hidden="1" xr:uid="{00000000-0005-0000-0000-0000D31B0000}"/>
    <cellStyle name="20% - Accent2 9" xfId="12650" hidden="1" xr:uid="{00000000-0005-0000-0000-0000D41B0000}"/>
    <cellStyle name="20% - Accent2 9" xfId="12833" hidden="1" xr:uid="{00000000-0005-0000-0000-0000D51B0000}"/>
    <cellStyle name="20% - Accent2 9" xfId="12909" hidden="1" xr:uid="{00000000-0005-0000-0000-0000D61B0000}"/>
    <cellStyle name="20% - Accent2 9" xfId="12987" hidden="1" xr:uid="{00000000-0005-0000-0000-0000D71B0000}"/>
    <cellStyle name="20% - Accent2 9" xfId="13170" hidden="1" xr:uid="{00000000-0005-0000-0000-0000D81B0000}"/>
    <cellStyle name="20% - Accent2 9" xfId="13246" hidden="1" xr:uid="{00000000-0005-0000-0000-0000D91B0000}"/>
    <cellStyle name="20% - Accent2 9" xfId="7583" hidden="1" xr:uid="{00000000-0005-0000-0000-0000DA1B0000}"/>
    <cellStyle name="20% - Accent2 9" xfId="7509" hidden="1" xr:uid="{00000000-0005-0000-0000-0000DB1B0000}"/>
    <cellStyle name="20% - Accent2 9" xfId="7431" hidden="1" xr:uid="{00000000-0005-0000-0000-0000DC1B0000}"/>
    <cellStyle name="20% - Accent2 9" xfId="7346" hidden="1" xr:uid="{00000000-0005-0000-0000-0000DD1B0000}"/>
    <cellStyle name="20% - Accent2 9" xfId="5578" hidden="1" xr:uid="{00000000-0005-0000-0000-0000DE1B0000}"/>
    <cellStyle name="20% - Accent2 9" xfId="5489" hidden="1" xr:uid="{00000000-0005-0000-0000-0000DF1B0000}"/>
    <cellStyle name="20% - Accent2 9" xfId="5398" hidden="1" xr:uid="{00000000-0005-0000-0000-0000E01B0000}"/>
    <cellStyle name="20% - Accent2 9" xfId="5020" hidden="1" xr:uid="{00000000-0005-0000-0000-0000E11B0000}"/>
    <cellStyle name="20% - Accent2 9" xfId="6500" hidden="1" xr:uid="{00000000-0005-0000-0000-0000E21B0000}"/>
    <cellStyle name="20% - Accent2 9" xfId="5900" hidden="1" xr:uid="{00000000-0005-0000-0000-0000E31B0000}"/>
    <cellStyle name="20% - Accent2 9" xfId="3903" hidden="1" xr:uid="{00000000-0005-0000-0000-0000E41B0000}"/>
    <cellStyle name="20% - Accent2 9" xfId="3735" hidden="1" xr:uid="{00000000-0005-0000-0000-0000E51B0000}"/>
    <cellStyle name="20% - Accent2 9" xfId="3558" hidden="1" xr:uid="{00000000-0005-0000-0000-0000E61B0000}"/>
    <cellStyle name="20% - Accent2 9" xfId="3374" hidden="1" xr:uid="{00000000-0005-0000-0000-0000E71B0000}"/>
    <cellStyle name="20% - Accent2 9" xfId="6062" hidden="1" xr:uid="{00000000-0005-0000-0000-0000E81B0000}"/>
    <cellStyle name="20% - Accent2 9" xfId="5963" hidden="1" xr:uid="{00000000-0005-0000-0000-0000E91B0000}"/>
    <cellStyle name="20% - Accent2 9" xfId="2288" hidden="1" xr:uid="{00000000-0005-0000-0000-0000EA1B0000}"/>
    <cellStyle name="20% - Accent2 9" xfId="2049" hidden="1" xr:uid="{00000000-0005-0000-0000-0000EB1B0000}"/>
    <cellStyle name="20% - Accent2 9" xfId="1873" hidden="1" xr:uid="{00000000-0005-0000-0000-0000EC1B0000}"/>
    <cellStyle name="20% - Accent2 9" xfId="1176" hidden="1" xr:uid="{00000000-0005-0000-0000-0000ED1B0000}"/>
    <cellStyle name="20% - Accent2 9" xfId="1037" hidden="1" xr:uid="{00000000-0005-0000-0000-0000EE1B0000}"/>
    <cellStyle name="20% - Accent2 9" xfId="897" hidden="1" xr:uid="{00000000-0005-0000-0000-0000EF1B0000}"/>
    <cellStyle name="20% - Accent2 9" xfId="13313" hidden="1" xr:uid="{00000000-0005-0000-0000-0000F01B0000}"/>
    <cellStyle name="20% - Accent2 9" xfId="13393" hidden="1" xr:uid="{00000000-0005-0000-0000-0000F11B0000}"/>
    <cellStyle name="20% - Accent2 9" xfId="13919" hidden="1" xr:uid="{00000000-0005-0000-0000-0000F21B0000}"/>
    <cellStyle name="20% - Accent2 9" xfId="13993" hidden="1" xr:uid="{00000000-0005-0000-0000-0000F31B0000}"/>
    <cellStyle name="20% - Accent2 9" xfId="14069" hidden="1" xr:uid="{00000000-0005-0000-0000-0000F41B0000}"/>
    <cellStyle name="20% - Accent2 9" xfId="14147" hidden="1" xr:uid="{00000000-0005-0000-0000-0000F51B0000}"/>
    <cellStyle name="20% - Accent2 9" xfId="14732" hidden="1" xr:uid="{00000000-0005-0000-0000-0000F61B0000}"/>
    <cellStyle name="20% - Accent2 9" xfId="14808" hidden="1" xr:uid="{00000000-0005-0000-0000-0000F71B0000}"/>
    <cellStyle name="20% - Accent2 9" xfId="14887" hidden="1" xr:uid="{00000000-0005-0000-0000-0000F81B0000}"/>
    <cellStyle name="20% - Accent2 9" xfId="15000" hidden="1" xr:uid="{00000000-0005-0000-0000-0000F91B0000}"/>
    <cellStyle name="20% - Accent2 9" xfId="14444" hidden="1" xr:uid="{00000000-0005-0000-0000-0000FA1B0000}"/>
    <cellStyle name="20% - Accent2 9" xfId="14596" hidden="1" xr:uid="{00000000-0005-0000-0000-0000FB1B0000}"/>
    <cellStyle name="20% - Accent2 9" xfId="15327" hidden="1" xr:uid="{00000000-0005-0000-0000-0000FC1B0000}"/>
    <cellStyle name="20% - Accent2 9" xfId="15403" hidden="1" xr:uid="{00000000-0005-0000-0000-0000FD1B0000}"/>
    <cellStyle name="20% - Accent2 9" xfId="15481" hidden="1" xr:uid="{00000000-0005-0000-0000-0000FE1B0000}"/>
    <cellStyle name="20% - Accent2 9" xfId="15576" hidden="1" xr:uid="{00000000-0005-0000-0000-0000FF1B0000}"/>
    <cellStyle name="20% - Accent2 9" xfId="14560" hidden="1" xr:uid="{00000000-0005-0000-0000-0000001C0000}"/>
    <cellStyle name="20% - Accent2 9" xfId="14579" hidden="1" xr:uid="{00000000-0005-0000-0000-0000011C0000}"/>
    <cellStyle name="20% - Accent2 9" xfId="15859" hidden="1" xr:uid="{00000000-0005-0000-0000-0000021C0000}"/>
    <cellStyle name="20% - Accent2 9" xfId="15935" hidden="1" xr:uid="{00000000-0005-0000-0000-0000031C0000}"/>
    <cellStyle name="20% - Accent2 9" xfId="16013" hidden="1" xr:uid="{00000000-0005-0000-0000-0000041C0000}"/>
    <cellStyle name="20% - Accent2 9" xfId="16196" hidden="1" xr:uid="{00000000-0005-0000-0000-0000051C0000}"/>
    <cellStyle name="20% - Accent2 9" xfId="16272" hidden="1" xr:uid="{00000000-0005-0000-0000-0000061C0000}"/>
    <cellStyle name="20% - Accent2 9" xfId="16350" hidden="1" xr:uid="{00000000-0005-0000-0000-0000071C0000}"/>
    <cellStyle name="20% - Accent2 9" xfId="16533" hidden="1" xr:uid="{00000000-0005-0000-0000-0000081C0000}"/>
    <cellStyle name="20% - Accent2 9" xfId="16609" hidden="1" xr:uid="{00000000-0005-0000-0000-0000091C0000}"/>
    <cellStyle name="20% - Accent2 9" xfId="16711" hidden="1" xr:uid="{00000000-0005-0000-0000-00000A1C0000}"/>
    <cellStyle name="20% - Accent2 9" xfId="16785" hidden="1" xr:uid="{00000000-0005-0000-0000-00000B1C0000}"/>
    <cellStyle name="20% - Accent2 9" xfId="16861" hidden="1" xr:uid="{00000000-0005-0000-0000-00000C1C0000}"/>
    <cellStyle name="20% - Accent2 9" xfId="16939" hidden="1" xr:uid="{00000000-0005-0000-0000-00000D1C0000}"/>
    <cellStyle name="20% - Accent2 9" xfId="17524" hidden="1" xr:uid="{00000000-0005-0000-0000-00000E1C0000}"/>
    <cellStyle name="20% - Accent2 9" xfId="17600" hidden="1" xr:uid="{00000000-0005-0000-0000-00000F1C0000}"/>
    <cellStyle name="20% - Accent2 9" xfId="17679" hidden="1" xr:uid="{00000000-0005-0000-0000-0000101C0000}"/>
    <cellStyle name="20% - Accent2 9" xfId="17792" hidden="1" xr:uid="{00000000-0005-0000-0000-0000111C0000}"/>
    <cellStyle name="20% - Accent2 9" xfId="17236" hidden="1" xr:uid="{00000000-0005-0000-0000-0000121C0000}"/>
    <cellStyle name="20% - Accent2 9" xfId="17388" hidden="1" xr:uid="{00000000-0005-0000-0000-0000131C0000}"/>
    <cellStyle name="20% - Accent2 9" xfId="18119" hidden="1" xr:uid="{00000000-0005-0000-0000-0000141C0000}"/>
    <cellStyle name="20% - Accent2 9" xfId="18195" hidden="1" xr:uid="{00000000-0005-0000-0000-0000151C0000}"/>
    <cellStyle name="20% - Accent2 9" xfId="18273" hidden="1" xr:uid="{00000000-0005-0000-0000-0000161C0000}"/>
    <cellStyle name="20% - Accent2 9" xfId="18368" hidden="1" xr:uid="{00000000-0005-0000-0000-0000171C0000}"/>
    <cellStyle name="20% - Accent2 9" xfId="17352" hidden="1" xr:uid="{00000000-0005-0000-0000-0000181C0000}"/>
    <cellStyle name="20% - Accent2 9" xfId="17371" hidden="1" xr:uid="{00000000-0005-0000-0000-0000191C0000}"/>
    <cellStyle name="20% - Accent2 9" xfId="18651" hidden="1" xr:uid="{00000000-0005-0000-0000-00001A1C0000}"/>
    <cellStyle name="20% - Accent2 9" xfId="18727" hidden="1" xr:uid="{00000000-0005-0000-0000-00001B1C0000}"/>
    <cellStyle name="20% - Accent2 9" xfId="18805" hidden="1" xr:uid="{00000000-0005-0000-0000-00001C1C0000}"/>
    <cellStyle name="20% - Accent2 9" xfId="18988" hidden="1" xr:uid="{00000000-0005-0000-0000-00001D1C0000}"/>
    <cellStyle name="20% - Accent2 9" xfId="19064" hidden="1" xr:uid="{00000000-0005-0000-0000-00001E1C0000}"/>
    <cellStyle name="20% - Accent2 9" xfId="19142" hidden="1" xr:uid="{00000000-0005-0000-0000-00001F1C0000}"/>
    <cellStyle name="20% - Accent2 9" xfId="19325" hidden="1" xr:uid="{00000000-0005-0000-0000-0000201C0000}"/>
    <cellStyle name="20% - Accent2 9" xfId="19401" hidden="1" xr:uid="{00000000-0005-0000-0000-0000211C0000}"/>
    <cellStyle name="20% - Accent2 9" xfId="13843" hidden="1" xr:uid="{00000000-0005-0000-0000-0000221C0000}"/>
    <cellStyle name="20% - Accent2 9" xfId="13769" hidden="1" xr:uid="{00000000-0005-0000-0000-0000231C0000}"/>
    <cellStyle name="20% - Accent2 9" xfId="13691" hidden="1" xr:uid="{00000000-0005-0000-0000-0000241C0000}"/>
    <cellStyle name="20% - Accent2 9" xfId="13606" hidden="1" xr:uid="{00000000-0005-0000-0000-0000251C0000}"/>
    <cellStyle name="20% - Accent2 9" xfId="6440" hidden="1" xr:uid="{00000000-0005-0000-0000-0000261C0000}"/>
    <cellStyle name="20% - Accent2 9" xfId="6250" hidden="1" xr:uid="{00000000-0005-0000-0000-0000271C0000}"/>
    <cellStyle name="20% - Accent2 9" xfId="6019" hidden="1" xr:uid="{00000000-0005-0000-0000-0000281C0000}"/>
    <cellStyle name="20% - Accent2 9" xfId="5618" hidden="1" xr:uid="{00000000-0005-0000-0000-0000291C0000}"/>
    <cellStyle name="20% - Accent2 9" xfId="7151" hidden="1" xr:uid="{00000000-0005-0000-0000-00002A1C0000}"/>
    <cellStyle name="20% - Accent2 9" xfId="6755" hidden="1" xr:uid="{00000000-0005-0000-0000-00002B1C0000}"/>
    <cellStyle name="20% - Accent2 9" xfId="4305" hidden="1" xr:uid="{00000000-0005-0000-0000-00002C1C0000}"/>
    <cellStyle name="20% - Accent2 9" xfId="4120" hidden="1" xr:uid="{00000000-0005-0000-0000-00002D1C0000}"/>
    <cellStyle name="20% - Accent2 9" xfId="4027" hidden="1" xr:uid="{00000000-0005-0000-0000-00002E1C0000}"/>
    <cellStyle name="20% - Accent2 9" xfId="3722" hidden="1" xr:uid="{00000000-0005-0000-0000-00002F1C0000}"/>
    <cellStyle name="20% - Accent2 9" xfId="6792" hidden="1" xr:uid="{00000000-0005-0000-0000-0000301C0000}"/>
    <cellStyle name="20% - Accent2 9" xfId="6772" hidden="1" xr:uid="{00000000-0005-0000-0000-0000311C0000}"/>
    <cellStyle name="20% - Accent2 9" xfId="2525" hidden="1" xr:uid="{00000000-0005-0000-0000-0000321C0000}"/>
    <cellStyle name="20% - Accent2 9" xfId="2419" hidden="1" xr:uid="{00000000-0005-0000-0000-0000331C0000}"/>
    <cellStyle name="20% - Accent2 9" xfId="2296" hidden="1" xr:uid="{00000000-0005-0000-0000-0000341C0000}"/>
    <cellStyle name="20% - Accent2 9" xfId="1266" hidden="1" xr:uid="{00000000-0005-0000-0000-0000351C0000}"/>
    <cellStyle name="20% - Accent2 9" xfId="1183" hidden="1" xr:uid="{00000000-0005-0000-0000-0000361C0000}"/>
    <cellStyle name="20% - Accent2 9" xfId="974" hidden="1" xr:uid="{00000000-0005-0000-0000-0000371C0000}"/>
    <cellStyle name="20% - Accent2 9" xfId="19468" hidden="1" xr:uid="{00000000-0005-0000-0000-0000381C0000}"/>
    <cellStyle name="20% - Accent2 9" xfId="19539" hidden="1" xr:uid="{00000000-0005-0000-0000-0000391C0000}"/>
    <cellStyle name="20% - Accent2 9" xfId="19641" hidden="1" xr:uid="{00000000-0005-0000-0000-00003A1C0000}"/>
    <cellStyle name="20% - Accent2 9" xfId="19715" hidden="1" xr:uid="{00000000-0005-0000-0000-00003B1C0000}"/>
    <cellStyle name="20% - Accent2 9" xfId="19791" hidden="1" xr:uid="{00000000-0005-0000-0000-00003C1C0000}"/>
    <cellStyle name="20% - Accent2 9" xfId="19869" hidden="1" xr:uid="{00000000-0005-0000-0000-00003D1C0000}"/>
    <cellStyle name="20% - Accent2 9" xfId="20454" hidden="1" xr:uid="{00000000-0005-0000-0000-00003E1C0000}"/>
    <cellStyle name="20% - Accent2 9" xfId="20530" hidden="1" xr:uid="{00000000-0005-0000-0000-00003F1C0000}"/>
    <cellStyle name="20% - Accent2 9" xfId="20609" hidden="1" xr:uid="{00000000-0005-0000-0000-0000401C0000}"/>
    <cellStyle name="20% - Accent2 9" xfId="20722" hidden="1" xr:uid="{00000000-0005-0000-0000-0000411C0000}"/>
    <cellStyle name="20% - Accent2 9" xfId="20166" hidden="1" xr:uid="{00000000-0005-0000-0000-0000421C0000}"/>
    <cellStyle name="20% - Accent2 9" xfId="20318" hidden="1" xr:uid="{00000000-0005-0000-0000-0000431C0000}"/>
    <cellStyle name="20% - Accent2 9" xfId="21049" hidden="1" xr:uid="{00000000-0005-0000-0000-0000441C0000}"/>
    <cellStyle name="20% - Accent2 9" xfId="21125" hidden="1" xr:uid="{00000000-0005-0000-0000-0000451C0000}"/>
    <cellStyle name="20% - Accent2 9" xfId="21203" hidden="1" xr:uid="{00000000-0005-0000-0000-0000461C0000}"/>
    <cellStyle name="20% - Accent2 9" xfId="21298" hidden="1" xr:uid="{00000000-0005-0000-0000-0000471C0000}"/>
    <cellStyle name="20% - Accent2 9" xfId="20282" hidden="1" xr:uid="{00000000-0005-0000-0000-0000481C0000}"/>
    <cellStyle name="20% - Accent2 9" xfId="20301" hidden="1" xr:uid="{00000000-0005-0000-0000-0000491C0000}"/>
    <cellStyle name="20% - Accent2 9" xfId="21581" hidden="1" xr:uid="{00000000-0005-0000-0000-00004A1C0000}"/>
    <cellStyle name="20% - Accent2 9" xfId="21657" hidden="1" xr:uid="{00000000-0005-0000-0000-00004B1C0000}"/>
    <cellStyle name="20% - Accent2 9" xfId="21735" hidden="1" xr:uid="{00000000-0005-0000-0000-00004C1C0000}"/>
    <cellStyle name="20% - Accent2 9" xfId="21918" hidden="1" xr:uid="{00000000-0005-0000-0000-00004D1C0000}"/>
    <cellStyle name="20% - Accent2 9" xfId="21994" hidden="1" xr:uid="{00000000-0005-0000-0000-00004E1C0000}"/>
    <cellStyle name="20% - Accent2 9" xfId="22072" hidden="1" xr:uid="{00000000-0005-0000-0000-00004F1C0000}"/>
    <cellStyle name="20% - Accent2 9" xfId="22255" hidden="1" xr:uid="{00000000-0005-0000-0000-0000501C0000}"/>
    <cellStyle name="20% - Accent2 9" xfId="22331" hidden="1" xr:uid="{00000000-0005-0000-0000-0000511C0000}"/>
    <cellStyle name="20% - Accent2 9" xfId="22433" hidden="1" xr:uid="{00000000-0005-0000-0000-0000521C0000}"/>
    <cellStyle name="20% - Accent2 9" xfId="22507" hidden="1" xr:uid="{00000000-0005-0000-0000-0000531C0000}"/>
    <cellStyle name="20% - Accent2 9" xfId="22583" hidden="1" xr:uid="{00000000-0005-0000-0000-0000541C0000}"/>
    <cellStyle name="20% - Accent2 9" xfId="22661" hidden="1" xr:uid="{00000000-0005-0000-0000-0000551C0000}"/>
    <cellStyle name="20% - Accent2 9" xfId="23246" hidden="1" xr:uid="{00000000-0005-0000-0000-0000561C0000}"/>
    <cellStyle name="20% - Accent2 9" xfId="23322" hidden="1" xr:uid="{00000000-0005-0000-0000-0000571C0000}"/>
    <cellStyle name="20% - Accent2 9" xfId="23401" hidden="1" xr:uid="{00000000-0005-0000-0000-0000581C0000}"/>
    <cellStyle name="20% - Accent2 9" xfId="23514" hidden="1" xr:uid="{00000000-0005-0000-0000-0000591C0000}"/>
    <cellStyle name="20% - Accent2 9" xfId="22958" hidden="1" xr:uid="{00000000-0005-0000-0000-00005A1C0000}"/>
    <cellStyle name="20% - Accent2 9" xfId="23110" hidden="1" xr:uid="{00000000-0005-0000-0000-00005B1C0000}"/>
    <cellStyle name="20% - Accent2 9" xfId="23841" hidden="1" xr:uid="{00000000-0005-0000-0000-00005C1C0000}"/>
    <cellStyle name="20% - Accent2 9" xfId="23917" hidden="1" xr:uid="{00000000-0005-0000-0000-00005D1C0000}"/>
    <cellStyle name="20% - Accent2 9" xfId="23995" hidden="1" xr:uid="{00000000-0005-0000-0000-00005E1C0000}"/>
    <cellStyle name="20% - Accent2 9" xfId="24090" hidden="1" xr:uid="{00000000-0005-0000-0000-00005F1C0000}"/>
    <cellStyle name="20% - Accent2 9" xfId="23074" hidden="1" xr:uid="{00000000-0005-0000-0000-0000601C0000}"/>
    <cellStyle name="20% - Accent2 9" xfId="23093" hidden="1" xr:uid="{00000000-0005-0000-0000-0000611C0000}"/>
    <cellStyle name="20% - Accent2 9" xfId="24373" hidden="1" xr:uid="{00000000-0005-0000-0000-0000621C0000}"/>
    <cellStyle name="20% - Accent2 9" xfId="24449" hidden="1" xr:uid="{00000000-0005-0000-0000-0000631C0000}"/>
    <cellStyle name="20% - Accent2 9" xfId="24527" hidden="1" xr:uid="{00000000-0005-0000-0000-0000641C0000}"/>
    <cellStyle name="20% - Accent2 9" xfId="24710" hidden="1" xr:uid="{00000000-0005-0000-0000-0000651C0000}"/>
    <cellStyle name="20% - Accent2 9" xfId="24786" hidden="1" xr:uid="{00000000-0005-0000-0000-0000661C0000}"/>
    <cellStyle name="20% - Accent2 9" xfId="24864" hidden="1" xr:uid="{00000000-0005-0000-0000-0000671C0000}"/>
    <cellStyle name="20% - Accent2 9" xfId="25047" hidden="1" xr:uid="{00000000-0005-0000-0000-0000681C0000}"/>
    <cellStyle name="20% - Accent2 9" xfId="25123" hidden="1" xr:uid="{00000000-0005-0000-0000-0000691C0000}"/>
    <cellStyle name="20% - Accent2 9" xfId="25236" hidden="1" xr:uid="{00000000-0005-0000-0000-00006A1C0000}"/>
    <cellStyle name="20% - Accent2 9" xfId="25314" hidden="1" xr:uid="{00000000-0005-0000-0000-00006B1C0000}"/>
    <cellStyle name="20% - Accent2 9" xfId="25392" hidden="1" xr:uid="{00000000-0005-0000-0000-00006C1C0000}"/>
    <cellStyle name="20% - Accent2 9" xfId="25669" hidden="1" xr:uid="{00000000-0005-0000-0000-00006D1C0000}"/>
    <cellStyle name="20% - Accent2 9" xfId="27029" hidden="1" xr:uid="{00000000-0005-0000-0000-00006E1C0000}"/>
    <cellStyle name="20% - Accent2 9" xfId="27172" hidden="1" xr:uid="{00000000-0005-0000-0000-00006F1C0000}"/>
    <cellStyle name="20% - Accent2 9" xfId="27341" hidden="1" xr:uid="{00000000-0005-0000-0000-0000701C0000}"/>
    <cellStyle name="20% - Accent2 9" xfId="27665" hidden="1" xr:uid="{00000000-0005-0000-0000-0000711C0000}"/>
    <cellStyle name="20% - Accent2 9" xfId="26436" hidden="1" xr:uid="{00000000-0005-0000-0000-0000721C0000}"/>
    <cellStyle name="20% - Accent2 9" xfId="26800" hidden="1" xr:uid="{00000000-0005-0000-0000-0000731C0000}"/>
    <cellStyle name="20% - Accent2 9" xfId="28575" hidden="1" xr:uid="{00000000-0005-0000-0000-0000741C0000}"/>
    <cellStyle name="20% - Accent2 9" xfId="28717" hidden="1" xr:uid="{00000000-0005-0000-0000-0000751C0000}"/>
    <cellStyle name="20% - Accent2 9" xfId="28875" hidden="1" xr:uid="{00000000-0005-0000-0000-0000761C0000}"/>
    <cellStyle name="20% - Accent2 9" xfId="29099" hidden="1" xr:uid="{00000000-0005-0000-0000-0000771C0000}"/>
    <cellStyle name="20% - Accent2 9" xfId="26711" hidden="1" xr:uid="{00000000-0005-0000-0000-0000781C0000}"/>
    <cellStyle name="20% - Accent2 9" xfId="26781" hidden="1" xr:uid="{00000000-0005-0000-0000-0000791C0000}"/>
    <cellStyle name="20% - Accent2 9" xfId="30082" hidden="1" xr:uid="{00000000-0005-0000-0000-00007A1C0000}"/>
    <cellStyle name="20% - Accent2 9" xfId="30183" hidden="1" xr:uid="{00000000-0005-0000-0000-00007B1C0000}"/>
    <cellStyle name="20% - Accent2 9" xfId="30375" hidden="1" xr:uid="{00000000-0005-0000-0000-00007C1C0000}"/>
    <cellStyle name="20% - Accent2 9" xfId="31067" hidden="1" xr:uid="{00000000-0005-0000-0000-00007D1C0000}"/>
    <cellStyle name="20% - Accent2 9" xfId="31220" hidden="1" xr:uid="{00000000-0005-0000-0000-00007E1C0000}"/>
    <cellStyle name="20% - Accent2 9" xfId="31404" hidden="1" xr:uid="{00000000-0005-0000-0000-00007F1C0000}"/>
    <cellStyle name="20% - Accent2 9" xfId="32090" hidden="1" xr:uid="{00000000-0005-0000-0000-0000801C0000}"/>
    <cellStyle name="20% - Accent2 9" xfId="32202" hidden="1" xr:uid="{00000000-0005-0000-0000-0000811C0000}"/>
    <cellStyle name="20% - Accent2 9" xfId="32892" hidden="1" xr:uid="{00000000-0005-0000-0000-0000821C0000}"/>
    <cellStyle name="20% - Accent2 9" xfId="32966" hidden="1" xr:uid="{00000000-0005-0000-0000-0000831C0000}"/>
    <cellStyle name="20% - Accent2 9" xfId="33042" hidden="1" xr:uid="{00000000-0005-0000-0000-0000841C0000}"/>
    <cellStyle name="20% - Accent2 9" xfId="33120" hidden="1" xr:uid="{00000000-0005-0000-0000-0000851C0000}"/>
    <cellStyle name="20% - Accent2 9" xfId="33705" hidden="1" xr:uid="{00000000-0005-0000-0000-0000861C0000}"/>
    <cellStyle name="20% - Accent2 9" xfId="33781" hidden="1" xr:uid="{00000000-0005-0000-0000-0000871C0000}"/>
    <cellStyle name="20% - Accent2 9" xfId="33860" hidden="1" xr:uid="{00000000-0005-0000-0000-0000881C0000}"/>
    <cellStyle name="20% - Accent2 9" xfId="33973" hidden="1" xr:uid="{00000000-0005-0000-0000-0000891C0000}"/>
    <cellStyle name="20% - Accent2 9" xfId="33417" hidden="1" xr:uid="{00000000-0005-0000-0000-00008A1C0000}"/>
    <cellStyle name="20% - Accent2 9" xfId="33569" hidden="1" xr:uid="{00000000-0005-0000-0000-00008B1C0000}"/>
    <cellStyle name="20% - Accent2 9" xfId="34300" hidden="1" xr:uid="{00000000-0005-0000-0000-00008C1C0000}"/>
    <cellStyle name="20% - Accent2 9" xfId="34376" hidden="1" xr:uid="{00000000-0005-0000-0000-00008D1C0000}"/>
    <cellStyle name="20% - Accent2 9" xfId="34454" hidden="1" xr:uid="{00000000-0005-0000-0000-00008E1C0000}"/>
    <cellStyle name="20% - Accent2 9" xfId="34549" hidden="1" xr:uid="{00000000-0005-0000-0000-00008F1C0000}"/>
    <cellStyle name="20% - Accent2 9" xfId="33533" hidden="1" xr:uid="{00000000-0005-0000-0000-0000901C0000}"/>
    <cellStyle name="20% - Accent2 9" xfId="33552" hidden="1" xr:uid="{00000000-0005-0000-0000-0000911C0000}"/>
    <cellStyle name="20% - Accent2 9" xfId="34832" hidden="1" xr:uid="{00000000-0005-0000-0000-0000921C0000}"/>
    <cellStyle name="20% - Accent2 9" xfId="34908" hidden="1" xr:uid="{00000000-0005-0000-0000-0000931C0000}"/>
    <cellStyle name="20% - Accent2 9" xfId="34986" hidden="1" xr:uid="{00000000-0005-0000-0000-0000941C0000}"/>
    <cellStyle name="20% - Accent2 9" xfId="35169" hidden="1" xr:uid="{00000000-0005-0000-0000-0000951C0000}"/>
    <cellStyle name="20% - Accent2 9" xfId="35245" hidden="1" xr:uid="{00000000-0005-0000-0000-0000961C0000}"/>
    <cellStyle name="20% - Accent2 9" xfId="35323" hidden="1" xr:uid="{00000000-0005-0000-0000-0000971C0000}"/>
    <cellStyle name="20% - Accent2 9" xfId="35506" hidden="1" xr:uid="{00000000-0005-0000-0000-0000981C0000}"/>
    <cellStyle name="20% - Accent2 9" xfId="35582" hidden="1" xr:uid="{00000000-0005-0000-0000-0000991C0000}"/>
    <cellStyle name="20% - Accent2 9" xfId="35684" hidden="1" xr:uid="{00000000-0005-0000-0000-00009A1C0000}"/>
    <cellStyle name="20% - Accent2 9" xfId="35758" hidden="1" xr:uid="{00000000-0005-0000-0000-00009B1C0000}"/>
    <cellStyle name="20% - Accent2 9" xfId="35834" hidden="1" xr:uid="{00000000-0005-0000-0000-00009C1C0000}"/>
    <cellStyle name="20% - Accent2 9" xfId="35912" hidden="1" xr:uid="{00000000-0005-0000-0000-00009D1C0000}"/>
    <cellStyle name="20% - Accent2 9" xfId="36497" hidden="1" xr:uid="{00000000-0005-0000-0000-00009E1C0000}"/>
    <cellStyle name="20% - Accent2 9" xfId="36573" hidden="1" xr:uid="{00000000-0005-0000-0000-00009F1C0000}"/>
    <cellStyle name="20% - Accent2 9" xfId="36652" hidden="1" xr:uid="{00000000-0005-0000-0000-0000A01C0000}"/>
    <cellStyle name="20% - Accent2 9" xfId="36765" hidden="1" xr:uid="{00000000-0005-0000-0000-0000A11C0000}"/>
    <cellStyle name="20% - Accent2 9" xfId="36209" hidden="1" xr:uid="{00000000-0005-0000-0000-0000A21C0000}"/>
    <cellStyle name="20% - Accent2 9" xfId="36361" hidden="1" xr:uid="{00000000-0005-0000-0000-0000A31C0000}"/>
    <cellStyle name="20% - Accent2 9" xfId="37092" hidden="1" xr:uid="{00000000-0005-0000-0000-0000A41C0000}"/>
    <cellStyle name="20% - Accent2 9" xfId="37168" hidden="1" xr:uid="{00000000-0005-0000-0000-0000A51C0000}"/>
    <cellStyle name="20% - Accent2 9" xfId="37246" hidden="1" xr:uid="{00000000-0005-0000-0000-0000A61C0000}"/>
    <cellStyle name="20% - Accent2 9" xfId="37341" hidden="1" xr:uid="{00000000-0005-0000-0000-0000A71C0000}"/>
    <cellStyle name="20% - Accent2 9" xfId="36325" hidden="1" xr:uid="{00000000-0005-0000-0000-0000A81C0000}"/>
    <cellStyle name="20% - Accent2 9" xfId="36344" hidden="1" xr:uid="{00000000-0005-0000-0000-0000A91C0000}"/>
    <cellStyle name="20% - Accent2 9" xfId="37624" hidden="1" xr:uid="{00000000-0005-0000-0000-0000AA1C0000}"/>
    <cellStyle name="20% - Accent2 9" xfId="37700" hidden="1" xr:uid="{00000000-0005-0000-0000-0000AB1C0000}"/>
    <cellStyle name="20% - Accent2 9" xfId="37778" hidden="1" xr:uid="{00000000-0005-0000-0000-0000AC1C0000}"/>
    <cellStyle name="20% - Accent2 9" xfId="37961" hidden="1" xr:uid="{00000000-0005-0000-0000-0000AD1C0000}"/>
    <cellStyle name="20% - Accent2 9" xfId="38037" hidden="1" xr:uid="{00000000-0005-0000-0000-0000AE1C0000}"/>
    <cellStyle name="20% - Accent2 9" xfId="38115" hidden="1" xr:uid="{00000000-0005-0000-0000-0000AF1C0000}"/>
    <cellStyle name="20% - Accent2 9" xfId="38298" hidden="1" xr:uid="{00000000-0005-0000-0000-0000B01C0000}"/>
    <cellStyle name="20% - Accent2 9" xfId="38374" hidden="1" xr:uid="{00000000-0005-0000-0000-0000B11C0000}"/>
    <cellStyle name="20% - Accent2 9" xfId="32711" hidden="1" xr:uid="{00000000-0005-0000-0000-0000B21C0000}"/>
    <cellStyle name="20% - Accent2 9" xfId="32637" hidden="1" xr:uid="{00000000-0005-0000-0000-0000B31C0000}"/>
    <cellStyle name="20% - Accent2 9" xfId="32559" hidden="1" xr:uid="{00000000-0005-0000-0000-0000B41C0000}"/>
    <cellStyle name="20% - Accent2 9" xfId="32474" hidden="1" xr:uid="{00000000-0005-0000-0000-0000B51C0000}"/>
    <cellStyle name="20% - Accent2 9" xfId="30706" hidden="1" xr:uid="{00000000-0005-0000-0000-0000B61C0000}"/>
    <cellStyle name="20% - Accent2 9" xfId="30617" hidden="1" xr:uid="{00000000-0005-0000-0000-0000B71C0000}"/>
    <cellStyle name="20% - Accent2 9" xfId="30526" hidden="1" xr:uid="{00000000-0005-0000-0000-0000B81C0000}"/>
    <cellStyle name="20% - Accent2 9" xfId="30148" hidden="1" xr:uid="{00000000-0005-0000-0000-0000B91C0000}"/>
    <cellStyle name="20% - Accent2 9" xfId="31628" hidden="1" xr:uid="{00000000-0005-0000-0000-0000BA1C0000}"/>
    <cellStyle name="20% - Accent2 9" xfId="31028" hidden="1" xr:uid="{00000000-0005-0000-0000-0000BB1C0000}"/>
    <cellStyle name="20% - Accent2 9" xfId="29031" hidden="1" xr:uid="{00000000-0005-0000-0000-0000BC1C0000}"/>
    <cellStyle name="20% - Accent2 9" xfId="28863" hidden="1" xr:uid="{00000000-0005-0000-0000-0000BD1C0000}"/>
    <cellStyle name="20% - Accent2 9" xfId="28686" hidden="1" xr:uid="{00000000-0005-0000-0000-0000BE1C0000}"/>
    <cellStyle name="20% - Accent2 9" xfId="28502" hidden="1" xr:uid="{00000000-0005-0000-0000-0000BF1C0000}"/>
    <cellStyle name="20% - Accent2 9" xfId="31190" hidden="1" xr:uid="{00000000-0005-0000-0000-0000C01C0000}"/>
    <cellStyle name="20% - Accent2 9" xfId="31091" hidden="1" xr:uid="{00000000-0005-0000-0000-0000C11C0000}"/>
    <cellStyle name="20% - Accent2 9" xfId="27416" hidden="1" xr:uid="{00000000-0005-0000-0000-0000C21C0000}"/>
    <cellStyle name="20% - Accent2 9" xfId="27177" hidden="1" xr:uid="{00000000-0005-0000-0000-0000C31C0000}"/>
    <cellStyle name="20% - Accent2 9" xfId="27001" hidden="1" xr:uid="{00000000-0005-0000-0000-0000C41C0000}"/>
    <cellStyle name="20% - Accent2 9" xfId="26304" hidden="1" xr:uid="{00000000-0005-0000-0000-0000C51C0000}"/>
    <cellStyle name="20% - Accent2 9" xfId="26165" hidden="1" xr:uid="{00000000-0005-0000-0000-0000C61C0000}"/>
    <cellStyle name="20% - Accent2 9" xfId="26025" hidden="1" xr:uid="{00000000-0005-0000-0000-0000C71C0000}"/>
    <cellStyle name="20% - Accent2 9" xfId="38441" hidden="1" xr:uid="{00000000-0005-0000-0000-0000C81C0000}"/>
    <cellStyle name="20% - Accent2 9" xfId="38521" hidden="1" xr:uid="{00000000-0005-0000-0000-0000C91C0000}"/>
    <cellStyle name="20% - Accent2 9" xfId="39047" hidden="1" xr:uid="{00000000-0005-0000-0000-0000CA1C0000}"/>
    <cellStyle name="20% - Accent2 9" xfId="39121" hidden="1" xr:uid="{00000000-0005-0000-0000-0000CB1C0000}"/>
    <cellStyle name="20% - Accent2 9" xfId="39197" hidden="1" xr:uid="{00000000-0005-0000-0000-0000CC1C0000}"/>
    <cellStyle name="20% - Accent2 9" xfId="39275" hidden="1" xr:uid="{00000000-0005-0000-0000-0000CD1C0000}"/>
    <cellStyle name="20% - Accent2 9" xfId="39860" hidden="1" xr:uid="{00000000-0005-0000-0000-0000CE1C0000}"/>
    <cellStyle name="20% - Accent2 9" xfId="39936" hidden="1" xr:uid="{00000000-0005-0000-0000-0000CF1C0000}"/>
    <cellStyle name="20% - Accent2 9" xfId="40015" hidden="1" xr:uid="{00000000-0005-0000-0000-0000D01C0000}"/>
    <cellStyle name="20% - Accent2 9" xfId="40128" hidden="1" xr:uid="{00000000-0005-0000-0000-0000D11C0000}"/>
    <cellStyle name="20% - Accent2 9" xfId="39572" hidden="1" xr:uid="{00000000-0005-0000-0000-0000D21C0000}"/>
    <cellStyle name="20% - Accent2 9" xfId="39724" hidden="1" xr:uid="{00000000-0005-0000-0000-0000D31C0000}"/>
    <cellStyle name="20% - Accent2 9" xfId="40455" hidden="1" xr:uid="{00000000-0005-0000-0000-0000D41C0000}"/>
    <cellStyle name="20% - Accent2 9" xfId="40531" hidden="1" xr:uid="{00000000-0005-0000-0000-0000D51C0000}"/>
    <cellStyle name="20% - Accent2 9" xfId="40609" hidden="1" xr:uid="{00000000-0005-0000-0000-0000D61C0000}"/>
    <cellStyle name="20% - Accent2 9" xfId="40704" hidden="1" xr:uid="{00000000-0005-0000-0000-0000D71C0000}"/>
    <cellStyle name="20% - Accent2 9" xfId="39688" hidden="1" xr:uid="{00000000-0005-0000-0000-0000D81C0000}"/>
    <cellStyle name="20% - Accent2 9" xfId="39707" hidden="1" xr:uid="{00000000-0005-0000-0000-0000D91C0000}"/>
    <cellStyle name="20% - Accent2 9" xfId="40987" hidden="1" xr:uid="{00000000-0005-0000-0000-0000DA1C0000}"/>
    <cellStyle name="20% - Accent2 9" xfId="41063" hidden="1" xr:uid="{00000000-0005-0000-0000-0000DB1C0000}"/>
    <cellStyle name="20% - Accent2 9" xfId="41141" hidden="1" xr:uid="{00000000-0005-0000-0000-0000DC1C0000}"/>
    <cellStyle name="20% - Accent2 9" xfId="41324" hidden="1" xr:uid="{00000000-0005-0000-0000-0000DD1C0000}"/>
    <cellStyle name="20% - Accent2 9" xfId="41400" hidden="1" xr:uid="{00000000-0005-0000-0000-0000DE1C0000}"/>
    <cellStyle name="20% - Accent2 9" xfId="41478" hidden="1" xr:uid="{00000000-0005-0000-0000-0000DF1C0000}"/>
    <cellStyle name="20% - Accent2 9" xfId="41661" hidden="1" xr:uid="{00000000-0005-0000-0000-0000E01C0000}"/>
    <cellStyle name="20% - Accent2 9" xfId="41737" hidden="1" xr:uid="{00000000-0005-0000-0000-0000E11C0000}"/>
    <cellStyle name="20% - Accent2 9" xfId="41839" hidden="1" xr:uid="{00000000-0005-0000-0000-0000E21C0000}"/>
    <cellStyle name="20% - Accent2 9" xfId="41913" hidden="1" xr:uid="{00000000-0005-0000-0000-0000E31C0000}"/>
    <cellStyle name="20% - Accent2 9" xfId="41989" hidden="1" xr:uid="{00000000-0005-0000-0000-0000E41C0000}"/>
    <cellStyle name="20% - Accent2 9" xfId="42067" hidden="1" xr:uid="{00000000-0005-0000-0000-0000E51C0000}"/>
    <cellStyle name="20% - Accent2 9" xfId="42652" hidden="1" xr:uid="{00000000-0005-0000-0000-0000E61C0000}"/>
    <cellStyle name="20% - Accent2 9" xfId="42728" hidden="1" xr:uid="{00000000-0005-0000-0000-0000E71C0000}"/>
    <cellStyle name="20% - Accent2 9" xfId="42807" hidden="1" xr:uid="{00000000-0005-0000-0000-0000E81C0000}"/>
    <cellStyle name="20% - Accent2 9" xfId="42920" hidden="1" xr:uid="{00000000-0005-0000-0000-0000E91C0000}"/>
    <cellStyle name="20% - Accent2 9" xfId="42364" hidden="1" xr:uid="{00000000-0005-0000-0000-0000EA1C0000}"/>
    <cellStyle name="20% - Accent2 9" xfId="42516" hidden="1" xr:uid="{00000000-0005-0000-0000-0000EB1C0000}"/>
    <cellStyle name="20% - Accent2 9" xfId="43247" hidden="1" xr:uid="{00000000-0005-0000-0000-0000EC1C0000}"/>
    <cellStyle name="20% - Accent2 9" xfId="43323" hidden="1" xr:uid="{00000000-0005-0000-0000-0000ED1C0000}"/>
    <cellStyle name="20% - Accent2 9" xfId="43401" hidden="1" xr:uid="{00000000-0005-0000-0000-0000EE1C0000}"/>
    <cellStyle name="20% - Accent2 9" xfId="43496" hidden="1" xr:uid="{00000000-0005-0000-0000-0000EF1C0000}"/>
    <cellStyle name="20% - Accent2 9" xfId="42480" hidden="1" xr:uid="{00000000-0005-0000-0000-0000F01C0000}"/>
    <cellStyle name="20% - Accent2 9" xfId="42499" hidden="1" xr:uid="{00000000-0005-0000-0000-0000F11C0000}"/>
    <cellStyle name="20% - Accent2 9" xfId="43779" hidden="1" xr:uid="{00000000-0005-0000-0000-0000F21C0000}"/>
    <cellStyle name="20% - Accent2 9" xfId="43855" hidden="1" xr:uid="{00000000-0005-0000-0000-0000F31C0000}"/>
    <cellStyle name="20% - Accent2 9" xfId="43933" hidden="1" xr:uid="{00000000-0005-0000-0000-0000F41C0000}"/>
    <cellStyle name="20% - Accent2 9" xfId="44116" hidden="1" xr:uid="{00000000-0005-0000-0000-0000F51C0000}"/>
    <cellStyle name="20% - Accent2 9" xfId="44192" hidden="1" xr:uid="{00000000-0005-0000-0000-0000F61C0000}"/>
    <cellStyle name="20% - Accent2 9" xfId="44270" hidden="1" xr:uid="{00000000-0005-0000-0000-0000F71C0000}"/>
    <cellStyle name="20% - Accent2 9" xfId="44453" hidden="1" xr:uid="{00000000-0005-0000-0000-0000F81C0000}"/>
    <cellStyle name="20% - Accent2 9" xfId="44529" hidden="1" xr:uid="{00000000-0005-0000-0000-0000F91C0000}"/>
    <cellStyle name="20% - Accent2 9" xfId="38971" hidden="1" xr:uid="{00000000-0005-0000-0000-0000FA1C0000}"/>
    <cellStyle name="20% - Accent2 9" xfId="38897" hidden="1" xr:uid="{00000000-0005-0000-0000-0000FB1C0000}"/>
    <cellStyle name="20% - Accent2 9" xfId="38819" hidden="1" xr:uid="{00000000-0005-0000-0000-0000FC1C0000}"/>
    <cellStyle name="20% - Accent2 9" xfId="38734" hidden="1" xr:uid="{00000000-0005-0000-0000-0000FD1C0000}"/>
    <cellStyle name="20% - Accent2 9" xfId="31568" hidden="1" xr:uid="{00000000-0005-0000-0000-0000FE1C0000}"/>
    <cellStyle name="20% - Accent2 9" xfId="31378" hidden="1" xr:uid="{00000000-0005-0000-0000-0000FF1C0000}"/>
    <cellStyle name="20% - Accent2 9" xfId="31147" hidden="1" xr:uid="{00000000-0005-0000-0000-0000001D0000}"/>
    <cellStyle name="20% - Accent2 9" xfId="30746" hidden="1" xr:uid="{00000000-0005-0000-0000-0000011D0000}"/>
    <cellStyle name="20% - Accent2 9" xfId="32279" hidden="1" xr:uid="{00000000-0005-0000-0000-0000021D0000}"/>
    <cellStyle name="20% - Accent2 9" xfId="31883" hidden="1" xr:uid="{00000000-0005-0000-0000-0000031D0000}"/>
    <cellStyle name="20% - Accent2 9" xfId="29433" hidden="1" xr:uid="{00000000-0005-0000-0000-0000041D0000}"/>
    <cellStyle name="20% - Accent2 9" xfId="29248" hidden="1" xr:uid="{00000000-0005-0000-0000-0000051D0000}"/>
    <cellStyle name="20% - Accent2 9" xfId="29155" hidden="1" xr:uid="{00000000-0005-0000-0000-0000061D0000}"/>
    <cellStyle name="20% - Accent2 9" xfId="28850" hidden="1" xr:uid="{00000000-0005-0000-0000-0000071D0000}"/>
    <cellStyle name="20% - Accent2 9" xfId="31920" hidden="1" xr:uid="{00000000-0005-0000-0000-0000081D0000}"/>
    <cellStyle name="20% - Accent2 9" xfId="31900" hidden="1" xr:uid="{00000000-0005-0000-0000-0000091D0000}"/>
    <cellStyle name="20% - Accent2 9" xfId="27653" hidden="1" xr:uid="{00000000-0005-0000-0000-00000A1D0000}"/>
    <cellStyle name="20% - Accent2 9" xfId="27547" hidden="1" xr:uid="{00000000-0005-0000-0000-00000B1D0000}"/>
    <cellStyle name="20% - Accent2 9" xfId="27424" hidden="1" xr:uid="{00000000-0005-0000-0000-00000C1D0000}"/>
    <cellStyle name="20% - Accent2 9" xfId="26394" hidden="1" xr:uid="{00000000-0005-0000-0000-00000D1D0000}"/>
    <cellStyle name="20% - Accent2 9" xfId="26311" hidden="1" xr:uid="{00000000-0005-0000-0000-00000E1D0000}"/>
    <cellStyle name="20% - Accent2 9" xfId="26102" hidden="1" xr:uid="{00000000-0005-0000-0000-00000F1D0000}"/>
    <cellStyle name="20% - Accent2 9" xfId="44596" hidden="1" xr:uid="{00000000-0005-0000-0000-0000101D0000}"/>
    <cellStyle name="20% - Accent2 9" xfId="44667" hidden="1" xr:uid="{00000000-0005-0000-0000-0000111D0000}"/>
    <cellStyle name="20% - Accent2 9" xfId="44769" hidden="1" xr:uid="{00000000-0005-0000-0000-0000121D0000}"/>
    <cellStyle name="20% - Accent2 9" xfId="44843" hidden="1" xr:uid="{00000000-0005-0000-0000-0000131D0000}"/>
    <cellStyle name="20% - Accent2 9" xfId="44919" hidden="1" xr:uid="{00000000-0005-0000-0000-0000141D0000}"/>
    <cellStyle name="20% - Accent2 9" xfId="44997" hidden="1" xr:uid="{00000000-0005-0000-0000-0000151D0000}"/>
    <cellStyle name="20% - Accent2 9" xfId="45582" hidden="1" xr:uid="{00000000-0005-0000-0000-0000161D0000}"/>
    <cellStyle name="20% - Accent2 9" xfId="45658" hidden="1" xr:uid="{00000000-0005-0000-0000-0000171D0000}"/>
    <cellStyle name="20% - Accent2 9" xfId="45737" hidden="1" xr:uid="{00000000-0005-0000-0000-0000181D0000}"/>
    <cellStyle name="20% - Accent2 9" xfId="45850" hidden="1" xr:uid="{00000000-0005-0000-0000-0000191D0000}"/>
    <cellStyle name="20% - Accent2 9" xfId="45294" hidden="1" xr:uid="{00000000-0005-0000-0000-00001A1D0000}"/>
    <cellStyle name="20% - Accent2 9" xfId="45446" hidden="1" xr:uid="{00000000-0005-0000-0000-00001B1D0000}"/>
    <cellStyle name="20% - Accent2 9" xfId="46177" hidden="1" xr:uid="{00000000-0005-0000-0000-00001C1D0000}"/>
    <cellStyle name="20% - Accent2 9" xfId="46253" hidden="1" xr:uid="{00000000-0005-0000-0000-00001D1D0000}"/>
    <cellStyle name="20% - Accent2 9" xfId="46331" hidden="1" xr:uid="{00000000-0005-0000-0000-00001E1D0000}"/>
    <cellStyle name="20% - Accent2 9" xfId="46426" hidden="1" xr:uid="{00000000-0005-0000-0000-00001F1D0000}"/>
    <cellStyle name="20% - Accent2 9" xfId="45410" hidden="1" xr:uid="{00000000-0005-0000-0000-0000201D0000}"/>
    <cellStyle name="20% - Accent2 9" xfId="45429" hidden="1" xr:uid="{00000000-0005-0000-0000-0000211D0000}"/>
    <cellStyle name="20% - Accent2 9" xfId="46709" hidden="1" xr:uid="{00000000-0005-0000-0000-0000221D0000}"/>
    <cellStyle name="20% - Accent2 9" xfId="46785" hidden="1" xr:uid="{00000000-0005-0000-0000-0000231D0000}"/>
    <cellStyle name="20% - Accent2 9" xfId="46863" hidden="1" xr:uid="{00000000-0005-0000-0000-0000241D0000}"/>
    <cellStyle name="20% - Accent2 9" xfId="47046" hidden="1" xr:uid="{00000000-0005-0000-0000-0000251D0000}"/>
    <cellStyle name="20% - Accent2 9" xfId="47122" hidden="1" xr:uid="{00000000-0005-0000-0000-0000261D0000}"/>
    <cellStyle name="20% - Accent2 9" xfId="47200" hidden="1" xr:uid="{00000000-0005-0000-0000-0000271D0000}"/>
    <cellStyle name="20% - Accent2 9" xfId="47383" hidden="1" xr:uid="{00000000-0005-0000-0000-0000281D0000}"/>
    <cellStyle name="20% - Accent2 9" xfId="47459" hidden="1" xr:uid="{00000000-0005-0000-0000-0000291D0000}"/>
    <cellStyle name="20% - Accent2 9" xfId="47561" hidden="1" xr:uid="{00000000-0005-0000-0000-00002A1D0000}"/>
    <cellStyle name="20% - Accent2 9" xfId="47635" hidden="1" xr:uid="{00000000-0005-0000-0000-00002B1D0000}"/>
    <cellStyle name="20% - Accent2 9" xfId="47711" hidden="1" xr:uid="{00000000-0005-0000-0000-00002C1D0000}"/>
    <cellStyle name="20% - Accent2 9" xfId="47789" hidden="1" xr:uid="{00000000-0005-0000-0000-00002D1D0000}"/>
    <cellStyle name="20% - Accent2 9" xfId="48374" hidden="1" xr:uid="{00000000-0005-0000-0000-00002E1D0000}"/>
    <cellStyle name="20% - Accent2 9" xfId="48450" hidden="1" xr:uid="{00000000-0005-0000-0000-00002F1D0000}"/>
    <cellStyle name="20% - Accent2 9" xfId="48529" hidden="1" xr:uid="{00000000-0005-0000-0000-0000301D0000}"/>
    <cellStyle name="20% - Accent2 9" xfId="48642" hidden="1" xr:uid="{00000000-0005-0000-0000-0000311D0000}"/>
    <cellStyle name="20% - Accent2 9" xfId="48086" hidden="1" xr:uid="{00000000-0005-0000-0000-0000321D0000}"/>
    <cellStyle name="20% - Accent2 9" xfId="48238" hidden="1" xr:uid="{00000000-0005-0000-0000-0000331D0000}"/>
    <cellStyle name="20% - Accent2 9" xfId="48969" hidden="1" xr:uid="{00000000-0005-0000-0000-0000341D0000}"/>
    <cellStyle name="20% - Accent2 9" xfId="49045" hidden="1" xr:uid="{00000000-0005-0000-0000-0000351D0000}"/>
    <cellStyle name="20% - Accent2 9" xfId="49123" hidden="1" xr:uid="{00000000-0005-0000-0000-0000361D0000}"/>
    <cellStyle name="20% - Accent2 9" xfId="49218" hidden="1" xr:uid="{00000000-0005-0000-0000-0000371D0000}"/>
    <cellStyle name="20% - Accent2 9" xfId="48202" hidden="1" xr:uid="{00000000-0005-0000-0000-0000381D0000}"/>
    <cellStyle name="20% - Accent2 9" xfId="48221" hidden="1" xr:uid="{00000000-0005-0000-0000-0000391D0000}"/>
    <cellStyle name="20% - Accent2 9" xfId="49501" hidden="1" xr:uid="{00000000-0005-0000-0000-00003A1D0000}"/>
    <cellStyle name="20% - Accent2 9" xfId="49577" hidden="1" xr:uid="{00000000-0005-0000-0000-00003B1D0000}"/>
    <cellStyle name="20% - Accent2 9" xfId="49655" hidden="1" xr:uid="{00000000-0005-0000-0000-00003C1D0000}"/>
    <cellStyle name="20% - Accent2 9" xfId="49838" hidden="1" xr:uid="{00000000-0005-0000-0000-00003D1D0000}"/>
    <cellStyle name="20% - Accent2 9" xfId="49914" hidden="1" xr:uid="{00000000-0005-0000-0000-00003E1D0000}"/>
    <cellStyle name="20% - Accent2 9" xfId="49992" hidden="1" xr:uid="{00000000-0005-0000-0000-00003F1D0000}"/>
    <cellStyle name="20% - Accent2 9" xfId="50175" hidden="1" xr:uid="{00000000-0005-0000-0000-0000401D0000}"/>
    <cellStyle name="20% - Accent2 9" xfId="50251" hidden="1" xr:uid="{00000000-0005-0000-0000-0000411D0000}"/>
    <cellStyle name="20% - Accent3" xfId="44" builtinId="38" hidden="1"/>
    <cellStyle name="20% - Accent3 10" xfId="123" hidden="1" xr:uid="{00000000-0005-0000-0000-0000431D0000}"/>
    <cellStyle name="20% - Accent3 10" xfId="201" hidden="1" xr:uid="{00000000-0005-0000-0000-0000441D0000}"/>
    <cellStyle name="20% - Accent3 10" xfId="286" hidden="1" xr:uid="{00000000-0005-0000-0000-0000451D0000}"/>
    <cellStyle name="20% - Accent3 10" xfId="557" hidden="1" xr:uid="{00000000-0005-0000-0000-0000461D0000}"/>
    <cellStyle name="20% - Accent3 10" xfId="1919" hidden="1" xr:uid="{00000000-0005-0000-0000-0000471D0000}"/>
    <cellStyle name="20% - Accent3 10" xfId="2066" hidden="1" xr:uid="{00000000-0005-0000-0000-0000481D0000}"/>
    <cellStyle name="20% - Accent3 10" xfId="2245" hidden="1" xr:uid="{00000000-0005-0000-0000-0000491D0000}"/>
    <cellStyle name="20% - Accent3 10" xfId="2534" hidden="1" xr:uid="{00000000-0005-0000-0000-00004A1D0000}"/>
    <cellStyle name="20% - Accent3 10" xfId="1780" hidden="1" xr:uid="{00000000-0005-0000-0000-00004B1D0000}"/>
    <cellStyle name="20% - Accent3 10" xfId="1506" hidden="1" xr:uid="{00000000-0005-0000-0000-00004C1D0000}"/>
    <cellStyle name="20% - Accent3 10" xfId="3462" hidden="1" xr:uid="{00000000-0005-0000-0000-00004D1D0000}"/>
    <cellStyle name="20% - Accent3 10" xfId="3607" hidden="1" xr:uid="{00000000-0005-0000-0000-00004E1D0000}"/>
    <cellStyle name="20% - Accent3 10" xfId="3766" hidden="1" xr:uid="{00000000-0005-0000-0000-00004F1D0000}"/>
    <cellStyle name="20% - Accent3 10" xfId="3967" hidden="1" xr:uid="{00000000-0005-0000-0000-0000501D0000}"/>
    <cellStyle name="20% - Accent3 10" xfId="1654" hidden="1" xr:uid="{00000000-0005-0000-0000-0000511D0000}"/>
    <cellStyle name="20% - Accent3 10" xfId="1530" hidden="1" xr:uid="{00000000-0005-0000-0000-0000521D0000}"/>
    <cellStyle name="20% - Accent3 10" xfId="4974" hidden="1" xr:uid="{00000000-0005-0000-0000-0000531D0000}"/>
    <cellStyle name="20% - Accent3 10" xfId="5073" hidden="1" xr:uid="{00000000-0005-0000-0000-0000541D0000}"/>
    <cellStyle name="20% - Accent3 10" xfId="5268" hidden="1" xr:uid="{00000000-0005-0000-0000-0000551D0000}"/>
    <cellStyle name="20% - Accent3 10" xfId="5967" hidden="1" xr:uid="{00000000-0005-0000-0000-0000561D0000}"/>
    <cellStyle name="20% - Accent3 10" xfId="6114" hidden="1" xr:uid="{00000000-0005-0000-0000-0000571D0000}"/>
    <cellStyle name="20% - Accent3 10" xfId="6294" hidden="1" xr:uid="{00000000-0005-0000-0000-0000581D0000}"/>
    <cellStyle name="20% - Accent3 10" xfId="6981" hidden="1" xr:uid="{00000000-0005-0000-0000-0000591D0000}"/>
    <cellStyle name="20% - Accent3 10" xfId="7091" hidden="1" xr:uid="{00000000-0005-0000-0000-00005A1D0000}"/>
    <cellStyle name="20% - Accent3 10" xfId="7779" hidden="1" xr:uid="{00000000-0005-0000-0000-00005B1D0000}"/>
    <cellStyle name="20% - Accent3 10" xfId="7853" hidden="1" xr:uid="{00000000-0005-0000-0000-00005C1D0000}"/>
    <cellStyle name="20% - Accent3 10" xfId="7929" hidden="1" xr:uid="{00000000-0005-0000-0000-00005D1D0000}"/>
    <cellStyle name="20% - Accent3 10" xfId="8007" hidden="1" xr:uid="{00000000-0005-0000-0000-00005E1D0000}"/>
    <cellStyle name="20% - Accent3 10" xfId="8592" hidden="1" xr:uid="{00000000-0005-0000-0000-00005F1D0000}"/>
    <cellStyle name="20% - Accent3 10" xfId="8668" hidden="1" xr:uid="{00000000-0005-0000-0000-0000601D0000}"/>
    <cellStyle name="20% - Accent3 10" xfId="8747" hidden="1" xr:uid="{00000000-0005-0000-0000-0000611D0000}"/>
    <cellStyle name="20% - Accent3 10" xfId="8842" hidden="1" xr:uid="{00000000-0005-0000-0000-0000621D0000}"/>
    <cellStyle name="20% - Accent3 10" xfId="8528" hidden="1" xr:uid="{00000000-0005-0000-0000-0000631D0000}"/>
    <cellStyle name="20% - Accent3 10" xfId="8381" hidden="1" xr:uid="{00000000-0005-0000-0000-0000641D0000}"/>
    <cellStyle name="20% - Accent3 10" xfId="9187" hidden="1" xr:uid="{00000000-0005-0000-0000-0000651D0000}"/>
    <cellStyle name="20% - Accent3 10" xfId="9263" hidden="1" xr:uid="{00000000-0005-0000-0000-0000661D0000}"/>
    <cellStyle name="20% - Accent3 10" xfId="9341" hidden="1" xr:uid="{00000000-0005-0000-0000-0000671D0000}"/>
    <cellStyle name="20% - Accent3 10" xfId="9420" hidden="1" xr:uid="{00000000-0005-0000-0000-0000681D0000}"/>
    <cellStyle name="20% - Accent3 10" xfId="8425" hidden="1" xr:uid="{00000000-0005-0000-0000-0000691D0000}"/>
    <cellStyle name="20% - Accent3 10" xfId="8396" hidden="1" xr:uid="{00000000-0005-0000-0000-00006A1D0000}"/>
    <cellStyle name="20% - Accent3 10" xfId="9719" hidden="1" xr:uid="{00000000-0005-0000-0000-00006B1D0000}"/>
    <cellStyle name="20% - Accent3 10" xfId="9795" hidden="1" xr:uid="{00000000-0005-0000-0000-00006C1D0000}"/>
    <cellStyle name="20% - Accent3 10" xfId="9873" hidden="1" xr:uid="{00000000-0005-0000-0000-00006D1D0000}"/>
    <cellStyle name="20% - Accent3 10" xfId="10056" hidden="1" xr:uid="{00000000-0005-0000-0000-00006E1D0000}"/>
    <cellStyle name="20% - Accent3 10" xfId="10132" hidden="1" xr:uid="{00000000-0005-0000-0000-00006F1D0000}"/>
    <cellStyle name="20% - Accent3 10" xfId="10210" hidden="1" xr:uid="{00000000-0005-0000-0000-0000701D0000}"/>
    <cellStyle name="20% - Accent3 10" xfId="10393" hidden="1" xr:uid="{00000000-0005-0000-0000-0000711D0000}"/>
    <cellStyle name="20% - Accent3 10" xfId="10469" hidden="1" xr:uid="{00000000-0005-0000-0000-0000721D0000}"/>
    <cellStyle name="20% - Accent3 10" xfId="10571" hidden="1" xr:uid="{00000000-0005-0000-0000-0000731D0000}"/>
    <cellStyle name="20% - Accent3 10" xfId="10645" hidden="1" xr:uid="{00000000-0005-0000-0000-0000741D0000}"/>
    <cellStyle name="20% - Accent3 10" xfId="10721" hidden="1" xr:uid="{00000000-0005-0000-0000-0000751D0000}"/>
    <cellStyle name="20% - Accent3 10" xfId="10799" hidden="1" xr:uid="{00000000-0005-0000-0000-0000761D0000}"/>
    <cellStyle name="20% - Accent3 10" xfId="11384" hidden="1" xr:uid="{00000000-0005-0000-0000-0000771D0000}"/>
    <cellStyle name="20% - Accent3 10" xfId="11460" hidden="1" xr:uid="{00000000-0005-0000-0000-0000781D0000}"/>
    <cellStyle name="20% - Accent3 10" xfId="11539" hidden="1" xr:uid="{00000000-0005-0000-0000-0000791D0000}"/>
    <cellStyle name="20% - Accent3 10" xfId="11634" hidden="1" xr:uid="{00000000-0005-0000-0000-00007A1D0000}"/>
    <cellStyle name="20% - Accent3 10" xfId="11320" hidden="1" xr:uid="{00000000-0005-0000-0000-00007B1D0000}"/>
    <cellStyle name="20% - Accent3 10" xfId="11173" hidden="1" xr:uid="{00000000-0005-0000-0000-00007C1D0000}"/>
    <cellStyle name="20% - Accent3 10" xfId="11979" hidden="1" xr:uid="{00000000-0005-0000-0000-00007D1D0000}"/>
    <cellStyle name="20% - Accent3 10" xfId="12055" hidden="1" xr:uid="{00000000-0005-0000-0000-00007E1D0000}"/>
    <cellStyle name="20% - Accent3 10" xfId="12133" hidden="1" xr:uid="{00000000-0005-0000-0000-00007F1D0000}"/>
    <cellStyle name="20% - Accent3 10" xfId="12212" hidden="1" xr:uid="{00000000-0005-0000-0000-0000801D0000}"/>
    <cellStyle name="20% - Accent3 10" xfId="11217" hidden="1" xr:uid="{00000000-0005-0000-0000-0000811D0000}"/>
    <cellStyle name="20% - Accent3 10" xfId="11188" hidden="1" xr:uid="{00000000-0005-0000-0000-0000821D0000}"/>
    <cellStyle name="20% - Accent3 10" xfId="12511" hidden="1" xr:uid="{00000000-0005-0000-0000-0000831D0000}"/>
    <cellStyle name="20% - Accent3 10" xfId="12587" hidden="1" xr:uid="{00000000-0005-0000-0000-0000841D0000}"/>
    <cellStyle name="20% - Accent3 10" xfId="12665" hidden="1" xr:uid="{00000000-0005-0000-0000-0000851D0000}"/>
    <cellStyle name="20% - Accent3 10" xfId="12848" hidden="1" xr:uid="{00000000-0005-0000-0000-0000861D0000}"/>
    <cellStyle name="20% - Accent3 10" xfId="12924" hidden="1" xr:uid="{00000000-0005-0000-0000-0000871D0000}"/>
    <cellStyle name="20% - Accent3 10" xfId="13002" hidden="1" xr:uid="{00000000-0005-0000-0000-0000881D0000}"/>
    <cellStyle name="20% - Accent3 10" xfId="13185" hidden="1" xr:uid="{00000000-0005-0000-0000-0000891D0000}"/>
    <cellStyle name="20% - Accent3 10" xfId="13261" hidden="1" xr:uid="{00000000-0005-0000-0000-00008A1D0000}"/>
    <cellStyle name="20% - Accent3 10" xfId="7568" hidden="1" xr:uid="{00000000-0005-0000-0000-00008B1D0000}"/>
    <cellStyle name="20% - Accent3 10" xfId="7494" hidden="1" xr:uid="{00000000-0005-0000-0000-00008C1D0000}"/>
    <cellStyle name="20% - Accent3 10" xfId="7414" hidden="1" xr:uid="{00000000-0005-0000-0000-00008D1D0000}"/>
    <cellStyle name="20% - Accent3 10" xfId="7331" hidden="1" xr:uid="{00000000-0005-0000-0000-00008E1D0000}"/>
    <cellStyle name="20% - Accent3 10" xfId="5558" hidden="1" xr:uid="{00000000-0005-0000-0000-00008F1D0000}"/>
    <cellStyle name="20% - Accent3 10" xfId="5473" hidden="1" xr:uid="{00000000-0005-0000-0000-0000901D0000}"/>
    <cellStyle name="20% - Accent3 10" xfId="5381" hidden="1" xr:uid="{00000000-0005-0000-0000-0000911D0000}"/>
    <cellStyle name="20% - Accent3 10" xfId="5028" hidden="1" xr:uid="{00000000-0005-0000-0000-0000921D0000}"/>
    <cellStyle name="20% - Accent3 10" xfId="5760" hidden="1" xr:uid="{00000000-0005-0000-0000-0000931D0000}"/>
    <cellStyle name="20% - Accent3 10" xfId="6182" hidden="1" xr:uid="{00000000-0005-0000-0000-0000941D0000}"/>
    <cellStyle name="20% - Accent3 10" xfId="3880" hidden="1" xr:uid="{00000000-0005-0000-0000-0000951D0000}"/>
    <cellStyle name="20% - Accent3 10" xfId="3716" hidden="1" xr:uid="{00000000-0005-0000-0000-0000961D0000}"/>
    <cellStyle name="20% - Accent3 10" xfId="3540" hidden="1" xr:uid="{00000000-0005-0000-0000-0000971D0000}"/>
    <cellStyle name="20% - Accent3 10" xfId="3377" hidden="1" xr:uid="{00000000-0005-0000-0000-0000981D0000}"/>
    <cellStyle name="20% - Accent3 10" xfId="5954" hidden="1" xr:uid="{00000000-0005-0000-0000-0000991D0000}"/>
    <cellStyle name="20% - Accent3 10" xfId="6080" hidden="1" xr:uid="{00000000-0005-0000-0000-00009A1D0000}"/>
    <cellStyle name="20% - Accent3 10" xfId="2238" hidden="1" xr:uid="{00000000-0005-0000-0000-00009B1D0000}"/>
    <cellStyle name="20% - Accent3 10" xfId="2024" hidden="1" xr:uid="{00000000-0005-0000-0000-00009C1D0000}"/>
    <cellStyle name="20% - Accent3 10" xfId="1855" hidden="1" xr:uid="{00000000-0005-0000-0000-00009D1D0000}"/>
    <cellStyle name="20% - Accent3 10" xfId="1151" hidden="1" xr:uid="{00000000-0005-0000-0000-00009E1D0000}"/>
    <cellStyle name="20% - Accent3 10" xfId="1019" hidden="1" xr:uid="{00000000-0005-0000-0000-00009F1D0000}"/>
    <cellStyle name="20% - Accent3 10" xfId="880" hidden="1" xr:uid="{00000000-0005-0000-0000-0000A01D0000}"/>
    <cellStyle name="20% - Accent3 10" xfId="13329" hidden="1" xr:uid="{00000000-0005-0000-0000-0000A11D0000}"/>
    <cellStyle name="20% - Accent3 10" xfId="13408" hidden="1" xr:uid="{00000000-0005-0000-0000-0000A21D0000}"/>
    <cellStyle name="20% - Accent3 10" xfId="13934" hidden="1" xr:uid="{00000000-0005-0000-0000-0000A31D0000}"/>
    <cellStyle name="20% - Accent3 10" xfId="14008" hidden="1" xr:uid="{00000000-0005-0000-0000-0000A41D0000}"/>
    <cellStyle name="20% - Accent3 10" xfId="14084" hidden="1" xr:uid="{00000000-0005-0000-0000-0000A51D0000}"/>
    <cellStyle name="20% - Accent3 10" xfId="14162" hidden="1" xr:uid="{00000000-0005-0000-0000-0000A61D0000}"/>
    <cellStyle name="20% - Accent3 10" xfId="14747" hidden="1" xr:uid="{00000000-0005-0000-0000-0000A71D0000}"/>
    <cellStyle name="20% - Accent3 10" xfId="14823" hidden="1" xr:uid="{00000000-0005-0000-0000-0000A81D0000}"/>
    <cellStyle name="20% - Accent3 10" xfId="14902" hidden="1" xr:uid="{00000000-0005-0000-0000-0000A91D0000}"/>
    <cellStyle name="20% - Accent3 10" xfId="14997" hidden="1" xr:uid="{00000000-0005-0000-0000-0000AA1D0000}"/>
    <cellStyle name="20% - Accent3 10" xfId="14683" hidden="1" xr:uid="{00000000-0005-0000-0000-0000AB1D0000}"/>
    <cellStyle name="20% - Accent3 10" xfId="14536" hidden="1" xr:uid="{00000000-0005-0000-0000-0000AC1D0000}"/>
    <cellStyle name="20% - Accent3 10" xfId="15342" hidden="1" xr:uid="{00000000-0005-0000-0000-0000AD1D0000}"/>
    <cellStyle name="20% - Accent3 10" xfId="15418" hidden="1" xr:uid="{00000000-0005-0000-0000-0000AE1D0000}"/>
    <cellStyle name="20% - Accent3 10" xfId="15496" hidden="1" xr:uid="{00000000-0005-0000-0000-0000AF1D0000}"/>
    <cellStyle name="20% - Accent3 10" xfId="15575" hidden="1" xr:uid="{00000000-0005-0000-0000-0000B01D0000}"/>
    <cellStyle name="20% - Accent3 10" xfId="14580" hidden="1" xr:uid="{00000000-0005-0000-0000-0000B11D0000}"/>
    <cellStyle name="20% - Accent3 10" xfId="14551" hidden="1" xr:uid="{00000000-0005-0000-0000-0000B21D0000}"/>
    <cellStyle name="20% - Accent3 10" xfId="15874" hidden="1" xr:uid="{00000000-0005-0000-0000-0000B31D0000}"/>
    <cellStyle name="20% - Accent3 10" xfId="15950" hidden="1" xr:uid="{00000000-0005-0000-0000-0000B41D0000}"/>
    <cellStyle name="20% - Accent3 10" xfId="16028" hidden="1" xr:uid="{00000000-0005-0000-0000-0000B51D0000}"/>
    <cellStyle name="20% - Accent3 10" xfId="16211" hidden="1" xr:uid="{00000000-0005-0000-0000-0000B61D0000}"/>
    <cellStyle name="20% - Accent3 10" xfId="16287" hidden="1" xr:uid="{00000000-0005-0000-0000-0000B71D0000}"/>
    <cellStyle name="20% - Accent3 10" xfId="16365" hidden="1" xr:uid="{00000000-0005-0000-0000-0000B81D0000}"/>
    <cellStyle name="20% - Accent3 10" xfId="16548" hidden="1" xr:uid="{00000000-0005-0000-0000-0000B91D0000}"/>
    <cellStyle name="20% - Accent3 10" xfId="16624" hidden="1" xr:uid="{00000000-0005-0000-0000-0000BA1D0000}"/>
    <cellStyle name="20% - Accent3 10" xfId="16726" hidden="1" xr:uid="{00000000-0005-0000-0000-0000BB1D0000}"/>
    <cellStyle name="20% - Accent3 10" xfId="16800" hidden="1" xr:uid="{00000000-0005-0000-0000-0000BC1D0000}"/>
    <cellStyle name="20% - Accent3 10" xfId="16876" hidden="1" xr:uid="{00000000-0005-0000-0000-0000BD1D0000}"/>
    <cellStyle name="20% - Accent3 10" xfId="16954" hidden="1" xr:uid="{00000000-0005-0000-0000-0000BE1D0000}"/>
    <cellStyle name="20% - Accent3 10" xfId="17539" hidden="1" xr:uid="{00000000-0005-0000-0000-0000BF1D0000}"/>
    <cellStyle name="20% - Accent3 10" xfId="17615" hidden="1" xr:uid="{00000000-0005-0000-0000-0000C01D0000}"/>
    <cellStyle name="20% - Accent3 10" xfId="17694" hidden="1" xr:uid="{00000000-0005-0000-0000-0000C11D0000}"/>
    <cellStyle name="20% - Accent3 10" xfId="17789" hidden="1" xr:uid="{00000000-0005-0000-0000-0000C21D0000}"/>
    <cellStyle name="20% - Accent3 10" xfId="17475" hidden="1" xr:uid="{00000000-0005-0000-0000-0000C31D0000}"/>
    <cellStyle name="20% - Accent3 10" xfId="17328" hidden="1" xr:uid="{00000000-0005-0000-0000-0000C41D0000}"/>
    <cellStyle name="20% - Accent3 10" xfId="18134" hidden="1" xr:uid="{00000000-0005-0000-0000-0000C51D0000}"/>
    <cellStyle name="20% - Accent3 10" xfId="18210" hidden="1" xr:uid="{00000000-0005-0000-0000-0000C61D0000}"/>
    <cellStyle name="20% - Accent3 10" xfId="18288" hidden="1" xr:uid="{00000000-0005-0000-0000-0000C71D0000}"/>
    <cellStyle name="20% - Accent3 10" xfId="18367" hidden="1" xr:uid="{00000000-0005-0000-0000-0000C81D0000}"/>
    <cellStyle name="20% - Accent3 10" xfId="17372" hidden="1" xr:uid="{00000000-0005-0000-0000-0000C91D0000}"/>
    <cellStyle name="20% - Accent3 10" xfId="17343" hidden="1" xr:uid="{00000000-0005-0000-0000-0000CA1D0000}"/>
    <cellStyle name="20% - Accent3 10" xfId="18666" hidden="1" xr:uid="{00000000-0005-0000-0000-0000CB1D0000}"/>
    <cellStyle name="20% - Accent3 10" xfId="18742" hidden="1" xr:uid="{00000000-0005-0000-0000-0000CC1D0000}"/>
    <cellStyle name="20% - Accent3 10" xfId="18820" hidden="1" xr:uid="{00000000-0005-0000-0000-0000CD1D0000}"/>
    <cellStyle name="20% - Accent3 10" xfId="19003" hidden="1" xr:uid="{00000000-0005-0000-0000-0000CE1D0000}"/>
    <cellStyle name="20% - Accent3 10" xfId="19079" hidden="1" xr:uid="{00000000-0005-0000-0000-0000CF1D0000}"/>
    <cellStyle name="20% - Accent3 10" xfId="19157" hidden="1" xr:uid="{00000000-0005-0000-0000-0000D01D0000}"/>
    <cellStyle name="20% - Accent3 10" xfId="19340" hidden="1" xr:uid="{00000000-0005-0000-0000-0000D11D0000}"/>
    <cellStyle name="20% - Accent3 10" xfId="19416" hidden="1" xr:uid="{00000000-0005-0000-0000-0000D21D0000}"/>
    <cellStyle name="20% - Accent3 10" xfId="13828" hidden="1" xr:uid="{00000000-0005-0000-0000-0000D31D0000}"/>
    <cellStyle name="20% - Accent3 10" xfId="13754" hidden="1" xr:uid="{00000000-0005-0000-0000-0000D41D0000}"/>
    <cellStyle name="20% - Accent3 10" xfId="13674" hidden="1" xr:uid="{00000000-0005-0000-0000-0000D51D0000}"/>
    <cellStyle name="20% - Accent3 10" xfId="13591" hidden="1" xr:uid="{00000000-0005-0000-0000-0000D61D0000}"/>
    <cellStyle name="20% - Accent3 10" xfId="6420" hidden="1" xr:uid="{00000000-0005-0000-0000-0000D71D0000}"/>
    <cellStyle name="20% - Accent3 10" xfId="6228" hidden="1" xr:uid="{00000000-0005-0000-0000-0000D81D0000}"/>
    <cellStyle name="20% - Accent3 10" xfId="5972" hidden="1" xr:uid="{00000000-0005-0000-0000-0000D91D0000}"/>
    <cellStyle name="20% - Accent3 10" xfId="5720" hidden="1" xr:uid="{00000000-0005-0000-0000-0000DA1D0000}"/>
    <cellStyle name="20% - Accent3 10" xfId="6552" hidden="1" xr:uid="{00000000-0005-0000-0000-0000DB1D0000}"/>
    <cellStyle name="20% - Accent3 10" xfId="6818" hidden="1" xr:uid="{00000000-0005-0000-0000-0000DC1D0000}"/>
    <cellStyle name="20% - Accent3 10" xfId="4288" hidden="1" xr:uid="{00000000-0005-0000-0000-0000DD1D0000}"/>
    <cellStyle name="20% - Accent3 10" xfId="4102" hidden="1" xr:uid="{00000000-0005-0000-0000-0000DE1D0000}"/>
    <cellStyle name="20% - Accent3 10" xfId="4011" hidden="1" xr:uid="{00000000-0005-0000-0000-0000DF1D0000}"/>
    <cellStyle name="20% - Accent3 10" xfId="3746" hidden="1" xr:uid="{00000000-0005-0000-0000-0000E01D0000}"/>
    <cellStyle name="20% - Accent3 10" xfId="6771" hidden="1" xr:uid="{00000000-0005-0000-0000-0000E11D0000}"/>
    <cellStyle name="20% - Accent3 10" xfId="6802" hidden="1" xr:uid="{00000000-0005-0000-0000-0000E21D0000}"/>
    <cellStyle name="20% - Accent3 10" xfId="2503" hidden="1" xr:uid="{00000000-0005-0000-0000-0000E31D0000}"/>
    <cellStyle name="20% - Accent3 10" xfId="2403" hidden="1" xr:uid="{00000000-0005-0000-0000-0000E41D0000}"/>
    <cellStyle name="20% - Accent3 10" xfId="2221" hidden="1" xr:uid="{00000000-0005-0000-0000-0000E51D0000}"/>
    <cellStyle name="20% - Accent3 10" xfId="1251" hidden="1" xr:uid="{00000000-0005-0000-0000-0000E61D0000}"/>
    <cellStyle name="20% - Accent3 10" xfId="1146" hidden="1" xr:uid="{00000000-0005-0000-0000-0000E71D0000}"/>
    <cellStyle name="20% - Accent3 10" xfId="952" hidden="1" xr:uid="{00000000-0005-0000-0000-0000E81D0000}"/>
    <cellStyle name="20% - Accent3 10" xfId="19478" hidden="1" xr:uid="{00000000-0005-0000-0000-0000E91D0000}"/>
    <cellStyle name="20% - Accent3 10" xfId="19554" hidden="1" xr:uid="{00000000-0005-0000-0000-0000EA1D0000}"/>
    <cellStyle name="20% - Accent3 10" xfId="19656" hidden="1" xr:uid="{00000000-0005-0000-0000-0000EB1D0000}"/>
    <cellStyle name="20% - Accent3 10" xfId="19730" hidden="1" xr:uid="{00000000-0005-0000-0000-0000EC1D0000}"/>
    <cellStyle name="20% - Accent3 10" xfId="19806" hidden="1" xr:uid="{00000000-0005-0000-0000-0000ED1D0000}"/>
    <cellStyle name="20% - Accent3 10" xfId="19884" hidden="1" xr:uid="{00000000-0005-0000-0000-0000EE1D0000}"/>
    <cellStyle name="20% - Accent3 10" xfId="20469" hidden="1" xr:uid="{00000000-0005-0000-0000-0000EF1D0000}"/>
    <cellStyle name="20% - Accent3 10" xfId="20545" hidden="1" xr:uid="{00000000-0005-0000-0000-0000F01D0000}"/>
    <cellStyle name="20% - Accent3 10" xfId="20624" hidden="1" xr:uid="{00000000-0005-0000-0000-0000F11D0000}"/>
    <cellStyle name="20% - Accent3 10" xfId="20719" hidden="1" xr:uid="{00000000-0005-0000-0000-0000F21D0000}"/>
    <cellStyle name="20% - Accent3 10" xfId="20405" hidden="1" xr:uid="{00000000-0005-0000-0000-0000F31D0000}"/>
    <cellStyle name="20% - Accent3 10" xfId="20258" hidden="1" xr:uid="{00000000-0005-0000-0000-0000F41D0000}"/>
    <cellStyle name="20% - Accent3 10" xfId="21064" hidden="1" xr:uid="{00000000-0005-0000-0000-0000F51D0000}"/>
    <cellStyle name="20% - Accent3 10" xfId="21140" hidden="1" xr:uid="{00000000-0005-0000-0000-0000F61D0000}"/>
    <cellStyle name="20% - Accent3 10" xfId="21218" hidden="1" xr:uid="{00000000-0005-0000-0000-0000F71D0000}"/>
    <cellStyle name="20% - Accent3 10" xfId="21297" hidden="1" xr:uid="{00000000-0005-0000-0000-0000F81D0000}"/>
    <cellStyle name="20% - Accent3 10" xfId="20302" hidden="1" xr:uid="{00000000-0005-0000-0000-0000F91D0000}"/>
    <cellStyle name="20% - Accent3 10" xfId="20273" hidden="1" xr:uid="{00000000-0005-0000-0000-0000FA1D0000}"/>
    <cellStyle name="20% - Accent3 10" xfId="21596" hidden="1" xr:uid="{00000000-0005-0000-0000-0000FB1D0000}"/>
    <cellStyle name="20% - Accent3 10" xfId="21672" hidden="1" xr:uid="{00000000-0005-0000-0000-0000FC1D0000}"/>
    <cellStyle name="20% - Accent3 10" xfId="21750" hidden="1" xr:uid="{00000000-0005-0000-0000-0000FD1D0000}"/>
    <cellStyle name="20% - Accent3 10" xfId="21933" hidden="1" xr:uid="{00000000-0005-0000-0000-0000FE1D0000}"/>
    <cellStyle name="20% - Accent3 10" xfId="22009" hidden="1" xr:uid="{00000000-0005-0000-0000-0000FF1D0000}"/>
    <cellStyle name="20% - Accent3 10" xfId="22087" hidden="1" xr:uid="{00000000-0005-0000-0000-0000001E0000}"/>
    <cellStyle name="20% - Accent3 10" xfId="22270" hidden="1" xr:uid="{00000000-0005-0000-0000-0000011E0000}"/>
    <cellStyle name="20% - Accent3 10" xfId="22346" hidden="1" xr:uid="{00000000-0005-0000-0000-0000021E0000}"/>
    <cellStyle name="20% - Accent3 10" xfId="22448" hidden="1" xr:uid="{00000000-0005-0000-0000-0000031E0000}"/>
    <cellStyle name="20% - Accent3 10" xfId="22522" hidden="1" xr:uid="{00000000-0005-0000-0000-0000041E0000}"/>
    <cellStyle name="20% - Accent3 10" xfId="22598" hidden="1" xr:uid="{00000000-0005-0000-0000-0000051E0000}"/>
    <cellStyle name="20% - Accent3 10" xfId="22676" hidden="1" xr:uid="{00000000-0005-0000-0000-0000061E0000}"/>
    <cellStyle name="20% - Accent3 10" xfId="23261" hidden="1" xr:uid="{00000000-0005-0000-0000-0000071E0000}"/>
    <cellStyle name="20% - Accent3 10" xfId="23337" hidden="1" xr:uid="{00000000-0005-0000-0000-0000081E0000}"/>
    <cellStyle name="20% - Accent3 10" xfId="23416" hidden="1" xr:uid="{00000000-0005-0000-0000-0000091E0000}"/>
    <cellStyle name="20% - Accent3 10" xfId="23511" hidden="1" xr:uid="{00000000-0005-0000-0000-00000A1E0000}"/>
    <cellStyle name="20% - Accent3 10" xfId="23197" hidden="1" xr:uid="{00000000-0005-0000-0000-00000B1E0000}"/>
    <cellStyle name="20% - Accent3 10" xfId="23050" hidden="1" xr:uid="{00000000-0005-0000-0000-00000C1E0000}"/>
    <cellStyle name="20% - Accent3 10" xfId="23856" hidden="1" xr:uid="{00000000-0005-0000-0000-00000D1E0000}"/>
    <cellStyle name="20% - Accent3 10" xfId="23932" hidden="1" xr:uid="{00000000-0005-0000-0000-00000E1E0000}"/>
    <cellStyle name="20% - Accent3 10" xfId="24010" hidden="1" xr:uid="{00000000-0005-0000-0000-00000F1E0000}"/>
    <cellStyle name="20% - Accent3 10" xfId="24089" hidden="1" xr:uid="{00000000-0005-0000-0000-0000101E0000}"/>
    <cellStyle name="20% - Accent3 10" xfId="23094" hidden="1" xr:uid="{00000000-0005-0000-0000-0000111E0000}"/>
    <cellStyle name="20% - Accent3 10" xfId="23065" hidden="1" xr:uid="{00000000-0005-0000-0000-0000121E0000}"/>
    <cellStyle name="20% - Accent3 10" xfId="24388" hidden="1" xr:uid="{00000000-0005-0000-0000-0000131E0000}"/>
    <cellStyle name="20% - Accent3 10" xfId="24464" hidden="1" xr:uid="{00000000-0005-0000-0000-0000141E0000}"/>
    <cellStyle name="20% - Accent3 10" xfId="24542" hidden="1" xr:uid="{00000000-0005-0000-0000-0000151E0000}"/>
    <cellStyle name="20% - Accent3 10" xfId="24725" hidden="1" xr:uid="{00000000-0005-0000-0000-0000161E0000}"/>
    <cellStyle name="20% - Accent3 10" xfId="24801" hidden="1" xr:uid="{00000000-0005-0000-0000-0000171E0000}"/>
    <cellStyle name="20% - Accent3 10" xfId="24879" hidden="1" xr:uid="{00000000-0005-0000-0000-0000181E0000}"/>
    <cellStyle name="20% - Accent3 10" xfId="25062" hidden="1" xr:uid="{00000000-0005-0000-0000-0000191E0000}"/>
    <cellStyle name="20% - Accent3 10" xfId="25138" hidden="1" xr:uid="{00000000-0005-0000-0000-00001A1E0000}"/>
    <cellStyle name="20% - Accent3 10" xfId="25251" hidden="1" xr:uid="{00000000-0005-0000-0000-00001B1E0000}"/>
    <cellStyle name="20% - Accent3 10" xfId="25329" hidden="1" xr:uid="{00000000-0005-0000-0000-00001C1E0000}"/>
    <cellStyle name="20% - Accent3 10" xfId="25414" hidden="1" xr:uid="{00000000-0005-0000-0000-00001D1E0000}"/>
    <cellStyle name="20% - Accent3 10" xfId="25685" hidden="1" xr:uid="{00000000-0005-0000-0000-00001E1E0000}"/>
    <cellStyle name="20% - Accent3 10" xfId="27047" hidden="1" xr:uid="{00000000-0005-0000-0000-00001F1E0000}"/>
    <cellStyle name="20% - Accent3 10" xfId="27194" hidden="1" xr:uid="{00000000-0005-0000-0000-0000201E0000}"/>
    <cellStyle name="20% - Accent3 10" xfId="27373" hidden="1" xr:uid="{00000000-0005-0000-0000-0000211E0000}"/>
    <cellStyle name="20% - Accent3 10" xfId="27662" hidden="1" xr:uid="{00000000-0005-0000-0000-0000221E0000}"/>
    <cellStyle name="20% - Accent3 10" xfId="26908" hidden="1" xr:uid="{00000000-0005-0000-0000-0000231E0000}"/>
    <cellStyle name="20% - Accent3 10" xfId="26634" hidden="1" xr:uid="{00000000-0005-0000-0000-0000241E0000}"/>
    <cellStyle name="20% - Accent3 10" xfId="28590" hidden="1" xr:uid="{00000000-0005-0000-0000-0000251E0000}"/>
    <cellStyle name="20% - Accent3 10" xfId="28735" hidden="1" xr:uid="{00000000-0005-0000-0000-0000261E0000}"/>
    <cellStyle name="20% - Accent3 10" xfId="28894" hidden="1" xr:uid="{00000000-0005-0000-0000-0000271E0000}"/>
    <cellStyle name="20% - Accent3 10" xfId="29095" hidden="1" xr:uid="{00000000-0005-0000-0000-0000281E0000}"/>
    <cellStyle name="20% - Accent3 10" xfId="26782" hidden="1" xr:uid="{00000000-0005-0000-0000-0000291E0000}"/>
    <cellStyle name="20% - Accent3 10" xfId="26658" hidden="1" xr:uid="{00000000-0005-0000-0000-00002A1E0000}"/>
    <cellStyle name="20% - Accent3 10" xfId="30102" hidden="1" xr:uid="{00000000-0005-0000-0000-00002B1E0000}"/>
    <cellStyle name="20% - Accent3 10" xfId="30201" hidden="1" xr:uid="{00000000-0005-0000-0000-00002C1E0000}"/>
    <cellStyle name="20% - Accent3 10" xfId="30396" hidden="1" xr:uid="{00000000-0005-0000-0000-00002D1E0000}"/>
    <cellStyle name="20% - Accent3 10" xfId="31095" hidden="1" xr:uid="{00000000-0005-0000-0000-00002E1E0000}"/>
    <cellStyle name="20% - Accent3 10" xfId="31242" hidden="1" xr:uid="{00000000-0005-0000-0000-00002F1E0000}"/>
    <cellStyle name="20% - Accent3 10" xfId="31422" hidden="1" xr:uid="{00000000-0005-0000-0000-0000301E0000}"/>
    <cellStyle name="20% - Accent3 10" xfId="32109" hidden="1" xr:uid="{00000000-0005-0000-0000-0000311E0000}"/>
    <cellStyle name="20% - Accent3 10" xfId="32219" hidden="1" xr:uid="{00000000-0005-0000-0000-0000321E0000}"/>
    <cellStyle name="20% - Accent3 10" xfId="32907" hidden="1" xr:uid="{00000000-0005-0000-0000-0000331E0000}"/>
    <cellStyle name="20% - Accent3 10" xfId="32981" hidden="1" xr:uid="{00000000-0005-0000-0000-0000341E0000}"/>
    <cellStyle name="20% - Accent3 10" xfId="33057" hidden="1" xr:uid="{00000000-0005-0000-0000-0000351E0000}"/>
    <cellStyle name="20% - Accent3 10" xfId="33135" hidden="1" xr:uid="{00000000-0005-0000-0000-0000361E0000}"/>
    <cellStyle name="20% - Accent3 10" xfId="33720" hidden="1" xr:uid="{00000000-0005-0000-0000-0000371E0000}"/>
    <cellStyle name="20% - Accent3 10" xfId="33796" hidden="1" xr:uid="{00000000-0005-0000-0000-0000381E0000}"/>
    <cellStyle name="20% - Accent3 10" xfId="33875" hidden="1" xr:uid="{00000000-0005-0000-0000-0000391E0000}"/>
    <cellStyle name="20% - Accent3 10" xfId="33970" hidden="1" xr:uid="{00000000-0005-0000-0000-00003A1E0000}"/>
    <cellStyle name="20% - Accent3 10" xfId="33656" hidden="1" xr:uid="{00000000-0005-0000-0000-00003B1E0000}"/>
    <cellStyle name="20% - Accent3 10" xfId="33509" hidden="1" xr:uid="{00000000-0005-0000-0000-00003C1E0000}"/>
    <cellStyle name="20% - Accent3 10" xfId="34315" hidden="1" xr:uid="{00000000-0005-0000-0000-00003D1E0000}"/>
    <cellStyle name="20% - Accent3 10" xfId="34391" hidden="1" xr:uid="{00000000-0005-0000-0000-00003E1E0000}"/>
    <cellStyle name="20% - Accent3 10" xfId="34469" hidden="1" xr:uid="{00000000-0005-0000-0000-00003F1E0000}"/>
    <cellStyle name="20% - Accent3 10" xfId="34548" hidden="1" xr:uid="{00000000-0005-0000-0000-0000401E0000}"/>
    <cellStyle name="20% - Accent3 10" xfId="33553" hidden="1" xr:uid="{00000000-0005-0000-0000-0000411E0000}"/>
    <cellStyle name="20% - Accent3 10" xfId="33524" hidden="1" xr:uid="{00000000-0005-0000-0000-0000421E0000}"/>
    <cellStyle name="20% - Accent3 10" xfId="34847" hidden="1" xr:uid="{00000000-0005-0000-0000-0000431E0000}"/>
    <cellStyle name="20% - Accent3 10" xfId="34923" hidden="1" xr:uid="{00000000-0005-0000-0000-0000441E0000}"/>
    <cellStyle name="20% - Accent3 10" xfId="35001" hidden="1" xr:uid="{00000000-0005-0000-0000-0000451E0000}"/>
    <cellStyle name="20% - Accent3 10" xfId="35184" hidden="1" xr:uid="{00000000-0005-0000-0000-0000461E0000}"/>
    <cellStyle name="20% - Accent3 10" xfId="35260" hidden="1" xr:uid="{00000000-0005-0000-0000-0000471E0000}"/>
    <cellStyle name="20% - Accent3 10" xfId="35338" hidden="1" xr:uid="{00000000-0005-0000-0000-0000481E0000}"/>
    <cellStyle name="20% - Accent3 10" xfId="35521" hidden="1" xr:uid="{00000000-0005-0000-0000-0000491E0000}"/>
    <cellStyle name="20% - Accent3 10" xfId="35597" hidden="1" xr:uid="{00000000-0005-0000-0000-00004A1E0000}"/>
    <cellStyle name="20% - Accent3 10" xfId="35699" hidden="1" xr:uid="{00000000-0005-0000-0000-00004B1E0000}"/>
    <cellStyle name="20% - Accent3 10" xfId="35773" hidden="1" xr:uid="{00000000-0005-0000-0000-00004C1E0000}"/>
    <cellStyle name="20% - Accent3 10" xfId="35849" hidden="1" xr:uid="{00000000-0005-0000-0000-00004D1E0000}"/>
    <cellStyle name="20% - Accent3 10" xfId="35927" hidden="1" xr:uid="{00000000-0005-0000-0000-00004E1E0000}"/>
    <cellStyle name="20% - Accent3 10" xfId="36512" hidden="1" xr:uid="{00000000-0005-0000-0000-00004F1E0000}"/>
    <cellStyle name="20% - Accent3 10" xfId="36588" hidden="1" xr:uid="{00000000-0005-0000-0000-0000501E0000}"/>
    <cellStyle name="20% - Accent3 10" xfId="36667" hidden="1" xr:uid="{00000000-0005-0000-0000-0000511E0000}"/>
    <cellStyle name="20% - Accent3 10" xfId="36762" hidden="1" xr:uid="{00000000-0005-0000-0000-0000521E0000}"/>
    <cellStyle name="20% - Accent3 10" xfId="36448" hidden="1" xr:uid="{00000000-0005-0000-0000-0000531E0000}"/>
    <cellStyle name="20% - Accent3 10" xfId="36301" hidden="1" xr:uid="{00000000-0005-0000-0000-0000541E0000}"/>
    <cellStyle name="20% - Accent3 10" xfId="37107" hidden="1" xr:uid="{00000000-0005-0000-0000-0000551E0000}"/>
    <cellStyle name="20% - Accent3 10" xfId="37183" hidden="1" xr:uid="{00000000-0005-0000-0000-0000561E0000}"/>
    <cellStyle name="20% - Accent3 10" xfId="37261" hidden="1" xr:uid="{00000000-0005-0000-0000-0000571E0000}"/>
    <cellStyle name="20% - Accent3 10" xfId="37340" hidden="1" xr:uid="{00000000-0005-0000-0000-0000581E0000}"/>
    <cellStyle name="20% - Accent3 10" xfId="36345" hidden="1" xr:uid="{00000000-0005-0000-0000-0000591E0000}"/>
    <cellStyle name="20% - Accent3 10" xfId="36316" hidden="1" xr:uid="{00000000-0005-0000-0000-00005A1E0000}"/>
    <cellStyle name="20% - Accent3 10" xfId="37639" hidden="1" xr:uid="{00000000-0005-0000-0000-00005B1E0000}"/>
    <cellStyle name="20% - Accent3 10" xfId="37715" hidden="1" xr:uid="{00000000-0005-0000-0000-00005C1E0000}"/>
    <cellStyle name="20% - Accent3 10" xfId="37793" hidden="1" xr:uid="{00000000-0005-0000-0000-00005D1E0000}"/>
    <cellStyle name="20% - Accent3 10" xfId="37976" hidden="1" xr:uid="{00000000-0005-0000-0000-00005E1E0000}"/>
    <cellStyle name="20% - Accent3 10" xfId="38052" hidden="1" xr:uid="{00000000-0005-0000-0000-00005F1E0000}"/>
    <cellStyle name="20% - Accent3 10" xfId="38130" hidden="1" xr:uid="{00000000-0005-0000-0000-0000601E0000}"/>
    <cellStyle name="20% - Accent3 10" xfId="38313" hidden="1" xr:uid="{00000000-0005-0000-0000-0000611E0000}"/>
    <cellStyle name="20% - Accent3 10" xfId="38389" hidden="1" xr:uid="{00000000-0005-0000-0000-0000621E0000}"/>
    <cellStyle name="20% - Accent3 10" xfId="32696" hidden="1" xr:uid="{00000000-0005-0000-0000-0000631E0000}"/>
    <cellStyle name="20% - Accent3 10" xfId="32622" hidden="1" xr:uid="{00000000-0005-0000-0000-0000641E0000}"/>
    <cellStyle name="20% - Accent3 10" xfId="32542" hidden="1" xr:uid="{00000000-0005-0000-0000-0000651E0000}"/>
    <cellStyle name="20% - Accent3 10" xfId="32459" hidden="1" xr:uid="{00000000-0005-0000-0000-0000661E0000}"/>
    <cellStyle name="20% - Accent3 10" xfId="30686" hidden="1" xr:uid="{00000000-0005-0000-0000-0000671E0000}"/>
    <cellStyle name="20% - Accent3 10" xfId="30601" hidden="1" xr:uid="{00000000-0005-0000-0000-0000681E0000}"/>
    <cellStyle name="20% - Accent3 10" xfId="30509" hidden="1" xr:uid="{00000000-0005-0000-0000-0000691E0000}"/>
    <cellStyle name="20% - Accent3 10" xfId="30156" hidden="1" xr:uid="{00000000-0005-0000-0000-00006A1E0000}"/>
    <cellStyle name="20% - Accent3 10" xfId="30888" hidden="1" xr:uid="{00000000-0005-0000-0000-00006B1E0000}"/>
    <cellStyle name="20% - Accent3 10" xfId="31310" hidden="1" xr:uid="{00000000-0005-0000-0000-00006C1E0000}"/>
    <cellStyle name="20% - Accent3 10" xfId="29008" hidden="1" xr:uid="{00000000-0005-0000-0000-00006D1E0000}"/>
    <cellStyle name="20% - Accent3 10" xfId="28844" hidden="1" xr:uid="{00000000-0005-0000-0000-00006E1E0000}"/>
    <cellStyle name="20% - Accent3 10" xfId="28668" hidden="1" xr:uid="{00000000-0005-0000-0000-00006F1E0000}"/>
    <cellStyle name="20% - Accent3 10" xfId="28505" hidden="1" xr:uid="{00000000-0005-0000-0000-0000701E0000}"/>
    <cellStyle name="20% - Accent3 10" xfId="31082" hidden="1" xr:uid="{00000000-0005-0000-0000-0000711E0000}"/>
    <cellStyle name="20% - Accent3 10" xfId="31208" hidden="1" xr:uid="{00000000-0005-0000-0000-0000721E0000}"/>
    <cellStyle name="20% - Accent3 10" xfId="27366" hidden="1" xr:uid="{00000000-0005-0000-0000-0000731E0000}"/>
    <cellStyle name="20% - Accent3 10" xfId="27152" hidden="1" xr:uid="{00000000-0005-0000-0000-0000741E0000}"/>
    <cellStyle name="20% - Accent3 10" xfId="26983" hidden="1" xr:uid="{00000000-0005-0000-0000-0000751E0000}"/>
    <cellStyle name="20% - Accent3 10" xfId="26279" hidden="1" xr:uid="{00000000-0005-0000-0000-0000761E0000}"/>
    <cellStyle name="20% - Accent3 10" xfId="26147" hidden="1" xr:uid="{00000000-0005-0000-0000-0000771E0000}"/>
    <cellStyle name="20% - Accent3 10" xfId="26008" hidden="1" xr:uid="{00000000-0005-0000-0000-0000781E0000}"/>
    <cellStyle name="20% - Accent3 10" xfId="38457" hidden="1" xr:uid="{00000000-0005-0000-0000-0000791E0000}"/>
    <cellStyle name="20% - Accent3 10" xfId="38536" hidden="1" xr:uid="{00000000-0005-0000-0000-00007A1E0000}"/>
    <cellStyle name="20% - Accent3 10" xfId="39062" hidden="1" xr:uid="{00000000-0005-0000-0000-00007B1E0000}"/>
    <cellStyle name="20% - Accent3 10" xfId="39136" hidden="1" xr:uid="{00000000-0005-0000-0000-00007C1E0000}"/>
    <cellStyle name="20% - Accent3 10" xfId="39212" hidden="1" xr:uid="{00000000-0005-0000-0000-00007D1E0000}"/>
    <cellStyle name="20% - Accent3 10" xfId="39290" hidden="1" xr:uid="{00000000-0005-0000-0000-00007E1E0000}"/>
    <cellStyle name="20% - Accent3 10" xfId="39875" hidden="1" xr:uid="{00000000-0005-0000-0000-00007F1E0000}"/>
    <cellStyle name="20% - Accent3 10" xfId="39951" hidden="1" xr:uid="{00000000-0005-0000-0000-0000801E0000}"/>
    <cellStyle name="20% - Accent3 10" xfId="40030" hidden="1" xr:uid="{00000000-0005-0000-0000-0000811E0000}"/>
    <cellStyle name="20% - Accent3 10" xfId="40125" hidden="1" xr:uid="{00000000-0005-0000-0000-0000821E0000}"/>
    <cellStyle name="20% - Accent3 10" xfId="39811" hidden="1" xr:uid="{00000000-0005-0000-0000-0000831E0000}"/>
    <cellStyle name="20% - Accent3 10" xfId="39664" hidden="1" xr:uid="{00000000-0005-0000-0000-0000841E0000}"/>
    <cellStyle name="20% - Accent3 10" xfId="40470" hidden="1" xr:uid="{00000000-0005-0000-0000-0000851E0000}"/>
    <cellStyle name="20% - Accent3 10" xfId="40546" hidden="1" xr:uid="{00000000-0005-0000-0000-0000861E0000}"/>
    <cellStyle name="20% - Accent3 10" xfId="40624" hidden="1" xr:uid="{00000000-0005-0000-0000-0000871E0000}"/>
    <cellStyle name="20% - Accent3 10" xfId="40703" hidden="1" xr:uid="{00000000-0005-0000-0000-0000881E0000}"/>
    <cellStyle name="20% - Accent3 10" xfId="39708" hidden="1" xr:uid="{00000000-0005-0000-0000-0000891E0000}"/>
    <cellStyle name="20% - Accent3 10" xfId="39679" hidden="1" xr:uid="{00000000-0005-0000-0000-00008A1E0000}"/>
    <cellStyle name="20% - Accent3 10" xfId="41002" hidden="1" xr:uid="{00000000-0005-0000-0000-00008B1E0000}"/>
    <cellStyle name="20% - Accent3 10" xfId="41078" hidden="1" xr:uid="{00000000-0005-0000-0000-00008C1E0000}"/>
    <cellStyle name="20% - Accent3 10" xfId="41156" hidden="1" xr:uid="{00000000-0005-0000-0000-00008D1E0000}"/>
    <cellStyle name="20% - Accent3 10" xfId="41339" hidden="1" xr:uid="{00000000-0005-0000-0000-00008E1E0000}"/>
    <cellStyle name="20% - Accent3 10" xfId="41415" hidden="1" xr:uid="{00000000-0005-0000-0000-00008F1E0000}"/>
    <cellStyle name="20% - Accent3 10" xfId="41493" hidden="1" xr:uid="{00000000-0005-0000-0000-0000901E0000}"/>
    <cellStyle name="20% - Accent3 10" xfId="41676" hidden="1" xr:uid="{00000000-0005-0000-0000-0000911E0000}"/>
    <cellStyle name="20% - Accent3 10" xfId="41752" hidden="1" xr:uid="{00000000-0005-0000-0000-0000921E0000}"/>
    <cellStyle name="20% - Accent3 10" xfId="41854" hidden="1" xr:uid="{00000000-0005-0000-0000-0000931E0000}"/>
    <cellStyle name="20% - Accent3 10" xfId="41928" hidden="1" xr:uid="{00000000-0005-0000-0000-0000941E0000}"/>
    <cellStyle name="20% - Accent3 10" xfId="42004" hidden="1" xr:uid="{00000000-0005-0000-0000-0000951E0000}"/>
    <cellStyle name="20% - Accent3 10" xfId="42082" hidden="1" xr:uid="{00000000-0005-0000-0000-0000961E0000}"/>
    <cellStyle name="20% - Accent3 10" xfId="42667" hidden="1" xr:uid="{00000000-0005-0000-0000-0000971E0000}"/>
    <cellStyle name="20% - Accent3 10" xfId="42743" hidden="1" xr:uid="{00000000-0005-0000-0000-0000981E0000}"/>
    <cellStyle name="20% - Accent3 10" xfId="42822" hidden="1" xr:uid="{00000000-0005-0000-0000-0000991E0000}"/>
    <cellStyle name="20% - Accent3 10" xfId="42917" hidden="1" xr:uid="{00000000-0005-0000-0000-00009A1E0000}"/>
    <cellStyle name="20% - Accent3 10" xfId="42603" hidden="1" xr:uid="{00000000-0005-0000-0000-00009B1E0000}"/>
    <cellStyle name="20% - Accent3 10" xfId="42456" hidden="1" xr:uid="{00000000-0005-0000-0000-00009C1E0000}"/>
    <cellStyle name="20% - Accent3 10" xfId="43262" hidden="1" xr:uid="{00000000-0005-0000-0000-00009D1E0000}"/>
    <cellStyle name="20% - Accent3 10" xfId="43338" hidden="1" xr:uid="{00000000-0005-0000-0000-00009E1E0000}"/>
    <cellStyle name="20% - Accent3 10" xfId="43416" hidden="1" xr:uid="{00000000-0005-0000-0000-00009F1E0000}"/>
    <cellStyle name="20% - Accent3 10" xfId="43495" hidden="1" xr:uid="{00000000-0005-0000-0000-0000A01E0000}"/>
    <cellStyle name="20% - Accent3 10" xfId="42500" hidden="1" xr:uid="{00000000-0005-0000-0000-0000A11E0000}"/>
    <cellStyle name="20% - Accent3 10" xfId="42471" hidden="1" xr:uid="{00000000-0005-0000-0000-0000A21E0000}"/>
    <cellStyle name="20% - Accent3 10" xfId="43794" hidden="1" xr:uid="{00000000-0005-0000-0000-0000A31E0000}"/>
    <cellStyle name="20% - Accent3 10" xfId="43870" hidden="1" xr:uid="{00000000-0005-0000-0000-0000A41E0000}"/>
    <cellStyle name="20% - Accent3 10" xfId="43948" hidden="1" xr:uid="{00000000-0005-0000-0000-0000A51E0000}"/>
    <cellStyle name="20% - Accent3 10" xfId="44131" hidden="1" xr:uid="{00000000-0005-0000-0000-0000A61E0000}"/>
    <cellStyle name="20% - Accent3 10" xfId="44207" hidden="1" xr:uid="{00000000-0005-0000-0000-0000A71E0000}"/>
    <cellStyle name="20% - Accent3 10" xfId="44285" hidden="1" xr:uid="{00000000-0005-0000-0000-0000A81E0000}"/>
    <cellStyle name="20% - Accent3 10" xfId="44468" hidden="1" xr:uid="{00000000-0005-0000-0000-0000A91E0000}"/>
    <cellStyle name="20% - Accent3 10" xfId="44544" hidden="1" xr:uid="{00000000-0005-0000-0000-0000AA1E0000}"/>
    <cellStyle name="20% - Accent3 10" xfId="38956" hidden="1" xr:uid="{00000000-0005-0000-0000-0000AB1E0000}"/>
    <cellStyle name="20% - Accent3 10" xfId="38882" hidden="1" xr:uid="{00000000-0005-0000-0000-0000AC1E0000}"/>
    <cellStyle name="20% - Accent3 10" xfId="38802" hidden="1" xr:uid="{00000000-0005-0000-0000-0000AD1E0000}"/>
    <cellStyle name="20% - Accent3 10" xfId="38719" hidden="1" xr:uid="{00000000-0005-0000-0000-0000AE1E0000}"/>
    <cellStyle name="20% - Accent3 10" xfId="31548" hidden="1" xr:uid="{00000000-0005-0000-0000-0000AF1E0000}"/>
    <cellStyle name="20% - Accent3 10" xfId="31356" hidden="1" xr:uid="{00000000-0005-0000-0000-0000B01E0000}"/>
    <cellStyle name="20% - Accent3 10" xfId="31100" hidden="1" xr:uid="{00000000-0005-0000-0000-0000B11E0000}"/>
    <cellStyle name="20% - Accent3 10" xfId="30848" hidden="1" xr:uid="{00000000-0005-0000-0000-0000B21E0000}"/>
    <cellStyle name="20% - Accent3 10" xfId="31680" hidden="1" xr:uid="{00000000-0005-0000-0000-0000B31E0000}"/>
    <cellStyle name="20% - Accent3 10" xfId="31946" hidden="1" xr:uid="{00000000-0005-0000-0000-0000B41E0000}"/>
    <cellStyle name="20% - Accent3 10" xfId="29416" hidden="1" xr:uid="{00000000-0005-0000-0000-0000B51E0000}"/>
    <cellStyle name="20% - Accent3 10" xfId="29230" hidden="1" xr:uid="{00000000-0005-0000-0000-0000B61E0000}"/>
    <cellStyle name="20% - Accent3 10" xfId="29139" hidden="1" xr:uid="{00000000-0005-0000-0000-0000B71E0000}"/>
    <cellStyle name="20% - Accent3 10" xfId="28874" hidden="1" xr:uid="{00000000-0005-0000-0000-0000B81E0000}"/>
    <cellStyle name="20% - Accent3 10" xfId="31899" hidden="1" xr:uid="{00000000-0005-0000-0000-0000B91E0000}"/>
    <cellStyle name="20% - Accent3 10" xfId="31930" hidden="1" xr:uid="{00000000-0005-0000-0000-0000BA1E0000}"/>
    <cellStyle name="20% - Accent3 10" xfId="27631" hidden="1" xr:uid="{00000000-0005-0000-0000-0000BB1E0000}"/>
    <cellStyle name="20% - Accent3 10" xfId="27531" hidden="1" xr:uid="{00000000-0005-0000-0000-0000BC1E0000}"/>
    <cellStyle name="20% - Accent3 10" xfId="27349" hidden="1" xr:uid="{00000000-0005-0000-0000-0000BD1E0000}"/>
    <cellStyle name="20% - Accent3 10" xfId="26379" hidden="1" xr:uid="{00000000-0005-0000-0000-0000BE1E0000}"/>
    <cellStyle name="20% - Accent3 10" xfId="26274" hidden="1" xr:uid="{00000000-0005-0000-0000-0000BF1E0000}"/>
    <cellStyle name="20% - Accent3 10" xfId="26080" hidden="1" xr:uid="{00000000-0005-0000-0000-0000C01E0000}"/>
    <cellStyle name="20% - Accent3 10" xfId="44606" hidden="1" xr:uid="{00000000-0005-0000-0000-0000C11E0000}"/>
    <cellStyle name="20% - Accent3 10" xfId="44682" hidden="1" xr:uid="{00000000-0005-0000-0000-0000C21E0000}"/>
    <cellStyle name="20% - Accent3 10" xfId="44784" hidden="1" xr:uid="{00000000-0005-0000-0000-0000C31E0000}"/>
    <cellStyle name="20% - Accent3 10" xfId="44858" hidden="1" xr:uid="{00000000-0005-0000-0000-0000C41E0000}"/>
    <cellStyle name="20% - Accent3 10" xfId="44934" hidden="1" xr:uid="{00000000-0005-0000-0000-0000C51E0000}"/>
    <cellStyle name="20% - Accent3 10" xfId="45012" hidden="1" xr:uid="{00000000-0005-0000-0000-0000C61E0000}"/>
    <cellStyle name="20% - Accent3 10" xfId="45597" hidden="1" xr:uid="{00000000-0005-0000-0000-0000C71E0000}"/>
    <cellStyle name="20% - Accent3 10" xfId="45673" hidden="1" xr:uid="{00000000-0005-0000-0000-0000C81E0000}"/>
    <cellStyle name="20% - Accent3 10" xfId="45752" hidden="1" xr:uid="{00000000-0005-0000-0000-0000C91E0000}"/>
    <cellStyle name="20% - Accent3 10" xfId="45847" hidden="1" xr:uid="{00000000-0005-0000-0000-0000CA1E0000}"/>
    <cellStyle name="20% - Accent3 10" xfId="45533" hidden="1" xr:uid="{00000000-0005-0000-0000-0000CB1E0000}"/>
    <cellStyle name="20% - Accent3 10" xfId="45386" hidden="1" xr:uid="{00000000-0005-0000-0000-0000CC1E0000}"/>
    <cellStyle name="20% - Accent3 10" xfId="46192" hidden="1" xr:uid="{00000000-0005-0000-0000-0000CD1E0000}"/>
    <cellStyle name="20% - Accent3 10" xfId="46268" hidden="1" xr:uid="{00000000-0005-0000-0000-0000CE1E0000}"/>
    <cellStyle name="20% - Accent3 10" xfId="46346" hidden="1" xr:uid="{00000000-0005-0000-0000-0000CF1E0000}"/>
    <cellStyle name="20% - Accent3 10" xfId="46425" hidden="1" xr:uid="{00000000-0005-0000-0000-0000D01E0000}"/>
    <cellStyle name="20% - Accent3 10" xfId="45430" hidden="1" xr:uid="{00000000-0005-0000-0000-0000D11E0000}"/>
    <cellStyle name="20% - Accent3 10" xfId="45401" hidden="1" xr:uid="{00000000-0005-0000-0000-0000D21E0000}"/>
    <cellStyle name="20% - Accent3 10" xfId="46724" hidden="1" xr:uid="{00000000-0005-0000-0000-0000D31E0000}"/>
    <cellStyle name="20% - Accent3 10" xfId="46800" hidden="1" xr:uid="{00000000-0005-0000-0000-0000D41E0000}"/>
    <cellStyle name="20% - Accent3 10" xfId="46878" hidden="1" xr:uid="{00000000-0005-0000-0000-0000D51E0000}"/>
    <cellStyle name="20% - Accent3 10" xfId="47061" hidden="1" xr:uid="{00000000-0005-0000-0000-0000D61E0000}"/>
    <cellStyle name="20% - Accent3 10" xfId="47137" hidden="1" xr:uid="{00000000-0005-0000-0000-0000D71E0000}"/>
    <cellStyle name="20% - Accent3 10" xfId="47215" hidden="1" xr:uid="{00000000-0005-0000-0000-0000D81E0000}"/>
    <cellStyle name="20% - Accent3 10" xfId="47398" hidden="1" xr:uid="{00000000-0005-0000-0000-0000D91E0000}"/>
    <cellStyle name="20% - Accent3 10" xfId="47474" hidden="1" xr:uid="{00000000-0005-0000-0000-0000DA1E0000}"/>
    <cellStyle name="20% - Accent3 10" xfId="47576" hidden="1" xr:uid="{00000000-0005-0000-0000-0000DB1E0000}"/>
    <cellStyle name="20% - Accent3 10" xfId="47650" hidden="1" xr:uid="{00000000-0005-0000-0000-0000DC1E0000}"/>
    <cellStyle name="20% - Accent3 10" xfId="47726" hidden="1" xr:uid="{00000000-0005-0000-0000-0000DD1E0000}"/>
    <cellStyle name="20% - Accent3 10" xfId="47804" hidden="1" xr:uid="{00000000-0005-0000-0000-0000DE1E0000}"/>
    <cellStyle name="20% - Accent3 10" xfId="48389" hidden="1" xr:uid="{00000000-0005-0000-0000-0000DF1E0000}"/>
    <cellStyle name="20% - Accent3 10" xfId="48465" hidden="1" xr:uid="{00000000-0005-0000-0000-0000E01E0000}"/>
    <cellStyle name="20% - Accent3 10" xfId="48544" hidden="1" xr:uid="{00000000-0005-0000-0000-0000E11E0000}"/>
    <cellStyle name="20% - Accent3 10" xfId="48639" hidden="1" xr:uid="{00000000-0005-0000-0000-0000E21E0000}"/>
    <cellStyle name="20% - Accent3 10" xfId="48325" hidden="1" xr:uid="{00000000-0005-0000-0000-0000E31E0000}"/>
    <cellStyle name="20% - Accent3 10" xfId="48178" hidden="1" xr:uid="{00000000-0005-0000-0000-0000E41E0000}"/>
    <cellStyle name="20% - Accent3 10" xfId="48984" hidden="1" xr:uid="{00000000-0005-0000-0000-0000E51E0000}"/>
    <cellStyle name="20% - Accent3 10" xfId="49060" hidden="1" xr:uid="{00000000-0005-0000-0000-0000E61E0000}"/>
    <cellStyle name="20% - Accent3 10" xfId="49138" hidden="1" xr:uid="{00000000-0005-0000-0000-0000E71E0000}"/>
    <cellStyle name="20% - Accent3 10" xfId="49217" hidden="1" xr:uid="{00000000-0005-0000-0000-0000E81E0000}"/>
    <cellStyle name="20% - Accent3 10" xfId="48222" hidden="1" xr:uid="{00000000-0005-0000-0000-0000E91E0000}"/>
    <cellStyle name="20% - Accent3 10" xfId="48193" hidden="1" xr:uid="{00000000-0005-0000-0000-0000EA1E0000}"/>
    <cellStyle name="20% - Accent3 10" xfId="49516" hidden="1" xr:uid="{00000000-0005-0000-0000-0000EB1E0000}"/>
    <cellStyle name="20% - Accent3 10" xfId="49592" hidden="1" xr:uid="{00000000-0005-0000-0000-0000EC1E0000}"/>
    <cellStyle name="20% - Accent3 10" xfId="49670" hidden="1" xr:uid="{00000000-0005-0000-0000-0000ED1E0000}"/>
    <cellStyle name="20% - Accent3 10" xfId="49853" hidden="1" xr:uid="{00000000-0005-0000-0000-0000EE1E0000}"/>
    <cellStyle name="20% - Accent3 10" xfId="49929" hidden="1" xr:uid="{00000000-0005-0000-0000-0000EF1E0000}"/>
    <cellStyle name="20% - Accent3 10" xfId="50007" hidden="1" xr:uid="{00000000-0005-0000-0000-0000F01E0000}"/>
    <cellStyle name="20% - Accent3 10" xfId="50190" hidden="1" xr:uid="{00000000-0005-0000-0000-0000F11E0000}"/>
    <cellStyle name="20% - Accent3 10" xfId="50266" hidden="1" xr:uid="{00000000-0005-0000-0000-0000F21E0000}"/>
    <cellStyle name="20% - Accent3 11" xfId="136" hidden="1" xr:uid="{00000000-0005-0000-0000-0000F31E0000}"/>
    <cellStyle name="20% - Accent3 11" xfId="214" hidden="1" xr:uid="{00000000-0005-0000-0000-0000F41E0000}"/>
    <cellStyle name="20% - Accent3 11" xfId="322" hidden="1" xr:uid="{00000000-0005-0000-0000-0000F51E0000}"/>
    <cellStyle name="20% - Accent3 11" xfId="571" hidden="1" xr:uid="{00000000-0005-0000-0000-0000F61E0000}"/>
    <cellStyle name="20% - Accent3 11" xfId="1933" hidden="1" xr:uid="{00000000-0005-0000-0000-0000F71E0000}"/>
    <cellStyle name="20% - Accent3 11" xfId="2082" hidden="1" xr:uid="{00000000-0005-0000-0000-0000F81E0000}"/>
    <cellStyle name="20% - Accent3 11" xfId="2268" hidden="1" xr:uid="{00000000-0005-0000-0000-0000F91E0000}"/>
    <cellStyle name="20% - Accent3 11" xfId="2373" hidden="1" xr:uid="{00000000-0005-0000-0000-0000FA1E0000}"/>
    <cellStyle name="20% - Accent3 11" xfId="1748" hidden="1" xr:uid="{00000000-0005-0000-0000-0000FB1E0000}"/>
    <cellStyle name="20% - Accent3 11" xfId="1518" hidden="1" xr:uid="{00000000-0005-0000-0000-0000FC1E0000}"/>
    <cellStyle name="20% - Accent3 11" xfId="3487" hidden="1" xr:uid="{00000000-0005-0000-0000-0000FD1E0000}"/>
    <cellStyle name="20% - Accent3 11" xfId="3622" hidden="1" xr:uid="{00000000-0005-0000-0000-0000FE1E0000}"/>
    <cellStyle name="20% - Accent3 11" xfId="3781" hidden="1" xr:uid="{00000000-0005-0000-0000-0000FF1E0000}"/>
    <cellStyle name="20% - Accent3 11" xfId="3883" hidden="1" xr:uid="{00000000-0005-0000-0000-0000001F0000}"/>
    <cellStyle name="20% - Accent3 11" xfId="3435" hidden="1" xr:uid="{00000000-0005-0000-0000-0000011F0000}"/>
    <cellStyle name="20% - Accent3 11" xfId="1791" hidden="1" xr:uid="{00000000-0005-0000-0000-0000021F0000}"/>
    <cellStyle name="20% - Accent3 11" xfId="4989" hidden="1" xr:uid="{00000000-0005-0000-0000-0000031F0000}"/>
    <cellStyle name="20% - Accent3 11" xfId="5087" hidden="1" xr:uid="{00000000-0005-0000-0000-0000041F0000}"/>
    <cellStyle name="20% - Accent3 11" xfId="5281" hidden="1" xr:uid="{00000000-0005-0000-0000-0000051F0000}"/>
    <cellStyle name="20% - Accent3 11" xfId="5990" hidden="1" xr:uid="{00000000-0005-0000-0000-0000061F0000}"/>
    <cellStyle name="20% - Accent3 11" xfId="6135" hidden="1" xr:uid="{00000000-0005-0000-0000-0000071F0000}"/>
    <cellStyle name="20% - Accent3 11" xfId="6312" hidden="1" xr:uid="{00000000-0005-0000-0000-0000081F0000}"/>
    <cellStyle name="20% - Accent3 11" xfId="6996" hidden="1" xr:uid="{00000000-0005-0000-0000-0000091F0000}"/>
    <cellStyle name="20% - Accent3 11" xfId="7109" hidden="1" xr:uid="{00000000-0005-0000-0000-00000A1F0000}"/>
    <cellStyle name="20% - Accent3 11" xfId="7792" hidden="1" xr:uid="{00000000-0005-0000-0000-00000B1F0000}"/>
    <cellStyle name="20% - Accent3 11" xfId="7866" hidden="1" xr:uid="{00000000-0005-0000-0000-00000C1F0000}"/>
    <cellStyle name="20% - Accent3 11" xfId="7942" hidden="1" xr:uid="{00000000-0005-0000-0000-00000D1F0000}"/>
    <cellStyle name="20% - Accent3 11" xfId="8020" hidden="1" xr:uid="{00000000-0005-0000-0000-00000E1F0000}"/>
    <cellStyle name="20% - Accent3 11" xfId="8605" hidden="1" xr:uid="{00000000-0005-0000-0000-00000F1F0000}"/>
    <cellStyle name="20% - Accent3 11" xfId="8681" hidden="1" xr:uid="{00000000-0005-0000-0000-0000101F0000}"/>
    <cellStyle name="20% - Accent3 11" xfId="8760" hidden="1" xr:uid="{00000000-0005-0000-0000-0000111F0000}"/>
    <cellStyle name="20% - Accent3 11" xfId="8804" hidden="1" xr:uid="{00000000-0005-0000-0000-0000121F0000}"/>
    <cellStyle name="20% - Accent3 11" xfId="8502" hidden="1" xr:uid="{00000000-0005-0000-0000-0000131F0000}"/>
    <cellStyle name="20% - Accent3 11" xfId="8391" hidden="1" xr:uid="{00000000-0005-0000-0000-0000141F0000}"/>
    <cellStyle name="20% - Accent3 11" xfId="9200" hidden="1" xr:uid="{00000000-0005-0000-0000-0000151F0000}"/>
    <cellStyle name="20% - Accent3 11" xfId="9276" hidden="1" xr:uid="{00000000-0005-0000-0000-0000161F0000}"/>
    <cellStyle name="20% - Accent3 11" xfId="9354" hidden="1" xr:uid="{00000000-0005-0000-0000-0000171F0000}"/>
    <cellStyle name="20% - Accent3 11" xfId="9392" hidden="1" xr:uid="{00000000-0005-0000-0000-0000181F0000}"/>
    <cellStyle name="20% - Accent3 11" xfId="9166" hidden="1" xr:uid="{00000000-0005-0000-0000-0000191F0000}"/>
    <cellStyle name="20% - Accent3 11" xfId="8538" hidden="1" xr:uid="{00000000-0005-0000-0000-00001A1F0000}"/>
    <cellStyle name="20% - Accent3 11" xfId="9732" hidden="1" xr:uid="{00000000-0005-0000-0000-00001B1F0000}"/>
    <cellStyle name="20% - Accent3 11" xfId="9808" hidden="1" xr:uid="{00000000-0005-0000-0000-00001C1F0000}"/>
    <cellStyle name="20% - Accent3 11" xfId="9886" hidden="1" xr:uid="{00000000-0005-0000-0000-00001D1F0000}"/>
    <cellStyle name="20% - Accent3 11" xfId="10069" hidden="1" xr:uid="{00000000-0005-0000-0000-00001E1F0000}"/>
    <cellStyle name="20% - Accent3 11" xfId="10145" hidden="1" xr:uid="{00000000-0005-0000-0000-00001F1F0000}"/>
    <cellStyle name="20% - Accent3 11" xfId="10223" hidden="1" xr:uid="{00000000-0005-0000-0000-0000201F0000}"/>
    <cellStyle name="20% - Accent3 11" xfId="10406" hidden="1" xr:uid="{00000000-0005-0000-0000-0000211F0000}"/>
    <cellStyle name="20% - Accent3 11" xfId="10482" hidden="1" xr:uid="{00000000-0005-0000-0000-0000221F0000}"/>
    <cellStyle name="20% - Accent3 11" xfId="10584" hidden="1" xr:uid="{00000000-0005-0000-0000-0000231F0000}"/>
    <cellStyle name="20% - Accent3 11" xfId="10658" hidden="1" xr:uid="{00000000-0005-0000-0000-0000241F0000}"/>
    <cellStyle name="20% - Accent3 11" xfId="10734" hidden="1" xr:uid="{00000000-0005-0000-0000-0000251F0000}"/>
    <cellStyle name="20% - Accent3 11" xfId="10812" hidden="1" xr:uid="{00000000-0005-0000-0000-0000261F0000}"/>
    <cellStyle name="20% - Accent3 11" xfId="11397" hidden="1" xr:uid="{00000000-0005-0000-0000-0000271F0000}"/>
    <cellStyle name="20% - Accent3 11" xfId="11473" hidden="1" xr:uid="{00000000-0005-0000-0000-0000281F0000}"/>
    <cellStyle name="20% - Accent3 11" xfId="11552" hidden="1" xr:uid="{00000000-0005-0000-0000-0000291F0000}"/>
    <cellStyle name="20% - Accent3 11" xfId="11596" hidden="1" xr:uid="{00000000-0005-0000-0000-00002A1F0000}"/>
    <cellStyle name="20% - Accent3 11" xfId="11294" hidden="1" xr:uid="{00000000-0005-0000-0000-00002B1F0000}"/>
    <cellStyle name="20% - Accent3 11" xfId="11183" hidden="1" xr:uid="{00000000-0005-0000-0000-00002C1F0000}"/>
    <cellStyle name="20% - Accent3 11" xfId="11992" hidden="1" xr:uid="{00000000-0005-0000-0000-00002D1F0000}"/>
    <cellStyle name="20% - Accent3 11" xfId="12068" hidden="1" xr:uid="{00000000-0005-0000-0000-00002E1F0000}"/>
    <cellStyle name="20% - Accent3 11" xfId="12146" hidden="1" xr:uid="{00000000-0005-0000-0000-00002F1F0000}"/>
    <cellStyle name="20% - Accent3 11" xfId="12184" hidden="1" xr:uid="{00000000-0005-0000-0000-0000301F0000}"/>
    <cellStyle name="20% - Accent3 11" xfId="11958" hidden="1" xr:uid="{00000000-0005-0000-0000-0000311F0000}"/>
    <cellStyle name="20% - Accent3 11" xfId="11330" hidden="1" xr:uid="{00000000-0005-0000-0000-0000321F0000}"/>
    <cellStyle name="20% - Accent3 11" xfId="12524" hidden="1" xr:uid="{00000000-0005-0000-0000-0000331F0000}"/>
    <cellStyle name="20% - Accent3 11" xfId="12600" hidden="1" xr:uid="{00000000-0005-0000-0000-0000341F0000}"/>
    <cellStyle name="20% - Accent3 11" xfId="12678" hidden="1" xr:uid="{00000000-0005-0000-0000-0000351F0000}"/>
    <cellStyle name="20% - Accent3 11" xfId="12861" hidden="1" xr:uid="{00000000-0005-0000-0000-0000361F0000}"/>
    <cellStyle name="20% - Accent3 11" xfId="12937" hidden="1" xr:uid="{00000000-0005-0000-0000-0000371F0000}"/>
    <cellStyle name="20% - Accent3 11" xfId="13015" hidden="1" xr:uid="{00000000-0005-0000-0000-0000381F0000}"/>
    <cellStyle name="20% - Accent3 11" xfId="13198" hidden="1" xr:uid="{00000000-0005-0000-0000-0000391F0000}"/>
    <cellStyle name="20% - Accent3 11" xfId="13274" hidden="1" xr:uid="{00000000-0005-0000-0000-00003A1F0000}"/>
    <cellStyle name="20% - Accent3 11" xfId="7555" hidden="1" xr:uid="{00000000-0005-0000-0000-00003B1F0000}"/>
    <cellStyle name="20% - Accent3 11" xfId="7481" hidden="1" xr:uid="{00000000-0005-0000-0000-00003C1F0000}"/>
    <cellStyle name="20% - Accent3 11" xfId="7401" hidden="1" xr:uid="{00000000-0005-0000-0000-00003D1F0000}"/>
    <cellStyle name="20% - Accent3 11" xfId="7315" hidden="1" xr:uid="{00000000-0005-0000-0000-00003E1F0000}"/>
    <cellStyle name="20% - Accent3 11" xfId="5545" hidden="1" xr:uid="{00000000-0005-0000-0000-00003F1F0000}"/>
    <cellStyle name="20% - Accent3 11" xfId="5459" hidden="1" xr:uid="{00000000-0005-0000-0000-0000401F0000}"/>
    <cellStyle name="20% - Accent3 11" xfId="5367" hidden="1" xr:uid="{00000000-0005-0000-0000-0000411F0000}"/>
    <cellStyle name="20% - Accent3 11" xfId="5312" hidden="1" xr:uid="{00000000-0005-0000-0000-0000421F0000}"/>
    <cellStyle name="20% - Accent3 11" xfId="5794" hidden="1" xr:uid="{00000000-0005-0000-0000-0000431F0000}"/>
    <cellStyle name="20% - Accent3 11" xfId="6100" hidden="1" xr:uid="{00000000-0005-0000-0000-0000441F0000}"/>
    <cellStyle name="20% - Accent3 11" xfId="3863" hidden="1" xr:uid="{00000000-0005-0000-0000-0000451F0000}"/>
    <cellStyle name="20% - Accent3 11" xfId="3698" hidden="1" xr:uid="{00000000-0005-0000-0000-0000461F0000}"/>
    <cellStyle name="20% - Accent3 11" xfId="3514" hidden="1" xr:uid="{00000000-0005-0000-0000-0000471F0000}"/>
    <cellStyle name="20% - Accent3 11" xfId="3420" hidden="1" xr:uid="{00000000-0005-0000-0000-0000481F0000}"/>
    <cellStyle name="20% - Accent3 11" xfId="3919" hidden="1" xr:uid="{00000000-0005-0000-0000-0000491F0000}"/>
    <cellStyle name="20% - Accent3 11" xfId="5745" hidden="1" xr:uid="{00000000-0005-0000-0000-00004A1F0000}"/>
    <cellStyle name="20% - Accent3 11" xfId="2197" hidden="1" xr:uid="{00000000-0005-0000-0000-00004B1F0000}"/>
    <cellStyle name="20% - Accent3 11" xfId="2006" hidden="1" xr:uid="{00000000-0005-0000-0000-00004C1F0000}"/>
    <cellStyle name="20% - Accent3 11" xfId="1835" hidden="1" xr:uid="{00000000-0005-0000-0000-00004D1F0000}"/>
    <cellStyle name="20% - Accent3 11" xfId="1129" hidden="1" xr:uid="{00000000-0005-0000-0000-00004E1F0000}"/>
    <cellStyle name="20% - Accent3 11" xfId="1003" hidden="1" xr:uid="{00000000-0005-0000-0000-00004F1F0000}"/>
    <cellStyle name="20% - Accent3 11" xfId="768" hidden="1" xr:uid="{00000000-0005-0000-0000-0000501F0000}"/>
    <cellStyle name="20% - Accent3 11" xfId="13343" hidden="1" xr:uid="{00000000-0005-0000-0000-0000511F0000}"/>
    <cellStyle name="20% - Accent3 11" xfId="13423" hidden="1" xr:uid="{00000000-0005-0000-0000-0000521F0000}"/>
    <cellStyle name="20% - Accent3 11" xfId="13947" hidden="1" xr:uid="{00000000-0005-0000-0000-0000531F0000}"/>
    <cellStyle name="20% - Accent3 11" xfId="14021" hidden="1" xr:uid="{00000000-0005-0000-0000-0000541F0000}"/>
    <cellStyle name="20% - Accent3 11" xfId="14097" hidden="1" xr:uid="{00000000-0005-0000-0000-0000551F0000}"/>
    <cellStyle name="20% - Accent3 11" xfId="14175" hidden="1" xr:uid="{00000000-0005-0000-0000-0000561F0000}"/>
    <cellStyle name="20% - Accent3 11" xfId="14760" hidden="1" xr:uid="{00000000-0005-0000-0000-0000571F0000}"/>
    <cellStyle name="20% - Accent3 11" xfId="14836" hidden="1" xr:uid="{00000000-0005-0000-0000-0000581F0000}"/>
    <cellStyle name="20% - Accent3 11" xfId="14915" hidden="1" xr:uid="{00000000-0005-0000-0000-0000591F0000}"/>
    <cellStyle name="20% - Accent3 11" xfId="14959" hidden="1" xr:uid="{00000000-0005-0000-0000-00005A1F0000}"/>
    <cellStyle name="20% - Accent3 11" xfId="14657" hidden="1" xr:uid="{00000000-0005-0000-0000-00005B1F0000}"/>
    <cellStyle name="20% - Accent3 11" xfId="14546" hidden="1" xr:uid="{00000000-0005-0000-0000-00005C1F0000}"/>
    <cellStyle name="20% - Accent3 11" xfId="15355" hidden="1" xr:uid="{00000000-0005-0000-0000-00005D1F0000}"/>
    <cellStyle name="20% - Accent3 11" xfId="15431" hidden="1" xr:uid="{00000000-0005-0000-0000-00005E1F0000}"/>
    <cellStyle name="20% - Accent3 11" xfId="15509" hidden="1" xr:uid="{00000000-0005-0000-0000-00005F1F0000}"/>
    <cellStyle name="20% - Accent3 11" xfId="15547" hidden="1" xr:uid="{00000000-0005-0000-0000-0000601F0000}"/>
    <cellStyle name="20% - Accent3 11" xfId="15321" hidden="1" xr:uid="{00000000-0005-0000-0000-0000611F0000}"/>
    <cellStyle name="20% - Accent3 11" xfId="14693" hidden="1" xr:uid="{00000000-0005-0000-0000-0000621F0000}"/>
    <cellStyle name="20% - Accent3 11" xfId="15887" hidden="1" xr:uid="{00000000-0005-0000-0000-0000631F0000}"/>
    <cellStyle name="20% - Accent3 11" xfId="15963" hidden="1" xr:uid="{00000000-0005-0000-0000-0000641F0000}"/>
    <cellStyle name="20% - Accent3 11" xfId="16041" hidden="1" xr:uid="{00000000-0005-0000-0000-0000651F0000}"/>
    <cellStyle name="20% - Accent3 11" xfId="16224" hidden="1" xr:uid="{00000000-0005-0000-0000-0000661F0000}"/>
    <cellStyle name="20% - Accent3 11" xfId="16300" hidden="1" xr:uid="{00000000-0005-0000-0000-0000671F0000}"/>
    <cellStyle name="20% - Accent3 11" xfId="16378" hidden="1" xr:uid="{00000000-0005-0000-0000-0000681F0000}"/>
    <cellStyle name="20% - Accent3 11" xfId="16561" hidden="1" xr:uid="{00000000-0005-0000-0000-0000691F0000}"/>
    <cellStyle name="20% - Accent3 11" xfId="16637" hidden="1" xr:uid="{00000000-0005-0000-0000-00006A1F0000}"/>
    <cellStyle name="20% - Accent3 11" xfId="16739" hidden="1" xr:uid="{00000000-0005-0000-0000-00006B1F0000}"/>
    <cellStyle name="20% - Accent3 11" xfId="16813" hidden="1" xr:uid="{00000000-0005-0000-0000-00006C1F0000}"/>
    <cellStyle name="20% - Accent3 11" xfId="16889" hidden="1" xr:uid="{00000000-0005-0000-0000-00006D1F0000}"/>
    <cellStyle name="20% - Accent3 11" xfId="16967" hidden="1" xr:uid="{00000000-0005-0000-0000-00006E1F0000}"/>
    <cellStyle name="20% - Accent3 11" xfId="17552" hidden="1" xr:uid="{00000000-0005-0000-0000-00006F1F0000}"/>
    <cellStyle name="20% - Accent3 11" xfId="17628" hidden="1" xr:uid="{00000000-0005-0000-0000-0000701F0000}"/>
    <cellStyle name="20% - Accent3 11" xfId="17707" hidden="1" xr:uid="{00000000-0005-0000-0000-0000711F0000}"/>
    <cellStyle name="20% - Accent3 11" xfId="17751" hidden="1" xr:uid="{00000000-0005-0000-0000-0000721F0000}"/>
    <cellStyle name="20% - Accent3 11" xfId="17449" hidden="1" xr:uid="{00000000-0005-0000-0000-0000731F0000}"/>
    <cellStyle name="20% - Accent3 11" xfId="17338" hidden="1" xr:uid="{00000000-0005-0000-0000-0000741F0000}"/>
    <cellStyle name="20% - Accent3 11" xfId="18147" hidden="1" xr:uid="{00000000-0005-0000-0000-0000751F0000}"/>
    <cellStyle name="20% - Accent3 11" xfId="18223" hidden="1" xr:uid="{00000000-0005-0000-0000-0000761F0000}"/>
    <cellStyle name="20% - Accent3 11" xfId="18301" hidden="1" xr:uid="{00000000-0005-0000-0000-0000771F0000}"/>
    <cellStyle name="20% - Accent3 11" xfId="18339" hidden="1" xr:uid="{00000000-0005-0000-0000-0000781F0000}"/>
    <cellStyle name="20% - Accent3 11" xfId="18113" hidden="1" xr:uid="{00000000-0005-0000-0000-0000791F0000}"/>
    <cellStyle name="20% - Accent3 11" xfId="17485" hidden="1" xr:uid="{00000000-0005-0000-0000-00007A1F0000}"/>
    <cellStyle name="20% - Accent3 11" xfId="18679" hidden="1" xr:uid="{00000000-0005-0000-0000-00007B1F0000}"/>
    <cellStyle name="20% - Accent3 11" xfId="18755" hidden="1" xr:uid="{00000000-0005-0000-0000-00007C1F0000}"/>
    <cellStyle name="20% - Accent3 11" xfId="18833" hidden="1" xr:uid="{00000000-0005-0000-0000-00007D1F0000}"/>
    <cellStyle name="20% - Accent3 11" xfId="19016" hidden="1" xr:uid="{00000000-0005-0000-0000-00007E1F0000}"/>
    <cellStyle name="20% - Accent3 11" xfId="19092" hidden="1" xr:uid="{00000000-0005-0000-0000-00007F1F0000}"/>
    <cellStyle name="20% - Accent3 11" xfId="19170" hidden="1" xr:uid="{00000000-0005-0000-0000-0000801F0000}"/>
    <cellStyle name="20% - Accent3 11" xfId="19353" hidden="1" xr:uid="{00000000-0005-0000-0000-0000811F0000}"/>
    <cellStyle name="20% - Accent3 11" xfId="19429" hidden="1" xr:uid="{00000000-0005-0000-0000-0000821F0000}"/>
    <cellStyle name="20% - Accent3 11" xfId="13815" hidden="1" xr:uid="{00000000-0005-0000-0000-0000831F0000}"/>
    <cellStyle name="20% - Accent3 11" xfId="13741" hidden="1" xr:uid="{00000000-0005-0000-0000-0000841F0000}"/>
    <cellStyle name="20% - Accent3 11" xfId="13661" hidden="1" xr:uid="{00000000-0005-0000-0000-0000851F0000}"/>
    <cellStyle name="20% - Accent3 11" xfId="13578" hidden="1" xr:uid="{00000000-0005-0000-0000-0000861F0000}"/>
    <cellStyle name="20% - Accent3 11" xfId="6401" hidden="1" xr:uid="{00000000-0005-0000-0000-0000871F0000}"/>
    <cellStyle name="20% - Accent3 11" xfId="6205" hidden="1" xr:uid="{00000000-0005-0000-0000-0000881F0000}"/>
    <cellStyle name="20% - Accent3 11" xfId="5924" hidden="1" xr:uid="{00000000-0005-0000-0000-0000891F0000}"/>
    <cellStyle name="20% - Accent3 11" xfId="5839" hidden="1" xr:uid="{00000000-0005-0000-0000-00008A1F0000}"/>
    <cellStyle name="20% - Accent3 11" xfId="6587" hidden="1" xr:uid="{00000000-0005-0000-0000-00008B1F0000}"/>
    <cellStyle name="20% - Accent3 11" xfId="6807" hidden="1" xr:uid="{00000000-0005-0000-0000-00008C1F0000}"/>
    <cellStyle name="20% - Accent3 11" xfId="4274" hidden="1" xr:uid="{00000000-0005-0000-0000-00008D1F0000}"/>
    <cellStyle name="20% - Accent3 11" xfId="4088" hidden="1" xr:uid="{00000000-0005-0000-0000-00008E1F0000}"/>
    <cellStyle name="20% - Accent3 11" xfId="3995" hidden="1" xr:uid="{00000000-0005-0000-0000-00008F1F0000}"/>
    <cellStyle name="20% - Accent3 11" xfId="3934" hidden="1" xr:uid="{00000000-0005-0000-0000-0000901F0000}"/>
    <cellStyle name="20% - Accent3 11" xfId="4316" hidden="1" xr:uid="{00000000-0005-0000-0000-0000911F0000}"/>
    <cellStyle name="20% - Accent3 11" xfId="6526" hidden="1" xr:uid="{00000000-0005-0000-0000-0000921F0000}"/>
    <cellStyle name="20% - Accent3 11" xfId="2484" hidden="1" xr:uid="{00000000-0005-0000-0000-0000931F0000}"/>
    <cellStyle name="20% - Accent3 11" xfId="2387" hidden="1" xr:uid="{00000000-0005-0000-0000-0000941F0000}"/>
    <cellStyle name="20% - Accent3 11" xfId="2175" hidden="1" xr:uid="{00000000-0005-0000-0000-0000951F0000}"/>
    <cellStyle name="20% - Accent3 11" xfId="1238" hidden="1" xr:uid="{00000000-0005-0000-0000-0000961F0000}"/>
    <cellStyle name="20% - Accent3 11" xfId="1114" hidden="1" xr:uid="{00000000-0005-0000-0000-0000971F0000}"/>
    <cellStyle name="20% - Accent3 11" xfId="934" hidden="1" xr:uid="{00000000-0005-0000-0000-0000981F0000}"/>
    <cellStyle name="20% - Accent3 11" xfId="19491" hidden="1" xr:uid="{00000000-0005-0000-0000-0000991F0000}"/>
    <cellStyle name="20% - Accent3 11" xfId="19567" hidden="1" xr:uid="{00000000-0005-0000-0000-00009A1F0000}"/>
    <cellStyle name="20% - Accent3 11" xfId="19669" hidden="1" xr:uid="{00000000-0005-0000-0000-00009B1F0000}"/>
    <cellStyle name="20% - Accent3 11" xfId="19743" hidden="1" xr:uid="{00000000-0005-0000-0000-00009C1F0000}"/>
    <cellStyle name="20% - Accent3 11" xfId="19819" hidden="1" xr:uid="{00000000-0005-0000-0000-00009D1F0000}"/>
    <cellStyle name="20% - Accent3 11" xfId="19897" hidden="1" xr:uid="{00000000-0005-0000-0000-00009E1F0000}"/>
    <cellStyle name="20% - Accent3 11" xfId="20482" hidden="1" xr:uid="{00000000-0005-0000-0000-00009F1F0000}"/>
    <cellStyle name="20% - Accent3 11" xfId="20558" hidden="1" xr:uid="{00000000-0005-0000-0000-0000A01F0000}"/>
    <cellStyle name="20% - Accent3 11" xfId="20637" hidden="1" xr:uid="{00000000-0005-0000-0000-0000A11F0000}"/>
    <cellStyle name="20% - Accent3 11" xfId="20681" hidden="1" xr:uid="{00000000-0005-0000-0000-0000A21F0000}"/>
    <cellStyle name="20% - Accent3 11" xfId="20379" hidden="1" xr:uid="{00000000-0005-0000-0000-0000A31F0000}"/>
    <cellStyle name="20% - Accent3 11" xfId="20268" hidden="1" xr:uid="{00000000-0005-0000-0000-0000A41F0000}"/>
    <cellStyle name="20% - Accent3 11" xfId="21077" hidden="1" xr:uid="{00000000-0005-0000-0000-0000A51F0000}"/>
    <cellStyle name="20% - Accent3 11" xfId="21153" hidden="1" xr:uid="{00000000-0005-0000-0000-0000A61F0000}"/>
    <cellStyle name="20% - Accent3 11" xfId="21231" hidden="1" xr:uid="{00000000-0005-0000-0000-0000A71F0000}"/>
    <cellStyle name="20% - Accent3 11" xfId="21269" hidden="1" xr:uid="{00000000-0005-0000-0000-0000A81F0000}"/>
    <cellStyle name="20% - Accent3 11" xfId="21043" hidden="1" xr:uid="{00000000-0005-0000-0000-0000A91F0000}"/>
    <cellStyle name="20% - Accent3 11" xfId="20415" hidden="1" xr:uid="{00000000-0005-0000-0000-0000AA1F0000}"/>
    <cellStyle name="20% - Accent3 11" xfId="21609" hidden="1" xr:uid="{00000000-0005-0000-0000-0000AB1F0000}"/>
    <cellStyle name="20% - Accent3 11" xfId="21685" hidden="1" xr:uid="{00000000-0005-0000-0000-0000AC1F0000}"/>
    <cellStyle name="20% - Accent3 11" xfId="21763" hidden="1" xr:uid="{00000000-0005-0000-0000-0000AD1F0000}"/>
    <cellStyle name="20% - Accent3 11" xfId="21946" hidden="1" xr:uid="{00000000-0005-0000-0000-0000AE1F0000}"/>
    <cellStyle name="20% - Accent3 11" xfId="22022" hidden="1" xr:uid="{00000000-0005-0000-0000-0000AF1F0000}"/>
    <cellStyle name="20% - Accent3 11" xfId="22100" hidden="1" xr:uid="{00000000-0005-0000-0000-0000B01F0000}"/>
    <cellStyle name="20% - Accent3 11" xfId="22283" hidden="1" xr:uid="{00000000-0005-0000-0000-0000B11F0000}"/>
    <cellStyle name="20% - Accent3 11" xfId="22359" hidden="1" xr:uid="{00000000-0005-0000-0000-0000B21F0000}"/>
    <cellStyle name="20% - Accent3 11" xfId="22461" hidden="1" xr:uid="{00000000-0005-0000-0000-0000B31F0000}"/>
    <cellStyle name="20% - Accent3 11" xfId="22535" hidden="1" xr:uid="{00000000-0005-0000-0000-0000B41F0000}"/>
    <cellStyle name="20% - Accent3 11" xfId="22611" hidden="1" xr:uid="{00000000-0005-0000-0000-0000B51F0000}"/>
    <cellStyle name="20% - Accent3 11" xfId="22689" hidden="1" xr:uid="{00000000-0005-0000-0000-0000B61F0000}"/>
    <cellStyle name="20% - Accent3 11" xfId="23274" hidden="1" xr:uid="{00000000-0005-0000-0000-0000B71F0000}"/>
    <cellStyle name="20% - Accent3 11" xfId="23350" hidden="1" xr:uid="{00000000-0005-0000-0000-0000B81F0000}"/>
    <cellStyle name="20% - Accent3 11" xfId="23429" hidden="1" xr:uid="{00000000-0005-0000-0000-0000B91F0000}"/>
    <cellStyle name="20% - Accent3 11" xfId="23473" hidden="1" xr:uid="{00000000-0005-0000-0000-0000BA1F0000}"/>
    <cellStyle name="20% - Accent3 11" xfId="23171" hidden="1" xr:uid="{00000000-0005-0000-0000-0000BB1F0000}"/>
    <cellStyle name="20% - Accent3 11" xfId="23060" hidden="1" xr:uid="{00000000-0005-0000-0000-0000BC1F0000}"/>
    <cellStyle name="20% - Accent3 11" xfId="23869" hidden="1" xr:uid="{00000000-0005-0000-0000-0000BD1F0000}"/>
    <cellStyle name="20% - Accent3 11" xfId="23945" hidden="1" xr:uid="{00000000-0005-0000-0000-0000BE1F0000}"/>
    <cellStyle name="20% - Accent3 11" xfId="24023" hidden="1" xr:uid="{00000000-0005-0000-0000-0000BF1F0000}"/>
    <cellStyle name="20% - Accent3 11" xfId="24061" hidden="1" xr:uid="{00000000-0005-0000-0000-0000C01F0000}"/>
    <cellStyle name="20% - Accent3 11" xfId="23835" hidden="1" xr:uid="{00000000-0005-0000-0000-0000C11F0000}"/>
    <cellStyle name="20% - Accent3 11" xfId="23207" hidden="1" xr:uid="{00000000-0005-0000-0000-0000C21F0000}"/>
    <cellStyle name="20% - Accent3 11" xfId="24401" hidden="1" xr:uid="{00000000-0005-0000-0000-0000C31F0000}"/>
    <cellStyle name="20% - Accent3 11" xfId="24477" hidden="1" xr:uid="{00000000-0005-0000-0000-0000C41F0000}"/>
    <cellStyle name="20% - Accent3 11" xfId="24555" hidden="1" xr:uid="{00000000-0005-0000-0000-0000C51F0000}"/>
    <cellStyle name="20% - Accent3 11" xfId="24738" hidden="1" xr:uid="{00000000-0005-0000-0000-0000C61F0000}"/>
    <cellStyle name="20% - Accent3 11" xfId="24814" hidden="1" xr:uid="{00000000-0005-0000-0000-0000C71F0000}"/>
    <cellStyle name="20% - Accent3 11" xfId="24892" hidden="1" xr:uid="{00000000-0005-0000-0000-0000C81F0000}"/>
    <cellStyle name="20% - Accent3 11" xfId="25075" hidden="1" xr:uid="{00000000-0005-0000-0000-0000C91F0000}"/>
    <cellStyle name="20% - Accent3 11" xfId="25151" hidden="1" xr:uid="{00000000-0005-0000-0000-0000CA1F0000}"/>
    <cellStyle name="20% - Accent3 11" xfId="25264" hidden="1" xr:uid="{00000000-0005-0000-0000-0000CB1F0000}"/>
    <cellStyle name="20% - Accent3 11" xfId="25342" hidden="1" xr:uid="{00000000-0005-0000-0000-0000CC1F0000}"/>
    <cellStyle name="20% - Accent3 11" xfId="25450" hidden="1" xr:uid="{00000000-0005-0000-0000-0000CD1F0000}"/>
    <cellStyle name="20% - Accent3 11" xfId="25699" hidden="1" xr:uid="{00000000-0005-0000-0000-0000CE1F0000}"/>
    <cellStyle name="20% - Accent3 11" xfId="27061" hidden="1" xr:uid="{00000000-0005-0000-0000-0000CF1F0000}"/>
    <cellStyle name="20% - Accent3 11" xfId="27210" hidden="1" xr:uid="{00000000-0005-0000-0000-0000D01F0000}"/>
    <cellStyle name="20% - Accent3 11" xfId="27396" hidden="1" xr:uid="{00000000-0005-0000-0000-0000D11F0000}"/>
    <cellStyle name="20% - Accent3 11" xfId="27501" hidden="1" xr:uid="{00000000-0005-0000-0000-0000D21F0000}"/>
    <cellStyle name="20% - Accent3 11" xfId="26876" hidden="1" xr:uid="{00000000-0005-0000-0000-0000D31F0000}"/>
    <cellStyle name="20% - Accent3 11" xfId="26646" hidden="1" xr:uid="{00000000-0005-0000-0000-0000D41F0000}"/>
    <cellStyle name="20% - Accent3 11" xfId="28615" hidden="1" xr:uid="{00000000-0005-0000-0000-0000D51F0000}"/>
    <cellStyle name="20% - Accent3 11" xfId="28750" hidden="1" xr:uid="{00000000-0005-0000-0000-0000D61F0000}"/>
    <cellStyle name="20% - Accent3 11" xfId="28909" hidden="1" xr:uid="{00000000-0005-0000-0000-0000D71F0000}"/>
    <cellStyle name="20% - Accent3 11" xfId="29011" hidden="1" xr:uid="{00000000-0005-0000-0000-0000D81F0000}"/>
    <cellStyle name="20% - Accent3 11" xfId="28563" hidden="1" xr:uid="{00000000-0005-0000-0000-0000D91F0000}"/>
    <cellStyle name="20% - Accent3 11" xfId="26919" hidden="1" xr:uid="{00000000-0005-0000-0000-0000DA1F0000}"/>
    <cellStyle name="20% - Accent3 11" xfId="30117" hidden="1" xr:uid="{00000000-0005-0000-0000-0000DB1F0000}"/>
    <cellStyle name="20% - Accent3 11" xfId="30215" hidden="1" xr:uid="{00000000-0005-0000-0000-0000DC1F0000}"/>
    <cellStyle name="20% - Accent3 11" xfId="30409" hidden="1" xr:uid="{00000000-0005-0000-0000-0000DD1F0000}"/>
    <cellStyle name="20% - Accent3 11" xfId="31118" hidden="1" xr:uid="{00000000-0005-0000-0000-0000DE1F0000}"/>
    <cellStyle name="20% - Accent3 11" xfId="31263" hidden="1" xr:uid="{00000000-0005-0000-0000-0000DF1F0000}"/>
    <cellStyle name="20% - Accent3 11" xfId="31440" hidden="1" xr:uid="{00000000-0005-0000-0000-0000E01F0000}"/>
    <cellStyle name="20% - Accent3 11" xfId="32124" hidden="1" xr:uid="{00000000-0005-0000-0000-0000E11F0000}"/>
    <cellStyle name="20% - Accent3 11" xfId="32237" hidden="1" xr:uid="{00000000-0005-0000-0000-0000E21F0000}"/>
    <cellStyle name="20% - Accent3 11" xfId="32920" hidden="1" xr:uid="{00000000-0005-0000-0000-0000E31F0000}"/>
    <cellStyle name="20% - Accent3 11" xfId="32994" hidden="1" xr:uid="{00000000-0005-0000-0000-0000E41F0000}"/>
    <cellStyle name="20% - Accent3 11" xfId="33070" hidden="1" xr:uid="{00000000-0005-0000-0000-0000E51F0000}"/>
    <cellStyle name="20% - Accent3 11" xfId="33148" hidden="1" xr:uid="{00000000-0005-0000-0000-0000E61F0000}"/>
    <cellStyle name="20% - Accent3 11" xfId="33733" hidden="1" xr:uid="{00000000-0005-0000-0000-0000E71F0000}"/>
    <cellStyle name="20% - Accent3 11" xfId="33809" hidden="1" xr:uid="{00000000-0005-0000-0000-0000E81F0000}"/>
    <cellStyle name="20% - Accent3 11" xfId="33888" hidden="1" xr:uid="{00000000-0005-0000-0000-0000E91F0000}"/>
    <cellStyle name="20% - Accent3 11" xfId="33932" hidden="1" xr:uid="{00000000-0005-0000-0000-0000EA1F0000}"/>
    <cellStyle name="20% - Accent3 11" xfId="33630" hidden="1" xr:uid="{00000000-0005-0000-0000-0000EB1F0000}"/>
    <cellStyle name="20% - Accent3 11" xfId="33519" hidden="1" xr:uid="{00000000-0005-0000-0000-0000EC1F0000}"/>
    <cellStyle name="20% - Accent3 11" xfId="34328" hidden="1" xr:uid="{00000000-0005-0000-0000-0000ED1F0000}"/>
    <cellStyle name="20% - Accent3 11" xfId="34404" hidden="1" xr:uid="{00000000-0005-0000-0000-0000EE1F0000}"/>
    <cellStyle name="20% - Accent3 11" xfId="34482" hidden="1" xr:uid="{00000000-0005-0000-0000-0000EF1F0000}"/>
    <cellStyle name="20% - Accent3 11" xfId="34520" hidden="1" xr:uid="{00000000-0005-0000-0000-0000F01F0000}"/>
    <cellStyle name="20% - Accent3 11" xfId="34294" hidden="1" xr:uid="{00000000-0005-0000-0000-0000F11F0000}"/>
    <cellStyle name="20% - Accent3 11" xfId="33666" hidden="1" xr:uid="{00000000-0005-0000-0000-0000F21F0000}"/>
    <cellStyle name="20% - Accent3 11" xfId="34860" hidden="1" xr:uid="{00000000-0005-0000-0000-0000F31F0000}"/>
    <cellStyle name="20% - Accent3 11" xfId="34936" hidden="1" xr:uid="{00000000-0005-0000-0000-0000F41F0000}"/>
    <cellStyle name="20% - Accent3 11" xfId="35014" hidden="1" xr:uid="{00000000-0005-0000-0000-0000F51F0000}"/>
    <cellStyle name="20% - Accent3 11" xfId="35197" hidden="1" xr:uid="{00000000-0005-0000-0000-0000F61F0000}"/>
    <cellStyle name="20% - Accent3 11" xfId="35273" hidden="1" xr:uid="{00000000-0005-0000-0000-0000F71F0000}"/>
    <cellStyle name="20% - Accent3 11" xfId="35351" hidden="1" xr:uid="{00000000-0005-0000-0000-0000F81F0000}"/>
    <cellStyle name="20% - Accent3 11" xfId="35534" hidden="1" xr:uid="{00000000-0005-0000-0000-0000F91F0000}"/>
    <cellStyle name="20% - Accent3 11" xfId="35610" hidden="1" xr:uid="{00000000-0005-0000-0000-0000FA1F0000}"/>
    <cellStyle name="20% - Accent3 11" xfId="35712" hidden="1" xr:uid="{00000000-0005-0000-0000-0000FB1F0000}"/>
    <cellStyle name="20% - Accent3 11" xfId="35786" hidden="1" xr:uid="{00000000-0005-0000-0000-0000FC1F0000}"/>
    <cellStyle name="20% - Accent3 11" xfId="35862" hidden="1" xr:uid="{00000000-0005-0000-0000-0000FD1F0000}"/>
    <cellStyle name="20% - Accent3 11" xfId="35940" hidden="1" xr:uid="{00000000-0005-0000-0000-0000FE1F0000}"/>
    <cellStyle name="20% - Accent3 11" xfId="36525" hidden="1" xr:uid="{00000000-0005-0000-0000-0000FF1F0000}"/>
    <cellStyle name="20% - Accent3 11" xfId="36601" hidden="1" xr:uid="{00000000-0005-0000-0000-000000200000}"/>
    <cellStyle name="20% - Accent3 11" xfId="36680" hidden="1" xr:uid="{00000000-0005-0000-0000-000001200000}"/>
    <cellStyle name="20% - Accent3 11" xfId="36724" hidden="1" xr:uid="{00000000-0005-0000-0000-000002200000}"/>
    <cellStyle name="20% - Accent3 11" xfId="36422" hidden="1" xr:uid="{00000000-0005-0000-0000-000003200000}"/>
    <cellStyle name="20% - Accent3 11" xfId="36311" hidden="1" xr:uid="{00000000-0005-0000-0000-000004200000}"/>
    <cellStyle name="20% - Accent3 11" xfId="37120" hidden="1" xr:uid="{00000000-0005-0000-0000-000005200000}"/>
    <cellStyle name="20% - Accent3 11" xfId="37196" hidden="1" xr:uid="{00000000-0005-0000-0000-000006200000}"/>
    <cellStyle name="20% - Accent3 11" xfId="37274" hidden="1" xr:uid="{00000000-0005-0000-0000-000007200000}"/>
    <cellStyle name="20% - Accent3 11" xfId="37312" hidden="1" xr:uid="{00000000-0005-0000-0000-000008200000}"/>
    <cellStyle name="20% - Accent3 11" xfId="37086" hidden="1" xr:uid="{00000000-0005-0000-0000-000009200000}"/>
    <cellStyle name="20% - Accent3 11" xfId="36458" hidden="1" xr:uid="{00000000-0005-0000-0000-00000A200000}"/>
    <cellStyle name="20% - Accent3 11" xfId="37652" hidden="1" xr:uid="{00000000-0005-0000-0000-00000B200000}"/>
    <cellStyle name="20% - Accent3 11" xfId="37728" hidden="1" xr:uid="{00000000-0005-0000-0000-00000C200000}"/>
    <cellStyle name="20% - Accent3 11" xfId="37806" hidden="1" xr:uid="{00000000-0005-0000-0000-00000D200000}"/>
    <cellStyle name="20% - Accent3 11" xfId="37989" hidden="1" xr:uid="{00000000-0005-0000-0000-00000E200000}"/>
    <cellStyle name="20% - Accent3 11" xfId="38065" hidden="1" xr:uid="{00000000-0005-0000-0000-00000F200000}"/>
    <cellStyle name="20% - Accent3 11" xfId="38143" hidden="1" xr:uid="{00000000-0005-0000-0000-000010200000}"/>
    <cellStyle name="20% - Accent3 11" xfId="38326" hidden="1" xr:uid="{00000000-0005-0000-0000-000011200000}"/>
    <cellStyle name="20% - Accent3 11" xfId="38402" hidden="1" xr:uid="{00000000-0005-0000-0000-000012200000}"/>
    <cellStyle name="20% - Accent3 11" xfId="32683" hidden="1" xr:uid="{00000000-0005-0000-0000-000013200000}"/>
    <cellStyle name="20% - Accent3 11" xfId="32609" hidden="1" xr:uid="{00000000-0005-0000-0000-000014200000}"/>
    <cellStyle name="20% - Accent3 11" xfId="32529" hidden="1" xr:uid="{00000000-0005-0000-0000-000015200000}"/>
    <cellStyle name="20% - Accent3 11" xfId="32443" hidden="1" xr:uid="{00000000-0005-0000-0000-000016200000}"/>
    <cellStyle name="20% - Accent3 11" xfId="30673" hidden="1" xr:uid="{00000000-0005-0000-0000-000017200000}"/>
    <cellStyle name="20% - Accent3 11" xfId="30587" hidden="1" xr:uid="{00000000-0005-0000-0000-000018200000}"/>
    <cellStyle name="20% - Accent3 11" xfId="30495" hidden="1" xr:uid="{00000000-0005-0000-0000-000019200000}"/>
    <cellStyle name="20% - Accent3 11" xfId="30440" hidden="1" xr:uid="{00000000-0005-0000-0000-00001A200000}"/>
    <cellStyle name="20% - Accent3 11" xfId="30922" hidden="1" xr:uid="{00000000-0005-0000-0000-00001B200000}"/>
    <cellStyle name="20% - Accent3 11" xfId="31228" hidden="1" xr:uid="{00000000-0005-0000-0000-00001C200000}"/>
    <cellStyle name="20% - Accent3 11" xfId="28991" hidden="1" xr:uid="{00000000-0005-0000-0000-00001D200000}"/>
    <cellStyle name="20% - Accent3 11" xfId="28826" hidden="1" xr:uid="{00000000-0005-0000-0000-00001E200000}"/>
    <cellStyle name="20% - Accent3 11" xfId="28642" hidden="1" xr:uid="{00000000-0005-0000-0000-00001F200000}"/>
    <cellStyle name="20% - Accent3 11" xfId="28548" hidden="1" xr:uid="{00000000-0005-0000-0000-000020200000}"/>
    <cellStyle name="20% - Accent3 11" xfId="29047" hidden="1" xr:uid="{00000000-0005-0000-0000-000021200000}"/>
    <cellStyle name="20% - Accent3 11" xfId="30873" hidden="1" xr:uid="{00000000-0005-0000-0000-000022200000}"/>
    <cellStyle name="20% - Accent3 11" xfId="27325" hidden="1" xr:uid="{00000000-0005-0000-0000-000023200000}"/>
    <cellStyle name="20% - Accent3 11" xfId="27134" hidden="1" xr:uid="{00000000-0005-0000-0000-000024200000}"/>
    <cellStyle name="20% - Accent3 11" xfId="26963" hidden="1" xr:uid="{00000000-0005-0000-0000-000025200000}"/>
    <cellStyle name="20% - Accent3 11" xfId="26257" hidden="1" xr:uid="{00000000-0005-0000-0000-000026200000}"/>
    <cellStyle name="20% - Accent3 11" xfId="26131" hidden="1" xr:uid="{00000000-0005-0000-0000-000027200000}"/>
    <cellStyle name="20% - Accent3 11" xfId="25896" hidden="1" xr:uid="{00000000-0005-0000-0000-000028200000}"/>
    <cellStyle name="20% - Accent3 11" xfId="38471" hidden="1" xr:uid="{00000000-0005-0000-0000-000029200000}"/>
    <cellStyle name="20% - Accent3 11" xfId="38551" hidden="1" xr:uid="{00000000-0005-0000-0000-00002A200000}"/>
    <cellStyle name="20% - Accent3 11" xfId="39075" hidden="1" xr:uid="{00000000-0005-0000-0000-00002B200000}"/>
    <cellStyle name="20% - Accent3 11" xfId="39149" hidden="1" xr:uid="{00000000-0005-0000-0000-00002C200000}"/>
    <cellStyle name="20% - Accent3 11" xfId="39225" hidden="1" xr:uid="{00000000-0005-0000-0000-00002D200000}"/>
    <cellStyle name="20% - Accent3 11" xfId="39303" hidden="1" xr:uid="{00000000-0005-0000-0000-00002E200000}"/>
    <cellStyle name="20% - Accent3 11" xfId="39888" hidden="1" xr:uid="{00000000-0005-0000-0000-00002F200000}"/>
    <cellStyle name="20% - Accent3 11" xfId="39964" hidden="1" xr:uid="{00000000-0005-0000-0000-000030200000}"/>
    <cellStyle name="20% - Accent3 11" xfId="40043" hidden="1" xr:uid="{00000000-0005-0000-0000-000031200000}"/>
    <cellStyle name="20% - Accent3 11" xfId="40087" hidden="1" xr:uid="{00000000-0005-0000-0000-000032200000}"/>
    <cellStyle name="20% - Accent3 11" xfId="39785" hidden="1" xr:uid="{00000000-0005-0000-0000-000033200000}"/>
    <cellStyle name="20% - Accent3 11" xfId="39674" hidden="1" xr:uid="{00000000-0005-0000-0000-000034200000}"/>
    <cellStyle name="20% - Accent3 11" xfId="40483" hidden="1" xr:uid="{00000000-0005-0000-0000-000035200000}"/>
    <cellStyle name="20% - Accent3 11" xfId="40559" hidden="1" xr:uid="{00000000-0005-0000-0000-000036200000}"/>
    <cellStyle name="20% - Accent3 11" xfId="40637" hidden="1" xr:uid="{00000000-0005-0000-0000-000037200000}"/>
    <cellStyle name="20% - Accent3 11" xfId="40675" hidden="1" xr:uid="{00000000-0005-0000-0000-000038200000}"/>
    <cellStyle name="20% - Accent3 11" xfId="40449" hidden="1" xr:uid="{00000000-0005-0000-0000-000039200000}"/>
    <cellStyle name="20% - Accent3 11" xfId="39821" hidden="1" xr:uid="{00000000-0005-0000-0000-00003A200000}"/>
    <cellStyle name="20% - Accent3 11" xfId="41015" hidden="1" xr:uid="{00000000-0005-0000-0000-00003B200000}"/>
    <cellStyle name="20% - Accent3 11" xfId="41091" hidden="1" xr:uid="{00000000-0005-0000-0000-00003C200000}"/>
    <cellStyle name="20% - Accent3 11" xfId="41169" hidden="1" xr:uid="{00000000-0005-0000-0000-00003D200000}"/>
    <cellStyle name="20% - Accent3 11" xfId="41352" hidden="1" xr:uid="{00000000-0005-0000-0000-00003E200000}"/>
    <cellStyle name="20% - Accent3 11" xfId="41428" hidden="1" xr:uid="{00000000-0005-0000-0000-00003F200000}"/>
    <cellStyle name="20% - Accent3 11" xfId="41506" hidden="1" xr:uid="{00000000-0005-0000-0000-000040200000}"/>
    <cellStyle name="20% - Accent3 11" xfId="41689" hidden="1" xr:uid="{00000000-0005-0000-0000-000041200000}"/>
    <cellStyle name="20% - Accent3 11" xfId="41765" hidden="1" xr:uid="{00000000-0005-0000-0000-000042200000}"/>
    <cellStyle name="20% - Accent3 11" xfId="41867" hidden="1" xr:uid="{00000000-0005-0000-0000-000043200000}"/>
    <cellStyle name="20% - Accent3 11" xfId="41941" hidden="1" xr:uid="{00000000-0005-0000-0000-000044200000}"/>
    <cellStyle name="20% - Accent3 11" xfId="42017" hidden="1" xr:uid="{00000000-0005-0000-0000-000045200000}"/>
    <cellStyle name="20% - Accent3 11" xfId="42095" hidden="1" xr:uid="{00000000-0005-0000-0000-000046200000}"/>
    <cellStyle name="20% - Accent3 11" xfId="42680" hidden="1" xr:uid="{00000000-0005-0000-0000-000047200000}"/>
    <cellStyle name="20% - Accent3 11" xfId="42756" hidden="1" xr:uid="{00000000-0005-0000-0000-000048200000}"/>
    <cellStyle name="20% - Accent3 11" xfId="42835" hidden="1" xr:uid="{00000000-0005-0000-0000-000049200000}"/>
    <cellStyle name="20% - Accent3 11" xfId="42879" hidden="1" xr:uid="{00000000-0005-0000-0000-00004A200000}"/>
    <cellStyle name="20% - Accent3 11" xfId="42577" hidden="1" xr:uid="{00000000-0005-0000-0000-00004B200000}"/>
    <cellStyle name="20% - Accent3 11" xfId="42466" hidden="1" xr:uid="{00000000-0005-0000-0000-00004C200000}"/>
    <cellStyle name="20% - Accent3 11" xfId="43275" hidden="1" xr:uid="{00000000-0005-0000-0000-00004D200000}"/>
    <cellStyle name="20% - Accent3 11" xfId="43351" hidden="1" xr:uid="{00000000-0005-0000-0000-00004E200000}"/>
    <cellStyle name="20% - Accent3 11" xfId="43429" hidden="1" xr:uid="{00000000-0005-0000-0000-00004F200000}"/>
    <cellStyle name="20% - Accent3 11" xfId="43467" hidden="1" xr:uid="{00000000-0005-0000-0000-000050200000}"/>
    <cellStyle name="20% - Accent3 11" xfId="43241" hidden="1" xr:uid="{00000000-0005-0000-0000-000051200000}"/>
    <cellStyle name="20% - Accent3 11" xfId="42613" hidden="1" xr:uid="{00000000-0005-0000-0000-000052200000}"/>
    <cellStyle name="20% - Accent3 11" xfId="43807" hidden="1" xr:uid="{00000000-0005-0000-0000-000053200000}"/>
    <cellStyle name="20% - Accent3 11" xfId="43883" hidden="1" xr:uid="{00000000-0005-0000-0000-000054200000}"/>
    <cellStyle name="20% - Accent3 11" xfId="43961" hidden="1" xr:uid="{00000000-0005-0000-0000-000055200000}"/>
    <cellStyle name="20% - Accent3 11" xfId="44144" hidden="1" xr:uid="{00000000-0005-0000-0000-000056200000}"/>
    <cellStyle name="20% - Accent3 11" xfId="44220" hidden="1" xr:uid="{00000000-0005-0000-0000-000057200000}"/>
    <cellStyle name="20% - Accent3 11" xfId="44298" hidden="1" xr:uid="{00000000-0005-0000-0000-000058200000}"/>
    <cellStyle name="20% - Accent3 11" xfId="44481" hidden="1" xr:uid="{00000000-0005-0000-0000-000059200000}"/>
    <cellStyle name="20% - Accent3 11" xfId="44557" hidden="1" xr:uid="{00000000-0005-0000-0000-00005A200000}"/>
    <cellStyle name="20% - Accent3 11" xfId="38943" hidden="1" xr:uid="{00000000-0005-0000-0000-00005B200000}"/>
    <cellStyle name="20% - Accent3 11" xfId="38869" hidden="1" xr:uid="{00000000-0005-0000-0000-00005C200000}"/>
    <cellStyle name="20% - Accent3 11" xfId="38789" hidden="1" xr:uid="{00000000-0005-0000-0000-00005D200000}"/>
    <cellStyle name="20% - Accent3 11" xfId="38706" hidden="1" xr:uid="{00000000-0005-0000-0000-00005E200000}"/>
    <cellStyle name="20% - Accent3 11" xfId="31529" hidden="1" xr:uid="{00000000-0005-0000-0000-00005F200000}"/>
    <cellStyle name="20% - Accent3 11" xfId="31333" hidden="1" xr:uid="{00000000-0005-0000-0000-000060200000}"/>
    <cellStyle name="20% - Accent3 11" xfId="31052" hidden="1" xr:uid="{00000000-0005-0000-0000-000061200000}"/>
    <cellStyle name="20% - Accent3 11" xfId="30967" hidden="1" xr:uid="{00000000-0005-0000-0000-000062200000}"/>
    <cellStyle name="20% - Accent3 11" xfId="31715" hidden="1" xr:uid="{00000000-0005-0000-0000-000063200000}"/>
    <cellStyle name="20% - Accent3 11" xfId="31935" hidden="1" xr:uid="{00000000-0005-0000-0000-000064200000}"/>
    <cellStyle name="20% - Accent3 11" xfId="29402" hidden="1" xr:uid="{00000000-0005-0000-0000-000065200000}"/>
    <cellStyle name="20% - Accent3 11" xfId="29216" hidden="1" xr:uid="{00000000-0005-0000-0000-000066200000}"/>
    <cellStyle name="20% - Accent3 11" xfId="29123" hidden="1" xr:uid="{00000000-0005-0000-0000-000067200000}"/>
    <cellStyle name="20% - Accent3 11" xfId="29062" hidden="1" xr:uid="{00000000-0005-0000-0000-000068200000}"/>
    <cellStyle name="20% - Accent3 11" xfId="29444" hidden="1" xr:uid="{00000000-0005-0000-0000-000069200000}"/>
    <cellStyle name="20% - Accent3 11" xfId="31654" hidden="1" xr:uid="{00000000-0005-0000-0000-00006A200000}"/>
    <cellStyle name="20% - Accent3 11" xfId="27612" hidden="1" xr:uid="{00000000-0005-0000-0000-00006B200000}"/>
    <cellStyle name="20% - Accent3 11" xfId="27515" hidden="1" xr:uid="{00000000-0005-0000-0000-00006C200000}"/>
    <cellStyle name="20% - Accent3 11" xfId="27303" hidden="1" xr:uid="{00000000-0005-0000-0000-00006D200000}"/>
    <cellStyle name="20% - Accent3 11" xfId="26366" hidden="1" xr:uid="{00000000-0005-0000-0000-00006E200000}"/>
    <cellStyle name="20% - Accent3 11" xfId="26242" hidden="1" xr:uid="{00000000-0005-0000-0000-00006F200000}"/>
    <cellStyle name="20% - Accent3 11" xfId="26062" hidden="1" xr:uid="{00000000-0005-0000-0000-000070200000}"/>
    <cellStyle name="20% - Accent3 11" xfId="44619" hidden="1" xr:uid="{00000000-0005-0000-0000-000071200000}"/>
    <cellStyle name="20% - Accent3 11" xfId="44695" hidden="1" xr:uid="{00000000-0005-0000-0000-000072200000}"/>
    <cellStyle name="20% - Accent3 11" xfId="44797" hidden="1" xr:uid="{00000000-0005-0000-0000-000073200000}"/>
    <cellStyle name="20% - Accent3 11" xfId="44871" hidden="1" xr:uid="{00000000-0005-0000-0000-000074200000}"/>
    <cellStyle name="20% - Accent3 11" xfId="44947" hidden="1" xr:uid="{00000000-0005-0000-0000-000075200000}"/>
    <cellStyle name="20% - Accent3 11" xfId="45025" hidden="1" xr:uid="{00000000-0005-0000-0000-000076200000}"/>
    <cellStyle name="20% - Accent3 11" xfId="45610" hidden="1" xr:uid="{00000000-0005-0000-0000-000077200000}"/>
    <cellStyle name="20% - Accent3 11" xfId="45686" hidden="1" xr:uid="{00000000-0005-0000-0000-000078200000}"/>
    <cellStyle name="20% - Accent3 11" xfId="45765" hidden="1" xr:uid="{00000000-0005-0000-0000-000079200000}"/>
    <cellStyle name="20% - Accent3 11" xfId="45809" hidden="1" xr:uid="{00000000-0005-0000-0000-00007A200000}"/>
    <cellStyle name="20% - Accent3 11" xfId="45507" hidden="1" xr:uid="{00000000-0005-0000-0000-00007B200000}"/>
    <cellStyle name="20% - Accent3 11" xfId="45396" hidden="1" xr:uid="{00000000-0005-0000-0000-00007C200000}"/>
    <cellStyle name="20% - Accent3 11" xfId="46205" hidden="1" xr:uid="{00000000-0005-0000-0000-00007D200000}"/>
    <cellStyle name="20% - Accent3 11" xfId="46281" hidden="1" xr:uid="{00000000-0005-0000-0000-00007E200000}"/>
    <cellStyle name="20% - Accent3 11" xfId="46359" hidden="1" xr:uid="{00000000-0005-0000-0000-00007F200000}"/>
    <cellStyle name="20% - Accent3 11" xfId="46397" hidden="1" xr:uid="{00000000-0005-0000-0000-000080200000}"/>
    <cellStyle name="20% - Accent3 11" xfId="46171" hidden="1" xr:uid="{00000000-0005-0000-0000-000081200000}"/>
    <cellStyle name="20% - Accent3 11" xfId="45543" hidden="1" xr:uid="{00000000-0005-0000-0000-000082200000}"/>
    <cellStyle name="20% - Accent3 11" xfId="46737" hidden="1" xr:uid="{00000000-0005-0000-0000-000083200000}"/>
    <cellStyle name="20% - Accent3 11" xfId="46813" hidden="1" xr:uid="{00000000-0005-0000-0000-000084200000}"/>
    <cellStyle name="20% - Accent3 11" xfId="46891" hidden="1" xr:uid="{00000000-0005-0000-0000-000085200000}"/>
    <cellStyle name="20% - Accent3 11" xfId="47074" hidden="1" xr:uid="{00000000-0005-0000-0000-000086200000}"/>
    <cellStyle name="20% - Accent3 11" xfId="47150" hidden="1" xr:uid="{00000000-0005-0000-0000-000087200000}"/>
    <cellStyle name="20% - Accent3 11" xfId="47228" hidden="1" xr:uid="{00000000-0005-0000-0000-000088200000}"/>
    <cellStyle name="20% - Accent3 11" xfId="47411" hidden="1" xr:uid="{00000000-0005-0000-0000-000089200000}"/>
    <cellStyle name="20% - Accent3 11" xfId="47487" hidden="1" xr:uid="{00000000-0005-0000-0000-00008A200000}"/>
    <cellStyle name="20% - Accent3 11" xfId="47589" hidden="1" xr:uid="{00000000-0005-0000-0000-00008B200000}"/>
    <cellStyle name="20% - Accent3 11" xfId="47663" hidden="1" xr:uid="{00000000-0005-0000-0000-00008C200000}"/>
    <cellStyle name="20% - Accent3 11" xfId="47739" hidden="1" xr:uid="{00000000-0005-0000-0000-00008D200000}"/>
    <cellStyle name="20% - Accent3 11" xfId="47817" hidden="1" xr:uid="{00000000-0005-0000-0000-00008E200000}"/>
    <cellStyle name="20% - Accent3 11" xfId="48402" hidden="1" xr:uid="{00000000-0005-0000-0000-00008F200000}"/>
    <cellStyle name="20% - Accent3 11" xfId="48478" hidden="1" xr:uid="{00000000-0005-0000-0000-000090200000}"/>
    <cellStyle name="20% - Accent3 11" xfId="48557" hidden="1" xr:uid="{00000000-0005-0000-0000-000091200000}"/>
    <cellStyle name="20% - Accent3 11" xfId="48601" hidden="1" xr:uid="{00000000-0005-0000-0000-000092200000}"/>
    <cellStyle name="20% - Accent3 11" xfId="48299" hidden="1" xr:uid="{00000000-0005-0000-0000-000093200000}"/>
    <cellStyle name="20% - Accent3 11" xfId="48188" hidden="1" xr:uid="{00000000-0005-0000-0000-000094200000}"/>
    <cellStyle name="20% - Accent3 11" xfId="48997" hidden="1" xr:uid="{00000000-0005-0000-0000-000095200000}"/>
    <cellStyle name="20% - Accent3 11" xfId="49073" hidden="1" xr:uid="{00000000-0005-0000-0000-000096200000}"/>
    <cellStyle name="20% - Accent3 11" xfId="49151" hidden="1" xr:uid="{00000000-0005-0000-0000-000097200000}"/>
    <cellStyle name="20% - Accent3 11" xfId="49189" hidden="1" xr:uid="{00000000-0005-0000-0000-000098200000}"/>
    <cellStyle name="20% - Accent3 11" xfId="48963" hidden="1" xr:uid="{00000000-0005-0000-0000-000099200000}"/>
    <cellStyle name="20% - Accent3 11" xfId="48335" hidden="1" xr:uid="{00000000-0005-0000-0000-00009A200000}"/>
    <cellStyle name="20% - Accent3 11" xfId="49529" hidden="1" xr:uid="{00000000-0005-0000-0000-00009B200000}"/>
    <cellStyle name="20% - Accent3 11" xfId="49605" hidden="1" xr:uid="{00000000-0005-0000-0000-00009C200000}"/>
    <cellStyle name="20% - Accent3 11" xfId="49683" hidden="1" xr:uid="{00000000-0005-0000-0000-00009D200000}"/>
    <cellStyle name="20% - Accent3 11" xfId="49866" hidden="1" xr:uid="{00000000-0005-0000-0000-00009E200000}"/>
    <cellStyle name="20% - Accent3 11" xfId="49942" hidden="1" xr:uid="{00000000-0005-0000-0000-00009F200000}"/>
    <cellStyle name="20% - Accent3 11" xfId="50020" hidden="1" xr:uid="{00000000-0005-0000-0000-0000A0200000}"/>
    <cellStyle name="20% - Accent3 11" xfId="50203" hidden="1" xr:uid="{00000000-0005-0000-0000-0000A1200000}"/>
    <cellStyle name="20% - Accent3 11" xfId="50279" hidden="1" xr:uid="{00000000-0005-0000-0000-0000A2200000}"/>
    <cellStyle name="20% - Accent3 12" xfId="149" hidden="1" xr:uid="{00000000-0005-0000-0000-0000A3200000}"/>
    <cellStyle name="20% - Accent3 12" xfId="228" hidden="1" xr:uid="{00000000-0005-0000-0000-0000A4200000}"/>
    <cellStyle name="20% - Accent3 12" xfId="356" hidden="1" xr:uid="{00000000-0005-0000-0000-0000A5200000}"/>
    <cellStyle name="20% - Accent3 12" xfId="584" hidden="1" xr:uid="{00000000-0005-0000-0000-0000A6200000}"/>
    <cellStyle name="20% - Accent3 12" xfId="1951" hidden="1" xr:uid="{00000000-0005-0000-0000-0000A7200000}"/>
    <cellStyle name="20% - Accent3 12" xfId="2097" hidden="1" xr:uid="{00000000-0005-0000-0000-0000A8200000}"/>
    <cellStyle name="20% - Accent3 12" xfId="2297" hidden="1" xr:uid="{00000000-0005-0000-0000-0000A9200000}"/>
    <cellStyle name="20% - Accent3 12" xfId="2510" hidden="1" xr:uid="{00000000-0005-0000-0000-0000AA200000}"/>
    <cellStyle name="20% - Accent3 12" xfId="1771" hidden="1" xr:uid="{00000000-0005-0000-0000-0000AB200000}"/>
    <cellStyle name="20% - Accent3 12" xfId="1750" hidden="1" xr:uid="{00000000-0005-0000-0000-0000AC200000}"/>
    <cellStyle name="20% - Accent3 12" xfId="3509" hidden="1" xr:uid="{00000000-0005-0000-0000-0000AD200000}"/>
    <cellStyle name="20% - Accent3 12" xfId="3639" hidden="1" xr:uid="{00000000-0005-0000-0000-0000AE200000}"/>
    <cellStyle name="20% - Accent3 12" xfId="3799" hidden="1" xr:uid="{00000000-0005-0000-0000-0000AF200000}"/>
    <cellStyle name="20% - Accent3 12" xfId="3956" hidden="1" xr:uid="{00000000-0005-0000-0000-0000B0200000}"/>
    <cellStyle name="20% - Accent3 12" xfId="1589" hidden="1" xr:uid="{00000000-0005-0000-0000-0000B1200000}"/>
    <cellStyle name="20% - Accent3 12" xfId="1289" hidden="1" xr:uid="{00000000-0005-0000-0000-0000B2200000}"/>
    <cellStyle name="20% - Accent3 12" xfId="5004" hidden="1" xr:uid="{00000000-0005-0000-0000-0000B3200000}"/>
    <cellStyle name="20% - Accent3 12" xfId="5100" hidden="1" xr:uid="{00000000-0005-0000-0000-0000B4200000}"/>
    <cellStyle name="20% - Accent3 12" xfId="5295" hidden="1" xr:uid="{00000000-0005-0000-0000-0000B5200000}"/>
    <cellStyle name="20% - Accent3 12" xfId="6014" hidden="1" xr:uid="{00000000-0005-0000-0000-0000B6200000}"/>
    <cellStyle name="20% - Accent3 12" xfId="6152" hidden="1" xr:uid="{00000000-0005-0000-0000-0000B7200000}"/>
    <cellStyle name="20% - Accent3 12" xfId="6329" hidden="1" xr:uid="{00000000-0005-0000-0000-0000B8200000}"/>
    <cellStyle name="20% - Accent3 12" xfId="7015" hidden="1" xr:uid="{00000000-0005-0000-0000-0000B9200000}"/>
    <cellStyle name="20% - Accent3 12" xfId="7122" hidden="1" xr:uid="{00000000-0005-0000-0000-0000BA200000}"/>
    <cellStyle name="20% - Accent3 12" xfId="7805" hidden="1" xr:uid="{00000000-0005-0000-0000-0000BB200000}"/>
    <cellStyle name="20% - Accent3 12" xfId="7880" hidden="1" xr:uid="{00000000-0005-0000-0000-0000BC200000}"/>
    <cellStyle name="20% - Accent3 12" xfId="7955" hidden="1" xr:uid="{00000000-0005-0000-0000-0000BD200000}"/>
    <cellStyle name="20% - Accent3 12" xfId="8033" hidden="1" xr:uid="{00000000-0005-0000-0000-0000BE200000}"/>
    <cellStyle name="20% - Accent3 12" xfId="8619" hidden="1" xr:uid="{00000000-0005-0000-0000-0000BF200000}"/>
    <cellStyle name="20% - Accent3 12" xfId="8694" hidden="1" xr:uid="{00000000-0005-0000-0000-0000C0200000}"/>
    <cellStyle name="20% - Accent3 12" xfId="8773" hidden="1" xr:uid="{00000000-0005-0000-0000-0000C1200000}"/>
    <cellStyle name="20% - Accent3 12" xfId="8833" hidden="1" xr:uid="{00000000-0005-0000-0000-0000C2200000}"/>
    <cellStyle name="20% - Accent3 12" xfId="8521" hidden="1" xr:uid="{00000000-0005-0000-0000-0000C3200000}"/>
    <cellStyle name="20% - Accent3 12" xfId="8504" hidden="1" xr:uid="{00000000-0005-0000-0000-0000C4200000}"/>
    <cellStyle name="20% - Accent3 12" xfId="9214" hidden="1" xr:uid="{00000000-0005-0000-0000-0000C5200000}"/>
    <cellStyle name="20% - Accent3 12" xfId="9289" hidden="1" xr:uid="{00000000-0005-0000-0000-0000C6200000}"/>
    <cellStyle name="20% - Accent3 12" xfId="9367" hidden="1" xr:uid="{00000000-0005-0000-0000-0000C7200000}"/>
    <cellStyle name="20% - Accent3 12" xfId="9414" hidden="1" xr:uid="{00000000-0005-0000-0000-0000C8200000}"/>
    <cellStyle name="20% - Accent3 12" xfId="8406" hidden="1" xr:uid="{00000000-0005-0000-0000-0000C9200000}"/>
    <cellStyle name="20% - Accent3 12" xfId="8274" hidden="1" xr:uid="{00000000-0005-0000-0000-0000CA200000}"/>
    <cellStyle name="20% - Accent3 12" xfId="9746" hidden="1" xr:uid="{00000000-0005-0000-0000-0000CB200000}"/>
    <cellStyle name="20% - Accent3 12" xfId="9821" hidden="1" xr:uid="{00000000-0005-0000-0000-0000CC200000}"/>
    <cellStyle name="20% - Accent3 12" xfId="9899" hidden="1" xr:uid="{00000000-0005-0000-0000-0000CD200000}"/>
    <cellStyle name="20% - Accent3 12" xfId="10083" hidden="1" xr:uid="{00000000-0005-0000-0000-0000CE200000}"/>
    <cellStyle name="20% - Accent3 12" xfId="10158" hidden="1" xr:uid="{00000000-0005-0000-0000-0000CF200000}"/>
    <cellStyle name="20% - Accent3 12" xfId="10236" hidden="1" xr:uid="{00000000-0005-0000-0000-0000D0200000}"/>
    <cellStyle name="20% - Accent3 12" xfId="10420" hidden="1" xr:uid="{00000000-0005-0000-0000-0000D1200000}"/>
    <cellStyle name="20% - Accent3 12" xfId="10495" hidden="1" xr:uid="{00000000-0005-0000-0000-0000D2200000}"/>
    <cellStyle name="20% - Accent3 12" xfId="10597" hidden="1" xr:uid="{00000000-0005-0000-0000-0000D3200000}"/>
    <cellStyle name="20% - Accent3 12" xfId="10672" hidden="1" xr:uid="{00000000-0005-0000-0000-0000D4200000}"/>
    <cellStyle name="20% - Accent3 12" xfId="10747" hidden="1" xr:uid="{00000000-0005-0000-0000-0000D5200000}"/>
    <cellStyle name="20% - Accent3 12" xfId="10825" hidden="1" xr:uid="{00000000-0005-0000-0000-0000D6200000}"/>
    <cellStyle name="20% - Accent3 12" xfId="11411" hidden="1" xr:uid="{00000000-0005-0000-0000-0000D7200000}"/>
    <cellStyle name="20% - Accent3 12" xfId="11486" hidden="1" xr:uid="{00000000-0005-0000-0000-0000D8200000}"/>
    <cellStyle name="20% - Accent3 12" xfId="11565" hidden="1" xr:uid="{00000000-0005-0000-0000-0000D9200000}"/>
    <cellStyle name="20% - Accent3 12" xfId="11625" hidden="1" xr:uid="{00000000-0005-0000-0000-0000DA200000}"/>
    <cellStyle name="20% - Accent3 12" xfId="11313" hidden="1" xr:uid="{00000000-0005-0000-0000-0000DB200000}"/>
    <cellStyle name="20% - Accent3 12" xfId="11296" hidden="1" xr:uid="{00000000-0005-0000-0000-0000DC200000}"/>
    <cellStyle name="20% - Accent3 12" xfId="12006" hidden="1" xr:uid="{00000000-0005-0000-0000-0000DD200000}"/>
    <cellStyle name="20% - Accent3 12" xfId="12081" hidden="1" xr:uid="{00000000-0005-0000-0000-0000DE200000}"/>
    <cellStyle name="20% - Accent3 12" xfId="12159" hidden="1" xr:uid="{00000000-0005-0000-0000-0000DF200000}"/>
    <cellStyle name="20% - Accent3 12" xfId="12206" hidden="1" xr:uid="{00000000-0005-0000-0000-0000E0200000}"/>
    <cellStyle name="20% - Accent3 12" xfId="11198" hidden="1" xr:uid="{00000000-0005-0000-0000-0000E1200000}"/>
    <cellStyle name="20% - Accent3 12" xfId="11066" hidden="1" xr:uid="{00000000-0005-0000-0000-0000E2200000}"/>
    <cellStyle name="20% - Accent3 12" xfId="12538" hidden="1" xr:uid="{00000000-0005-0000-0000-0000E3200000}"/>
    <cellStyle name="20% - Accent3 12" xfId="12613" hidden="1" xr:uid="{00000000-0005-0000-0000-0000E4200000}"/>
    <cellStyle name="20% - Accent3 12" xfId="12691" hidden="1" xr:uid="{00000000-0005-0000-0000-0000E5200000}"/>
    <cellStyle name="20% - Accent3 12" xfId="12875" hidden="1" xr:uid="{00000000-0005-0000-0000-0000E6200000}"/>
    <cellStyle name="20% - Accent3 12" xfId="12950" hidden="1" xr:uid="{00000000-0005-0000-0000-0000E7200000}"/>
    <cellStyle name="20% - Accent3 12" xfId="13028" hidden="1" xr:uid="{00000000-0005-0000-0000-0000E8200000}"/>
    <cellStyle name="20% - Accent3 12" xfId="13212" hidden="1" xr:uid="{00000000-0005-0000-0000-0000E9200000}"/>
    <cellStyle name="20% - Accent3 12" xfId="13287" hidden="1" xr:uid="{00000000-0005-0000-0000-0000EA200000}"/>
    <cellStyle name="20% - Accent3 12" xfId="7542" hidden="1" xr:uid="{00000000-0005-0000-0000-0000EB200000}"/>
    <cellStyle name="20% - Accent3 12" xfId="7467" hidden="1" xr:uid="{00000000-0005-0000-0000-0000EC200000}"/>
    <cellStyle name="20% - Accent3 12" xfId="7387" hidden="1" xr:uid="{00000000-0005-0000-0000-0000ED200000}"/>
    <cellStyle name="20% - Accent3 12" xfId="7301" hidden="1" xr:uid="{00000000-0005-0000-0000-0000EE200000}"/>
    <cellStyle name="20% - Accent3 12" xfId="5528" hidden="1" xr:uid="{00000000-0005-0000-0000-0000EF200000}"/>
    <cellStyle name="20% - Accent3 12" xfId="5446" hidden="1" xr:uid="{00000000-0005-0000-0000-0000F0200000}"/>
    <cellStyle name="20% - Accent3 12" xfId="5353" hidden="1" xr:uid="{00000000-0005-0000-0000-0000F1200000}"/>
    <cellStyle name="20% - Accent3 12" xfId="5043" hidden="1" xr:uid="{00000000-0005-0000-0000-0000F2200000}"/>
    <cellStyle name="20% - Accent3 12" xfId="5769" hidden="1" xr:uid="{00000000-0005-0000-0000-0000F3200000}"/>
    <cellStyle name="20% - Accent3 12" xfId="5789" hidden="1" xr:uid="{00000000-0005-0000-0000-0000F4200000}"/>
    <cellStyle name="20% - Accent3 12" xfId="3842" hidden="1" xr:uid="{00000000-0005-0000-0000-0000F5200000}"/>
    <cellStyle name="20% - Accent3 12" xfId="3682" hidden="1" xr:uid="{00000000-0005-0000-0000-0000F6200000}"/>
    <cellStyle name="20% - Accent3 12" xfId="3477" hidden="1" xr:uid="{00000000-0005-0000-0000-0000F7200000}"/>
    <cellStyle name="20% - Accent3 12" xfId="3386" hidden="1" xr:uid="{00000000-0005-0000-0000-0000F8200000}"/>
    <cellStyle name="20% - Accent3 12" xfId="6059" hidden="1" xr:uid="{00000000-0005-0000-0000-0000F9200000}"/>
    <cellStyle name="20% - Accent3 12" xfId="6537" hidden="1" xr:uid="{00000000-0005-0000-0000-0000FA200000}"/>
    <cellStyle name="20% - Accent3 12" xfId="2174" hidden="1" xr:uid="{00000000-0005-0000-0000-0000FB200000}"/>
    <cellStyle name="20% - Accent3 12" xfId="1989" hidden="1" xr:uid="{00000000-0005-0000-0000-0000FC200000}"/>
    <cellStyle name="20% - Accent3 12" xfId="1818" hidden="1" xr:uid="{00000000-0005-0000-0000-0000FD200000}"/>
    <cellStyle name="20% - Accent3 12" xfId="1106" hidden="1" xr:uid="{00000000-0005-0000-0000-0000FE200000}"/>
    <cellStyle name="20% - Accent3 12" xfId="989" hidden="1" xr:uid="{00000000-0005-0000-0000-0000FF200000}"/>
    <cellStyle name="20% - Accent3 12" xfId="755" hidden="1" xr:uid="{00000000-0005-0000-0000-000000210000}"/>
    <cellStyle name="20% - Accent3 12" xfId="13357" hidden="1" xr:uid="{00000000-0005-0000-0000-000001210000}"/>
    <cellStyle name="20% - Accent3 12" xfId="13436" hidden="1" xr:uid="{00000000-0005-0000-0000-000002210000}"/>
    <cellStyle name="20% - Accent3 12" xfId="13960" hidden="1" xr:uid="{00000000-0005-0000-0000-000003210000}"/>
    <cellStyle name="20% - Accent3 12" xfId="14035" hidden="1" xr:uid="{00000000-0005-0000-0000-000004210000}"/>
    <cellStyle name="20% - Accent3 12" xfId="14110" hidden="1" xr:uid="{00000000-0005-0000-0000-000005210000}"/>
    <cellStyle name="20% - Accent3 12" xfId="14188" hidden="1" xr:uid="{00000000-0005-0000-0000-000006210000}"/>
    <cellStyle name="20% - Accent3 12" xfId="14774" hidden="1" xr:uid="{00000000-0005-0000-0000-000007210000}"/>
    <cellStyle name="20% - Accent3 12" xfId="14849" hidden="1" xr:uid="{00000000-0005-0000-0000-000008210000}"/>
    <cellStyle name="20% - Accent3 12" xfId="14928" hidden="1" xr:uid="{00000000-0005-0000-0000-000009210000}"/>
    <cellStyle name="20% - Accent3 12" xfId="14988" hidden="1" xr:uid="{00000000-0005-0000-0000-00000A210000}"/>
    <cellStyle name="20% - Accent3 12" xfId="14676" hidden="1" xr:uid="{00000000-0005-0000-0000-00000B210000}"/>
    <cellStyle name="20% - Accent3 12" xfId="14659" hidden="1" xr:uid="{00000000-0005-0000-0000-00000C210000}"/>
    <cellStyle name="20% - Accent3 12" xfId="15369" hidden="1" xr:uid="{00000000-0005-0000-0000-00000D210000}"/>
    <cellStyle name="20% - Accent3 12" xfId="15444" hidden="1" xr:uid="{00000000-0005-0000-0000-00000E210000}"/>
    <cellStyle name="20% - Accent3 12" xfId="15522" hidden="1" xr:uid="{00000000-0005-0000-0000-00000F210000}"/>
    <cellStyle name="20% - Accent3 12" xfId="15569" hidden="1" xr:uid="{00000000-0005-0000-0000-000010210000}"/>
    <cellStyle name="20% - Accent3 12" xfId="14561" hidden="1" xr:uid="{00000000-0005-0000-0000-000011210000}"/>
    <cellStyle name="20% - Accent3 12" xfId="14429" hidden="1" xr:uid="{00000000-0005-0000-0000-000012210000}"/>
    <cellStyle name="20% - Accent3 12" xfId="15901" hidden="1" xr:uid="{00000000-0005-0000-0000-000013210000}"/>
    <cellStyle name="20% - Accent3 12" xfId="15976" hidden="1" xr:uid="{00000000-0005-0000-0000-000014210000}"/>
    <cellStyle name="20% - Accent3 12" xfId="16054" hidden="1" xr:uid="{00000000-0005-0000-0000-000015210000}"/>
    <cellStyle name="20% - Accent3 12" xfId="16238" hidden="1" xr:uid="{00000000-0005-0000-0000-000016210000}"/>
    <cellStyle name="20% - Accent3 12" xfId="16313" hidden="1" xr:uid="{00000000-0005-0000-0000-000017210000}"/>
    <cellStyle name="20% - Accent3 12" xfId="16391" hidden="1" xr:uid="{00000000-0005-0000-0000-000018210000}"/>
    <cellStyle name="20% - Accent3 12" xfId="16575" hidden="1" xr:uid="{00000000-0005-0000-0000-000019210000}"/>
    <cellStyle name="20% - Accent3 12" xfId="16650" hidden="1" xr:uid="{00000000-0005-0000-0000-00001A210000}"/>
    <cellStyle name="20% - Accent3 12" xfId="16752" hidden="1" xr:uid="{00000000-0005-0000-0000-00001B210000}"/>
    <cellStyle name="20% - Accent3 12" xfId="16827" hidden="1" xr:uid="{00000000-0005-0000-0000-00001C210000}"/>
    <cellStyle name="20% - Accent3 12" xfId="16902" hidden="1" xr:uid="{00000000-0005-0000-0000-00001D210000}"/>
    <cellStyle name="20% - Accent3 12" xfId="16980" hidden="1" xr:uid="{00000000-0005-0000-0000-00001E210000}"/>
    <cellStyle name="20% - Accent3 12" xfId="17566" hidden="1" xr:uid="{00000000-0005-0000-0000-00001F210000}"/>
    <cellStyle name="20% - Accent3 12" xfId="17641" hidden="1" xr:uid="{00000000-0005-0000-0000-000020210000}"/>
    <cellStyle name="20% - Accent3 12" xfId="17720" hidden="1" xr:uid="{00000000-0005-0000-0000-000021210000}"/>
    <cellStyle name="20% - Accent3 12" xfId="17780" hidden="1" xr:uid="{00000000-0005-0000-0000-000022210000}"/>
    <cellStyle name="20% - Accent3 12" xfId="17468" hidden="1" xr:uid="{00000000-0005-0000-0000-000023210000}"/>
    <cellStyle name="20% - Accent3 12" xfId="17451" hidden="1" xr:uid="{00000000-0005-0000-0000-000024210000}"/>
    <cellStyle name="20% - Accent3 12" xfId="18161" hidden="1" xr:uid="{00000000-0005-0000-0000-000025210000}"/>
    <cellStyle name="20% - Accent3 12" xfId="18236" hidden="1" xr:uid="{00000000-0005-0000-0000-000026210000}"/>
    <cellStyle name="20% - Accent3 12" xfId="18314" hidden="1" xr:uid="{00000000-0005-0000-0000-000027210000}"/>
    <cellStyle name="20% - Accent3 12" xfId="18361" hidden="1" xr:uid="{00000000-0005-0000-0000-000028210000}"/>
    <cellStyle name="20% - Accent3 12" xfId="17353" hidden="1" xr:uid="{00000000-0005-0000-0000-000029210000}"/>
    <cellStyle name="20% - Accent3 12" xfId="17221" hidden="1" xr:uid="{00000000-0005-0000-0000-00002A210000}"/>
    <cellStyle name="20% - Accent3 12" xfId="18693" hidden="1" xr:uid="{00000000-0005-0000-0000-00002B210000}"/>
    <cellStyle name="20% - Accent3 12" xfId="18768" hidden="1" xr:uid="{00000000-0005-0000-0000-00002C210000}"/>
    <cellStyle name="20% - Accent3 12" xfId="18846" hidden="1" xr:uid="{00000000-0005-0000-0000-00002D210000}"/>
    <cellStyle name="20% - Accent3 12" xfId="19030" hidden="1" xr:uid="{00000000-0005-0000-0000-00002E210000}"/>
    <cellStyle name="20% - Accent3 12" xfId="19105" hidden="1" xr:uid="{00000000-0005-0000-0000-00002F210000}"/>
    <cellStyle name="20% - Accent3 12" xfId="19183" hidden="1" xr:uid="{00000000-0005-0000-0000-000030210000}"/>
    <cellStyle name="20% - Accent3 12" xfId="19367" hidden="1" xr:uid="{00000000-0005-0000-0000-000031210000}"/>
    <cellStyle name="20% - Accent3 12" xfId="19442" hidden="1" xr:uid="{00000000-0005-0000-0000-000032210000}"/>
    <cellStyle name="20% - Accent3 12" xfId="13802" hidden="1" xr:uid="{00000000-0005-0000-0000-000033210000}"/>
    <cellStyle name="20% - Accent3 12" xfId="13727" hidden="1" xr:uid="{00000000-0005-0000-0000-000034210000}"/>
    <cellStyle name="20% - Accent3 12" xfId="13647" hidden="1" xr:uid="{00000000-0005-0000-0000-000035210000}"/>
    <cellStyle name="20% - Accent3 12" xfId="13564" hidden="1" xr:uid="{00000000-0005-0000-0000-000036210000}"/>
    <cellStyle name="20% - Accent3 12" xfId="6382" hidden="1" xr:uid="{00000000-0005-0000-0000-000037210000}"/>
    <cellStyle name="20% - Accent3 12" xfId="6178" hidden="1" xr:uid="{00000000-0005-0000-0000-000038210000}"/>
    <cellStyle name="20% - Accent3 12" xfId="5908" hidden="1" xr:uid="{00000000-0005-0000-0000-000039210000}"/>
    <cellStyle name="20% - Accent3 12" xfId="5729" hidden="1" xr:uid="{00000000-0005-0000-0000-00003A210000}"/>
    <cellStyle name="20% - Accent3 12" xfId="6565" hidden="1" xr:uid="{00000000-0005-0000-0000-00003B210000}"/>
    <cellStyle name="20% - Accent3 12" xfId="6584" hidden="1" xr:uid="{00000000-0005-0000-0000-00003C210000}"/>
    <cellStyle name="20% - Accent3 12" xfId="4260" hidden="1" xr:uid="{00000000-0005-0000-0000-00003D210000}"/>
    <cellStyle name="20% - Accent3 12" xfId="4075" hidden="1" xr:uid="{00000000-0005-0000-0000-00003E210000}"/>
    <cellStyle name="20% - Accent3 12" xfId="3979" hidden="1" xr:uid="{00000000-0005-0000-0000-00003F210000}"/>
    <cellStyle name="20% - Accent3 12" xfId="3801" hidden="1" xr:uid="{00000000-0005-0000-0000-000040210000}"/>
    <cellStyle name="20% - Accent3 12" xfId="6791" hidden="1" xr:uid="{00000000-0005-0000-0000-000041210000}"/>
    <cellStyle name="20% - Accent3 12" xfId="7172" hidden="1" xr:uid="{00000000-0005-0000-0000-000042210000}"/>
    <cellStyle name="20% - Accent3 12" xfId="2469" hidden="1" xr:uid="{00000000-0005-0000-0000-000043210000}"/>
    <cellStyle name="20% - Accent3 12" xfId="2368" hidden="1" xr:uid="{00000000-0005-0000-0000-000044210000}"/>
    <cellStyle name="20% - Accent3 12" xfId="2141" hidden="1" xr:uid="{00000000-0005-0000-0000-000045210000}"/>
    <cellStyle name="20% - Accent3 12" xfId="1224" hidden="1" xr:uid="{00000000-0005-0000-0000-000046210000}"/>
    <cellStyle name="20% - Accent3 12" xfId="1082" hidden="1" xr:uid="{00000000-0005-0000-0000-000047210000}"/>
    <cellStyle name="20% - Accent3 12" xfId="918" hidden="1" xr:uid="{00000000-0005-0000-0000-000048210000}"/>
    <cellStyle name="20% - Accent3 12" xfId="19505" hidden="1" xr:uid="{00000000-0005-0000-0000-000049210000}"/>
    <cellStyle name="20% - Accent3 12" xfId="19580" hidden="1" xr:uid="{00000000-0005-0000-0000-00004A210000}"/>
    <cellStyle name="20% - Accent3 12" xfId="19682" hidden="1" xr:uid="{00000000-0005-0000-0000-00004B210000}"/>
    <cellStyle name="20% - Accent3 12" xfId="19757" hidden="1" xr:uid="{00000000-0005-0000-0000-00004C210000}"/>
    <cellStyle name="20% - Accent3 12" xfId="19832" hidden="1" xr:uid="{00000000-0005-0000-0000-00004D210000}"/>
    <cellStyle name="20% - Accent3 12" xfId="19910" hidden="1" xr:uid="{00000000-0005-0000-0000-00004E210000}"/>
    <cellStyle name="20% - Accent3 12" xfId="20496" hidden="1" xr:uid="{00000000-0005-0000-0000-00004F210000}"/>
    <cellStyle name="20% - Accent3 12" xfId="20571" hidden="1" xr:uid="{00000000-0005-0000-0000-000050210000}"/>
    <cellStyle name="20% - Accent3 12" xfId="20650" hidden="1" xr:uid="{00000000-0005-0000-0000-000051210000}"/>
    <cellStyle name="20% - Accent3 12" xfId="20710" hidden="1" xr:uid="{00000000-0005-0000-0000-000052210000}"/>
    <cellStyle name="20% - Accent3 12" xfId="20398" hidden="1" xr:uid="{00000000-0005-0000-0000-000053210000}"/>
    <cellStyle name="20% - Accent3 12" xfId="20381" hidden="1" xr:uid="{00000000-0005-0000-0000-000054210000}"/>
    <cellStyle name="20% - Accent3 12" xfId="21091" hidden="1" xr:uid="{00000000-0005-0000-0000-000055210000}"/>
    <cellStyle name="20% - Accent3 12" xfId="21166" hidden="1" xr:uid="{00000000-0005-0000-0000-000056210000}"/>
    <cellStyle name="20% - Accent3 12" xfId="21244" hidden="1" xr:uid="{00000000-0005-0000-0000-000057210000}"/>
    <cellStyle name="20% - Accent3 12" xfId="21291" hidden="1" xr:uid="{00000000-0005-0000-0000-000058210000}"/>
    <cellStyle name="20% - Accent3 12" xfId="20283" hidden="1" xr:uid="{00000000-0005-0000-0000-000059210000}"/>
    <cellStyle name="20% - Accent3 12" xfId="20151" hidden="1" xr:uid="{00000000-0005-0000-0000-00005A210000}"/>
    <cellStyle name="20% - Accent3 12" xfId="21623" hidden="1" xr:uid="{00000000-0005-0000-0000-00005B210000}"/>
    <cellStyle name="20% - Accent3 12" xfId="21698" hidden="1" xr:uid="{00000000-0005-0000-0000-00005C210000}"/>
    <cellStyle name="20% - Accent3 12" xfId="21776" hidden="1" xr:uid="{00000000-0005-0000-0000-00005D210000}"/>
    <cellStyle name="20% - Accent3 12" xfId="21960" hidden="1" xr:uid="{00000000-0005-0000-0000-00005E210000}"/>
    <cellStyle name="20% - Accent3 12" xfId="22035" hidden="1" xr:uid="{00000000-0005-0000-0000-00005F210000}"/>
    <cellStyle name="20% - Accent3 12" xfId="22113" hidden="1" xr:uid="{00000000-0005-0000-0000-000060210000}"/>
    <cellStyle name="20% - Accent3 12" xfId="22297" hidden="1" xr:uid="{00000000-0005-0000-0000-000061210000}"/>
    <cellStyle name="20% - Accent3 12" xfId="22372" hidden="1" xr:uid="{00000000-0005-0000-0000-000062210000}"/>
    <cellStyle name="20% - Accent3 12" xfId="22474" hidden="1" xr:uid="{00000000-0005-0000-0000-000063210000}"/>
    <cellStyle name="20% - Accent3 12" xfId="22549" hidden="1" xr:uid="{00000000-0005-0000-0000-000064210000}"/>
    <cellStyle name="20% - Accent3 12" xfId="22624" hidden="1" xr:uid="{00000000-0005-0000-0000-000065210000}"/>
    <cellStyle name="20% - Accent3 12" xfId="22702" hidden="1" xr:uid="{00000000-0005-0000-0000-000066210000}"/>
    <cellStyle name="20% - Accent3 12" xfId="23288" hidden="1" xr:uid="{00000000-0005-0000-0000-000067210000}"/>
    <cellStyle name="20% - Accent3 12" xfId="23363" hidden="1" xr:uid="{00000000-0005-0000-0000-000068210000}"/>
    <cellStyle name="20% - Accent3 12" xfId="23442" hidden="1" xr:uid="{00000000-0005-0000-0000-000069210000}"/>
    <cellStyle name="20% - Accent3 12" xfId="23502" hidden="1" xr:uid="{00000000-0005-0000-0000-00006A210000}"/>
    <cellStyle name="20% - Accent3 12" xfId="23190" hidden="1" xr:uid="{00000000-0005-0000-0000-00006B210000}"/>
    <cellStyle name="20% - Accent3 12" xfId="23173" hidden="1" xr:uid="{00000000-0005-0000-0000-00006C210000}"/>
    <cellStyle name="20% - Accent3 12" xfId="23883" hidden="1" xr:uid="{00000000-0005-0000-0000-00006D210000}"/>
    <cellStyle name="20% - Accent3 12" xfId="23958" hidden="1" xr:uid="{00000000-0005-0000-0000-00006E210000}"/>
    <cellStyle name="20% - Accent3 12" xfId="24036" hidden="1" xr:uid="{00000000-0005-0000-0000-00006F210000}"/>
    <cellStyle name="20% - Accent3 12" xfId="24083" hidden="1" xr:uid="{00000000-0005-0000-0000-000070210000}"/>
    <cellStyle name="20% - Accent3 12" xfId="23075" hidden="1" xr:uid="{00000000-0005-0000-0000-000071210000}"/>
    <cellStyle name="20% - Accent3 12" xfId="22943" hidden="1" xr:uid="{00000000-0005-0000-0000-000072210000}"/>
    <cellStyle name="20% - Accent3 12" xfId="24415" hidden="1" xr:uid="{00000000-0005-0000-0000-000073210000}"/>
    <cellStyle name="20% - Accent3 12" xfId="24490" hidden="1" xr:uid="{00000000-0005-0000-0000-000074210000}"/>
    <cellStyle name="20% - Accent3 12" xfId="24568" hidden="1" xr:uid="{00000000-0005-0000-0000-000075210000}"/>
    <cellStyle name="20% - Accent3 12" xfId="24752" hidden="1" xr:uid="{00000000-0005-0000-0000-000076210000}"/>
    <cellStyle name="20% - Accent3 12" xfId="24827" hidden="1" xr:uid="{00000000-0005-0000-0000-000077210000}"/>
    <cellStyle name="20% - Accent3 12" xfId="24905" hidden="1" xr:uid="{00000000-0005-0000-0000-000078210000}"/>
    <cellStyle name="20% - Accent3 12" xfId="25089" hidden="1" xr:uid="{00000000-0005-0000-0000-000079210000}"/>
    <cellStyle name="20% - Accent3 12" xfId="25164" hidden="1" xr:uid="{00000000-0005-0000-0000-00007A210000}"/>
    <cellStyle name="20% - Accent3 12" xfId="25277" hidden="1" xr:uid="{00000000-0005-0000-0000-00007B210000}"/>
    <cellStyle name="20% - Accent3 12" xfId="25356" hidden="1" xr:uid="{00000000-0005-0000-0000-00007C210000}"/>
    <cellStyle name="20% - Accent3 12" xfId="25484" hidden="1" xr:uid="{00000000-0005-0000-0000-00007D210000}"/>
    <cellStyle name="20% - Accent3 12" xfId="25712" hidden="1" xr:uid="{00000000-0005-0000-0000-00007E210000}"/>
    <cellStyle name="20% - Accent3 12" xfId="27079" hidden="1" xr:uid="{00000000-0005-0000-0000-00007F210000}"/>
    <cellStyle name="20% - Accent3 12" xfId="27225" hidden="1" xr:uid="{00000000-0005-0000-0000-000080210000}"/>
    <cellStyle name="20% - Accent3 12" xfId="27425" hidden="1" xr:uid="{00000000-0005-0000-0000-000081210000}"/>
    <cellStyle name="20% - Accent3 12" xfId="27638" hidden="1" xr:uid="{00000000-0005-0000-0000-000082210000}"/>
    <cellStyle name="20% - Accent3 12" xfId="26899" hidden="1" xr:uid="{00000000-0005-0000-0000-000083210000}"/>
    <cellStyle name="20% - Accent3 12" xfId="26878" hidden="1" xr:uid="{00000000-0005-0000-0000-000084210000}"/>
    <cellStyle name="20% - Accent3 12" xfId="28637" hidden="1" xr:uid="{00000000-0005-0000-0000-000085210000}"/>
    <cellStyle name="20% - Accent3 12" xfId="28767" hidden="1" xr:uid="{00000000-0005-0000-0000-000086210000}"/>
    <cellStyle name="20% - Accent3 12" xfId="28927" hidden="1" xr:uid="{00000000-0005-0000-0000-000087210000}"/>
    <cellStyle name="20% - Accent3 12" xfId="29084" hidden="1" xr:uid="{00000000-0005-0000-0000-000088210000}"/>
    <cellStyle name="20% - Accent3 12" xfId="26717" hidden="1" xr:uid="{00000000-0005-0000-0000-000089210000}"/>
    <cellStyle name="20% - Accent3 12" xfId="26417" hidden="1" xr:uid="{00000000-0005-0000-0000-00008A210000}"/>
    <cellStyle name="20% - Accent3 12" xfId="30132" hidden="1" xr:uid="{00000000-0005-0000-0000-00008B210000}"/>
    <cellStyle name="20% - Accent3 12" xfId="30228" hidden="1" xr:uid="{00000000-0005-0000-0000-00008C210000}"/>
    <cellStyle name="20% - Accent3 12" xfId="30423" hidden="1" xr:uid="{00000000-0005-0000-0000-00008D210000}"/>
    <cellStyle name="20% - Accent3 12" xfId="31142" hidden="1" xr:uid="{00000000-0005-0000-0000-00008E210000}"/>
    <cellStyle name="20% - Accent3 12" xfId="31280" hidden="1" xr:uid="{00000000-0005-0000-0000-00008F210000}"/>
    <cellStyle name="20% - Accent3 12" xfId="31457" hidden="1" xr:uid="{00000000-0005-0000-0000-000090210000}"/>
    <cellStyle name="20% - Accent3 12" xfId="32143" hidden="1" xr:uid="{00000000-0005-0000-0000-000091210000}"/>
    <cellStyle name="20% - Accent3 12" xfId="32250" hidden="1" xr:uid="{00000000-0005-0000-0000-000092210000}"/>
    <cellStyle name="20% - Accent3 12" xfId="32933" hidden="1" xr:uid="{00000000-0005-0000-0000-000093210000}"/>
    <cellStyle name="20% - Accent3 12" xfId="33008" hidden="1" xr:uid="{00000000-0005-0000-0000-000094210000}"/>
    <cellStyle name="20% - Accent3 12" xfId="33083" hidden="1" xr:uid="{00000000-0005-0000-0000-000095210000}"/>
    <cellStyle name="20% - Accent3 12" xfId="33161" hidden="1" xr:uid="{00000000-0005-0000-0000-000096210000}"/>
    <cellStyle name="20% - Accent3 12" xfId="33747" hidden="1" xr:uid="{00000000-0005-0000-0000-000097210000}"/>
    <cellStyle name="20% - Accent3 12" xfId="33822" hidden="1" xr:uid="{00000000-0005-0000-0000-000098210000}"/>
    <cellStyle name="20% - Accent3 12" xfId="33901" hidden="1" xr:uid="{00000000-0005-0000-0000-000099210000}"/>
    <cellStyle name="20% - Accent3 12" xfId="33961" hidden="1" xr:uid="{00000000-0005-0000-0000-00009A210000}"/>
    <cellStyle name="20% - Accent3 12" xfId="33649" hidden="1" xr:uid="{00000000-0005-0000-0000-00009B210000}"/>
    <cellStyle name="20% - Accent3 12" xfId="33632" hidden="1" xr:uid="{00000000-0005-0000-0000-00009C210000}"/>
    <cellStyle name="20% - Accent3 12" xfId="34342" hidden="1" xr:uid="{00000000-0005-0000-0000-00009D210000}"/>
    <cellStyle name="20% - Accent3 12" xfId="34417" hidden="1" xr:uid="{00000000-0005-0000-0000-00009E210000}"/>
    <cellStyle name="20% - Accent3 12" xfId="34495" hidden="1" xr:uid="{00000000-0005-0000-0000-00009F210000}"/>
    <cellStyle name="20% - Accent3 12" xfId="34542" hidden="1" xr:uid="{00000000-0005-0000-0000-0000A0210000}"/>
    <cellStyle name="20% - Accent3 12" xfId="33534" hidden="1" xr:uid="{00000000-0005-0000-0000-0000A1210000}"/>
    <cellStyle name="20% - Accent3 12" xfId="33402" hidden="1" xr:uid="{00000000-0005-0000-0000-0000A2210000}"/>
    <cellStyle name="20% - Accent3 12" xfId="34874" hidden="1" xr:uid="{00000000-0005-0000-0000-0000A3210000}"/>
    <cellStyle name="20% - Accent3 12" xfId="34949" hidden="1" xr:uid="{00000000-0005-0000-0000-0000A4210000}"/>
    <cellStyle name="20% - Accent3 12" xfId="35027" hidden="1" xr:uid="{00000000-0005-0000-0000-0000A5210000}"/>
    <cellStyle name="20% - Accent3 12" xfId="35211" hidden="1" xr:uid="{00000000-0005-0000-0000-0000A6210000}"/>
    <cellStyle name="20% - Accent3 12" xfId="35286" hidden="1" xr:uid="{00000000-0005-0000-0000-0000A7210000}"/>
    <cellStyle name="20% - Accent3 12" xfId="35364" hidden="1" xr:uid="{00000000-0005-0000-0000-0000A8210000}"/>
    <cellStyle name="20% - Accent3 12" xfId="35548" hidden="1" xr:uid="{00000000-0005-0000-0000-0000A9210000}"/>
    <cellStyle name="20% - Accent3 12" xfId="35623" hidden="1" xr:uid="{00000000-0005-0000-0000-0000AA210000}"/>
    <cellStyle name="20% - Accent3 12" xfId="35725" hidden="1" xr:uid="{00000000-0005-0000-0000-0000AB210000}"/>
    <cellStyle name="20% - Accent3 12" xfId="35800" hidden="1" xr:uid="{00000000-0005-0000-0000-0000AC210000}"/>
    <cellStyle name="20% - Accent3 12" xfId="35875" hidden="1" xr:uid="{00000000-0005-0000-0000-0000AD210000}"/>
    <cellStyle name="20% - Accent3 12" xfId="35953" hidden="1" xr:uid="{00000000-0005-0000-0000-0000AE210000}"/>
    <cellStyle name="20% - Accent3 12" xfId="36539" hidden="1" xr:uid="{00000000-0005-0000-0000-0000AF210000}"/>
    <cellStyle name="20% - Accent3 12" xfId="36614" hidden="1" xr:uid="{00000000-0005-0000-0000-0000B0210000}"/>
    <cellStyle name="20% - Accent3 12" xfId="36693" hidden="1" xr:uid="{00000000-0005-0000-0000-0000B1210000}"/>
    <cellStyle name="20% - Accent3 12" xfId="36753" hidden="1" xr:uid="{00000000-0005-0000-0000-0000B2210000}"/>
    <cellStyle name="20% - Accent3 12" xfId="36441" hidden="1" xr:uid="{00000000-0005-0000-0000-0000B3210000}"/>
    <cellStyle name="20% - Accent3 12" xfId="36424" hidden="1" xr:uid="{00000000-0005-0000-0000-0000B4210000}"/>
    <cellStyle name="20% - Accent3 12" xfId="37134" hidden="1" xr:uid="{00000000-0005-0000-0000-0000B5210000}"/>
    <cellStyle name="20% - Accent3 12" xfId="37209" hidden="1" xr:uid="{00000000-0005-0000-0000-0000B6210000}"/>
    <cellStyle name="20% - Accent3 12" xfId="37287" hidden="1" xr:uid="{00000000-0005-0000-0000-0000B7210000}"/>
    <cellStyle name="20% - Accent3 12" xfId="37334" hidden="1" xr:uid="{00000000-0005-0000-0000-0000B8210000}"/>
    <cellStyle name="20% - Accent3 12" xfId="36326" hidden="1" xr:uid="{00000000-0005-0000-0000-0000B9210000}"/>
    <cellStyle name="20% - Accent3 12" xfId="36194" hidden="1" xr:uid="{00000000-0005-0000-0000-0000BA210000}"/>
    <cellStyle name="20% - Accent3 12" xfId="37666" hidden="1" xr:uid="{00000000-0005-0000-0000-0000BB210000}"/>
    <cellStyle name="20% - Accent3 12" xfId="37741" hidden="1" xr:uid="{00000000-0005-0000-0000-0000BC210000}"/>
    <cellStyle name="20% - Accent3 12" xfId="37819" hidden="1" xr:uid="{00000000-0005-0000-0000-0000BD210000}"/>
    <cellStyle name="20% - Accent3 12" xfId="38003" hidden="1" xr:uid="{00000000-0005-0000-0000-0000BE210000}"/>
    <cellStyle name="20% - Accent3 12" xfId="38078" hidden="1" xr:uid="{00000000-0005-0000-0000-0000BF210000}"/>
    <cellStyle name="20% - Accent3 12" xfId="38156" hidden="1" xr:uid="{00000000-0005-0000-0000-0000C0210000}"/>
    <cellStyle name="20% - Accent3 12" xfId="38340" hidden="1" xr:uid="{00000000-0005-0000-0000-0000C1210000}"/>
    <cellStyle name="20% - Accent3 12" xfId="38415" hidden="1" xr:uid="{00000000-0005-0000-0000-0000C2210000}"/>
    <cellStyle name="20% - Accent3 12" xfId="32670" hidden="1" xr:uid="{00000000-0005-0000-0000-0000C3210000}"/>
    <cellStyle name="20% - Accent3 12" xfId="32595" hidden="1" xr:uid="{00000000-0005-0000-0000-0000C4210000}"/>
    <cellStyle name="20% - Accent3 12" xfId="32515" hidden="1" xr:uid="{00000000-0005-0000-0000-0000C5210000}"/>
    <cellStyle name="20% - Accent3 12" xfId="32429" hidden="1" xr:uid="{00000000-0005-0000-0000-0000C6210000}"/>
    <cellStyle name="20% - Accent3 12" xfId="30656" hidden="1" xr:uid="{00000000-0005-0000-0000-0000C7210000}"/>
    <cellStyle name="20% - Accent3 12" xfId="30574" hidden="1" xr:uid="{00000000-0005-0000-0000-0000C8210000}"/>
    <cellStyle name="20% - Accent3 12" xfId="30481" hidden="1" xr:uid="{00000000-0005-0000-0000-0000C9210000}"/>
    <cellStyle name="20% - Accent3 12" xfId="30171" hidden="1" xr:uid="{00000000-0005-0000-0000-0000CA210000}"/>
    <cellStyle name="20% - Accent3 12" xfId="30897" hidden="1" xr:uid="{00000000-0005-0000-0000-0000CB210000}"/>
    <cellStyle name="20% - Accent3 12" xfId="30917" hidden="1" xr:uid="{00000000-0005-0000-0000-0000CC210000}"/>
    <cellStyle name="20% - Accent3 12" xfId="28970" hidden="1" xr:uid="{00000000-0005-0000-0000-0000CD210000}"/>
    <cellStyle name="20% - Accent3 12" xfId="28810" hidden="1" xr:uid="{00000000-0005-0000-0000-0000CE210000}"/>
    <cellStyle name="20% - Accent3 12" xfId="28605" hidden="1" xr:uid="{00000000-0005-0000-0000-0000CF210000}"/>
    <cellStyle name="20% - Accent3 12" xfId="28514" hidden="1" xr:uid="{00000000-0005-0000-0000-0000D0210000}"/>
    <cellStyle name="20% - Accent3 12" xfId="31187" hidden="1" xr:uid="{00000000-0005-0000-0000-0000D1210000}"/>
    <cellStyle name="20% - Accent3 12" xfId="31665" hidden="1" xr:uid="{00000000-0005-0000-0000-0000D2210000}"/>
    <cellStyle name="20% - Accent3 12" xfId="27302" hidden="1" xr:uid="{00000000-0005-0000-0000-0000D3210000}"/>
    <cellStyle name="20% - Accent3 12" xfId="27117" hidden="1" xr:uid="{00000000-0005-0000-0000-0000D4210000}"/>
    <cellStyle name="20% - Accent3 12" xfId="26946" hidden="1" xr:uid="{00000000-0005-0000-0000-0000D5210000}"/>
    <cellStyle name="20% - Accent3 12" xfId="26234" hidden="1" xr:uid="{00000000-0005-0000-0000-0000D6210000}"/>
    <cellStyle name="20% - Accent3 12" xfId="26117" hidden="1" xr:uid="{00000000-0005-0000-0000-0000D7210000}"/>
    <cellStyle name="20% - Accent3 12" xfId="25883" hidden="1" xr:uid="{00000000-0005-0000-0000-0000D8210000}"/>
    <cellStyle name="20% - Accent3 12" xfId="38485" hidden="1" xr:uid="{00000000-0005-0000-0000-0000D9210000}"/>
    <cellStyle name="20% - Accent3 12" xfId="38564" hidden="1" xr:uid="{00000000-0005-0000-0000-0000DA210000}"/>
    <cellStyle name="20% - Accent3 12" xfId="39088" hidden="1" xr:uid="{00000000-0005-0000-0000-0000DB210000}"/>
    <cellStyle name="20% - Accent3 12" xfId="39163" hidden="1" xr:uid="{00000000-0005-0000-0000-0000DC210000}"/>
    <cellStyle name="20% - Accent3 12" xfId="39238" hidden="1" xr:uid="{00000000-0005-0000-0000-0000DD210000}"/>
    <cellStyle name="20% - Accent3 12" xfId="39316" hidden="1" xr:uid="{00000000-0005-0000-0000-0000DE210000}"/>
    <cellStyle name="20% - Accent3 12" xfId="39902" hidden="1" xr:uid="{00000000-0005-0000-0000-0000DF210000}"/>
    <cellStyle name="20% - Accent3 12" xfId="39977" hidden="1" xr:uid="{00000000-0005-0000-0000-0000E0210000}"/>
    <cellStyle name="20% - Accent3 12" xfId="40056" hidden="1" xr:uid="{00000000-0005-0000-0000-0000E1210000}"/>
    <cellStyle name="20% - Accent3 12" xfId="40116" hidden="1" xr:uid="{00000000-0005-0000-0000-0000E2210000}"/>
    <cellStyle name="20% - Accent3 12" xfId="39804" hidden="1" xr:uid="{00000000-0005-0000-0000-0000E3210000}"/>
    <cellStyle name="20% - Accent3 12" xfId="39787" hidden="1" xr:uid="{00000000-0005-0000-0000-0000E4210000}"/>
    <cellStyle name="20% - Accent3 12" xfId="40497" hidden="1" xr:uid="{00000000-0005-0000-0000-0000E5210000}"/>
    <cellStyle name="20% - Accent3 12" xfId="40572" hidden="1" xr:uid="{00000000-0005-0000-0000-0000E6210000}"/>
    <cellStyle name="20% - Accent3 12" xfId="40650" hidden="1" xr:uid="{00000000-0005-0000-0000-0000E7210000}"/>
    <cellStyle name="20% - Accent3 12" xfId="40697" hidden="1" xr:uid="{00000000-0005-0000-0000-0000E8210000}"/>
    <cellStyle name="20% - Accent3 12" xfId="39689" hidden="1" xr:uid="{00000000-0005-0000-0000-0000E9210000}"/>
    <cellStyle name="20% - Accent3 12" xfId="39557" hidden="1" xr:uid="{00000000-0005-0000-0000-0000EA210000}"/>
    <cellStyle name="20% - Accent3 12" xfId="41029" hidden="1" xr:uid="{00000000-0005-0000-0000-0000EB210000}"/>
    <cellStyle name="20% - Accent3 12" xfId="41104" hidden="1" xr:uid="{00000000-0005-0000-0000-0000EC210000}"/>
    <cellStyle name="20% - Accent3 12" xfId="41182" hidden="1" xr:uid="{00000000-0005-0000-0000-0000ED210000}"/>
    <cellStyle name="20% - Accent3 12" xfId="41366" hidden="1" xr:uid="{00000000-0005-0000-0000-0000EE210000}"/>
    <cellStyle name="20% - Accent3 12" xfId="41441" hidden="1" xr:uid="{00000000-0005-0000-0000-0000EF210000}"/>
    <cellStyle name="20% - Accent3 12" xfId="41519" hidden="1" xr:uid="{00000000-0005-0000-0000-0000F0210000}"/>
    <cellStyle name="20% - Accent3 12" xfId="41703" hidden="1" xr:uid="{00000000-0005-0000-0000-0000F1210000}"/>
    <cellStyle name="20% - Accent3 12" xfId="41778" hidden="1" xr:uid="{00000000-0005-0000-0000-0000F2210000}"/>
    <cellStyle name="20% - Accent3 12" xfId="41880" hidden="1" xr:uid="{00000000-0005-0000-0000-0000F3210000}"/>
    <cellStyle name="20% - Accent3 12" xfId="41955" hidden="1" xr:uid="{00000000-0005-0000-0000-0000F4210000}"/>
    <cellStyle name="20% - Accent3 12" xfId="42030" hidden="1" xr:uid="{00000000-0005-0000-0000-0000F5210000}"/>
    <cellStyle name="20% - Accent3 12" xfId="42108" hidden="1" xr:uid="{00000000-0005-0000-0000-0000F6210000}"/>
    <cellStyle name="20% - Accent3 12" xfId="42694" hidden="1" xr:uid="{00000000-0005-0000-0000-0000F7210000}"/>
    <cellStyle name="20% - Accent3 12" xfId="42769" hidden="1" xr:uid="{00000000-0005-0000-0000-0000F8210000}"/>
    <cellStyle name="20% - Accent3 12" xfId="42848" hidden="1" xr:uid="{00000000-0005-0000-0000-0000F9210000}"/>
    <cellStyle name="20% - Accent3 12" xfId="42908" hidden="1" xr:uid="{00000000-0005-0000-0000-0000FA210000}"/>
    <cellStyle name="20% - Accent3 12" xfId="42596" hidden="1" xr:uid="{00000000-0005-0000-0000-0000FB210000}"/>
    <cellStyle name="20% - Accent3 12" xfId="42579" hidden="1" xr:uid="{00000000-0005-0000-0000-0000FC210000}"/>
    <cellStyle name="20% - Accent3 12" xfId="43289" hidden="1" xr:uid="{00000000-0005-0000-0000-0000FD210000}"/>
    <cellStyle name="20% - Accent3 12" xfId="43364" hidden="1" xr:uid="{00000000-0005-0000-0000-0000FE210000}"/>
    <cellStyle name="20% - Accent3 12" xfId="43442" hidden="1" xr:uid="{00000000-0005-0000-0000-0000FF210000}"/>
    <cellStyle name="20% - Accent3 12" xfId="43489" hidden="1" xr:uid="{00000000-0005-0000-0000-000000220000}"/>
    <cellStyle name="20% - Accent3 12" xfId="42481" hidden="1" xr:uid="{00000000-0005-0000-0000-000001220000}"/>
    <cellStyle name="20% - Accent3 12" xfId="42349" hidden="1" xr:uid="{00000000-0005-0000-0000-000002220000}"/>
    <cellStyle name="20% - Accent3 12" xfId="43821" hidden="1" xr:uid="{00000000-0005-0000-0000-000003220000}"/>
    <cellStyle name="20% - Accent3 12" xfId="43896" hidden="1" xr:uid="{00000000-0005-0000-0000-000004220000}"/>
    <cellStyle name="20% - Accent3 12" xfId="43974" hidden="1" xr:uid="{00000000-0005-0000-0000-000005220000}"/>
    <cellStyle name="20% - Accent3 12" xfId="44158" hidden="1" xr:uid="{00000000-0005-0000-0000-000006220000}"/>
    <cellStyle name="20% - Accent3 12" xfId="44233" hidden="1" xr:uid="{00000000-0005-0000-0000-000007220000}"/>
    <cellStyle name="20% - Accent3 12" xfId="44311" hidden="1" xr:uid="{00000000-0005-0000-0000-000008220000}"/>
    <cellStyle name="20% - Accent3 12" xfId="44495" hidden="1" xr:uid="{00000000-0005-0000-0000-000009220000}"/>
    <cellStyle name="20% - Accent3 12" xfId="44570" hidden="1" xr:uid="{00000000-0005-0000-0000-00000A220000}"/>
    <cellStyle name="20% - Accent3 12" xfId="38930" hidden="1" xr:uid="{00000000-0005-0000-0000-00000B220000}"/>
    <cellStyle name="20% - Accent3 12" xfId="38855" hidden="1" xr:uid="{00000000-0005-0000-0000-00000C220000}"/>
    <cellStyle name="20% - Accent3 12" xfId="38775" hidden="1" xr:uid="{00000000-0005-0000-0000-00000D220000}"/>
    <cellStyle name="20% - Accent3 12" xfId="38692" hidden="1" xr:uid="{00000000-0005-0000-0000-00000E220000}"/>
    <cellStyle name="20% - Accent3 12" xfId="31510" hidden="1" xr:uid="{00000000-0005-0000-0000-00000F220000}"/>
    <cellStyle name="20% - Accent3 12" xfId="31306" hidden="1" xr:uid="{00000000-0005-0000-0000-000010220000}"/>
    <cellStyle name="20% - Accent3 12" xfId="31036" hidden="1" xr:uid="{00000000-0005-0000-0000-000011220000}"/>
    <cellStyle name="20% - Accent3 12" xfId="30857" hidden="1" xr:uid="{00000000-0005-0000-0000-000012220000}"/>
    <cellStyle name="20% - Accent3 12" xfId="31693" hidden="1" xr:uid="{00000000-0005-0000-0000-000013220000}"/>
    <cellStyle name="20% - Accent3 12" xfId="31712" hidden="1" xr:uid="{00000000-0005-0000-0000-000014220000}"/>
    <cellStyle name="20% - Accent3 12" xfId="29388" hidden="1" xr:uid="{00000000-0005-0000-0000-000015220000}"/>
    <cellStyle name="20% - Accent3 12" xfId="29203" hidden="1" xr:uid="{00000000-0005-0000-0000-000016220000}"/>
    <cellStyle name="20% - Accent3 12" xfId="29107" hidden="1" xr:uid="{00000000-0005-0000-0000-000017220000}"/>
    <cellStyle name="20% - Accent3 12" xfId="28929" hidden="1" xr:uid="{00000000-0005-0000-0000-000018220000}"/>
    <cellStyle name="20% - Accent3 12" xfId="31919" hidden="1" xr:uid="{00000000-0005-0000-0000-000019220000}"/>
    <cellStyle name="20% - Accent3 12" xfId="32300" hidden="1" xr:uid="{00000000-0005-0000-0000-00001A220000}"/>
    <cellStyle name="20% - Accent3 12" xfId="27597" hidden="1" xr:uid="{00000000-0005-0000-0000-00001B220000}"/>
    <cellStyle name="20% - Accent3 12" xfId="27496" hidden="1" xr:uid="{00000000-0005-0000-0000-00001C220000}"/>
    <cellStyle name="20% - Accent3 12" xfId="27269" hidden="1" xr:uid="{00000000-0005-0000-0000-00001D220000}"/>
    <cellStyle name="20% - Accent3 12" xfId="26352" hidden="1" xr:uid="{00000000-0005-0000-0000-00001E220000}"/>
    <cellStyle name="20% - Accent3 12" xfId="26210" hidden="1" xr:uid="{00000000-0005-0000-0000-00001F220000}"/>
    <cellStyle name="20% - Accent3 12" xfId="26046" hidden="1" xr:uid="{00000000-0005-0000-0000-000020220000}"/>
    <cellStyle name="20% - Accent3 12" xfId="44633" hidden="1" xr:uid="{00000000-0005-0000-0000-000021220000}"/>
    <cellStyle name="20% - Accent3 12" xfId="44708" hidden="1" xr:uid="{00000000-0005-0000-0000-000022220000}"/>
    <cellStyle name="20% - Accent3 12" xfId="44810" hidden="1" xr:uid="{00000000-0005-0000-0000-000023220000}"/>
    <cellStyle name="20% - Accent3 12" xfId="44885" hidden="1" xr:uid="{00000000-0005-0000-0000-000024220000}"/>
    <cellStyle name="20% - Accent3 12" xfId="44960" hidden="1" xr:uid="{00000000-0005-0000-0000-000025220000}"/>
    <cellStyle name="20% - Accent3 12" xfId="45038" hidden="1" xr:uid="{00000000-0005-0000-0000-000026220000}"/>
    <cellStyle name="20% - Accent3 12" xfId="45624" hidden="1" xr:uid="{00000000-0005-0000-0000-000027220000}"/>
    <cellStyle name="20% - Accent3 12" xfId="45699" hidden="1" xr:uid="{00000000-0005-0000-0000-000028220000}"/>
    <cellStyle name="20% - Accent3 12" xfId="45778" hidden="1" xr:uid="{00000000-0005-0000-0000-000029220000}"/>
    <cellStyle name="20% - Accent3 12" xfId="45838" hidden="1" xr:uid="{00000000-0005-0000-0000-00002A220000}"/>
    <cellStyle name="20% - Accent3 12" xfId="45526" hidden="1" xr:uid="{00000000-0005-0000-0000-00002B220000}"/>
    <cellStyle name="20% - Accent3 12" xfId="45509" hidden="1" xr:uid="{00000000-0005-0000-0000-00002C220000}"/>
    <cellStyle name="20% - Accent3 12" xfId="46219" hidden="1" xr:uid="{00000000-0005-0000-0000-00002D220000}"/>
    <cellStyle name="20% - Accent3 12" xfId="46294" hidden="1" xr:uid="{00000000-0005-0000-0000-00002E220000}"/>
    <cellStyle name="20% - Accent3 12" xfId="46372" hidden="1" xr:uid="{00000000-0005-0000-0000-00002F220000}"/>
    <cellStyle name="20% - Accent3 12" xfId="46419" hidden="1" xr:uid="{00000000-0005-0000-0000-000030220000}"/>
    <cellStyle name="20% - Accent3 12" xfId="45411" hidden="1" xr:uid="{00000000-0005-0000-0000-000031220000}"/>
    <cellStyle name="20% - Accent3 12" xfId="45279" hidden="1" xr:uid="{00000000-0005-0000-0000-000032220000}"/>
    <cellStyle name="20% - Accent3 12" xfId="46751" hidden="1" xr:uid="{00000000-0005-0000-0000-000033220000}"/>
    <cellStyle name="20% - Accent3 12" xfId="46826" hidden="1" xr:uid="{00000000-0005-0000-0000-000034220000}"/>
    <cellStyle name="20% - Accent3 12" xfId="46904" hidden="1" xr:uid="{00000000-0005-0000-0000-000035220000}"/>
    <cellStyle name="20% - Accent3 12" xfId="47088" hidden="1" xr:uid="{00000000-0005-0000-0000-000036220000}"/>
    <cellStyle name="20% - Accent3 12" xfId="47163" hidden="1" xr:uid="{00000000-0005-0000-0000-000037220000}"/>
    <cellStyle name="20% - Accent3 12" xfId="47241" hidden="1" xr:uid="{00000000-0005-0000-0000-000038220000}"/>
    <cellStyle name="20% - Accent3 12" xfId="47425" hidden="1" xr:uid="{00000000-0005-0000-0000-000039220000}"/>
    <cellStyle name="20% - Accent3 12" xfId="47500" hidden="1" xr:uid="{00000000-0005-0000-0000-00003A220000}"/>
    <cellStyle name="20% - Accent3 12" xfId="47602" hidden="1" xr:uid="{00000000-0005-0000-0000-00003B220000}"/>
    <cellStyle name="20% - Accent3 12" xfId="47677" hidden="1" xr:uid="{00000000-0005-0000-0000-00003C220000}"/>
    <cellStyle name="20% - Accent3 12" xfId="47752" hidden="1" xr:uid="{00000000-0005-0000-0000-00003D220000}"/>
    <cellStyle name="20% - Accent3 12" xfId="47830" hidden="1" xr:uid="{00000000-0005-0000-0000-00003E220000}"/>
    <cellStyle name="20% - Accent3 12" xfId="48416" hidden="1" xr:uid="{00000000-0005-0000-0000-00003F220000}"/>
    <cellStyle name="20% - Accent3 12" xfId="48491" hidden="1" xr:uid="{00000000-0005-0000-0000-000040220000}"/>
    <cellStyle name="20% - Accent3 12" xfId="48570" hidden="1" xr:uid="{00000000-0005-0000-0000-000041220000}"/>
    <cellStyle name="20% - Accent3 12" xfId="48630" hidden="1" xr:uid="{00000000-0005-0000-0000-000042220000}"/>
    <cellStyle name="20% - Accent3 12" xfId="48318" hidden="1" xr:uid="{00000000-0005-0000-0000-000043220000}"/>
    <cellStyle name="20% - Accent3 12" xfId="48301" hidden="1" xr:uid="{00000000-0005-0000-0000-000044220000}"/>
    <cellStyle name="20% - Accent3 12" xfId="49011" hidden="1" xr:uid="{00000000-0005-0000-0000-000045220000}"/>
    <cellStyle name="20% - Accent3 12" xfId="49086" hidden="1" xr:uid="{00000000-0005-0000-0000-000046220000}"/>
    <cellStyle name="20% - Accent3 12" xfId="49164" hidden="1" xr:uid="{00000000-0005-0000-0000-000047220000}"/>
    <cellStyle name="20% - Accent3 12" xfId="49211" hidden="1" xr:uid="{00000000-0005-0000-0000-000048220000}"/>
    <cellStyle name="20% - Accent3 12" xfId="48203" hidden="1" xr:uid="{00000000-0005-0000-0000-000049220000}"/>
    <cellStyle name="20% - Accent3 12" xfId="48071" hidden="1" xr:uid="{00000000-0005-0000-0000-00004A220000}"/>
    <cellStyle name="20% - Accent3 12" xfId="49543" hidden="1" xr:uid="{00000000-0005-0000-0000-00004B220000}"/>
    <cellStyle name="20% - Accent3 12" xfId="49618" hidden="1" xr:uid="{00000000-0005-0000-0000-00004C220000}"/>
    <cellStyle name="20% - Accent3 12" xfId="49696" hidden="1" xr:uid="{00000000-0005-0000-0000-00004D220000}"/>
    <cellStyle name="20% - Accent3 12" xfId="49880" hidden="1" xr:uid="{00000000-0005-0000-0000-00004E220000}"/>
    <cellStyle name="20% - Accent3 12" xfId="49955" hidden="1" xr:uid="{00000000-0005-0000-0000-00004F220000}"/>
    <cellStyle name="20% - Accent3 12" xfId="50033" hidden="1" xr:uid="{00000000-0005-0000-0000-000050220000}"/>
    <cellStyle name="20% - Accent3 12" xfId="50217" hidden="1" xr:uid="{00000000-0005-0000-0000-000051220000}"/>
    <cellStyle name="20% - Accent3 12" xfId="50292" hidden="1" xr:uid="{00000000-0005-0000-0000-000052220000}"/>
    <cellStyle name="20% - Accent3 13" xfId="597" hidden="1" xr:uid="{00000000-0005-0000-0000-000053220000}"/>
    <cellStyle name="20% - Accent3 13" xfId="779" hidden="1" xr:uid="{00000000-0005-0000-0000-000054220000}"/>
    <cellStyle name="20% - Accent3 13" xfId="2799" hidden="1" xr:uid="{00000000-0005-0000-0000-000055220000}"/>
    <cellStyle name="20% - Accent3 13" xfId="3163" hidden="1" xr:uid="{00000000-0005-0000-0000-000056220000}"/>
    <cellStyle name="20% - Accent3 13" xfId="4327" hidden="1" xr:uid="{00000000-0005-0000-0000-000057220000}"/>
    <cellStyle name="20% - Accent3 13" xfId="4783" hidden="1" xr:uid="{00000000-0005-0000-0000-000058220000}"/>
    <cellStyle name="20% - Accent3 13" xfId="5624" hidden="1" xr:uid="{00000000-0005-0000-0000-000059220000}"/>
    <cellStyle name="20% - Accent3 13" xfId="6637" hidden="1" xr:uid="{00000000-0005-0000-0000-00005A220000}"/>
    <cellStyle name="20% - Accent3 13" xfId="8046" hidden="1" xr:uid="{00000000-0005-0000-0000-00005B220000}"/>
    <cellStyle name="20% - Accent3 13" xfId="8161" hidden="1" xr:uid="{00000000-0005-0000-0000-00005C220000}"/>
    <cellStyle name="20% - Accent3 13" xfId="8884" hidden="1" xr:uid="{00000000-0005-0000-0000-00005D220000}"/>
    <cellStyle name="20% - Accent3 13" xfId="9057" hidden="1" xr:uid="{00000000-0005-0000-0000-00005E220000}"/>
    <cellStyle name="20% - Accent3 13" xfId="9450" hidden="1" xr:uid="{00000000-0005-0000-0000-00005F220000}"/>
    <cellStyle name="20% - Accent3 13" xfId="9598" hidden="1" xr:uid="{00000000-0005-0000-0000-000060220000}"/>
    <cellStyle name="20% - Accent3 13" xfId="9936" hidden="1" xr:uid="{00000000-0005-0000-0000-000061220000}"/>
    <cellStyle name="20% - Accent3 13" xfId="10273" hidden="1" xr:uid="{00000000-0005-0000-0000-000062220000}"/>
    <cellStyle name="20% - Accent3 13" xfId="10838" hidden="1" xr:uid="{00000000-0005-0000-0000-000063220000}"/>
    <cellStyle name="20% - Accent3 13" xfId="10953" hidden="1" xr:uid="{00000000-0005-0000-0000-000064220000}"/>
    <cellStyle name="20% - Accent3 13" xfId="11676" hidden="1" xr:uid="{00000000-0005-0000-0000-000065220000}"/>
    <cellStyle name="20% - Accent3 13" xfId="11849" hidden="1" xr:uid="{00000000-0005-0000-0000-000066220000}"/>
    <cellStyle name="20% - Accent3 13" xfId="12242" hidden="1" xr:uid="{00000000-0005-0000-0000-000067220000}"/>
    <cellStyle name="20% - Accent3 13" xfId="12390" hidden="1" xr:uid="{00000000-0005-0000-0000-000068220000}"/>
    <cellStyle name="20% - Accent3 13" xfId="12728" hidden="1" xr:uid="{00000000-0005-0000-0000-000069220000}"/>
    <cellStyle name="20% - Accent3 13" xfId="13065" hidden="1" xr:uid="{00000000-0005-0000-0000-00006A220000}"/>
    <cellStyle name="20% - Accent3 13" xfId="7288" hidden="1" xr:uid="{00000000-0005-0000-0000-00006B220000}"/>
    <cellStyle name="20% - Accent3 13" xfId="6917" hidden="1" xr:uid="{00000000-0005-0000-0000-00006C220000}"/>
    <cellStyle name="20% - Accent3 13" xfId="4764" hidden="1" xr:uid="{00000000-0005-0000-0000-00006D220000}"/>
    <cellStyle name="20% - Accent3 13" xfId="4232" hidden="1" xr:uid="{00000000-0005-0000-0000-00006E220000}"/>
    <cellStyle name="20% - Accent3 13" xfId="3119" hidden="1" xr:uid="{00000000-0005-0000-0000-00006F220000}"/>
    <cellStyle name="20% - Accent3 13" xfId="2651" hidden="1" xr:uid="{00000000-0005-0000-0000-000070220000}"/>
    <cellStyle name="20% - Accent3 13" xfId="1459" hidden="1" xr:uid="{00000000-0005-0000-0000-000071220000}"/>
    <cellStyle name="20% - Accent3 13" xfId="416" hidden="1" xr:uid="{00000000-0005-0000-0000-000072220000}"/>
    <cellStyle name="20% - Accent3 13" xfId="14201" hidden="1" xr:uid="{00000000-0005-0000-0000-000073220000}"/>
    <cellStyle name="20% - Accent3 13" xfId="14316" hidden="1" xr:uid="{00000000-0005-0000-0000-000074220000}"/>
    <cellStyle name="20% - Accent3 13" xfId="15039" hidden="1" xr:uid="{00000000-0005-0000-0000-000075220000}"/>
    <cellStyle name="20% - Accent3 13" xfId="15212" hidden="1" xr:uid="{00000000-0005-0000-0000-000076220000}"/>
    <cellStyle name="20% - Accent3 13" xfId="15605" hidden="1" xr:uid="{00000000-0005-0000-0000-000077220000}"/>
    <cellStyle name="20% - Accent3 13" xfId="15753" hidden="1" xr:uid="{00000000-0005-0000-0000-000078220000}"/>
    <cellStyle name="20% - Accent3 13" xfId="16091" hidden="1" xr:uid="{00000000-0005-0000-0000-000079220000}"/>
    <cellStyle name="20% - Accent3 13" xfId="16428" hidden="1" xr:uid="{00000000-0005-0000-0000-00007A220000}"/>
    <cellStyle name="20% - Accent3 13" xfId="16993" hidden="1" xr:uid="{00000000-0005-0000-0000-00007B220000}"/>
    <cellStyle name="20% - Accent3 13" xfId="17108" hidden="1" xr:uid="{00000000-0005-0000-0000-00007C220000}"/>
    <cellStyle name="20% - Accent3 13" xfId="17831" hidden="1" xr:uid="{00000000-0005-0000-0000-00007D220000}"/>
    <cellStyle name="20% - Accent3 13" xfId="18004" hidden="1" xr:uid="{00000000-0005-0000-0000-00007E220000}"/>
    <cellStyle name="20% - Accent3 13" xfId="18397" hidden="1" xr:uid="{00000000-0005-0000-0000-00007F220000}"/>
    <cellStyle name="20% - Accent3 13" xfId="18545" hidden="1" xr:uid="{00000000-0005-0000-0000-000080220000}"/>
    <cellStyle name="20% - Accent3 13" xfId="18883" hidden="1" xr:uid="{00000000-0005-0000-0000-000081220000}"/>
    <cellStyle name="20% - Accent3 13" xfId="19220" hidden="1" xr:uid="{00000000-0005-0000-0000-000082220000}"/>
    <cellStyle name="20% - Accent3 13" xfId="13551" hidden="1" xr:uid="{00000000-0005-0000-0000-000083220000}"/>
    <cellStyle name="20% - Accent3 13" xfId="7712" hidden="1" xr:uid="{00000000-0005-0000-0000-000084220000}"/>
    <cellStyle name="20% - Accent3 13" xfId="5224" hidden="1" xr:uid="{00000000-0005-0000-0000-000085220000}"/>
    <cellStyle name="20% - Accent3 13" xfId="4587" hidden="1" xr:uid="{00000000-0005-0000-0000-000086220000}"/>
    <cellStyle name="20% - Accent3 13" xfId="3353" hidden="1" xr:uid="{00000000-0005-0000-0000-000087220000}"/>
    <cellStyle name="20% - Accent3 13" xfId="2786" hidden="1" xr:uid="{00000000-0005-0000-0000-000088220000}"/>
    <cellStyle name="20% - Accent3 13" xfId="1635" hidden="1" xr:uid="{00000000-0005-0000-0000-000089220000}"/>
    <cellStyle name="20% - Accent3 13" xfId="528" hidden="1" xr:uid="{00000000-0005-0000-0000-00008A220000}"/>
    <cellStyle name="20% - Accent3 13" xfId="19923" hidden="1" xr:uid="{00000000-0005-0000-0000-00008B220000}"/>
    <cellStyle name="20% - Accent3 13" xfId="20038" hidden="1" xr:uid="{00000000-0005-0000-0000-00008C220000}"/>
    <cellStyle name="20% - Accent3 13" xfId="20761" hidden="1" xr:uid="{00000000-0005-0000-0000-00008D220000}"/>
    <cellStyle name="20% - Accent3 13" xfId="20934" hidden="1" xr:uid="{00000000-0005-0000-0000-00008E220000}"/>
    <cellStyle name="20% - Accent3 13" xfId="21327" hidden="1" xr:uid="{00000000-0005-0000-0000-00008F220000}"/>
    <cellStyle name="20% - Accent3 13" xfId="21475" hidden="1" xr:uid="{00000000-0005-0000-0000-000090220000}"/>
    <cellStyle name="20% - Accent3 13" xfId="21813" hidden="1" xr:uid="{00000000-0005-0000-0000-000091220000}"/>
    <cellStyle name="20% - Accent3 13" xfId="22150" hidden="1" xr:uid="{00000000-0005-0000-0000-000092220000}"/>
    <cellStyle name="20% - Accent3 13" xfId="22715" hidden="1" xr:uid="{00000000-0005-0000-0000-000093220000}"/>
    <cellStyle name="20% - Accent3 13" xfId="22830" hidden="1" xr:uid="{00000000-0005-0000-0000-000094220000}"/>
    <cellStyle name="20% - Accent3 13" xfId="23553" hidden="1" xr:uid="{00000000-0005-0000-0000-000095220000}"/>
    <cellStyle name="20% - Accent3 13" xfId="23726" hidden="1" xr:uid="{00000000-0005-0000-0000-000096220000}"/>
    <cellStyle name="20% - Accent3 13" xfId="24119" hidden="1" xr:uid="{00000000-0005-0000-0000-000097220000}"/>
    <cellStyle name="20% - Accent3 13" xfId="24267" hidden="1" xr:uid="{00000000-0005-0000-0000-000098220000}"/>
    <cellStyle name="20% - Accent3 13" xfId="24605" hidden="1" xr:uid="{00000000-0005-0000-0000-000099220000}"/>
    <cellStyle name="20% - Accent3 13" xfId="24942" hidden="1" xr:uid="{00000000-0005-0000-0000-00009A220000}"/>
    <cellStyle name="20% - Accent3 13" xfId="25725" hidden="1" xr:uid="{00000000-0005-0000-0000-00009B220000}"/>
    <cellStyle name="20% - Accent3 13" xfId="25907" hidden="1" xr:uid="{00000000-0005-0000-0000-00009C220000}"/>
    <cellStyle name="20% - Accent3 13" xfId="27927" hidden="1" xr:uid="{00000000-0005-0000-0000-00009D220000}"/>
    <cellStyle name="20% - Accent3 13" xfId="28291" hidden="1" xr:uid="{00000000-0005-0000-0000-00009E220000}"/>
    <cellStyle name="20% - Accent3 13" xfId="29455" hidden="1" xr:uid="{00000000-0005-0000-0000-00009F220000}"/>
    <cellStyle name="20% - Accent3 13" xfId="29911" hidden="1" xr:uid="{00000000-0005-0000-0000-0000A0220000}"/>
    <cellStyle name="20% - Accent3 13" xfId="30752" hidden="1" xr:uid="{00000000-0005-0000-0000-0000A1220000}"/>
    <cellStyle name="20% - Accent3 13" xfId="31765" hidden="1" xr:uid="{00000000-0005-0000-0000-0000A2220000}"/>
    <cellStyle name="20% - Accent3 13" xfId="33174" hidden="1" xr:uid="{00000000-0005-0000-0000-0000A3220000}"/>
    <cellStyle name="20% - Accent3 13" xfId="33289" hidden="1" xr:uid="{00000000-0005-0000-0000-0000A4220000}"/>
    <cellStyle name="20% - Accent3 13" xfId="34012" hidden="1" xr:uid="{00000000-0005-0000-0000-0000A5220000}"/>
    <cellStyle name="20% - Accent3 13" xfId="34185" hidden="1" xr:uid="{00000000-0005-0000-0000-0000A6220000}"/>
    <cellStyle name="20% - Accent3 13" xfId="34578" hidden="1" xr:uid="{00000000-0005-0000-0000-0000A7220000}"/>
    <cellStyle name="20% - Accent3 13" xfId="34726" hidden="1" xr:uid="{00000000-0005-0000-0000-0000A8220000}"/>
    <cellStyle name="20% - Accent3 13" xfId="35064" hidden="1" xr:uid="{00000000-0005-0000-0000-0000A9220000}"/>
    <cellStyle name="20% - Accent3 13" xfId="35401" hidden="1" xr:uid="{00000000-0005-0000-0000-0000AA220000}"/>
    <cellStyle name="20% - Accent3 13" xfId="35966" hidden="1" xr:uid="{00000000-0005-0000-0000-0000AB220000}"/>
    <cellStyle name="20% - Accent3 13" xfId="36081" hidden="1" xr:uid="{00000000-0005-0000-0000-0000AC220000}"/>
    <cellStyle name="20% - Accent3 13" xfId="36804" hidden="1" xr:uid="{00000000-0005-0000-0000-0000AD220000}"/>
    <cellStyle name="20% - Accent3 13" xfId="36977" hidden="1" xr:uid="{00000000-0005-0000-0000-0000AE220000}"/>
    <cellStyle name="20% - Accent3 13" xfId="37370" hidden="1" xr:uid="{00000000-0005-0000-0000-0000AF220000}"/>
    <cellStyle name="20% - Accent3 13" xfId="37518" hidden="1" xr:uid="{00000000-0005-0000-0000-0000B0220000}"/>
    <cellStyle name="20% - Accent3 13" xfId="37856" hidden="1" xr:uid="{00000000-0005-0000-0000-0000B1220000}"/>
    <cellStyle name="20% - Accent3 13" xfId="38193" hidden="1" xr:uid="{00000000-0005-0000-0000-0000B2220000}"/>
    <cellStyle name="20% - Accent3 13" xfId="32416" hidden="1" xr:uid="{00000000-0005-0000-0000-0000B3220000}"/>
    <cellStyle name="20% - Accent3 13" xfId="32045" hidden="1" xr:uid="{00000000-0005-0000-0000-0000B4220000}"/>
    <cellStyle name="20% - Accent3 13" xfId="29892" hidden="1" xr:uid="{00000000-0005-0000-0000-0000B5220000}"/>
    <cellStyle name="20% - Accent3 13" xfId="29360" hidden="1" xr:uid="{00000000-0005-0000-0000-0000B6220000}"/>
    <cellStyle name="20% - Accent3 13" xfId="28247" hidden="1" xr:uid="{00000000-0005-0000-0000-0000B7220000}"/>
    <cellStyle name="20% - Accent3 13" xfId="27779" hidden="1" xr:uid="{00000000-0005-0000-0000-0000B8220000}"/>
    <cellStyle name="20% - Accent3 13" xfId="26587" hidden="1" xr:uid="{00000000-0005-0000-0000-0000B9220000}"/>
    <cellStyle name="20% - Accent3 13" xfId="25544" hidden="1" xr:uid="{00000000-0005-0000-0000-0000BA220000}"/>
    <cellStyle name="20% - Accent3 13" xfId="39329" hidden="1" xr:uid="{00000000-0005-0000-0000-0000BB220000}"/>
    <cellStyle name="20% - Accent3 13" xfId="39444" hidden="1" xr:uid="{00000000-0005-0000-0000-0000BC220000}"/>
    <cellStyle name="20% - Accent3 13" xfId="40167" hidden="1" xr:uid="{00000000-0005-0000-0000-0000BD220000}"/>
    <cellStyle name="20% - Accent3 13" xfId="40340" hidden="1" xr:uid="{00000000-0005-0000-0000-0000BE220000}"/>
    <cellStyle name="20% - Accent3 13" xfId="40733" hidden="1" xr:uid="{00000000-0005-0000-0000-0000BF220000}"/>
    <cellStyle name="20% - Accent3 13" xfId="40881" hidden="1" xr:uid="{00000000-0005-0000-0000-0000C0220000}"/>
    <cellStyle name="20% - Accent3 13" xfId="41219" hidden="1" xr:uid="{00000000-0005-0000-0000-0000C1220000}"/>
    <cellStyle name="20% - Accent3 13" xfId="41556" hidden="1" xr:uid="{00000000-0005-0000-0000-0000C2220000}"/>
    <cellStyle name="20% - Accent3 13" xfId="42121" hidden="1" xr:uid="{00000000-0005-0000-0000-0000C3220000}"/>
    <cellStyle name="20% - Accent3 13" xfId="42236" hidden="1" xr:uid="{00000000-0005-0000-0000-0000C4220000}"/>
    <cellStyle name="20% - Accent3 13" xfId="42959" hidden="1" xr:uid="{00000000-0005-0000-0000-0000C5220000}"/>
    <cellStyle name="20% - Accent3 13" xfId="43132" hidden="1" xr:uid="{00000000-0005-0000-0000-0000C6220000}"/>
    <cellStyle name="20% - Accent3 13" xfId="43525" hidden="1" xr:uid="{00000000-0005-0000-0000-0000C7220000}"/>
    <cellStyle name="20% - Accent3 13" xfId="43673" hidden="1" xr:uid="{00000000-0005-0000-0000-0000C8220000}"/>
    <cellStyle name="20% - Accent3 13" xfId="44011" hidden="1" xr:uid="{00000000-0005-0000-0000-0000C9220000}"/>
    <cellStyle name="20% - Accent3 13" xfId="44348" hidden="1" xr:uid="{00000000-0005-0000-0000-0000CA220000}"/>
    <cellStyle name="20% - Accent3 13" xfId="38679" hidden="1" xr:uid="{00000000-0005-0000-0000-0000CB220000}"/>
    <cellStyle name="20% - Accent3 13" xfId="32840" hidden="1" xr:uid="{00000000-0005-0000-0000-0000CC220000}"/>
    <cellStyle name="20% - Accent3 13" xfId="30352" hidden="1" xr:uid="{00000000-0005-0000-0000-0000CD220000}"/>
    <cellStyle name="20% - Accent3 13" xfId="29715" hidden="1" xr:uid="{00000000-0005-0000-0000-0000CE220000}"/>
    <cellStyle name="20% - Accent3 13" xfId="28481" hidden="1" xr:uid="{00000000-0005-0000-0000-0000CF220000}"/>
    <cellStyle name="20% - Accent3 13" xfId="27914" hidden="1" xr:uid="{00000000-0005-0000-0000-0000D0220000}"/>
    <cellStyle name="20% - Accent3 13" xfId="26763" hidden="1" xr:uid="{00000000-0005-0000-0000-0000D1220000}"/>
    <cellStyle name="20% - Accent3 13" xfId="25656" hidden="1" xr:uid="{00000000-0005-0000-0000-0000D2220000}"/>
    <cellStyle name="20% - Accent3 13" xfId="45051" hidden="1" xr:uid="{00000000-0005-0000-0000-0000D3220000}"/>
    <cellStyle name="20% - Accent3 13" xfId="45166" hidden="1" xr:uid="{00000000-0005-0000-0000-0000D4220000}"/>
    <cellStyle name="20% - Accent3 13" xfId="45889" hidden="1" xr:uid="{00000000-0005-0000-0000-0000D5220000}"/>
    <cellStyle name="20% - Accent3 13" xfId="46062" hidden="1" xr:uid="{00000000-0005-0000-0000-0000D6220000}"/>
    <cellStyle name="20% - Accent3 13" xfId="46455" hidden="1" xr:uid="{00000000-0005-0000-0000-0000D7220000}"/>
    <cellStyle name="20% - Accent3 13" xfId="46603" hidden="1" xr:uid="{00000000-0005-0000-0000-0000D8220000}"/>
    <cellStyle name="20% - Accent3 13" xfId="46941" hidden="1" xr:uid="{00000000-0005-0000-0000-0000D9220000}"/>
    <cellStyle name="20% - Accent3 13" xfId="47278" hidden="1" xr:uid="{00000000-0005-0000-0000-0000DA220000}"/>
    <cellStyle name="20% - Accent3 13" xfId="47843" hidden="1" xr:uid="{00000000-0005-0000-0000-0000DB220000}"/>
    <cellStyle name="20% - Accent3 13" xfId="47958" hidden="1" xr:uid="{00000000-0005-0000-0000-0000DC220000}"/>
    <cellStyle name="20% - Accent3 13" xfId="48681" hidden="1" xr:uid="{00000000-0005-0000-0000-0000DD220000}"/>
    <cellStyle name="20% - Accent3 13" xfId="48854" hidden="1" xr:uid="{00000000-0005-0000-0000-0000DE220000}"/>
    <cellStyle name="20% - Accent3 13" xfId="49247" hidden="1" xr:uid="{00000000-0005-0000-0000-0000DF220000}"/>
    <cellStyle name="20% - Accent3 13" xfId="49395" hidden="1" xr:uid="{00000000-0005-0000-0000-0000E0220000}"/>
    <cellStyle name="20% - Accent3 13" xfId="49733" hidden="1" xr:uid="{00000000-0005-0000-0000-0000E1220000}"/>
    <cellStyle name="20% - Accent3 13" xfId="50070" hidden="1" xr:uid="{00000000-0005-0000-0000-0000E2220000}"/>
    <cellStyle name="20% - Accent3 3 2 3 2" xfId="673" hidden="1" xr:uid="{00000000-0005-0000-0000-0000E3220000}"/>
    <cellStyle name="20% - Accent3 3 2 3 2" xfId="857" hidden="1" xr:uid="{00000000-0005-0000-0000-0000E4220000}"/>
    <cellStyle name="20% - Accent3 3 2 3 2" xfId="2875" hidden="1" xr:uid="{00000000-0005-0000-0000-0000E5220000}"/>
    <cellStyle name="20% - Accent3 3 2 3 2" xfId="3239" hidden="1" xr:uid="{00000000-0005-0000-0000-0000E6220000}"/>
    <cellStyle name="20% - Accent3 3 2 3 2" xfId="4403" hidden="1" xr:uid="{00000000-0005-0000-0000-0000E7220000}"/>
    <cellStyle name="20% - Accent3 3 2 3 2" xfId="4859" hidden="1" xr:uid="{00000000-0005-0000-0000-0000E8220000}"/>
    <cellStyle name="20% - Accent3 3 2 3 2" xfId="5701" hidden="1" xr:uid="{00000000-0005-0000-0000-0000E9220000}"/>
    <cellStyle name="20% - Accent3 3 2 3 2" xfId="6713" hidden="1" xr:uid="{00000000-0005-0000-0000-0000EA220000}"/>
    <cellStyle name="20% - Accent3 3 2 3 2" xfId="8122" hidden="1" xr:uid="{00000000-0005-0000-0000-0000EB220000}"/>
    <cellStyle name="20% - Accent3 3 2 3 2" xfId="8237" hidden="1" xr:uid="{00000000-0005-0000-0000-0000EC220000}"/>
    <cellStyle name="20% - Accent3 3 2 3 2" xfId="8960" hidden="1" xr:uid="{00000000-0005-0000-0000-0000ED220000}"/>
    <cellStyle name="20% - Accent3 3 2 3 2" xfId="9133" hidden="1" xr:uid="{00000000-0005-0000-0000-0000EE220000}"/>
    <cellStyle name="20% - Accent3 3 2 3 2" xfId="9526" hidden="1" xr:uid="{00000000-0005-0000-0000-0000EF220000}"/>
    <cellStyle name="20% - Accent3 3 2 3 2" xfId="9674" hidden="1" xr:uid="{00000000-0005-0000-0000-0000F0220000}"/>
    <cellStyle name="20% - Accent3 3 2 3 2" xfId="10012" hidden="1" xr:uid="{00000000-0005-0000-0000-0000F1220000}"/>
    <cellStyle name="20% - Accent3 3 2 3 2" xfId="10349" hidden="1" xr:uid="{00000000-0005-0000-0000-0000F2220000}"/>
    <cellStyle name="20% - Accent3 3 2 3 2" xfId="10914" hidden="1" xr:uid="{00000000-0005-0000-0000-0000F3220000}"/>
    <cellStyle name="20% - Accent3 3 2 3 2" xfId="11029" hidden="1" xr:uid="{00000000-0005-0000-0000-0000F4220000}"/>
    <cellStyle name="20% - Accent3 3 2 3 2" xfId="11752" hidden="1" xr:uid="{00000000-0005-0000-0000-0000F5220000}"/>
    <cellStyle name="20% - Accent3 3 2 3 2" xfId="11925" hidden="1" xr:uid="{00000000-0005-0000-0000-0000F6220000}"/>
    <cellStyle name="20% - Accent3 3 2 3 2" xfId="12318" hidden="1" xr:uid="{00000000-0005-0000-0000-0000F7220000}"/>
    <cellStyle name="20% - Accent3 3 2 3 2" xfId="12466" hidden="1" xr:uid="{00000000-0005-0000-0000-0000F8220000}"/>
    <cellStyle name="20% - Accent3 3 2 3 2" xfId="12804" hidden="1" xr:uid="{00000000-0005-0000-0000-0000F9220000}"/>
    <cellStyle name="20% - Accent3 3 2 3 2" xfId="13141" hidden="1" xr:uid="{00000000-0005-0000-0000-0000FA220000}"/>
    <cellStyle name="20% - Accent3 3 2 3 2" xfId="7210" hidden="1" xr:uid="{00000000-0005-0000-0000-0000FB220000}"/>
    <cellStyle name="20% - Accent3 3 2 3 2" xfId="6840" hidden="1" xr:uid="{00000000-0005-0000-0000-0000FC220000}"/>
    <cellStyle name="20% - Accent3 3 2 3 2" xfId="4687" hidden="1" xr:uid="{00000000-0005-0000-0000-0000FD220000}"/>
    <cellStyle name="20% - Accent3 3 2 3 2" xfId="4155" hidden="1" xr:uid="{00000000-0005-0000-0000-0000FE220000}"/>
    <cellStyle name="20% - Accent3 3 2 3 2" xfId="3040" hidden="1" xr:uid="{00000000-0005-0000-0000-0000FF220000}"/>
    <cellStyle name="20% - Accent3 3 2 3 2" xfId="2574" hidden="1" xr:uid="{00000000-0005-0000-0000-000000230000}"/>
    <cellStyle name="20% - Accent3 3 2 3 2" xfId="1371" hidden="1" xr:uid="{00000000-0005-0000-0000-000001230000}"/>
    <cellStyle name="20% - Accent3 3 2 3 2" xfId="304" hidden="1" xr:uid="{00000000-0005-0000-0000-000002230000}"/>
    <cellStyle name="20% - Accent3 3 2 3 2" xfId="14277" hidden="1" xr:uid="{00000000-0005-0000-0000-000003230000}"/>
    <cellStyle name="20% - Accent3 3 2 3 2" xfId="14392" hidden="1" xr:uid="{00000000-0005-0000-0000-000004230000}"/>
    <cellStyle name="20% - Accent3 3 2 3 2" xfId="15115" hidden="1" xr:uid="{00000000-0005-0000-0000-000005230000}"/>
    <cellStyle name="20% - Accent3 3 2 3 2" xfId="15288" hidden="1" xr:uid="{00000000-0005-0000-0000-000006230000}"/>
    <cellStyle name="20% - Accent3 3 2 3 2" xfId="15681" hidden="1" xr:uid="{00000000-0005-0000-0000-000007230000}"/>
    <cellStyle name="20% - Accent3 3 2 3 2" xfId="15829" hidden="1" xr:uid="{00000000-0005-0000-0000-000008230000}"/>
    <cellStyle name="20% - Accent3 3 2 3 2" xfId="16167" hidden="1" xr:uid="{00000000-0005-0000-0000-000009230000}"/>
    <cellStyle name="20% - Accent3 3 2 3 2" xfId="16504" hidden="1" xr:uid="{00000000-0005-0000-0000-00000A230000}"/>
    <cellStyle name="20% - Accent3 3 2 3 2" xfId="17069" hidden="1" xr:uid="{00000000-0005-0000-0000-00000B230000}"/>
    <cellStyle name="20% - Accent3 3 2 3 2" xfId="17184" hidden="1" xr:uid="{00000000-0005-0000-0000-00000C230000}"/>
    <cellStyle name="20% - Accent3 3 2 3 2" xfId="17907" hidden="1" xr:uid="{00000000-0005-0000-0000-00000D230000}"/>
    <cellStyle name="20% - Accent3 3 2 3 2" xfId="18080" hidden="1" xr:uid="{00000000-0005-0000-0000-00000E230000}"/>
    <cellStyle name="20% - Accent3 3 2 3 2" xfId="18473" hidden="1" xr:uid="{00000000-0005-0000-0000-00000F230000}"/>
    <cellStyle name="20% - Accent3 3 2 3 2" xfId="18621" hidden="1" xr:uid="{00000000-0005-0000-0000-000010230000}"/>
    <cellStyle name="20% - Accent3 3 2 3 2" xfId="18959" hidden="1" xr:uid="{00000000-0005-0000-0000-000011230000}"/>
    <cellStyle name="20% - Accent3 3 2 3 2" xfId="19296" hidden="1" xr:uid="{00000000-0005-0000-0000-000012230000}"/>
    <cellStyle name="20% - Accent3 3 2 3 2" xfId="13473" hidden="1" xr:uid="{00000000-0005-0000-0000-000013230000}"/>
    <cellStyle name="20% - Accent3 3 2 3 2" xfId="7636" hidden="1" xr:uid="{00000000-0005-0000-0000-000014230000}"/>
    <cellStyle name="20% - Accent3 3 2 3 2" xfId="5138" hidden="1" xr:uid="{00000000-0005-0000-0000-000015230000}"/>
    <cellStyle name="20% - Accent3 3 2 3 2" xfId="4493" hidden="1" xr:uid="{00000000-0005-0000-0000-000016230000}"/>
    <cellStyle name="20% - Accent3 3 2 3 2" xfId="3275" hidden="1" xr:uid="{00000000-0005-0000-0000-000017230000}"/>
    <cellStyle name="20% - Accent3 3 2 3 2" xfId="2704" hidden="1" xr:uid="{00000000-0005-0000-0000-000018230000}"/>
    <cellStyle name="20% - Accent3 3 2 3 2" xfId="1547" hidden="1" xr:uid="{00000000-0005-0000-0000-000019230000}"/>
    <cellStyle name="20% - Accent3 3 2 3 2" xfId="443" hidden="1" xr:uid="{00000000-0005-0000-0000-00001A230000}"/>
    <cellStyle name="20% - Accent3 3 2 3 2" xfId="19999" hidden="1" xr:uid="{00000000-0005-0000-0000-00001B230000}"/>
    <cellStyle name="20% - Accent3 3 2 3 2" xfId="20114" hidden="1" xr:uid="{00000000-0005-0000-0000-00001C230000}"/>
    <cellStyle name="20% - Accent3 3 2 3 2" xfId="20837" hidden="1" xr:uid="{00000000-0005-0000-0000-00001D230000}"/>
    <cellStyle name="20% - Accent3 3 2 3 2" xfId="21010" hidden="1" xr:uid="{00000000-0005-0000-0000-00001E230000}"/>
    <cellStyle name="20% - Accent3 3 2 3 2" xfId="21403" hidden="1" xr:uid="{00000000-0005-0000-0000-00001F230000}"/>
    <cellStyle name="20% - Accent3 3 2 3 2" xfId="21551" hidden="1" xr:uid="{00000000-0005-0000-0000-000020230000}"/>
    <cellStyle name="20% - Accent3 3 2 3 2" xfId="21889" hidden="1" xr:uid="{00000000-0005-0000-0000-000021230000}"/>
    <cellStyle name="20% - Accent3 3 2 3 2" xfId="22226" hidden="1" xr:uid="{00000000-0005-0000-0000-000022230000}"/>
    <cellStyle name="20% - Accent3 3 2 3 2" xfId="22791" hidden="1" xr:uid="{00000000-0005-0000-0000-000023230000}"/>
    <cellStyle name="20% - Accent3 3 2 3 2" xfId="22906" hidden="1" xr:uid="{00000000-0005-0000-0000-000024230000}"/>
    <cellStyle name="20% - Accent3 3 2 3 2" xfId="23629" hidden="1" xr:uid="{00000000-0005-0000-0000-000025230000}"/>
    <cellStyle name="20% - Accent3 3 2 3 2" xfId="23802" hidden="1" xr:uid="{00000000-0005-0000-0000-000026230000}"/>
    <cellStyle name="20% - Accent3 3 2 3 2" xfId="24195" hidden="1" xr:uid="{00000000-0005-0000-0000-000027230000}"/>
    <cellStyle name="20% - Accent3 3 2 3 2" xfId="24343" hidden="1" xr:uid="{00000000-0005-0000-0000-000028230000}"/>
    <cellStyle name="20% - Accent3 3 2 3 2" xfId="24681" hidden="1" xr:uid="{00000000-0005-0000-0000-000029230000}"/>
    <cellStyle name="20% - Accent3 3 2 3 2" xfId="25018" hidden="1" xr:uid="{00000000-0005-0000-0000-00002A230000}"/>
    <cellStyle name="20% - Accent3 3 2 3 2" xfId="25801" hidden="1" xr:uid="{00000000-0005-0000-0000-00002B230000}"/>
    <cellStyle name="20% - Accent3 3 2 3 2" xfId="25985" hidden="1" xr:uid="{00000000-0005-0000-0000-00002C230000}"/>
    <cellStyle name="20% - Accent3 3 2 3 2" xfId="28003" hidden="1" xr:uid="{00000000-0005-0000-0000-00002D230000}"/>
    <cellStyle name="20% - Accent3 3 2 3 2" xfId="28367" hidden="1" xr:uid="{00000000-0005-0000-0000-00002E230000}"/>
    <cellStyle name="20% - Accent3 3 2 3 2" xfId="29531" hidden="1" xr:uid="{00000000-0005-0000-0000-00002F230000}"/>
    <cellStyle name="20% - Accent3 3 2 3 2" xfId="29987" hidden="1" xr:uid="{00000000-0005-0000-0000-000030230000}"/>
    <cellStyle name="20% - Accent3 3 2 3 2" xfId="30829" hidden="1" xr:uid="{00000000-0005-0000-0000-000031230000}"/>
    <cellStyle name="20% - Accent3 3 2 3 2" xfId="31841" hidden="1" xr:uid="{00000000-0005-0000-0000-000032230000}"/>
    <cellStyle name="20% - Accent3 3 2 3 2" xfId="33250" hidden="1" xr:uid="{00000000-0005-0000-0000-000033230000}"/>
    <cellStyle name="20% - Accent3 3 2 3 2" xfId="33365" hidden="1" xr:uid="{00000000-0005-0000-0000-000034230000}"/>
    <cellStyle name="20% - Accent3 3 2 3 2" xfId="34088" hidden="1" xr:uid="{00000000-0005-0000-0000-000035230000}"/>
    <cellStyle name="20% - Accent3 3 2 3 2" xfId="34261" hidden="1" xr:uid="{00000000-0005-0000-0000-000036230000}"/>
    <cellStyle name="20% - Accent3 3 2 3 2" xfId="34654" hidden="1" xr:uid="{00000000-0005-0000-0000-000037230000}"/>
    <cellStyle name="20% - Accent3 3 2 3 2" xfId="34802" hidden="1" xr:uid="{00000000-0005-0000-0000-000038230000}"/>
    <cellStyle name="20% - Accent3 3 2 3 2" xfId="35140" hidden="1" xr:uid="{00000000-0005-0000-0000-000039230000}"/>
    <cellStyle name="20% - Accent3 3 2 3 2" xfId="35477" hidden="1" xr:uid="{00000000-0005-0000-0000-00003A230000}"/>
    <cellStyle name="20% - Accent3 3 2 3 2" xfId="36042" hidden="1" xr:uid="{00000000-0005-0000-0000-00003B230000}"/>
    <cellStyle name="20% - Accent3 3 2 3 2" xfId="36157" hidden="1" xr:uid="{00000000-0005-0000-0000-00003C230000}"/>
    <cellStyle name="20% - Accent3 3 2 3 2" xfId="36880" hidden="1" xr:uid="{00000000-0005-0000-0000-00003D230000}"/>
    <cellStyle name="20% - Accent3 3 2 3 2" xfId="37053" hidden="1" xr:uid="{00000000-0005-0000-0000-00003E230000}"/>
    <cellStyle name="20% - Accent3 3 2 3 2" xfId="37446" hidden="1" xr:uid="{00000000-0005-0000-0000-00003F230000}"/>
    <cellStyle name="20% - Accent3 3 2 3 2" xfId="37594" hidden="1" xr:uid="{00000000-0005-0000-0000-000040230000}"/>
    <cellStyle name="20% - Accent3 3 2 3 2" xfId="37932" hidden="1" xr:uid="{00000000-0005-0000-0000-000041230000}"/>
    <cellStyle name="20% - Accent3 3 2 3 2" xfId="38269" hidden="1" xr:uid="{00000000-0005-0000-0000-000042230000}"/>
    <cellStyle name="20% - Accent3 3 2 3 2" xfId="32338" hidden="1" xr:uid="{00000000-0005-0000-0000-000043230000}"/>
    <cellStyle name="20% - Accent3 3 2 3 2" xfId="31968" hidden="1" xr:uid="{00000000-0005-0000-0000-000044230000}"/>
    <cellStyle name="20% - Accent3 3 2 3 2" xfId="29815" hidden="1" xr:uid="{00000000-0005-0000-0000-000045230000}"/>
    <cellStyle name="20% - Accent3 3 2 3 2" xfId="29283" hidden="1" xr:uid="{00000000-0005-0000-0000-000046230000}"/>
    <cellStyle name="20% - Accent3 3 2 3 2" xfId="28168" hidden="1" xr:uid="{00000000-0005-0000-0000-000047230000}"/>
    <cellStyle name="20% - Accent3 3 2 3 2" xfId="27702" hidden="1" xr:uid="{00000000-0005-0000-0000-000048230000}"/>
    <cellStyle name="20% - Accent3 3 2 3 2" xfId="26499" hidden="1" xr:uid="{00000000-0005-0000-0000-000049230000}"/>
    <cellStyle name="20% - Accent3 3 2 3 2" xfId="25432" hidden="1" xr:uid="{00000000-0005-0000-0000-00004A230000}"/>
    <cellStyle name="20% - Accent3 3 2 3 2" xfId="39405" hidden="1" xr:uid="{00000000-0005-0000-0000-00004B230000}"/>
    <cellStyle name="20% - Accent3 3 2 3 2" xfId="39520" hidden="1" xr:uid="{00000000-0005-0000-0000-00004C230000}"/>
    <cellStyle name="20% - Accent3 3 2 3 2" xfId="40243" hidden="1" xr:uid="{00000000-0005-0000-0000-00004D230000}"/>
    <cellStyle name="20% - Accent3 3 2 3 2" xfId="40416" hidden="1" xr:uid="{00000000-0005-0000-0000-00004E230000}"/>
    <cellStyle name="20% - Accent3 3 2 3 2" xfId="40809" hidden="1" xr:uid="{00000000-0005-0000-0000-00004F230000}"/>
    <cellStyle name="20% - Accent3 3 2 3 2" xfId="40957" hidden="1" xr:uid="{00000000-0005-0000-0000-000050230000}"/>
    <cellStyle name="20% - Accent3 3 2 3 2" xfId="41295" hidden="1" xr:uid="{00000000-0005-0000-0000-000051230000}"/>
    <cellStyle name="20% - Accent3 3 2 3 2" xfId="41632" hidden="1" xr:uid="{00000000-0005-0000-0000-000052230000}"/>
    <cellStyle name="20% - Accent3 3 2 3 2" xfId="42197" hidden="1" xr:uid="{00000000-0005-0000-0000-000053230000}"/>
    <cellStyle name="20% - Accent3 3 2 3 2" xfId="42312" hidden="1" xr:uid="{00000000-0005-0000-0000-000054230000}"/>
    <cellStyle name="20% - Accent3 3 2 3 2" xfId="43035" hidden="1" xr:uid="{00000000-0005-0000-0000-000055230000}"/>
    <cellStyle name="20% - Accent3 3 2 3 2" xfId="43208" hidden="1" xr:uid="{00000000-0005-0000-0000-000056230000}"/>
    <cellStyle name="20% - Accent3 3 2 3 2" xfId="43601" hidden="1" xr:uid="{00000000-0005-0000-0000-000057230000}"/>
    <cellStyle name="20% - Accent3 3 2 3 2" xfId="43749" hidden="1" xr:uid="{00000000-0005-0000-0000-000058230000}"/>
    <cellStyle name="20% - Accent3 3 2 3 2" xfId="44087" hidden="1" xr:uid="{00000000-0005-0000-0000-000059230000}"/>
    <cellStyle name="20% - Accent3 3 2 3 2" xfId="44424" hidden="1" xr:uid="{00000000-0005-0000-0000-00005A230000}"/>
    <cellStyle name="20% - Accent3 3 2 3 2" xfId="38601" hidden="1" xr:uid="{00000000-0005-0000-0000-00005B230000}"/>
    <cellStyle name="20% - Accent3 3 2 3 2" xfId="32764" hidden="1" xr:uid="{00000000-0005-0000-0000-00005C230000}"/>
    <cellStyle name="20% - Accent3 3 2 3 2" xfId="30266" hidden="1" xr:uid="{00000000-0005-0000-0000-00005D230000}"/>
    <cellStyle name="20% - Accent3 3 2 3 2" xfId="29621" hidden="1" xr:uid="{00000000-0005-0000-0000-00005E230000}"/>
    <cellStyle name="20% - Accent3 3 2 3 2" xfId="28403" hidden="1" xr:uid="{00000000-0005-0000-0000-00005F230000}"/>
    <cellStyle name="20% - Accent3 3 2 3 2" xfId="27832" hidden="1" xr:uid="{00000000-0005-0000-0000-000060230000}"/>
    <cellStyle name="20% - Accent3 3 2 3 2" xfId="26675" hidden="1" xr:uid="{00000000-0005-0000-0000-000061230000}"/>
    <cellStyle name="20% - Accent3 3 2 3 2" xfId="25571" hidden="1" xr:uid="{00000000-0005-0000-0000-000062230000}"/>
    <cellStyle name="20% - Accent3 3 2 3 2" xfId="45127" hidden="1" xr:uid="{00000000-0005-0000-0000-000063230000}"/>
    <cellStyle name="20% - Accent3 3 2 3 2" xfId="45242" hidden="1" xr:uid="{00000000-0005-0000-0000-000064230000}"/>
    <cellStyle name="20% - Accent3 3 2 3 2" xfId="45965" hidden="1" xr:uid="{00000000-0005-0000-0000-000065230000}"/>
    <cellStyle name="20% - Accent3 3 2 3 2" xfId="46138" hidden="1" xr:uid="{00000000-0005-0000-0000-000066230000}"/>
    <cellStyle name="20% - Accent3 3 2 3 2" xfId="46531" hidden="1" xr:uid="{00000000-0005-0000-0000-000067230000}"/>
    <cellStyle name="20% - Accent3 3 2 3 2" xfId="46679" hidden="1" xr:uid="{00000000-0005-0000-0000-000068230000}"/>
    <cellStyle name="20% - Accent3 3 2 3 2" xfId="47017" hidden="1" xr:uid="{00000000-0005-0000-0000-000069230000}"/>
    <cellStyle name="20% - Accent3 3 2 3 2" xfId="47354" hidden="1" xr:uid="{00000000-0005-0000-0000-00006A230000}"/>
    <cellStyle name="20% - Accent3 3 2 3 2" xfId="47919" hidden="1" xr:uid="{00000000-0005-0000-0000-00006B230000}"/>
    <cellStyle name="20% - Accent3 3 2 3 2" xfId="48034" hidden="1" xr:uid="{00000000-0005-0000-0000-00006C230000}"/>
    <cellStyle name="20% - Accent3 3 2 3 2" xfId="48757" hidden="1" xr:uid="{00000000-0005-0000-0000-00006D230000}"/>
    <cellStyle name="20% - Accent3 3 2 3 2" xfId="48930" hidden="1" xr:uid="{00000000-0005-0000-0000-00006E230000}"/>
    <cellStyle name="20% - Accent3 3 2 3 2" xfId="49323" hidden="1" xr:uid="{00000000-0005-0000-0000-00006F230000}"/>
    <cellStyle name="20% - Accent3 3 2 3 2" xfId="49471" hidden="1" xr:uid="{00000000-0005-0000-0000-000070230000}"/>
    <cellStyle name="20% - Accent3 3 2 3 2" xfId="49809" hidden="1" xr:uid="{00000000-0005-0000-0000-000071230000}"/>
    <cellStyle name="20% - Accent3 3 2 3 2" xfId="50146" hidden="1" xr:uid="{00000000-0005-0000-0000-000072230000}"/>
    <cellStyle name="20% - Accent3 3 2 4 2" xfId="628" hidden="1" xr:uid="{00000000-0005-0000-0000-000073230000}"/>
    <cellStyle name="20% - Accent3 3 2 4 2" xfId="812" hidden="1" xr:uid="{00000000-0005-0000-0000-000074230000}"/>
    <cellStyle name="20% - Accent3 3 2 4 2" xfId="2830" hidden="1" xr:uid="{00000000-0005-0000-0000-000075230000}"/>
    <cellStyle name="20% - Accent3 3 2 4 2" xfId="3194" hidden="1" xr:uid="{00000000-0005-0000-0000-000076230000}"/>
    <cellStyle name="20% - Accent3 3 2 4 2" xfId="4358" hidden="1" xr:uid="{00000000-0005-0000-0000-000077230000}"/>
    <cellStyle name="20% - Accent3 3 2 4 2" xfId="4814" hidden="1" xr:uid="{00000000-0005-0000-0000-000078230000}"/>
    <cellStyle name="20% - Accent3 3 2 4 2" xfId="5656" hidden="1" xr:uid="{00000000-0005-0000-0000-000079230000}"/>
    <cellStyle name="20% - Accent3 3 2 4 2" xfId="6668" hidden="1" xr:uid="{00000000-0005-0000-0000-00007A230000}"/>
    <cellStyle name="20% - Accent3 3 2 4 2" xfId="8077" hidden="1" xr:uid="{00000000-0005-0000-0000-00007B230000}"/>
    <cellStyle name="20% - Accent3 3 2 4 2" xfId="8192" hidden="1" xr:uid="{00000000-0005-0000-0000-00007C230000}"/>
    <cellStyle name="20% - Accent3 3 2 4 2" xfId="8915" hidden="1" xr:uid="{00000000-0005-0000-0000-00007D230000}"/>
    <cellStyle name="20% - Accent3 3 2 4 2" xfId="9088" hidden="1" xr:uid="{00000000-0005-0000-0000-00007E230000}"/>
    <cellStyle name="20% - Accent3 3 2 4 2" xfId="9481" hidden="1" xr:uid="{00000000-0005-0000-0000-00007F230000}"/>
    <cellStyle name="20% - Accent3 3 2 4 2" xfId="9629" hidden="1" xr:uid="{00000000-0005-0000-0000-000080230000}"/>
    <cellStyle name="20% - Accent3 3 2 4 2" xfId="9967" hidden="1" xr:uid="{00000000-0005-0000-0000-000081230000}"/>
    <cellStyle name="20% - Accent3 3 2 4 2" xfId="10304" hidden="1" xr:uid="{00000000-0005-0000-0000-000082230000}"/>
    <cellStyle name="20% - Accent3 3 2 4 2" xfId="10869" hidden="1" xr:uid="{00000000-0005-0000-0000-000083230000}"/>
    <cellStyle name="20% - Accent3 3 2 4 2" xfId="10984" hidden="1" xr:uid="{00000000-0005-0000-0000-000084230000}"/>
    <cellStyle name="20% - Accent3 3 2 4 2" xfId="11707" hidden="1" xr:uid="{00000000-0005-0000-0000-000085230000}"/>
    <cellStyle name="20% - Accent3 3 2 4 2" xfId="11880" hidden="1" xr:uid="{00000000-0005-0000-0000-000086230000}"/>
    <cellStyle name="20% - Accent3 3 2 4 2" xfId="12273" hidden="1" xr:uid="{00000000-0005-0000-0000-000087230000}"/>
    <cellStyle name="20% - Accent3 3 2 4 2" xfId="12421" hidden="1" xr:uid="{00000000-0005-0000-0000-000088230000}"/>
    <cellStyle name="20% - Accent3 3 2 4 2" xfId="12759" hidden="1" xr:uid="{00000000-0005-0000-0000-000089230000}"/>
    <cellStyle name="20% - Accent3 3 2 4 2" xfId="13096" hidden="1" xr:uid="{00000000-0005-0000-0000-00008A230000}"/>
    <cellStyle name="20% - Accent3 3 2 4 2" xfId="7256" hidden="1" xr:uid="{00000000-0005-0000-0000-00008B230000}"/>
    <cellStyle name="20% - Accent3 3 2 4 2" xfId="6885" hidden="1" xr:uid="{00000000-0005-0000-0000-00008C230000}"/>
    <cellStyle name="20% - Accent3 3 2 4 2" xfId="4732" hidden="1" xr:uid="{00000000-0005-0000-0000-00008D230000}"/>
    <cellStyle name="20% - Accent3 3 2 4 2" xfId="4200" hidden="1" xr:uid="{00000000-0005-0000-0000-00008E230000}"/>
    <cellStyle name="20% - Accent3 3 2 4 2" xfId="3087" hidden="1" xr:uid="{00000000-0005-0000-0000-00008F230000}"/>
    <cellStyle name="20% - Accent3 3 2 4 2" xfId="2619" hidden="1" xr:uid="{00000000-0005-0000-0000-000090230000}"/>
    <cellStyle name="20% - Accent3 3 2 4 2" xfId="1423" hidden="1" xr:uid="{00000000-0005-0000-0000-000091230000}"/>
    <cellStyle name="20% - Accent3 3 2 4 2" xfId="378" hidden="1" xr:uid="{00000000-0005-0000-0000-000092230000}"/>
    <cellStyle name="20% - Accent3 3 2 4 2" xfId="14232" hidden="1" xr:uid="{00000000-0005-0000-0000-000093230000}"/>
    <cellStyle name="20% - Accent3 3 2 4 2" xfId="14347" hidden="1" xr:uid="{00000000-0005-0000-0000-000094230000}"/>
    <cellStyle name="20% - Accent3 3 2 4 2" xfId="15070" hidden="1" xr:uid="{00000000-0005-0000-0000-000095230000}"/>
    <cellStyle name="20% - Accent3 3 2 4 2" xfId="15243" hidden="1" xr:uid="{00000000-0005-0000-0000-000096230000}"/>
    <cellStyle name="20% - Accent3 3 2 4 2" xfId="15636" hidden="1" xr:uid="{00000000-0005-0000-0000-000097230000}"/>
    <cellStyle name="20% - Accent3 3 2 4 2" xfId="15784" hidden="1" xr:uid="{00000000-0005-0000-0000-000098230000}"/>
    <cellStyle name="20% - Accent3 3 2 4 2" xfId="16122" hidden="1" xr:uid="{00000000-0005-0000-0000-000099230000}"/>
    <cellStyle name="20% - Accent3 3 2 4 2" xfId="16459" hidden="1" xr:uid="{00000000-0005-0000-0000-00009A230000}"/>
    <cellStyle name="20% - Accent3 3 2 4 2" xfId="17024" hidden="1" xr:uid="{00000000-0005-0000-0000-00009B230000}"/>
    <cellStyle name="20% - Accent3 3 2 4 2" xfId="17139" hidden="1" xr:uid="{00000000-0005-0000-0000-00009C230000}"/>
    <cellStyle name="20% - Accent3 3 2 4 2" xfId="17862" hidden="1" xr:uid="{00000000-0005-0000-0000-00009D230000}"/>
    <cellStyle name="20% - Accent3 3 2 4 2" xfId="18035" hidden="1" xr:uid="{00000000-0005-0000-0000-00009E230000}"/>
    <cellStyle name="20% - Accent3 3 2 4 2" xfId="18428" hidden="1" xr:uid="{00000000-0005-0000-0000-00009F230000}"/>
    <cellStyle name="20% - Accent3 3 2 4 2" xfId="18576" hidden="1" xr:uid="{00000000-0005-0000-0000-0000A0230000}"/>
    <cellStyle name="20% - Accent3 3 2 4 2" xfId="18914" hidden="1" xr:uid="{00000000-0005-0000-0000-0000A1230000}"/>
    <cellStyle name="20% - Accent3 3 2 4 2" xfId="19251" hidden="1" xr:uid="{00000000-0005-0000-0000-0000A2230000}"/>
    <cellStyle name="20% - Accent3 3 2 4 2" xfId="13519" hidden="1" xr:uid="{00000000-0005-0000-0000-0000A3230000}"/>
    <cellStyle name="20% - Accent3 3 2 4 2" xfId="7681" hidden="1" xr:uid="{00000000-0005-0000-0000-0000A4230000}"/>
    <cellStyle name="20% - Accent3 3 2 4 2" xfId="5189" hidden="1" xr:uid="{00000000-0005-0000-0000-0000A5230000}"/>
    <cellStyle name="20% - Accent3 3 2 4 2" xfId="4551" hidden="1" xr:uid="{00000000-0005-0000-0000-0000A6230000}"/>
    <cellStyle name="20% - Accent3 3 2 4 2" xfId="3320" hidden="1" xr:uid="{00000000-0005-0000-0000-0000A7230000}"/>
    <cellStyle name="20% - Accent3 3 2 4 2" xfId="2752" hidden="1" xr:uid="{00000000-0005-0000-0000-0000A8230000}"/>
    <cellStyle name="20% - Accent3 3 2 4 2" xfId="1597" hidden="1" xr:uid="{00000000-0005-0000-0000-0000A9230000}"/>
    <cellStyle name="20% - Accent3 3 2 4 2" xfId="493" hidden="1" xr:uid="{00000000-0005-0000-0000-0000AA230000}"/>
    <cellStyle name="20% - Accent3 3 2 4 2" xfId="19954" hidden="1" xr:uid="{00000000-0005-0000-0000-0000AB230000}"/>
    <cellStyle name="20% - Accent3 3 2 4 2" xfId="20069" hidden="1" xr:uid="{00000000-0005-0000-0000-0000AC230000}"/>
    <cellStyle name="20% - Accent3 3 2 4 2" xfId="20792" hidden="1" xr:uid="{00000000-0005-0000-0000-0000AD230000}"/>
    <cellStyle name="20% - Accent3 3 2 4 2" xfId="20965" hidden="1" xr:uid="{00000000-0005-0000-0000-0000AE230000}"/>
    <cellStyle name="20% - Accent3 3 2 4 2" xfId="21358" hidden="1" xr:uid="{00000000-0005-0000-0000-0000AF230000}"/>
    <cellStyle name="20% - Accent3 3 2 4 2" xfId="21506" hidden="1" xr:uid="{00000000-0005-0000-0000-0000B0230000}"/>
    <cellStyle name="20% - Accent3 3 2 4 2" xfId="21844" hidden="1" xr:uid="{00000000-0005-0000-0000-0000B1230000}"/>
    <cellStyle name="20% - Accent3 3 2 4 2" xfId="22181" hidden="1" xr:uid="{00000000-0005-0000-0000-0000B2230000}"/>
    <cellStyle name="20% - Accent3 3 2 4 2" xfId="22746" hidden="1" xr:uid="{00000000-0005-0000-0000-0000B3230000}"/>
    <cellStyle name="20% - Accent3 3 2 4 2" xfId="22861" hidden="1" xr:uid="{00000000-0005-0000-0000-0000B4230000}"/>
    <cellStyle name="20% - Accent3 3 2 4 2" xfId="23584" hidden="1" xr:uid="{00000000-0005-0000-0000-0000B5230000}"/>
    <cellStyle name="20% - Accent3 3 2 4 2" xfId="23757" hidden="1" xr:uid="{00000000-0005-0000-0000-0000B6230000}"/>
    <cellStyle name="20% - Accent3 3 2 4 2" xfId="24150" hidden="1" xr:uid="{00000000-0005-0000-0000-0000B7230000}"/>
    <cellStyle name="20% - Accent3 3 2 4 2" xfId="24298" hidden="1" xr:uid="{00000000-0005-0000-0000-0000B8230000}"/>
    <cellStyle name="20% - Accent3 3 2 4 2" xfId="24636" hidden="1" xr:uid="{00000000-0005-0000-0000-0000B9230000}"/>
    <cellStyle name="20% - Accent3 3 2 4 2" xfId="24973" hidden="1" xr:uid="{00000000-0005-0000-0000-0000BA230000}"/>
    <cellStyle name="20% - Accent3 3 2 4 2" xfId="25756" hidden="1" xr:uid="{00000000-0005-0000-0000-0000BB230000}"/>
    <cellStyle name="20% - Accent3 3 2 4 2" xfId="25940" hidden="1" xr:uid="{00000000-0005-0000-0000-0000BC230000}"/>
    <cellStyle name="20% - Accent3 3 2 4 2" xfId="27958" hidden="1" xr:uid="{00000000-0005-0000-0000-0000BD230000}"/>
    <cellStyle name="20% - Accent3 3 2 4 2" xfId="28322" hidden="1" xr:uid="{00000000-0005-0000-0000-0000BE230000}"/>
    <cellStyle name="20% - Accent3 3 2 4 2" xfId="29486" hidden="1" xr:uid="{00000000-0005-0000-0000-0000BF230000}"/>
    <cellStyle name="20% - Accent3 3 2 4 2" xfId="29942" hidden="1" xr:uid="{00000000-0005-0000-0000-0000C0230000}"/>
    <cellStyle name="20% - Accent3 3 2 4 2" xfId="30784" hidden="1" xr:uid="{00000000-0005-0000-0000-0000C1230000}"/>
    <cellStyle name="20% - Accent3 3 2 4 2" xfId="31796" hidden="1" xr:uid="{00000000-0005-0000-0000-0000C2230000}"/>
    <cellStyle name="20% - Accent3 3 2 4 2" xfId="33205" hidden="1" xr:uid="{00000000-0005-0000-0000-0000C3230000}"/>
    <cellStyle name="20% - Accent3 3 2 4 2" xfId="33320" hidden="1" xr:uid="{00000000-0005-0000-0000-0000C4230000}"/>
    <cellStyle name="20% - Accent3 3 2 4 2" xfId="34043" hidden="1" xr:uid="{00000000-0005-0000-0000-0000C5230000}"/>
    <cellStyle name="20% - Accent3 3 2 4 2" xfId="34216" hidden="1" xr:uid="{00000000-0005-0000-0000-0000C6230000}"/>
    <cellStyle name="20% - Accent3 3 2 4 2" xfId="34609" hidden="1" xr:uid="{00000000-0005-0000-0000-0000C7230000}"/>
    <cellStyle name="20% - Accent3 3 2 4 2" xfId="34757" hidden="1" xr:uid="{00000000-0005-0000-0000-0000C8230000}"/>
    <cellStyle name="20% - Accent3 3 2 4 2" xfId="35095" hidden="1" xr:uid="{00000000-0005-0000-0000-0000C9230000}"/>
    <cellStyle name="20% - Accent3 3 2 4 2" xfId="35432" hidden="1" xr:uid="{00000000-0005-0000-0000-0000CA230000}"/>
    <cellStyle name="20% - Accent3 3 2 4 2" xfId="35997" hidden="1" xr:uid="{00000000-0005-0000-0000-0000CB230000}"/>
    <cellStyle name="20% - Accent3 3 2 4 2" xfId="36112" hidden="1" xr:uid="{00000000-0005-0000-0000-0000CC230000}"/>
    <cellStyle name="20% - Accent3 3 2 4 2" xfId="36835" hidden="1" xr:uid="{00000000-0005-0000-0000-0000CD230000}"/>
    <cellStyle name="20% - Accent3 3 2 4 2" xfId="37008" hidden="1" xr:uid="{00000000-0005-0000-0000-0000CE230000}"/>
    <cellStyle name="20% - Accent3 3 2 4 2" xfId="37401" hidden="1" xr:uid="{00000000-0005-0000-0000-0000CF230000}"/>
    <cellStyle name="20% - Accent3 3 2 4 2" xfId="37549" hidden="1" xr:uid="{00000000-0005-0000-0000-0000D0230000}"/>
    <cellStyle name="20% - Accent3 3 2 4 2" xfId="37887" hidden="1" xr:uid="{00000000-0005-0000-0000-0000D1230000}"/>
    <cellStyle name="20% - Accent3 3 2 4 2" xfId="38224" hidden="1" xr:uid="{00000000-0005-0000-0000-0000D2230000}"/>
    <cellStyle name="20% - Accent3 3 2 4 2" xfId="32384" hidden="1" xr:uid="{00000000-0005-0000-0000-0000D3230000}"/>
    <cellStyle name="20% - Accent3 3 2 4 2" xfId="32013" hidden="1" xr:uid="{00000000-0005-0000-0000-0000D4230000}"/>
    <cellStyle name="20% - Accent3 3 2 4 2" xfId="29860" hidden="1" xr:uid="{00000000-0005-0000-0000-0000D5230000}"/>
    <cellStyle name="20% - Accent3 3 2 4 2" xfId="29328" hidden="1" xr:uid="{00000000-0005-0000-0000-0000D6230000}"/>
    <cellStyle name="20% - Accent3 3 2 4 2" xfId="28215" hidden="1" xr:uid="{00000000-0005-0000-0000-0000D7230000}"/>
    <cellStyle name="20% - Accent3 3 2 4 2" xfId="27747" hidden="1" xr:uid="{00000000-0005-0000-0000-0000D8230000}"/>
    <cellStyle name="20% - Accent3 3 2 4 2" xfId="26551" hidden="1" xr:uid="{00000000-0005-0000-0000-0000D9230000}"/>
    <cellStyle name="20% - Accent3 3 2 4 2" xfId="25506" hidden="1" xr:uid="{00000000-0005-0000-0000-0000DA230000}"/>
    <cellStyle name="20% - Accent3 3 2 4 2" xfId="39360" hidden="1" xr:uid="{00000000-0005-0000-0000-0000DB230000}"/>
    <cellStyle name="20% - Accent3 3 2 4 2" xfId="39475" hidden="1" xr:uid="{00000000-0005-0000-0000-0000DC230000}"/>
    <cellStyle name="20% - Accent3 3 2 4 2" xfId="40198" hidden="1" xr:uid="{00000000-0005-0000-0000-0000DD230000}"/>
    <cellStyle name="20% - Accent3 3 2 4 2" xfId="40371" hidden="1" xr:uid="{00000000-0005-0000-0000-0000DE230000}"/>
    <cellStyle name="20% - Accent3 3 2 4 2" xfId="40764" hidden="1" xr:uid="{00000000-0005-0000-0000-0000DF230000}"/>
    <cellStyle name="20% - Accent3 3 2 4 2" xfId="40912" hidden="1" xr:uid="{00000000-0005-0000-0000-0000E0230000}"/>
    <cellStyle name="20% - Accent3 3 2 4 2" xfId="41250" hidden="1" xr:uid="{00000000-0005-0000-0000-0000E1230000}"/>
    <cellStyle name="20% - Accent3 3 2 4 2" xfId="41587" hidden="1" xr:uid="{00000000-0005-0000-0000-0000E2230000}"/>
    <cellStyle name="20% - Accent3 3 2 4 2" xfId="42152" hidden="1" xr:uid="{00000000-0005-0000-0000-0000E3230000}"/>
    <cellStyle name="20% - Accent3 3 2 4 2" xfId="42267" hidden="1" xr:uid="{00000000-0005-0000-0000-0000E4230000}"/>
    <cellStyle name="20% - Accent3 3 2 4 2" xfId="42990" hidden="1" xr:uid="{00000000-0005-0000-0000-0000E5230000}"/>
    <cellStyle name="20% - Accent3 3 2 4 2" xfId="43163" hidden="1" xr:uid="{00000000-0005-0000-0000-0000E6230000}"/>
    <cellStyle name="20% - Accent3 3 2 4 2" xfId="43556" hidden="1" xr:uid="{00000000-0005-0000-0000-0000E7230000}"/>
    <cellStyle name="20% - Accent3 3 2 4 2" xfId="43704" hidden="1" xr:uid="{00000000-0005-0000-0000-0000E8230000}"/>
    <cellStyle name="20% - Accent3 3 2 4 2" xfId="44042" hidden="1" xr:uid="{00000000-0005-0000-0000-0000E9230000}"/>
    <cellStyle name="20% - Accent3 3 2 4 2" xfId="44379" hidden="1" xr:uid="{00000000-0005-0000-0000-0000EA230000}"/>
    <cellStyle name="20% - Accent3 3 2 4 2" xfId="38647" hidden="1" xr:uid="{00000000-0005-0000-0000-0000EB230000}"/>
    <cellStyle name="20% - Accent3 3 2 4 2" xfId="32809" hidden="1" xr:uid="{00000000-0005-0000-0000-0000EC230000}"/>
    <cellStyle name="20% - Accent3 3 2 4 2" xfId="30317" hidden="1" xr:uid="{00000000-0005-0000-0000-0000ED230000}"/>
    <cellStyle name="20% - Accent3 3 2 4 2" xfId="29679" hidden="1" xr:uid="{00000000-0005-0000-0000-0000EE230000}"/>
    <cellStyle name="20% - Accent3 3 2 4 2" xfId="28448" hidden="1" xr:uid="{00000000-0005-0000-0000-0000EF230000}"/>
    <cellStyle name="20% - Accent3 3 2 4 2" xfId="27880" hidden="1" xr:uid="{00000000-0005-0000-0000-0000F0230000}"/>
    <cellStyle name="20% - Accent3 3 2 4 2" xfId="26725" hidden="1" xr:uid="{00000000-0005-0000-0000-0000F1230000}"/>
    <cellStyle name="20% - Accent3 3 2 4 2" xfId="25621" hidden="1" xr:uid="{00000000-0005-0000-0000-0000F2230000}"/>
    <cellStyle name="20% - Accent3 3 2 4 2" xfId="45082" hidden="1" xr:uid="{00000000-0005-0000-0000-0000F3230000}"/>
    <cellStyle name="20% - Accent3 3 2 4 2" xfId="45197" hidden="1" xr:uid="{00000000-0005-0000-0000-0000F4230000}"/>
    <cellStyle name="20% - Accent3 3 2 4 2" xfId="45920" hidden="1" xr:uid="{00000000-0005-0000-0000-0000F5230000}"/>
    <cellStyle name="20% - Accent3 3 2 4 2" xfId="46093" hidden="1" xr:uid="{00000000-0005-0000-0000-0000F6230000}"/>
    <cellStyle name="20% - Accent3 3 2 4 2" xfId="46486" hidden="1" xr:uid="{00000000-0005-0000-0000-0000F7230000}"/>
    <cellStyle name="20% - Accent3 3 2 4 2" xfId="46634" hidden="1" xr:uid="{00000000-0005-0000-0000-0000F8230000}"/>
    <cellStyle name="20% - Accent3 3 2 4 2" xfId="46972" hidden="1" xr:uid="{00000000-0005-0000-0000-0000F9230000}"/>
    <cellStyle name="20% - Accent3 3 2 4 2" xfId="47309" hidden="1" xr:uid="{00000000-0005-0000-0000-0000FA230000}"/>
    <cellStyle name="20% - Accent3 3 2 4 2" xfId="47874" hidden="1" xr:uid="{00000000-0005-0000-0000-0000FB230000}"/>
    <cellStyle name="20% - Accent3 3 2 4 2" xfId="47989" hidden="1" xr:uid="{00000000-0005-0000-0000-0000FC230000}"/>
    <cellStyle name="20% - Accent3 3 2 4 2" xfId="48712" hidden="1" xr:uid="{00000000-0005-0000-0000-0000FD230000}"/>
    <cellStyle name="20% - Accent3 3 2 4 2" xfId="48885" hidden="1" xr:uid="{00000000-0005-0000-0000-0000FE230000}"/>
    <cellStyle name="20% - Accent3 3 2 4 2" xfId="49278" hidden="1" xr:uid="{00000000-0005-0000-0000-0000FF230000}"/>
    <cellStyle name="20% - Accent3 3 2 4 2" xfId="49426" hidden="1" xr:uid="{00000000-0005-0000-0000-000000240000}"/>
    <cellStyle name="20% - Accent3 3 2 4 2" xfId="49764" hidden="1" xr:uid="{00000000-0005-0000-0000-000001240000}"/>
    <cellStyle name="20% - Accent3 3 2 4 2" xfId="50101" hidden="1" xr:uid="{00000000-0005-0000-0000-000002240000}"/>
    <cellStyle name="20% - Accent3 3 3 3 2" xfId="627" hidden="1" xr:uid="{00000000-0005-0000-0000-000003240000}"/>
    <cellStyle name="20% - Accent3 3 3 3 2" xfId="811" hidden="1" xr:uid="{00000000-0005-0000-0000-000004240000}"/>
    <cellStyle name="20% - Accent3 3 3 3 2" xfId="2829" hidden="1" xr:uid="{00000000-0005-0000-0000-000005240000}"/>
    <cellStyle name="20% - Accent3 3 3 3 2" xfId="3193" hidden="1" xr:uid="{00000000-0005-0000-0000-000006240000}"/>
    <cellStyle name="20% - Accent3 3 3 3 2" xfId="4357" hidden="1" xr:uid="{00000000-0005-0000-0000-000007240000}"/>
    <cellStyle name="20% - Accent3 3 3 3 2" xfId="4813" hidden="1" xr:uid="{00000000-0005-0000-0000-000008240000}"/>
    <cellStyle name="20% - Accent3 3 3 3 2" xfId="5655" hidden="1" xr:uid="{00000000-0005-0000-0000-000009240000}"/>
    <cellStyle name="20% - Accent3 3 3 3 2" xfId="6667" hidden="1" xr:uid="{00000000-0005-0000-0000-00000A240000}"/>
    <cellStyle name="20% - Accent3 3 3 3 2" xfId="8076" hidden="1" xr:uid="{00000000-0005-0000-0000-00000B240000}"/>
    <cellStyle name="20% - Accent3 3 3 3 2" xfId="8191" hidden="1" xr:uid="{00000000-0005-0000-0000-00000C240000}"/>
    <cellStyle name="20% - Accent3 3 3 3 2" xfId="8914" hidden="1" xr:uid="{00000000-0005-0000-0000-00000D240000}"/>
    <cellStyle name="20% - Accent3 3 3 3 2" xfId="9087" hidden="1" xr:uid="{00000000-0005-0000-0000-00000E240000}"/>
    <cellStyle name="20% - Accent3 3 3 3 2" xfId="9480" hidden="1" xr:uid="{00000000-0005-0000-0000-00000F240000}"/>
    <cellStyle name="20% - Accent3 3 3 3 2" xfId="9628" hidden="1" xr:uid="{00000000-0005-0000-0000-000010240000}"/>
    <cellStyle name="20% - Accent3 3 3 3 2" xfId="9966" hidden="1" xr:uid="{00000000-0005-0000-0000-000011240000}"/>
    <cellStyle name="20% - Accent3 3 3 3 2" xfId="10303" hidden="1" xr:uid="{00000000-0005-0000-0000-000012240000}"/>
    <cellStyle name="20% - Accent3 3 3 3 2" xfId="10868" hidden="1" xr:uid="{00000000-0005-0000-0000-000013240000}"/>
    <cellStyle name="20% - Accent3 3 3 3 2" xfId="10983" hidden="1" xr:uid="{00000000-0005-0000-0000-000014240000}"/>
    <cellStyle name="20% - Accent3 3 3 3 2" xfId="11706" hidden="1" xr:uid="{00000000-0005-0000-0000-000015240000}"/>
    <cellStyle name="20% - Accent3 3 3 3 2" xfId="11879" hidden="1" xr:uid="{00000000-0005-0000-0000-000016240000}"/>
    <cellStyle name="20% - Accent3 3 3 3 2" xfId="12272" hidden="1" xr:uid="{00000000-0005-0000-0000-000017240000}"/>
    <cellStyle name="20% - Accent3 3 3 3 2" xfId="12420" hidden="1" xr:uid="{00000000-0005-0000-0000-000018240000}"/>
    <cellStyle name="20% - Accent3 3 3 3 2" xfId="12758" hidden="1" xr:uid="{00000000-0005-0000-0000-000019240000}"/>
    <cellStyle name="20% - Accent3 3 3 3 2" xfId="13095" hidden="1" xr:uid="{00000000-0005-0000-0000-00001A240000}"/>
    <cellStyle name="20% - Accent3 3 3 3 2" xfId="7257" hidden="1" xr:uid="{00000000-0005-0000-0000-00001B240000}"/>
    <cellStyle name="20% - Accent3 3 3 3 2" xfId="6886" hidden="1" xr:uid="{00000000-0005-0000-0000-00001C240000}"/>
    <cellStyle name="20% - Accent3 3 3 3 2" xfId="4733" hidden="1" xr:uid="{00000000-0005-0000-0000-00001D240000}"/>
    <cellStyle name="20% - Accent3 3 3 3 2" xfId="4201" hidden="1" xr:uid="{00000000-0005-0000-0000-00001E240000}"/>
    <cellStyle name="20% - Accent3 3 3 3 2" xfId="3088" hidden="1" xr:uid="{00000000-0005-0000-0000-00001F240000}"/>
    <cellStyle name="20% - Accent3 3 3 3 2" xfId="2620" hidden="1" xr:uid="{00000000-0005-0000-0000-000020240000}"/>
    <cellStyle name="20% - Accent3 3 3 3 2" xfId="1424" hidden="1" xr:uid="{00000000-0005-0000-0000-000021240000}"/>
    <cellStyle name="20% - Accent3 3 3 3 2" xfId="379" hidden="1" xr:uid="{00000000-0005-0000-0000-000022240000}"/>
    <cellStyle name="20% - Accent3 3 3 3 2" xfId="14231" hidden="1" xr:uid="{00000000-0005-0000-0000-000023240000}"/>
    <cellStyle name="20% - Accent3 3 3 3 2" xfId="14346" hidden="1" xr:uid="{00000000-0005-0000-0000-000024240000}"/>
    <cellStyle name="20% - Accent3 3 3 3 2" xfId="15069" hidden="1" xr:uid="{00000000-0005-0000-0000-000025240000}"/>
    <cellStyle name="20% - Accent3 3 3 3 2" xfId="15242" hidden="1" xr:uid="{00000000-0005-0000-0000-000026240000}"/>
    <cellStyle name="20% - Accent3 3 3 3 2" xfId="15635" hidden="1" xr:uid="{00000000-0005-0000-0000-000027240000}"/>
    <cellStyle name="20% - Accent3 3 3 3 2" xfId="15783" hidden="1" xr:uid="{00000000-0005-0000-0000-000028240000}"/>
    <cellStyle name="20% - Accent3 3 3 3 2" xfId="16121" hidden="1" xr:uid="{00000000-0005-0000-0000-000029240000}"/>
    <cellStyle name="20% - Accent3 3 3 3 2" xfId="16458" hidden="1" xr:uid="{00000000-0005-0000-0000-00002A240000}"/>
    <cellStyle name="20% - Accent3 3 3 3 2" xfId="17023" hidden="1" xr:uid="{00000000-0005-0000-0000-00002B240000}"/>
    <cellStyle name="20% - Accent3 3 3 3 2" xfId="17138" hidden="1" xr:uid="{00000000-0005-0000-0000-00002C240000}"/>
    <cellStyle name="20% - Accent3 3 3 3 2" xfId="17861" hidden="1" xr:uid="{00000000-0005-0000-0000-00002D240000}"/>
    <cellStyle name="20% - Accent3 3 3 3 2" xfId="18034" hidden="1" xr:uid="{00000000-0005-0000-0000-00002E240000}"/>
    <cellStyle name="20% - Accent3 3 3 3 2" xfId="18427" hidden="1" xr:uid="{00000000-0005-0000-0000-00002F240000}"/>
    <cellStyle name="20% - Accent3 3 3 3 2" xfId="18575" hidden="1" xr:uid="{00000000-0005-0000-0000-000030240000}"/>
    <cellStyle name="20% - Accent3 3 3 3 2" xfId="18913" hidden="1" xr:uid="{00000000-0005-0000-0000-000031240000}"/>
    <cellStyle name="20% - Accent3 3 3 3 2" xfId="19250" hidden="1" xr:uid="{00000000-0005-0000-0000-000032240000}"/>
    <cellStyle name="20% - Accent3 3 3 3 2" xfId="13520" hidden="1" xr:uid="{00000000-0005-0000-0000-000033240000}"/>
    <cellStyle name="20% - Accent3 3 3 3 2" xfId="7682" hidden="1" xr:uid="{00000000-0005-0000-0000-000034240000}"/>
    <cellStyle name="20% - Accent3 3 3 3 2" xfId="5190" hidden="1" xr:uid="{00000000-0005-0000-0000-000035240000}"/>
    <cellStyle name="20% - Accent3 3 3 3 2" xfId="4552" hidden="1" xr:uid="{00000000-0005-0000-0000-000036240000}"/>
    <cellStyle name="20% - Accent3 3 3 3 2" xfId="3321" hidden="1" xr:uid="{00000000-0005-0000-0000-000037240000}"/>
    <cellStyle name="20% - Accent3 3 3 3 2" xfId="2753" hidden="1" xr:uid="{00000000-0005-0000-0000-000038240000}"/>
    <cellStyle name="20% - Accent3 3 3 3 2" xfId="1598" hidden="1" xr:uid="{00000000-0005-0000-0000-000039240000}"/>
    <cellStyle name="20% - Accent3 3 3 3 2" xfId="494" hidden="1" xr:uid="{00000000-0005-0000-0000-00003A240000}"/>
    <cellStyle name="20% - Accent3 3 3 3 2" xfId="19953" hidden="1" xr:uid="{00000000-0005-0000-0000-00003B240000}"/>
    <cellStyle name="20% - Accent3 3 3 3 2" xfId="20068" hidden="1" xr:uid="{00000000-0005-0000-0000-00003C240000}"/>
    <cellStyle name="20% - Accent3 3 3 3 2" xfId="20791" hidden="1" xr:uid="{00000000-0005-0000-0000-00003D240000}"/>
    <cellStyle name="20% - Accent3 3 3 3 2" xfId="20964" hidden="1" xr:uid="{00000000-0005-0000-0000-00003E240000}"/>
    <cellStyle name="20% - Accent3 3 3 3 2" xfId="21357" hidden="1" xr:uid="{00000000-0005-0000-0000-00003F240000}"/>
    <cellStyle name="20% - Accent3 3 3 3 2" xfId="21505" hidden="1" xr:uid="{00000000-0005-0000-0000-000040240000}"/>
    <cellStyle name="20% - Accent3 3 3 3 2" xfId="21843" hidden="1" xr:uid="{00000000-0005-0000-0000-000041240000}"/>
    <cellStyle name="20% - Accent3 3 3 3 2" xfId="22180" hidden="1" xr:uid="{00000000-0005-0000-0000-000042240000}"/>
    <cellStyle name="20% - Accent3 3 3 3 2" xfId="22745" hidden="1" xr:uid="{00000000-0005-0000-0000-000043240000}"/>
    <cellStyle name="20% - Accent3 3 3 3 2" xfId="22860" hidden="1" xr:uid="{00000000-0005-0000-0000-000044240000}"/>
    <cellStyle name="20% - Accent3 3 3 3 2" xfId="23583" hidden="1" xr:uid="{00000000-0005-0000-0000-000045240000}"/>
    <cellStyle name="20% - Accent3 3 3 3 2" xfId="23756" hidden="1" xr:uid="{00000000-0005-0000-0000-000046240000}"/>
    <cellStyle name="20% - Accent3 3 3 3 2" xfId="24149" hidden="1" xr:uid="{00000000-0005-0000-0000-000047240000}"/>
    <cellStyle name="20% - Accent3 3 3 3 2" xfId="24297" hidden="1" xr:uid="{00000000-0005-0000-0000-000048240000}"/>
    <cellStyle name="20% - Accent3 3 3 3 2" xfId="24635" hidden="1" xr:uid="{00000000-0005-0000-0000-000049240000}"/>
    <cellStyle name="20% - Accent3 3 3 3 2" xfId="24972" hidden="1" xr:uid="{00000000-0005-0000-0000-00004A240000}"/>
    <cellStyle name="20% - Accent3 3 3 3 2" xfId="25755" hidden="1" xr:uid="{00000000-0005-0000-0000-00004B240000}"/>
    <cellStyle name="20% - Accent3 3 3 3 2" xfId="25939" hidden="1" xr:uid="{00000000-0005-0000-0000-00004C240000}"/>
    <cellStyle name="20% - Accent3 3 3 3 2" xfId="27957" hidden="1" xr:uid="{00000000-0005-0000-0000-00004D240000}"/>
    <cellStyle name="20% - Accent3 3 3 3 2" xfId="28321" hidden="1" xr:uid="{00000000-0005-0000-0000-00004E240000}"/>
    <cellStyle name="20% - Accent3 3 3 3 2" xfId="29485" hidden="1" xr:uid="{00000000-0005-0000-0000-00004F240000}"/>
    <cellStyle name="20% - Accent3 3 3 3 2" xfId="29941" hidden="1" xr:uid="{00000000-0005-0000-0000-000050240000}"/>
    <cellStyle name="20% - Accent3 3 3 3 2" xfId="30783" hidden="1" xr:uid="{00000000-0005-0000-0000-000051240000}"/>
    <cellStyle name="20% - Accent3 3 3 3 2" xfId="31795" hidden="1" xr:uid="{00000000-0005-0000-0000-000052240000}"/>
    <cellStyle name="20% - Accent3 3 3 3 2" xfId="33204" hidden="1" xr:uid="{00000000-0005-0000-0000-000053240000}"/>
    <cellStyle name="20% - Accent3 3 3 3 2" xfId="33319" hidden="1" xr:uid="{00000000-0005-0000-0000-000054240000}"/>
    <cellStyle name="20% - Accent3 3 3 3 2" xfId="34042" hidden="1" xr:uid="{00000000-0005-0000-0000-000055240000}"/>
    <cellStyle name="20% - Accent3 3 3 3 2" xfId="34215" hidden="1" xr:uid="{00000000-0005-0000-0000-000056240000}"/>
    <cellStyle name="20% - Accent3 3 3 3 2" xfId="34608" hidden="1" xr:uid="{00000000-0005-0000-0000-000057240000}"/>
    <cellStyle name="20% - Accent3 3 3 3 2" xfId="34756" hidden="1" xr:uid="{00000000-0005-0000-0000-000058240000}"/>
    <cellStyle name="20% - Accent3 3 3 3 2" xfId="35094" hidden="1" xr:uid="{00000000-0005-0000-0000-000059240000}"/>
    <cellStyle name="20% - Accent3 3 3 3 2" xfId="35431" hidden="1" xr:uid="{00000000-0005-0000-0000-00005A240000}"/>
    <cellStyle name="20% - Accent3 3 3 3 2" xfId="35996" hidden="1" xr:uid="{00000000-0005-0000-0000-00005B240000}"/>
    <cellStyle name="20% - Accent3 3 3 3 2" xfId="36111" hidden="1" xr:uid="{00000000-0005-0000-0000-00005C240000}"/>
    <cellStyle name="20% - Accent3 3 3 3 2" xfId="36834" hidden="1" xr:uid="{00000000-0005-0000-0000-00005D240000}"/>
    <cellStyle name="20% - Accent3 3 3 3 2" xfId="37007" hidden="1" xr:uid="{00000000-0005-0000-0000-00005E240000}"/>
    <cellStyle name="20% - Accent3 3 3 3 2" xfId="37400" hidden="1" xr:uid="{00000000-0005-0000-0000-00005F240000}"/>
    <cellStyle name="20% - Accent3 3 3 3 2" xfId="37548" hidden="1" xr:uid="{00000000-0005-0000-0000-000060240000}"/>
    <cellStyle name="20% - Accent3 3 3 3 2" xfId="37886" hidden="1" xr:uid="{00000000-0005-0000-0000-000061240000}"/>
    <cellStyle name="20% - Accent3 3 3 3 2" xfId="38223" hidden="1" xr:uid="{00000000-0005-0000-0000-000062240000}"/>
    <cellStyle name="20% - Accent3 3 3 3 2" xfId="32385" hidden="1" xr:uid="{00000000-0005-0000-0000-000063240000}"/>
    <cellStyle name="20% - Accent3 3 3 3 2" xfId="32014" hidden="1" xr:uid="{00000000-0005-0000-0000-000064240000}"/>
    <cellStyle name="20% - Accent3 3 3 3 2" xfId="29861" hidden="1" xr:uid="{00000000-0005-0000-0000-000065240000}"/>
    <cellStyle name="20% - Accent3 3 3 3 2" xfId="29329" hidden="1" xr:uid="{00000000-0005-0000-0000-000066240000}"/>
    <cellStyle name="20% - Accent3 3 3 3 2" xfId="28216" hidden="1" xr:uid="{00000000-0005-0000-0000-000067240000}"/>
    <cellStyle name="20% - Accent3 3 3 3 2" xfId="27748" hidden="1" xr:uid="{00000000-0005-0000-0000-000068240000}"/>
    <cellStyle name="20% - Accent3 3 3 3 2" xfId="26552" hidden="1" xr:uid="{00000000-0005-0000-0000-000069240000}"/>
    <cellStyle name="20% - Accent3 3 3 3 2" xfId="25507" hidden="1" xr:uid="{00000000-0005-0000-0000-00006A240000}"/>
    <cellStyle name="20% - Accent3 3 3 3 2" xfId="39359" hidden="1" xr:uid="{00000000-0005-0000-0000-00006B240000}"/>
    <cellStyle name="20% - Accent3 3 3 3 2" xfId="39474" hidden="1" xr:uid="{00000000-0005-0000-0000-00006C240000}"/>
    <cellStyle name="20% - Accent3 3 3 3 2" xfId="40197" hidden="1" xr:uid="{00000000-0005-0000-0000-00006D240000}"/>
    <cellStyle name="20% - Accent3 3 3 3 2" xfId="40370" hidden="1" xr:uid="{00000000-0005-0000-0000-00006E240000}"/>
    <cellStyle name="20% - Accent3 3 3 3 2" xfId="40763" hidden="1" xr:uid="{00000000-0005-0000-0000-00006F240000}"/>
    <cellStyle name="20% - Accent3 3 3 3 2" xfId="40911" hidden="1" xr:uid="{00000000-0005-0000-0000-000070240000}"/>
    <cellStyle name="20% - Accent3 3 3 3 2" xfId="41249" hidden="1" xr:uid="{00000000-0005-0000-0000-000071240000}"/>
    <cellStyle name="20% - Accent3 3 3 3 2" xfId="41586" hidden="1" xr:uid="{00000000-0005-0000-0000-000072240000}"/>
    <cellStyle name="20% - Accent3 3 3 3 2" xfId="42151" hidden="1" xr:uid="{00000000-0005-0000-0000-000073240000}"/>
    <cellStyle name="20% - Accent3 3 3 3 2" xfId="42266" hidden="1" xr:uid="{00000000-0005-0000-0000-000074240000}"/>
    <cellStyle name="20% - Accent3 3 3 3 2" xfId="42989" hidden="1" xr:uid="{00000000-0005-0000-0000-000075240000}"/>
    <cellStyle name="20% - Accent3 3 3 3 2" xfId="43162" hidden="1" xr:uid="{00000000-0005-0000-0000-000076240000}"/>
    <cellStyle name="20% - Accent3 3 3 3 2" xfId="43555" hidden="1" xr:uid="{00000000-0005-0000-0000-000077240000}"/>
    <cellStyle name="20% - Accent3 3 3 3 2" xfId="43703" hidden="1" xr:uid="{00000000-0005-0000-0000-000078240000}"/>
    <cellStyle name="20% - Accent3 3 3 3 2" xfId="44041" hidden="1" xr:uid="{00000000-0005-0000-0000-000079240000}"/>
    <cellStyle name="20% - Accent3 3 3 3 2" xfId="44378" hidden="1" xr:uid="{00000000-0005-0000-0000-00007A240000}"/>
    <cellStyle name="20% - Accent3 3 3 3 2" xfId="38648" hidden="1" xr:uid="{00000000-0005-0000-0000-00007B240000}"/>
    <cellStyle name="20% - Accent3 3 3 3 2" xfId="32810" hidden="1" xr:uid="{00000000-0005-0000-0000-00007C240000}"/>
    <cellStyle name="20% - Accent3 3 3 3 2" xfId="30318" hidden="1" xr:uid="{00000000-0005-0000-0000-00007D240000}"/>
    <cellStyle name="20% - Accent3 3 3 3 2" xfId="29680" hidden="1" xr:uid="{00000000-0005-0000-0000-00007E240000}"/>
    <cellStyle name="20% - Accent3 3 3 3 2" xfId="28449" hidden="1" xr:uid="{00000000-0005-0000-0000-00007F240000}"/>
    <cellStyle name="20% - Accent3 3 3 3 2" xfId="27881" hidden="1" xr:uid="{00000000-0005-0000-0000-000080240000}"/>
    <cellStyle name="20% - Accent3 3 3 3 2" xfId="26726" hidden="1" xr:uid="{00000000-0005-0000-0000-000081240000}"/>
    <cellStyle name="20% - Accent3 3 3 3 2" xfId="25622" hidden="1" xr:uid="{00000000-0005-0000-0000-000082240000}"/>
    <cellStyle name="20% - Accent3 3 3 3 2" xfId="45081" hidden="1" xr:uid="{00000000-0005-0000-0000-000083240000}"/>
    <cellStyle name="20% - Accent3 3 3 3 2" xfId="45196" hidden="1" xr:uid="{00000000-0005-0000-0000-000084240000}"/>
    <cellStyle name="20% - Accent3 3 3 3 2" xfId="45919" hidden="1" xr:uid="{00000000-0005-0000-0000-000085240000}"/>
    <cellStyle name="20% - Accent3 3 3 3 2" xfId="46092" hidden="1" xr:uid="{00000000-0005-0000-0000-000086240000}"/>
    <cellStyle name="20% - Accent3 3 3 3 2" xfId="46485" hidden="1" xr:uid="{00000000-0005-0000-0000-000087240000}"/>
    <cellStyle name="20% - Accent3 3 3 3 2" xfId="46633" hidden="1" xr:uid="{00000000-0005-0000-0000-000088240000}"/>
    <cellStyle name="20% - Accent3 3 3 3 2" xfId="46971" hidden="1" xr:uid="{00000000-0005-0000-0000-000089240000}"/>
    <cellStyle name="20% - Accent3 3 3 3 2" xfId="47308" hidden="1" xr:uid="{00000000-0005-0000-0000-00008A240000}"/>
    <cellStyle name="20% - Accent3 3 3 3 2" xfId="47873" hidden="1" xr:uid="{00000000-0005-0000-0000-00008B240000}"/>
    <cellStyle name="20% - Accent3 3 3 3 2" xfId="47988" hidden="1" xr:uid="{00000000-0005-0000-0000-00008C240000}"/>
    <cellStyle name="20% - Accent3 3 3 3 2" xfId="48711" hidden="1" xr:uid="{00000000-0005-0000-0000-00008D240000}"/>
    <cellStyle name="20% - Accent3 3 3 3 2" xfId="48884" hidden="1" xr:uid="{00000000-0005-0000-0000-00008E240000}"/>
    <cellStyle name="20% - Accent3 3 3 3 2" xfId="49277" hidden="1" xr:uid="{00000000-0005-0000-0000-00008F240000}"/>
    <cellStyle name="20% - Accent3 3 3 3 2" xfId="49425" hidden="1" xr:uid="{00000000-0005-0000-0000-000090240000}"/>
    <cellStyle name="20% - Accent3 3 3 3 2" xfId="49763" hidden="1" xr:uid="{00000000-0005-0000-0000-000091240000}"/>
    <cellStyle name="20% - Accent3 3 3 3 2" xfId="50100" hidden="1" xr:uid="{00000000-0005-0000-0000-000092240000}"/>
    <cellStyle name="20% - Accent3 4 2 3 2" xfId="674" hidden="1" xr:uid="{00000000-0005-0000-0000-000093240000}"/>
    <cellStyle name="20% - Accent3 4 2 3 2" xfId="858" hidden="1" xr:uid="{00000000-0005-0000-0000-000094240000}"/>
    <cellStyle name="20% - Accent3 4 2 3 2" xfId="2876" hidden="1" xr:uid="{00000000-0005-0000-0000-000095240000}"/>
    <cellStyle name="20% - Accent3 4 2 3 2" xfId="3240" hidden="1" xr:uid="{00000000-0005-0000-0000-000096240000}"/>
    <cellStyle name="20% - Accent3 4 2 3 2" xfId="4404" hidden="1" xr:uid="{00000000-0005-0000-0000-000097240000}"/>
    <cellStyle name="20% - Accent3 4 2 3 2" xfId="4860" hidden="1" xr:uid="{00000000-0005-0000-0000-000098240000}"/>
    <cellStyle name="20% - Accent3 4 2 3 2" xfId="5702" hidden="1" xr:uid="{00000000-0005-0000-0000-000099240000}"/>
    <cellStyle name="20% - Accent3 4 2 3 2" xfId="6714" hidden="1" xr:uid="{00000000-0005-0000-0000-00009A240000}"/>
    <cellStyle name="20% - Accent3 4 2 3 2" xfId="8123" hidden="1" xr:uid="{00000000-0005-0000-0000-00009B240000}"/>
    <cellStyle name="20% - Accent3 4 2 3 2" xfId="8238" hidden="1" xr:uid="{00000000-0005-0000-0000-00009C240000}"/>
    <cellStyle name="20% - Accent3 4 2 3 2" xfId="8961" hidden="1" xr:uid="{00000000-0005-0000-0000-00009D240000}"/>
    <cellStyle name="20% - Accent3 4 2 3 2" xfId="9134" hidden="1" xr:uid="{00000000-0005-0000-0000-00009E240000}"/>
    <cellStyle name="20% - Accent3 4 2 3 2" xfId="9527" hidden="1" xr:uid="{00000000-0005-0000-0000-00009F240000}"/>
    <cellStyle name="20% - Accent3 4 2 3 2" xfId="9675" hidden="1" xr:uid="{00000000-0005-0000-0000-0000A0240000}"/>
    <cellStyle name="20% - Accent3 4 2 3 2" xfId="10013" hidden="1" xr:uid="{00000000-0005-0000-0000-0000A1240000}"/>
    <cellStyle name="20% - Accent3 4 2 3 2" xfId="10350" hidden="1" xr:uid="{00000000-0005-0000-0000-0000A2240000}"/>
    <cellStyle name="20% - Accent3 4 2 3 2" xfId="10915" hidden="1" xr:uid="{00000000-0005-0000-0000-0000A3240000}"/>
    <cellStyle name="20% - Accent3 4 2 3 2" xfId="11030" hidden="1" xr:uid="{00000000-0005-0000-0000-0000A4240000}"/>
    <cellStyle name="20% - Accent3 4 2 3 2" xfId="11753" hidden="1" xr:uid="{00000000-0005-0000-0000-0000A5240000}"/>
    <cellStyle name="20% - Accent3 4 2 3 2" xfId="11926" hidden="1" xr:uid="{00000000-0005-0000-0000-0000A6240000}"/>
    <cellStyle name="20% - Accent3 4 2 3 2" xfId="12319" hidden="1" xr:uid="{00000000-0005-0000-0000-0000A7240000}"/>
    <cellStyle name="20% - Accent3 4 2 3 2" xfId="12467" hidden="1" xr:uid="{00000000-0005-0000-0000-0000A8240000}"/>
    <cellStyle name="20% - Accent3 4 2 3 2" xfId="12805" hidden="1" xr:uid="{00000000-0005-0000-0000-0000A9240000}"/>
    <cellStyle name="20% - Accent3 4 2 3 2" xfId="13142" hidden="1" xr:uid="{00000000-0005-0000-0000-0000AA240000}"/>
    <cellStyle name="20% - Accent3 4 2 3 2" xfId="7209" hidden="1" xr:uid="{00000000-0005-0000-0000-0000AB240000}"/>
    <cellStyle name="20% - Accent3 4 2 3 2" xfId="6839" hidden="1" xr:uid="{00000000-0005-0000-0000-0000AC240000}"/>
    <cellStyle name="20% - Accent3 4 2 3 2" xfId="4686" hidden="1" xr:uid="{00000000-0005-0000-0000-0000AD240000}"/>
    <cellStyle name="20% - Accent3 4 2 3 2" xfId="4154" hidden="1" xr:uid="{00000000-0005-0000-0000-0000AE240000}"/>
    <cellStyle name="20% - Accent3 4 2 3 2" xfId="3039" hidden="1" xr:uid="{00000000-0005-0000-0000-0000AF240000}"/>
    <cellStyle name="20% - Accent3 4 2 3 2" xfId="2573" hidden="1" xr:uid="{00000000-0005-0000-0000-0000B0240000}"/>
    <cellStyle name="20% - Accent3 4 2 3 2" xfId="1370" hidden="1" xr:uid="{00000000-0005-0000-0000-0000B1240000}"/>
    <cellStyle name="20% - Accent3 4 2 3 2" xfId="303" hidden="1" xr:uid="{00000000-0005-0000-0000-0000B2240000}"/>
    <cellStyle name="20% - Accent3 4 2 3 2" xfId="14278" hidden="1" xr:uid="{00000000-0005-0000-0000-0000B3240000}"/>
    <cellStyle name="20% - Accent3 4 2 3 2" xfId="14393" hidden="1" xr:uid="{00000000-0005-0000-0000-0000B4240000}"/>
    <cellStyle name="20% - Accent3 4 2 3 2" xfId="15116" hidden="1" xr:uid="{00000000-0005-0000-0000-0000B5240000}"/>
    <cellStyle name="20% - Accent3 4 2 3 2" xfId="15289" hidden="1" xr:uid="{00000000-0005-0000-0000-0000B6240000}"/>
    <cellStyle name="20% - Accent3 4 2 3 2" xfId="15682" hidden="1" xr:uid="{00000000-0005-0000-0000-0000B7240000}"/>
    <cellStyle name="20% - Accent3 4 2 3 2" xfId="15830" hidden="1" xr:uid="{00000000-0005-0000-0000-0000B8240000}"/>
    <cellStyle name="20% - Accent3 4 2 3 2" xfId="16168" hidden="1" xr:uid="{00000000-0005-0000-0000-0000B9240000}"/>
    <cellStyle name="20% - Accent3 4 2 3 2" xfId="16505" hidden="1" xr:uid="{00000000-0005-0000-0000-0000BA240000}"/>
    <cellStyle name="20% - Accent3 4 2 3 2" xfId="17070" hidden="1" xr:uid="{00000000-0005-0000-0000-0000BB240000}"/>
    <cellStyle name="20% - Accent3 4 2 3 2" xfId="17185" hidden="1" xr:uid="{00000000-0005-0000-0000-0000BC240000}"/>
    <cellStyle name="20% - Accent3 4 2 3 2" xfId="17908" hidden="1" xr:uid="{00000000-0005-0000-0000-0000BD240000}"/>
    <cellStyle name="20% - Accent3 4 2 3 2" xfId="18081" hidden="1" xr:uid="{00000000-0005-0000-0000-0000BE240000}"/>
    <cellStyle name="20% - Accent3 4 2 3 2" xfId="18474" hidden="1" xr:uid="{00000000-0005-0000-0000-0000BF240000}"/>
    <cellStyle name="20% - Accent3 4 2 3 2" xfId="18622" hidden="1" xr:uid="{00000000-0005-0000-0000-0000C0240000}"/>
    <cellStyle name="20% - Accent3 4 2 3 2" xfId="18960" hidden="1" xr:uid="{00000000-0005-0000-0000-0000C1240000}"/>
    <cellStyle name="20% - Accent3 4 2 3 2" xfId="19297" hidden="1" xr:uid="{00000000-0005-0000-0000-0000C2240000}"/>
    <cellStyle name="20% - Accent3 4 2 3 2" xfId="13472" hidden="1" xr:uid="{00000000-0005-0000-0000-0000C3240000}"/>
    <cellStyle name="20% - Accent3 4 2 3 2" xfId="7635" hidden="1" xr:uid="{00000000-0005-0000-0000-0000C4240000}"/>
    <cellStyle name="20% - Accent3 4 2 3 2" xfId="5137" hidden="1" xr:uid="{00000000-0005-0000-0000-0000C5240000}"/>
    <cellStyle name="20% - Accent3 4 2 3 2" xfId="4492" hidden="1" xr:uid="{00000000-0005-0000-0000-0000C6240000}"/>
    <cellStyle name="20% - Accent3 4 2 3 2" xfId="3274" hidden="1" xr:uid="{00000000-0005-0000-0000-0000C7240000}"/>
    <cellStyle name="20% - Accent3 4 2 3 2" xfId="2703" hidden="1" xr:uid="{00000000-0005-0000-0000-0000C8240000}"/>
    <cellStyle name="20% - Accent3 4 2 3 2" xfId="1545" hidden="1" xr:uid="{00000000-0005-0000-0000-0000C9240000}"/>
    <cellStyle name="20% - Accent3 4 2 3 2" xfId="442" hidden="1" xr:uid="{00000000-0005-0000-0000-0000CA240000}"/>
    <cellStyle name="20% - Accent3 4 2 3 2" xfId="20000" hidden="1" xr:uid="{00000000-0005-0000-0000-0000CB240000}"/>
    <cellStyle name="20% - Accent3 4 2 3 2" xfId="20115" hidden="1" xr:uid="{00000000-0005-0000-0000-0000CC240000}"/>
    <cellStyle name="20% - Accent3 4 2 3 2" xfId="20838" hidden="1" xr:uid="{00000000-0005-0000-0000-0000CD240000}"/>
    <cellStyle name="20% - Accent3 4 2 3 2" xfId="21011" hidden="1" xr:uid="{00000000-0005-0000-0000-0000CE240000}"/>
    <cellStyle name="20% - Accent3 4 2 3 2" xfId="21404" hidden="1" xr:uid="{00000000-0005-0000-0000-0000CF240000}"/>
    <cellStyle name="20% - Accent3 4 2 3 2" xfId="21552" hidden="1" xr:uid="{00000000-0005-0000-0000-0000D0240000}"/>
    <cellStyle name="20% - Accent3 4 2 3 2" xfId="21890" hidden="1" xr:uid="{00000000-0005-0000-0000-0000D1240000}"/>
    <cellStyle name="20% - Accent3 4 2 3 2" xfId="22227" hidden="1" xr:uid="{00000000-0005-0000-0000-0000D2240000}"/>
    <cellStyle name="20% - Accent3 4 2 3 2" xfId="22792" hidden="1" xr:uid="{00000000-0005-0000-0000-0000D3240000}"/>
    <cellStyle name="20% - Accent3 4 2 3 2" xfId="22907" hidden="1" xr:uid="{00000000-0005-0000-0000-0000D4240000}"/>
    <cellStyle name="20% - Accent3 4 2 3 2" xfId="23630" hidden="1" xr:uid="{00000000-0005-0000-0000-0000D5240000}"/>
    <cellStyle name="20% - Accent3 4 2 3 2" xfId="23803" hidden="1" xr:uid="{00000000-0005-0000-0000-0000D6240000}"/>
    <cellStyle name="20% - Accent3 4 2 3 2" xfId="24196" hidden="1" xr:uid="{00000000-0005-0000-0000-0000D7240000}"/>
    <cellStyle name="20% - Accent3 4 2 3 2" xfId="24344" hidden="1" xr:uid="{00000000-0005-0000-0000-0000D8240000}"/>
    <cellStyle name="20% - Accent3 4 2 3 2" xfId="24682" hidden="1" xr:uid="{00000000-0005-0000-0000-0000D9240000}"/>
    <cellStyle name="20% - Accent3 4 2 3 2" xfId="25019" hidden="1" xr:uid="{00000000-0005-0000-0000-0000DA240000}"/>
    <cellStyle name="20% - Accent3 4 2 3 2" xfId="25802" hidden="1" xr:uid="{00000000-0005-0000-0000-0000DB240000}"/>
    <cellStyle name="20% - Accent3 4 2 3 2" xfId="25986" hidden="1" xr:uid="{00000000-0005-0000-0000-0000DC240000}"/>
    <cellStyle name="20% - Accent3 4 2 3 2" xfId="28004" hidden="1" xr:uid="{00000000-0005-0000-0000-0000DD240000}"/>
    <cellStyle name="20% - Accent3 4 2 3 2" xfId="28368" hidden="1" xr:uid="{00000000-0005-0000-0000-0000DE240000}"/>
    <cellStyle name="20% - Accent3 4 2 3 2" xfId="29532" hidden="1" xr:uid="{00000000-0005-0000-0000-0000DF240000}"/>
    <cellStyle name="20% - Accent3 4 2 3 2" xfId="29988" hidden="1" xr:uid="{00000000-0005-0000-0000-0000E0240000}"/>
    <cellStyle name="20% - Accent3 4 2 3 2" xfId="30830" hidden="1" xr:uid="{00000000-0005-0000-0000-0000E1240000}"/>
    <cellStyle name="20% - Accent3 4 2 3 2" xfId="31842" hidden="1" xr:uid="{00000000-0005-0000-0000-0000E2240000}"/>
    <cellStyle name="20% - Accent3 4 2 3 2" xfId="33251" hidden="1" xr:uid="{00000000-0005-0000-0000-0000E3240000}"/>
    <cellStyle name="20% - Accent3 4 2 3 2" xfId="33366" hidden="1" xr:uid="{00000000-0005-0000-0000-0000E4240000}"/>
    <cellStyle name="20% - Accent3 4 2 3 2" xfId="34089" hidden="1" xr:uid="{00000000-0005-0000-0000-0000E5240000}"/>
    <cellStyle name="20% - Accent3 4 2 3 2" xfId="34262" hidden="1" xr:uid="{00000000-0005-0000-0000-0000E6240000}"/>
    <cellStyle name="20% - Accent3 4 2 3 2" xfId="34655" hidden="1" xr:uid="{00000000-0005-0000-0000-0000E7240000}"/>
    <cellStyle name="20% - Accent3 4 2 3 2" xfId="34803" hidden="1" xr:uid="{00000000-0005-0000-0000-0000E8240000}"/>
    <cellStyle name="20% - Accent3 4 2 3 2" xfId="35141" hidden="1" xr:uid="{00000000-0005-0000-0000-0000E9240000}"/>
    <cellStyle name="20% - Accent3 4 2 3 2" xfId="35478" hidden="1" xr:uid="{00000000-0005-0000-0000-0000EA240000}"/>
    <cellStyle name="20% - Accent3 4 2 3 2" xfId="36043" hidden="1" xr:uid="{00000000-0005-0000-0000-0000EB240000}"/>
    <cellStyle name="20% - Accent3 4 2 3 2" xfId="36158" hidden="1" xr:uid="{00000000-0005-0000-0000-0000EC240000}"/>
    <cellStyle name="20% - Accent3 4 2 3 2" xfId="36881" hidden="1" xr:uid="{00000000-0005-0000-0000-0000ED240000}"/>
    <cellStyle name="20% - Accent3 4 2 3 2" xfId="37054" hidden="1" xr:uid="{00000000-0005-0000-0000-0000EE240000}"/>
    <cellStyle name="20% - Accent3 4 2 3 2" xfId="37447" hidden="1" xr:uid="{00000000-0005-0000-0000-0000EF240000}"/>
    <cellStyle name="20% - Accent3 4 2 3 2" xfId="37595" hidden="1" xr:uid="{00000000-0005-0000-0000-0000F0240000}"/>
    <cellStyle name="20% - Accent3 4 2 3 2" xfId="37933" hidden="1" xr:uid="{00000000-0005-0000-0000-0000F1240000}"/>
    <cellStyle name="20% - Accent3 4 2 3 2" xfId="38270" hidden="1" xr:uid="{00000000-0005-0000-0000-0000F2240000}"/>
    <cellStyle name="20% - Accent3 4 2 3 2" xfId="32337" hidden="1" xr:uid="{00000000-0005-0000-0000-0000F3240000}"/>
    <cellStyle name="20% - Accent3 4 2 3 2" xfId="31967" hidden="1" xr:uid="{00000000-0005-0000-0000-0000F4240000}"/>
    <cellStyle name="20% - Accent3 4 2 3 2" xfId="29814" hidden="1" xr:uid="{00000000-0005-0000-0000-0000F5240000}"/>
    <cellStyle name="20% - Accent3 4 2 3 2" xfId="29282" hidden="1" xr:uid="{00000000-0005-0000-0000-0000F6240000}"/>
    <cellStyle name="20% - Accent3 4 2 3 2" xfId="28167" hidden="1" xr:uid="{00000000-0005-0000-0000-0000F7240000}"/>
    <cellStyle name="20% - Accent3 4 2 3 2" xfId="27701" hidden="1" xr:uid="{00000000-0005-0000-0000-0000F8240000}"/>
    <cellStyle name="20% - Accent3 4 2 3 2" xfId="26498" hidden="1" xr:uid="{00000000-0005-0000-0000-0000F9240000}"/>
    <cellStyle name="20% - Accent3 4 2 3 2" xfId="25431" hidden="1" xr:uid="{00000000-0005-0000-0000-0000FA240000}"/>
    <cellStyle name="20% - Accent3 4 2 3 2" xfId="39406" hidden="1" xr:uid="{00000000-0005-0000-0000-0000FB240000}"/>
    <cellStyle name="20% - Accent3 4 2 3 2" xfId="39521" hidden="1" xr:uid="{00000000-0005-0000-0000-0000FC240000}"/>
    <cellStyle name="20% - Accent3 4 2 3 2" xfId="40244" hidden="1" xr:uid="{00000000-0005-0000-0000-0000FD240000}"/>
    <cellStyle name="20% - Accent3 4 2 3 2" xfId="40417" hidden="1" xr:uid="{00000000-0005-0000-0000-0000FE240000}"/>
    <cellStyle name="20% - Accent3 4 2 3 2" xfId="40810" hidden="1" xr:uid="{00000000-0005-0000-0000-0000FF240000}"/>
    <cellStyle name="20% - Accent3 4 2 3 2" xfId="40958" hidden="1" xr:uid="{00000000-0005-0000-0000-000000250000}"/>
    <cellStyle name="20% - Accent3 4 2 3 2" xfId="41296" hidden="1" xr:uid="{00000000-0005-0000-0000-000001250000}"/>
    <cellStyle name="20% - Accent3 4 2 3 2" xfId="41633" hidden="1" xr:uid="{00000000-0005-0000-0000-000002250000}"/>
    <cellStyle name="20% - Accent3 4 2 3 2" xfId="42198" hidden="1" xr:uid="{00000000-0005-0000-0000-000003250000}"/>
    <cellStyle name="20% - Accent3 4 2 3 2" xfId="42313" hidden="1" xr:uid="{00000000-0005-0000-0000-000004250000}"/>
    <cellStyle name="20% - Accent3 4 2 3 2" xfId="43036" hidden="1" xr:uid="{00000000-0005-0000-0000-000005250000}"/>
    <cellStyle name="20% - Accent3 4 2 3 2" xfId="43209" hidden="1" xr:uid="{00000000-0005-0000-0000-000006250000}"/>
    <cellStyle name="20% - Accent3 4 2 3 2" xfId="43602" hidden="1" xr:uid="{00000000-0005-0000-0000-000007250000}"/>
    <cellStyle name="20% - Accent3 4 2 3 2" xfId="43750" hidden="1" xr:uid="{00000000-0005-0000-0000-000008250000}"/>
    <cellStyle name="20% - Accent3 4 2 3 2" xfId="44088" hidden="1" xr:uid="{00000000-0005-0000-0000-000009250000}"/>
    <cellStyle name="20% - Accent3 4 2 3 2" xfId="44425" hidden="1" xr:uid="{00000000-0005-0000-0000-00000A250000}"/>
    <cellStyle name="20% - Accent3 4 2 3 2" xfId="38600" hidden="1" xr:uid="{00000000-0005-0000-0000-00000B250000}"/>
    <cellStyle name="20% - Accent3 4 2 3 2" xfId="32763" hidden="1" xr:uid="{00000000-0005-0000-0000-00000C250000}"/>
    <cellStyle name="20% - Accent3 4 2 3 2" xfId="30265" hidden="1" xr:uid="{00000000-0005-0000-0000-00000D250000}"/>
    <cellStyle name="20% - Accent3 4 2 3 2" xfId="29620" hidden="1" xr:uid="{00000000-0005-0000-0000-00000E250000}"/>
    <cellStyle name="20% - Accent3 4 2 3 2" xfId="28402" hidden="1" xr:uid="{00000000-0005-0000-0000-00000F250000}"/>
    <cellStyle name="20% - Accent3 4 2 3 2" xfId="27831" hidden="1" xr:uid="{00000000-0005-0000-0000-000010250000}"/>
    <cellStyle name="20% - Accent3 4 2 3 2" xfId="26673" hidden="1" xr:uid="{00000000-0005-0000-0000-000011250000}"/>
    <cellStyle name="20% - Accent3 4 2 3 2" xfId="25570" hidden="1" xr:uid="{00000000-0005-0000-0000-000012250000}"/>
    <cellStyle name="20% - Accent3 4 2 3 2" xfId="45128" hidden="1" xr:uid="{00000000-0005-0000-0000-000013250000}"/>
    <cellStyle name="20% - Accent3 4 2 3 2" xfId="45243" hidden="1" xr:uid="{00000000-0005-0000-0000-000014250000}"/>
    <cellStyle name="20% - Accent3 4 2 3 2" xfId="45966" hidden="1" xr:uid="{00000000-0005-0000-0000-000015250000}"/>
    <cellStyle name="20% - Accent3 4 2 3 2" xfId="46139" hidden="1" xr:uid="{00000000-0005-0000-0000-000016250000}"/>
    <cellStyle name="20% - Accent3 4 2 3 2" xfId="46532" hidden="1" xr:uid="{00000000-0005-0000-0000-000017250000}"/>
    <cellStyle name="20% - Accent3 4 2 3 2" xfId="46680" hidden="1" xr:uid="{00000000-0005-0000-0000-000018250000}"/>
    <cellStyle name="20% - Accent3 4 2 3 2" xfId="47018" hidden="1" xr:uid="{00000000-0005-0000-0000-000019250000}"/>
    <cellStyle name="20% - Accent3 4 2 3 2" xfId="47355" hidden="1" xr:uid="{00000000-0005-0000-0000-00001A250000}"/>
    <cellStyle name="20% - Accent3 4 2 3 2" xfId="47920" hidden="1" xr:uid="{00000000-0005-0000-0000-00001B250000}"/>
    <cellStyle name="20% - Accent3 4 2 3 2" xfId="48035" hidden="1" xr:uid="{00000000-0005-0000-0000-00001C250000}"/>
    <cellStyle name="20% - Accent3 4 2 3 2" xfId="48758" hidden="1" xr:uid="{00000000-0005-0000-0000-00001D250000}"/>
    <cellStyle name="20% - Accent3 4 2 3 2" xfId="48931" hidden="1" xr:uid="{00000000-0005-0000-0000-00001E250000}"/>
    <cellStyle name="20% - Accent3 4 2 3 2" xfId="49324" hidden="1" xr:uid="{00000000-0005-0000-0000-00001F250000}"/>
    <cellStyle name="20% - Accent3 4 2 3 2" xfId="49472" hidden="1" xr:uid="{00000000-0005-0000-0000-000020250000}"/>
    <cellStyle name="20% - Accent3 4 2 3 2" xfId="49810" hidden="1" xr:uid="{00000000-0005-0000-0000-000021250000}"/>
    <cellStyle name="20% - Accent3 4 2 3 2" xfId="50147" hidden="1" xr:uid="{00000000-0005-0000-0000-000022250000}"/>
    <cellStyle name="20% - Accent3 4 2 4 2" xfId="630" hidden="1" xr:uid="{00000000-0005-0000-0000-000023250000}"/>
    <cellStyle name="20% - Accent3 4 2 4 2" xfId="814" hidden="1" xr:uid="{00000000-0005-0000-0000-000024250000}"/>
    <cellStyle name="20% - Accent3 4 2 4 2" xfId="2832" hidden="1" xr:uid="{00000000-0005-0000-0000-000025250000}"/>
    <cellStyle name="20% - Accent3 4 2 4 2" xfId="3196" hidden="1" xr:uid="{00000000-0005-0000-0000-000026250000}"/>
    <cellStyle name="20% - Accent3 4 2 4 2" xfId="4360" hidden="1" xr:uid="{00000000-0005-0000-0000-000027250000}"/>
    <cellStyle name="20% - Accent3 4 2 4 2" xfId="4816" hidden="1" xr:uid="{00000000-0005-0000-0000-000028250000}"/>
    <cellStyle name="20% - Accent3 4 2 4 2" xfId="5658" hidden="1" xr:uid="{00000000-0005-0000-0000-000029250000}"/>
    <cellStyle name="20% - Accent3 4 2 4 2" xfId="6670" hidden="1" xr:uid="{00000000-0005-0000-0000-00002A250000}"/>
    <cellStyle name="20% - Accent3 4 2 4 2" xfId="8079" hidden="1" xr:uid="{00000000-0005-0000-0000-00002B250000}"/>
    <cellStyle name="20% - Accent3 4 2 4 2" xfId="8194" hidden="1" xr:uid="{00000000-0005-0000-0000-00002C250000}"/>
    <cellStyle name="20% - Accent3 4 2 4 2" xfId="8917" hidden="1" xr:uid="{00000000-0005-0000-0000-00002D250000}"/>
    <cellStyle name="20% - Accent3 4 2 4 2" xfId="9090" hidden="1" xr:uid="{00000000-0005-0000-0000-00002E250000}"/>
    <cellStyle name="20% - Accent3 4 2 4 2" xfId="9483" hidden="1" xr:uid="{00000000-0005-0000-0000-00002F250000}"/>
    <cellStyle name="20% - Accent3 4 2 4 2" xfId="9631" hidden="1" xr:uid="{00000000-0005-0000-0000-000030250000}"/>
    <cellStyle name="20% - Accent3 4 2 4 2" xfId="9969" hidden="1" xr:uid="{00000000-0005-0000-0000-000031250000}"/>
    <cellStyle name="20% - Accent3 4 2 4 2" xfId="10306" hidden="1" xr:uid="{00000000-0005-0000-0000-000032250000}"/>
    <cellStyle name="20% - Accent3 4 2 4 2" xfId="10871" hidden="1" xr:uid="{00000000-0005-0000-0000-000033250000}"/>
    <cellStyle name="20% - Accent3 4 2 4 2" xfId="10986" hidden="1" xr:uid="{00000000-0005-0000-0000-000034250000}"/>
    <cellStyle name="20% - Accent3 4 2 4 2" xfId="11709" hidden="1" xr:uid="{00000000-0005-0000-0000-000035250000}"/>
    <cellStyle name="20% - Accent3 4 2 4 2" xfId="11882" hidden="1" xr:uid="{00000000-0005-0000-0000-000036250000}"/>
    <cellStyle name="20% - Accent3 4 2 4 2" xfId="12275" hidden="1" xr:uid="{00000000-0005-0000-0000-000037250000}"/>
    <cellStyle name="20% - Accent3 4 2 4 2" xfId="12423" hidden="1" xr:uid="{00000000-0005-0000-0000-000038250000}"/>
    <cellStyle name="20% - Accent3 4 2 4 2" xfId="12761" hidden="1" xr:uid="{00000000-0005-0000-0000-000039250000}"/>
    <cellStyle name="20% - Accent3 4 2 4 2" xfId="13098" hidden="1" xr:uid="{00000000-0005-0000-0000-00003A250000}"/>
    <cellStyle name="20% - Accent3 4 2 4 2" xfId="7254" hidden="1" xr:uid="{00000000-0005-0000-0000-00003B250000}"/>
    <cellStyle name="20% - Accent3 4 2 4 2" xfId="6883" hidden="1" xr:uid="{00000000-0005-0000-0000-00003C250000}"/>
    <cellStyle name="20% - Accent3 4 2 4 2" xfId="4730" hidden="1" xr:uid="{00000000-0005-0000-0000-00003D250000}"/>
    <cellStyle name="20% - Accent3 4 2 4 2" xfId="4198" hidden="1" xr:uid="{00000000-0005-0000-0000-00003E250000}"/>
    <cellStyle name="20% - Accent3 4 2 4 2" xfId="3084" hidden="1" xr:uid="{00000000-0005-0000-0000-00003F250000}"/>
    <cellStyle name="20% - Accent3 4 2 4 2" xfId="2617" hidden="1" xr:uid="{00000000-0005-0000-0000-000040250000}"/>
    <cellStyle name="20% - Accent3 4 2 4 2" xfId="1421" hidden="1" xr:uid="{00000000-0005-0000-0000-000041250000}"/>
    <cellStyle name="20% - Accent3 4 2 4 2" xfId="376" hidden="1" xr:uid="{00000000-0005-0000-0000-000042250000}"/>
    <cellStyle name="20% - Accent3 4 2 4 2" xfId="14234" hidden="1" xr:uid="{00000000-0005-0000-0000-000043250000}"/>
    <cellStyle name="20% - Accent3 4 2 4 2" xfId="14349" hidden="1" xr:uid="{00000000-0005-0000-0000-000044250000}"/>
    <cellStyle name="20% - Accent3 4 2 4 2" xfId="15072" hidden="1" xr:uid="{00000000-0005-0000-0000-000045250000}"/>
    <cellStyle name="20% - Accent3 4 2 4 2" xfId="15245" hidden="1" xr:uid="{00000000-0005-0000-0000-000046250000}"/>
    <cellStyle name="20% - Accent3 4 2 4 2" xfId="15638" hidden="1" xr:uid="{00000000-0005-0000-0000-000047250000}"/>
    <cellStyle name="20% - Accent3 4 2 4 2" xfId="15786" hidden="1" xr:uid="{00000000-0005-0000-0000-000048250000}"/>
    <cellStyle name="20% - Accent3 4 2 4 2" xfId="16124" hidden="1" xr:uid="{00000000-0005-0000-0000-000049250000}"/>
    <cellStyle name="20% - Accent3 4 2 4 2" xfId="16461" hidden="1" xr:uid="{00000000-0005-0000-0000-00004A250000}"/>
    <cellStyle name="20% - Accent3 4 2 4 2" xfId="17026" hidden="1" xr:uid="{00000000-0005-0000-0000-00004B250000}"/>
    <cellStyle name="20% - Accent3 4 2 4 2" xfId="17141" hidden="1" xr:uid="{00000000-0005-0000-0000-00004C250000}"/>
    <cellStyle name="20% - Accent3 4 2 4 2" xfId="17864" hidden="1" xr:uid="{00000000-0005-0000-0000-00004D250000}"/>
    <cellStyle name="20% - Accent3 4 2 4 2" xfId="18037" hidden="1" xr:uid="{00000000-0005-0000-0000-00004E250000}"/>
    <cellStyle name="20% - Accent3 4 2 4 2" xfId="18430" hidden="1" xr:uid="{00000000-0005-0000-0000-00004F250000}"/>
    <cellStyle name="20% - Accent3 4 2 4 2" xfId="18578" hidden="1" xr:uid="{00000000-0005-0000-0000-000050250000}"/>
    <cellStyle name="20% - Accent3 4 2 4 2" xfId="18916" hidden="1" xr:uid="{00000000-0005-0000-0000-000051250000}"/>
    <cellStyle name="20% - Accent3 4 2 4 2" xfId="19253" hidden="1" xr:uid="{00000000-0005-0000-0000-000052250000}"/>
    <cellStyle name="20% - Accent3 4 2 4 2" xfId="13517" hidden="1" xr:uid="{00000000-0005-0000-0000-000053250000}"/>
    <cellStyle name="20% - Accent3 4 2 4 2" xfId="7679" hidden="1" xr:uid="{00000000-0005-0000-0000-000054250000}"/>
    <cellStyle name="20% - Accent3 4 2 4 2" xfId="5187" hidden="1" xr:uid="{00000000-0005-0000-0000-000055250000}"/>
    <cellStyle name="20% - Accent3 4 2 4 2" xfId="4549" hidden="1" xr:uid="{00000000-0005-0000-0000-000056250000}"/>
    <cellStyle name="20% - Accent3 4 2 4 2" xfId="3318" hidden="1" xr:uid="{00000000-0005-0000-0000-000057250000}"/>
    <cellStyle name="20% - Accent3 4 2 4 2" xfId="2750" hidden="1" xr:uid="{00000000-0005-0000-0000-000058250000}"/>
    <cellStyle name="20% - Accent3 4 2 4 2" xfId="1595" hidden="1" xr:uid="{00000000-0005-0000-0000-000059250000}"/>
    <cellStyle name="20% - Accent3 4 2 4 2" xfId="491" hidden="1" xr:uid="{00000000-0005-0000-0000-00005A250000}"/>
    <cellStyle name="20% - Accent3 4 2 4 2" xfId="19956" hidden="1" xr:uid="{00000000-0005-0000-0000-00005B250000}"/>
    <cellStyle name="20% - Accent3 4 2 4 2" xfId="20071" hidden="1" xr:uid="{00000000-0005-0000-0000-00005C250000}"/>
    <cellStyle name="20% - Accent3 4 2 4 2" xfId="20794" hidden="1" xr:uid="{00000000-0005-0000-0000-00005D250000}"/>
    <cellStyle name="20% - Accent3 4 2 4 2" xfId="20967" hidden="1" xr:uid="{00000000-0005-0000-0000-00005E250000}"/>
    <cellStyle name="20% - Accent3 4 2 4 2" xfId="21360" hidden="1" xr:uid="{00000000-0005-0000-0000-00005F250000}"/>
    <cellStyle name="20% - Accent3 4 2 4 2" xfId="21508" hidden="1" xr:uid="{00000000-0005-0000-0000-000060250000}"/>
    <cellStyle name="20% - Accent3 4 2 4 2" xfId="21846" hidden="1" xr:uid="{00000000-0005-0000-0000-000061250000}"/>
    <cellStyle name="20% - Accent3 4 2 4 2" xfId="22183" hidden="1" xr:uid="{00000000-0005-0000-0000-000062250000}"/>
    <cellStyle name="20% - Accent3 4 2 4 2" xfId="22748" hidden="1" xr:uid="{00000000-0005-0000-0000-000063250000}"/>
    <cellStyle name="20% - Accent3 4 2 4 2" xfId="22863" hidden="1" xr:uid="{00000000-0005-0000-0000-000064250000}"/>
    <cellStyle name="20% - Accent3 4 2 4 2" xfId="23586" hidden="1" xr:uid="{00000000-0005-0000-0000-000065250000}"/>
    <cellStyle name="20% - Accent3 4 2 4 2" xfId="23759" hidden="1" xr:uid="{00000000-0005-0000-0000-000066250000}"/>
    <cellStyle name="20% - Accent3 4 2 4 2" xfId="24152" hidden="1" xr:uid="{00000000-0005-0000-0000-000067250000}"/>
    <cellStyle name="20% - Accent3 4 2 4 2" xfId="24300" hidden="1" xr:uid="{00000000-0005-0000-0000-000068250000}"/>
    <cellStyle name="20% - Accent3 4 2 4 2" xfId="24638" hidden="1" xr:uid="{00000000-0005-0000-0000-000069250000}"/>
    <cellStyle name="20% - Accent3 4 2 4 2" xfId="24975" hidden="1" xr:uid="{00000000-0005-0000-0000-00006A250000}"/>
    <cellStyle name="20% - Accent3 4 2 4 2" xfId="25758" hidden="1" xr:uid="{00000000-0005-0000-0000-00006B250000}"/>
    <cellStyle name="20% - Accent3 4 2 4 2" xfId="25942" hidden="1" xr:uid="{00000000-0005-0000-0000-00006C250000}"/>
    <cellStyle name="20% - Accent3 4 2 4 2" xfId="27960" hidden="1" xr:uid="{00000000-0005-0000-0000-00006D250000}"/>
    <cellStyle name="20% - Accent3 4 2 4 2" xfId="28324" hidden="1" xr:uid="{00000000-0005-0000-0000-00006E250000}"/>
    <cellStyle name="20% - Accent3 4 2 4 2" xfId="29488" hidden="1" xr:uid="{00000000-0005-0000-0000-00006F250000}"/>
    <cellStyle name="20% - Accent3 4 2 4 2" xfId="29944" hidden="1" xr:uid="{00000000-0005-0000-0000-000070250000}"/>
    <cellStyle name="20% - Accent3 4 2 4 2" xfId="30786" hidden="1" xr:uid="{00000000-0005-0000-0000-000071250000}"/>
    <cellStyle name="20% - Accent3 4 2 4 2" xfId="31798" hidden="1" xr:uid="{00000000-0005-0000-0000-000072250000}"/>
    <cellStyle name="20% - Accent3 4 2 4 2" xfId="33207" hidden="1" xr:uid="{00000000-0005-0000-0000-000073250000}"/>
    <cellStyle name="20% - Accent3 4 2 4 2" xfId="33322" hidden="1" xr:uid="{00000000-0005-0000-0000-000074250000}"/>
    <cellStyle name="20% - Accent3 4 2 4 2" xfId="34045" hidden="1" xr:uid="{00000000-0005-0000-0000-000075250000}"/>
    <cellStyle name="20% - Accent3 4 2 4 2" xfId="34218" hidden="1" xr:uid="{00000000-0005-0000-0000-000076250000}"/>
    <cellStyle name="20% - Accent3 4 2 4 2" xfId="34611" hidden="1" xr:uid="{00000000-0005-0000-0000-000077250000}"/>
    <cellStyle name="20% - Accent3 4 2 4 2" xfId="34759" hidden="1" xr:uid="{00000000-0005-0000-0000-000078250000}"/>
    <cellStyle name="20% - Accent3 4 2 4 2" xfId="35097" hidden="1" xr:uid="{00000000-0005-0000-0000-000079250000}"/>
    <cellStyle name="20% - Accent3 4 2 4 2" xfId="35434" hidden="1" xr:uid="{00000000-0005-0000-0000-00007A250000}"/>
    <cellStyle name="20% - Accent3 4 2 4 2" xfId="35999" hidden="1" xr:uid="{00000000-0005-0000-0000-00007B250000}"/>
    <cellStyle name="20% - Accent3 4 2 4 2" xfId="36114" hidden="1" xr:uid="{00000000-0005-0000-0000-00007C250000}"/>
    <cellStyle name="20% - Accent3 4 2 4 2" xfId="36837" hidden="1" xr:uid="{00000000-0005-0000-0000-00007D250000}"/>
    <cellStyle name="20% - Accent3 4 2 4 2" xfId="37010" hidden="1" xr:uid="{00000000-0005-0000-0000-00007E250000}"/>
    <cellStyle name="20% - Accent3 4 2 4 2" xfId="37403" hidden="1" xr:uid="{00000000-0005-0000-0000-00007F250000}"/>
    <cellStyle name="20% - Accent3 4 2 4 2" xfId="37551" hidden="1" xr:uid="{00000000-0005-0000-0000-000080250000}"/>
    <cellStyle name="20% - Accent3 4 2 4 2" xfId="37889" hidden="1" xr:uid="{00000000-0005-0000-0000-000081250000}"/>
    <cellStyle name="20% - Accent3 4 2 4 2" xfId="38226" hidden="1" xr:uid="{00000000-0005-0000-0000-000082250000}"/>
    <cellStyle name="20% - Accent3 4 2 4 2" xfId="32382" hidden="1" xr:uid="{00000000-0005-0000-0000-000083250000}"/>
    <cellStyle name="20% - Accent3 4 2 4 2" xfId="32011" hidden="1" xr:uid="{00000000-0005-0000-0000-000084250000}"/>
    <cellStyle name="20% - Accent3 4 2 4 2" xfId="29858" hidden="1" xr:uid="{00000000-0005-0000-0000-000085250000}"/>
    <cellStyle name="20% - Accent3 4 2 4 2" xfId="29326" hidden="1" xr:uid="{00000000-0005-0000-0000-000086250000}"/>
    <cellStyle name="20% - Accent3 4 2 4 2" xfId="28212" hidden="1" xr:uid="{00000000-0005-0000-0000-000087250000}"/>
    <cellStyle name="20% - Accent3 4 2 4 2" xfId="27745" hidden="1" xr:uid="{00000000-0005-0000-0000-000088250000}"/>
    <cellStyle name="20% - Accent3 4 2 4 2" xfId="26549" hidden="1" xr:uid="{00000000-0005-0000-0000-000089250000}"/>
    <cellStyle name="20% - Accent3 4 2 4 2" xfId="25504" hidden="1" xr:uid="{00000000-0005-0000-0000-00008A250000}"/>
    <cellStyle name="20% - Accent3 4 2 4 2" xfId="39362" hidden="1" xr:uid="{00000000-0005-0000-0000-00008B250000}"/>
    <cellStyle name="20% - Accent3 4 2 4 2" xfId="39477" hidden="1" xr:uid="{00000000-0005-0000-0000-00008C250000}"/>
    <cellStyle name="20% - Accent3 4 2 4 2" xfId="40200" hidden="1" xr:uid="{00000000-0005-0000-0000-00008D250000}"/>
    <cellStyle name="20% - Accent3 4 2 4 2" xfId="40373" hidden="1" xr:uid="{00000000-0005-0000-0000-00008E250000}"/>
    <cellStyle name="20% - Accent3 4 2 4 2" xfId="40766" hidden="1" xr:uid="{00000000-0005-0000-0000-00008F250000}"/>
    <cellStyle name="20% - Accent3 4 2 4 2" xfId="40914" hidden="1" xr:uid="{00000000-0005-0000-0000-000090250000}"/>
    <cellStyle name="20% - Accent3 4 2 4 2" xfId="41252" hidden="1" xr:uid="{00000000-0005-0000-0000-000091250000}"/>
    <cellStyle name="20% - Accent3 4 2 4 2" xfId="41589" hidden="1" xr:uid="{00000000-0005-0000-0000-000092250000}"/>
    <cellStyle name="20% - Accent3 4 2 4 2" xfId="42154" hidden="1" xr:uid="{00000000-0005-0000-0000-000093250000}"/>
    <cellStyle name="20% - Accent3 4 2 4 2" xfId="42269" hidden="1" xr:uid="{00000000-0005-0000-0000-000094250000}"/>
    <cellStyle name="20% - Accent3 4 2 4 2" xfId="42992" hidden="1" xr:uid="{00000000-0005-0000-0000-000095250000}"/>
    <cellStyle name="20% - Accent3 4 2 4 2" xfId="43165" hidden="1" xr:uid="{00000000-0005-0000-0000-000096250000}"/>
    <cellStyle name="20% - Accent3 4 2 4 2" xfId="43558" hidden="1" xr:uid="{00000000-0005-0000-0000-000097250000}"/>
    <cellStyle name="20% - Accent3 4 2 4 2" xfId="43706" hidden="1" xr:uid="{00000000-0005-0000-0000-000098250000}"/>
    <cellStyle name="20% - Accent3 4 2 4 2" xfId="44044" hidden="1" xr:uid="{00000000-0005-0000-0000-000099250000}"/>
    <cellStyle name="20% - Accent3 4 2 4 2" xfId="44381" hidden="1" xr:uid="{00000000-0005-0000-0000-00009A250000}"/>
    <cellStyle name="20% - Accent3 4 2 4 2" xfId="38645" hidden="1" xr:uid="{00000000-0005-0000-0000-00009B250000}"/>
    <cellStyle name="20% - Accent3 4 2 4 2" xfId="32807" hidden="1" xr:uid="{00000000-0005-0000-0000-00009C250000}"/>
    <cellStyle name="20% - Accent3 4 2 4 2" xfId="30315" hidden="1" xr:uid="{00000000-0005-0000-0000-00009D250000}"/>
    <cellStyle name="20% - Accent3 4 2 4 2" xfId="29677" hidden="1" xr:uid="{00000000-0005-0000-0000-00009E250000}"/>
    <cellStyle name="20% - Accent3 4 2 4 2" xfId="28446" hidden="1" xr:uid="{00000000-0005-0000-0000-00009F250000}"/>
    <cellStyle name="20% - Accent3 4 2 4 2" xfId="27878" hidden="1" xr:uid="{00000000-0005-0000-0000-0000A0250000}"/>
    <cellStyle name="20% - Accent3 4 2 4 2" xfId="26723" hidden="1" xr:uid="{00000000-0005-0000-0000-0000A1250000}"/>
    <cellStyle name="20% - Accent3 4 2 4 2" xfId="25619" hidden="1" xr:uid="{00000000-0005-0000-0000-0000A2250000}"/>
    <cellStyle name="20% - Accent3 4 2 4 2" xfId="45084" hidden="1" xr:uid="{00000000-0005-0000-0000-0000A3250000}"/>
    <cellStyle name="20% - Accent3 4 2 4 2" xfId="45199" hidden="1" xr:uid="{00000000-0005-0000-0000-0000A4250000}"/>
    <cellStyle name="20% - Accent3 4 2 4 2" xfId="45922" hidden="1" xr:uid="{00000000-0005-0000-0000-0000A5250000}"/>
    <cellStyle name="20% - Accent3 4 2 4 2" xfId="46095" hidden="1" xr:uid="{00000000-0005-0000-0000-0000A6250000}"/>
    <cellStyle name="20% - Accent3 4 2 4 2" xfId="46488" hidden="1" xr:uid="{00000000-0005-0000-0000-0000A7250000}"/>
    <cellStyle name="20% - Accent3 4 2 4 2" xfId="46636" hidden="1" xr:uid="{00000000-0005-0000-0000-0000A8250000}"/>
    <cellStyle name="20% - Accent3 4 2 4 2" xfId="46974" hidden="1" xr:uid="{00000000-0005-0000-0000-0000A9250000}"/>
    <cellStyle name="20% - Accent3 4 2 4 2" xfId="47311" hidden="1" xr:uid="{00000000-0005-0000-0000-0000AA250000}"/>
    <cellStyle name="20% - Accent3 4 2 4 2" xfId="47876" hidden="1" xr:uid="{00000000-0005-0000-0000-0000AB250000}"/>
    <cellStyle name="20% - Accent3 4 2 4 2" xfId="47991" hidden="1" xr:uid="{00000000-0005-0000-0000-0000AC250000}"/>
    <cellStyle name="20% - Accent3 4 2 4 2" xfId="48714" hidden="1" xr:uid="{00000000-0005-0000-0000-0000AD250000}"/>
    <cellStyle name="20% - Accent3 4 2 4 2" xfId="48887" hidden="1" xr:uid="{00000000-0005-0000-0000-0000AE250000}"/>
    <cellStyle name="20% - Accent3 4 2 4 2" xfId="49280" hidden="1" xr:uid="{00000000-0005-0000-0000-0000AF250000}"/>
    <cellStyle name="20% - Accent3 4 2 4 2" xfId="49428" hidden="1" xr:uid="{00000000-0005-0000-0000-0000B0250000}"/>
    <cellStyle name="20% - Accent3 4 2 4 2" xfId="49766" hidden="1" xr:uid="{00000000-0005-0000-0000-0000B1250000}"/>
    <cellStyle name="20% - Accent3 4 2 4 2" xfId="50103" hidden="1" xr:uid="{00000000-0005-0000-0000-0000B2250000}"/>
    <cellStyle name="20% - Accent3 4 3 3 2" xfId="629" hidden="1" xr:uid="{00000000-0005-0000-0000-0000B3250000}"/>
    <cellStyle name="20% - Accent3 4 3 3 2" xfId="813" hidden="1" xr:uid="{00000000-0005-0000-0000-0000B4250000}"/>
    <cellStyle name="20% - Accent3 4 3 3 2" xfId="2831" hidden="1" xr:uid="{00000000-0005-0000-0000-0000B5250000}"/>
    <cellStyle name="20% - Accent3 4 3 3 2" xfId="3195" hidden="1" xr:uid="{00000000-0005-0000-0000-0000B6250000}"/>
    <cellStyle name="20% - Accent3 4 3 3 2" xfId="4359" hidden="1" xr:uid="{00000000-0005-0000-0000-0000B7250000}"/>
    <cellStyle name="20% - Accent3 4 3 3 2" xfId="4815" hidden="1" xr:uid="{00000000-0005-0000-0000-0000B8250000}"/>
    <cellStyle name="20% - Accent3 4 3 3 2" xfId="5657" hidden="1" xr:uid="{00000000-0005-0000-0000-0000B9250000}"/>
    <cellStyle name="20% - Accent3 4 3 3 2" xfId="6669" hidden="1" xr:uid="{00000000-0005-0000-0000-0000BA250000}"/>
    <cellStyle name="20% - Accent3 4 3 3 2" xfId="8078" hidden="1" xr:uid="{00000000-0005-0000-0000-0000BB250000}"/>
    <cellStyle name="20% - Accent3 4 3 3 2" xfId="8193" hidden="1" xr:uid="{00000000-0005-0000-0000-0000BC250000}"/>
    <cellStyle name="20% - Accent3 4 3 3 2" xfId="8916" hidden="1" xr:uid="{00000000-0005-0000-0000-0000BD250000}"/>
    <cellStyle name="20% - Accent3 4 3 3 2" xfId="9089" hidden="1" xr:uid="{00000000-0005-0000-0000-0000BE250000}"/>
    <cellStyle name="20% - Accent3 4 3 3 2" xfId="9482" hidden="1" xr:uid="{00000000-0005-0000-0000-0000BF250000}"/>
    <cellStyle name="20% - Accent3 4 3 3 2" xfId="9630" hidden="1" xr:uid="{00000000-0005-0000-0000-0000C0250000}"/>
    <cellStyle name="20% - Accent3 4 3 3 2" xfId="9968" hidden="1" xr:uid="{00000000-0005-0000-0000-0000C1250000}"/>
    <cellStyle name="20% - Accent3 4 3 3 2" xfId="10305" hidden="1" xr:uid="{00000000-0005-0000-0000-0000C2250000}"/>
    <cellStyle name="20% - Accent3 4 3 3 2" xfId="10870" hidden="1" xr:uid="{00000000-0005-0000-0000-0000C3250000}"/>
    <cellStyle name="20% - Accent3 4 3 3 2" xfId="10985" hidden="1" xr:uid="{00000000-0005-0000-0000-0000C4250000}"/>
    <cellStyle name="20% - Accent3 4 3 3 2" xfId="11708" hidden="1" xr:uid="{00000000-0005-0000-0000-0000C5250000}"/>
    <cellStyle name="20% - Accent3 4 3 3 2" xfId="11881" hidden="1" xr:uid="{00000000-0005-0000-0000-0000C6250000}"/>
    <cellStyle name="20% - Accent3 4 3 3 2" xfId="12274" hidden="1" xr:uid="{00000000-0005-0000-0000-0000C7250000}"/>
    <cellStyle name="20% - Accent3 4 3 3 2" xfId="12422" hidden="1" xr:uid="{00000000-0005-0000-0000-0000C8250000}"/>
    <cellStyle name="20% - Accent3 4 3 3 2" xfId="12760" hidden="1" xr:uid="{00000000-0005-0000-0000-0000C9250000}"/>
    <cellStyle name="20% - Accent3 4 3 3 2" xfId="13097" hidden="1" xr:uid="{00000000-0005-0000-0000-0000CA250000}"/>
    <cellStyle name="20% - Accent3 4 3 3 2" xfId="7255" hidden="1" xr:uid="{00000000-0005-0000-0000-0000CB250000}"/>
    <cellStyle name="20% - Accent3 4 3 3 2" xfId="6884" hidden="1" xr:uid="{00000000-0005-0000-0000-0000CC250000}"/>
    <cellStyle name="20% - Accent3 4 3 3 2" xfId="4731" hidden="1" xr:uid="{00000000-0005-0000-0000-0000CD250000}"/>
    <cellStyle name="20% - Accent3 4 3 3 2" xfId="4199" hidden="1" xr:uid="{00000000-0005-0000-0000-0000CE250000}"/>
    <cellStyle name="20% - Accent3 4 3 3 2" xfId="3086" hidden="1" xr:uid="{00000000-0005-0000-0000-0000CF250000}"/>
    <cellStyle name="20% - Accent3 4 3 3 2" xfId="2618" hidden="1" xr:uid="{00000000-0005-0000-0000-0000D0250000}"/>
    <cellStyle name="20% - Accent3 4 3 3 2" xfId="1422" hidden="1" xr:uid="{00000000-0005-0000-0000-0000D1250000}"/>
    <cellStyle name="20% - Accent3 4 3 3 2" xfId="377" hidden="1" xr:uid="{00000000-0005-0000-0000-0000D2250000}"/>
    <cellStyle name="20% - Accent3 4 3 3 2" xfId="14233" hidden="1" xr:uid="{00000000-0005-0000-0000-0000D3250000}"/>
    <cellStyle name="20% - Accent3 4 3 3 2" xfId="14348" hidden="1" xr:uid="{00000000-0005-0000-0000-0000D4250000}"/>
    <cellStyle name="20% - Accent3 4 3 3 2" xfId="15071" hidden="1" xr:uid="{00000000-0005-0000-0000-0000D5250000}"/>
    <cellStyle name="20% - Accent3 4 3 3 2" xfId="15244" hidden="1" xr:uid="{00000000-0005-0000-0000-0000D6250000}"/>
    <cellStyle name="20% - Accent3 4 3 3 2" xfId="15637" hidden="1" xr:uid="{00000000-0005-0000-0000-0000D7250000}"/>
    <cellStyle name="20% - Accent3 4 3 3 2" xfId="15785" hidden="1" xr:uid="{00000000-0005-0000-0000-0000D8250000}"/>
    <cellStyle name="20% - Accent3 4 3 3 2" xfId="16123" hidden="1" xr:uid="{00000000-0005-0000-0000-0000D9250000}"/>
    <cellStyle name="20% - Accent3 4 3 3 2" xfId="16460" hidden="1" xr:uid="{00000000-0005-0000-0000-0000DA250000}"/>
    <cellStyle name="20% - Accent3 4 3 3 2" xfId="17025" hidden="1" xr:uid="{00000000-0005-0000-0000-0000DB250000}"/>
    <cellStyle name="20% - Accent3 4 3 3 2" xfId="17140" hidden="1" xr:uid="{00000000-0005-0000-0000-0000DC250000}"/>
    <cellStyle name="20% - Accent3 4 3 3 2" xfId="17863" hidden="1" xr:uid="{00000000-0005-0000-0000-0000DD250000}"/>
    <cellStyle name="20% - Accent3 4 3 3 2" xfId="18036" hidden="1" xr:uid="{00000000-0005-0000-0000-0000DE250000}"/>
    <cellStyle name="20% - Accent3 4 3 3 2" xfId="18429" hidden="1" xr:uid="{00000000-0005-0000-0000-0000DF250000}"/>
    <cellStyle name="20% - Accent3 4 3 3 2" xfId="18577" hidden="1" xr:uid="{00000000-0005-0000-0000-0000E0250000}"/>
    <cellStyle name="20% - Accent3 4 3 3 2" xfId="18915" hidden="1" xr:uid="{00000000-0005-0000-0000-0000E1250000}"/>
    <cellStyle name="20% - Accent3 4 3 3 2" xfId="19252" hidden="1" xr:uid="{00000000-0005-0000-0000-0000E2250000}"/>
    <cellStyle name="20% - Accent3 4 3 3 2" xfId="13518" hidden="1" xr:uid="{00000000-0005-0000-0000-0000E3250000}"/>
    <cellStyle name="20% - Accent3 4 3 3 2" xfId="7680" hidden="1" xr:uid="{00000000-0005-0000-0000-0000E4250000}"/>
    <cellStyle name="20% - Accent3 4 3 3 2" xfId="5188" hidden="1" xr:uid="{00000000-0005-0000-0000-0000E5250000}"/>
    <cellStyle name="20% - Accent3 4 3 3 2" xfId="4550" hidden="1" xr:uid="{00000000-0005-0000-0000-0000E6250000}"/>
    <cellStyle name="20% - Accent3 4 3 3 2" xfId="3319" hidden="1" xr:uid="{00000000-0005-0000-0000-0000E7250000}"/>
    <cellStyle name="20% - Accent3 4 3 3 2" xfId="2751" hidden="1" xr:uid="{00000000-0005-0000-0000-0000E8250000}"/>
    <cellStyle name="20% - Accent3 4 3 3 2" xfId="1596" hidden="1" xr:uid="{00000000-0005-0000-0000-0000E9250000}"/>
    <cellStyle name="20% - Accent3 4 3 3 2" xfId="492" hidden="1" xr:uid="{00000000-0005-0000-0000-0000EA250000}"/>
    <cellStyle name="20% - Accent3 4 3 3 2" xfId="19955" hidden="1" xr:uid="{00000000-0005-0000-0000-0000EB250000}"/>
    <cellStyle name="20% - Accent3 4 3 3 2" xfId="20070" hidden="1" xr:uid="{00000000-0005-0000-0000-0000EC250000}"/>
    <cellStyle name="20% - Accent3 4 3 3 2" xfId="20793" hidden="1" xr:uid="{00000000-0005-0000-0000-0000ED250000}"/>
    <cellStyle name="20% - Accent3 4 3 3 2" xfId="20966" hidden="1" xr:uid="{00000000-0005-0000-0000-0000EE250000}"/>
    <cellStyle name="20% - Accent3 4 3 3 2" xfId="21359" hidden="1" xr:uid="{00000000-0005-0000-0000-0000EF250000}"/>
    <cellStyle name="20% - Accent3 4 3 3 2" xfId="21507" hidden="1" xr:uid="{00000000-0005-0000-0000-0000F0250000}"/>
    <cellStyle name="20% - Accent3 4 3 3 2" xfId="21845" hidden="1" xr:uid="{00000000-0005-0000-0000-0000F1250000}"/>
    <cellStyle name="20% - Accent3 4 3 3 2" xfId="22182" hidden="1" xr:uid="{00000000-0005-0000-0000-0000F2250000}"/>
    <cellStyle name="20% - Accent3 4 3 3 2" xfId="22747" hidden="1" xr:uid="{00000000-0005-0000-0000-0000F3250000}"/>
    <cellStyle name="20% - Accent3 4 3 3 2" xfId="22862" hidden="1" xr:uid="{00000000-0005-0000-0000-0000F4250000}"/>
    <cellStyle name="20% - Accent3 4 3 3 2" xfId="23585" hidden="1" xr:uid="{00000000-0005-0000-0000-0000F5250000}"/>
    <cellStyle name="20% - Accent3 4 3 3 2" xfId="23758" hidden="1" xr:uid="{00000000-0005-0000-0000-0000F6250000}"/>
    <cellStyle name="20% - Accent3 4 3 3 2" xfId="24151" hidden="1" xr:uid="{00000000-0005-0000-0000-0000F7250000}"/>
    <cellStyle name="20% - Accent3 4 3 3 2" xfId="24299" hidden="1" xr:uid="{00000000-0005-0000-0000-0000F8250000}"/>
    <cellStyle name="20% - Accent3 4 3 3 2" xfId="24637" hidden="1" xr:uid="{00000000-0005-0000-0000-0000F9250000}"/>
    <cellStyle name="20% - Accent3 4 3 3 2" xfId="24974" hidden="1" xr:uid="{00000000-0005-0000-0000-0000FA250000}"/>
    <cellStyle name="20% - Accent3 4 3 3 2" xfId="25757" hidden="1" xr:uid="{00000000-0005-0000-0000-0000FB250000}"/>
    <cellStyle name="20% - Accent3 4 3 3 2" xfId="25941" hidden="1" xr:uid="{00000000-0005-0000-0000-0000FC250000}"/>
    <cellStyle name="20% - Accent3 4 3 3 2" xfId="27959" hidden="1" xr:uid="{00000000-0005-0000-0000-0000FD250000}"/>
    <cellStyle name="20% - Accent3 4 3 3 2" xfId="28323" hidden="1" xr:uid="{00000000-0005-0000-0000-0000FE250000}"/>
    <cellStyle name="20% - Accent3 4 3 3 2" xfId="29487" hidden="1" xr:uid="{00000000-0005-0000-0000-0000FF250000}"/>
    <cellStyle name="20% - Accent3 4 3 3 2" xfId="29943" hidden="1" xr:uid="{00000000-0005-0000-0000-000000260000}"/>
    <cellStyle name="20% - Accent3 4 3 3 2" xfId="30785" hidden="1" xr:uid="{00000000-0005-0000-0000-000001260000}"/>
    <cellStyle name="20% - Accent3 4 3 3 2" xfId="31797" hidden="1" xr:uid="{00000000-0005-0000-0000-000002260000}"/>
    <cellStyle name="20% - Accent3 4 3 3 2" xfId="33206" hidden="1" xr:uid="{00000000-0005-0000-0000-000003260000}"/>
    <cellStyle name="20% - Accent3 4 3 3 2" xfId="33321" hidden="1" xr:uid="{00000000-0005-0000-0000-000004260000}"/>
    <cellStyle name="20% - Accent3 4 3 3 2" xfId="34044" hidden="1" xr:uid="{00000000-0005-0000-0000-000005260000}"/>
    <cellStyle name="20% - Accent3 4 3 3 2" xfId="34217" hidden="1" xr:uid="{00000000-0005-0000-0000-000006260000}"/>
    <cellStyle name="20% - Accent3 4 3 3 2" xfId="34610" hidden="1" xr:uid="{00000000-0005-0000-0000-000007260000}"/>
    <cellStyle name="20% - Accent3 4 3 3 2" xfId="34758" hidden="1" xr:uid="{00000000-0005-0000-0000-000008260000}"/>
    <cellStyle name="20% - Accent3 4 3 3 2" xfId="35096" hidden="1" xr:uid="{00000000-0005-0000-0000-000009260000}"/>
    <cellStyle name="20% - Accent3 4 3 3 2" xfId="35433" hidden="1" xr:uid="{00000000-0005-0000-0000-00000A260000}"/>
    <cellStyle name="20% - Accent3 4 3 3 2" xfId="35998" hidden="1" xr:uid="{00000000-0005-0000-0000-00000B260000}"/>
    <cellStyle name="20% - Accent3 4 3 3 2" xfId="36113" hidden="1" xr:uid="{00000000-0005-0000-0000-00000C260000}"/>
    <cellStyle name="20% - Accent3 4 3 3 2" xfId="36836" hidden="1" xr:uid="{00000000-0005-0000-0000-00000D260000}"/>
    <cellStyle name="20% - Accent3 4 3 3 2" xfId="37009" hidden="1" xr:uid="{00000000-0005-0000-0000-00000E260000}"/>
    <cellStyle name="20% - Accent3 4 3 3 2" xfId="37402" hidden="1" xr:uid="{00000000-0005-0000-0000-00000F260000}"/>
    <cellStyle name="20% - Accent3 4 3 3 2" xfId="37550" hidden="1" xr:uid="{00000000-0005-0000-0000-000010260000}"/>
    <cellStyle name="20% - Accent3 4 3 3 2" xfId="37888" hidden="1" xr:uid="{00000000-0005-0000-0000-000011260000}"/>
    <cellStyle name="20% - Accent3 4 3 3 2" xfId="38225" hidden="1" xr:uid="{00000000-0005-0000-0000-000012260000}"/>
    <cellStyle name="20% - Accent3 4 3 3 2" xfId="32383" hidden="1" xr:uid="{00000000-0005-0000-0000-000013260000}"/>
    <cellStyle name="20% - Accent3 4 3 3 2" xfId="32012" hidden="1" xr:uid="{00000000-0005-0000-0000-000014260000}"/>
    <cellStyle name="20% - Accent3 4 3 3 2" xfId="29859" hidden="1" xr:uid="{00000000-0005-0000-0000-000015260000}"/>
    <cellStyle name="20% - Accent3 4 3 3 2" xfId="29327" hidden="1" xr:uid="{00000000-0005-0000-0000-000016260000}"/>
    <cellStyle name="20% - Accent3 4 3 3 2" xfId="28214" hidden="1" xr:uid="{00000000-0005-0000-0000-000017260000}"/>
    <cellStyle name="20% - Accent3 4 3 3 2" xfId="27746" hidden="1" xr:uid="{00000000-0005-0000-0000-000018260000}"/>
    <cellStyle name="20% - Accent3 4 3 3 2" xfId="26550" hidden="1" xr:uid="{00000000-0005-0000-0000-000019260000}"/>
    <cellStyle name="20% - Accent3 4 3 3 2" xfId="25505" hidden="1" xr:uid="{00000000-0005-0000-0000-00001A260000}"/>
    <cellStyle name="20% - Accent3 4 3 3 2" xfId="39361" hidden="1" xr:uid="{00000000-0005-0000-0000-00001B260000}"/>
    <cellStyle name="20% - Accent3 4 3 3 2" xfId="39476" hidden="1" xr:uid="{00000000-0005-0000-0000-00001C260000}"/>
    <cellStyle name="20% - Accent3 4 3 3 2" xfId="40199" hidden="1" xr:uid="{00000000-0005-0000-0000-00001D260000}"/>
    <cellStyle name="20% - Accent3 4 3 3 2" xfId="40372" hidden="1" xr:uid="{00000000-0005-0000-0000-00001E260000}"/>
    <cellStyle name="20% - Accent3 4 3 3 2" xfId="40765" hidden="1" xr:uid="{00000000-0005-0000-0000-00001F260000}"/>
    <cellStyle name="20% - Accent3 4 3 3 2" xfId="40913" hidden="1" xr:uid="{00000000-0005-0000-0000-000020260000}"/>
    <cellStyle name="20% - Accent3 4 3 3 2" xfId="41251" hidden="1" xr:uid="{00000000-0005-0000-0000-000021260000}"/>
    <cellStyle name="20% - Accent3 4 3 3 2" xfId="41588" hidden="1" xr:uid="{00000000-0005-0000-0000-000022260000}"/>
    <cellStyle name="20% - Accent3 4 3 3 2" xfId="42153" hidden="1" xr:uid="{00000000-0005-0000-0000-000023260000}"/>
    <cellStyle name="20% - Accent3 4 3 3 2" xfId="42268" hidden="1" xr:uid="{00000000-0005-0000-0000-000024260000}"/>
    <cellStyle name="20% - Accent3 4 3 3 2" xfId="42991" hidden="1" xr:uid="{00000000-0005-0000-0000-000025260000}"/>
    <cellStyle name="20% - Accent3 4 3 3 2" xfId="43164" hidden="1" xr:uid="{00000000-0005-0000-0000-000026260000}"/>
    <cellStyle name="20% - Accent3 4 3 3 2" xfId="43557" hidden="1" xr:uid="{00000000-0005-0000-0000-000027260000}"/>
    <cellStyle name="20% - Accent3 4 3 3 2" xfId="43705" hidden="1" xr:uid="{00000000-0005-0000-0000-000028260000}"/>
    <cellStyle name="20% - Accent3 4 3 3 2" xfId="44043" hidden="1" xr:uid="{00000000-0005-0000-0000-000029260000}"/>
    <cellStyle name="20% - Accent3 4 3 3 2" xfId="44380" hidden="1" xr:uid="{00000000-0005-0000-0000-00002A260000}"/>
    <cellStyle name="20% - Accent3 4 3 3 2" xfId="38646" hidden="1" xr:uid="{00000000-0005-0000-0000-00002B260000}"/>
    <cellStyle name="20% - Accent3 4 3 3 2" xfId="32808" hidden="1" xr:uid="{00000000-0005-0000-0000-00002C260000}"/>
    <cellStyle name="20% - Accent3 4 3 3 2" xfId="30316" hidden="1" xr:uid="{00000000-0005-0000-0000-00002D260000}"/>
    <cellStyle name="20% - Accent3 4 3 3 2" xfId="29678" hidden="1" xr:uid="{00000000-0005-0000-0000-00002E260000}"/>
    <cellStyle name="20% - Accent3 4 3 3 2" xfId="28447" hidden="1" xr:uid="{00000000-0005-0000-0000-00002F260000}"/>
    <cellStyle name="20% - Accent3 4 3 3 2" xfId="27879" hidden="1" xr:uid="{00000000-0005-0000-0000-000030260000}"/>
    <cellStyle name="20% - Accent3 4 3 3 2" xfId="26724" hidden="1" xr:uid="{00000000-0005-0000-0000-000031260000}"/>
    <cellStyle name="20% - Accent3 4 3 3 2" xfId="25620" hidden="1" xr:uid="{00000000-0005-0000-0000-000032260000}"/>
    <cellStyle name="20% - Accent3 4 3 3 2" xfId="45083" hidden="1" xr:uid="{00000000-0005-0000-0000-000033260000}"/>
    <cellStyle name="20% - Accent3 4 3 3 2" xfId="45198" hidden="1" xr:uid="{00000000-0005-0000-0000-000034260000}"/>
    <cellStyle name="20% - Accent3 4 3 3 2" xfId="45921" hidden="1" xr:uid="{00000000-0005-0000-0000-000035260000}"/>
    <cellStyle name="20% - Accent3 4 3 3 2" xfId="46094" hidden="1" xr:uid="{00000000-0005-0000-0000-000036260000}"/>
    <cellStyle name="20% - Accent3 4 3 3 2" xfId="46487" hidden="1" xr:uid="{00000000-0005-0000-0000-000037260000}"/>
    <cellStyle name="20% - Accent3 4 3 3 2" xfId="46635" hidden="1" xr:uid="{00000000-0005-0000-0000-000038260000}"/>
    <cellStyle name="20% - Accent3 4 3 3 2" xfId="46973" hidden="1" xr:uid="{00000000-0005-0000-0000-000039260000}"/>
    <cellStyle name="20% - Accent3 4 3 3 2" xfId="47310" hidden="1" xr:uid="{00000000-0005-0000-0000-00003A260000}"/>
    <cellStyle name="20% - Accent3 4 3 3 2" xfId="47875" hidden="1" xr:uid="{00000000-0005-0000-0000-00003B260000}"/>
    <cellStyle name="20% - Accent3 4 3 3 2" xfId="47990" hidden="1" xr:uid="{00000000-0005-0000-0000-00003C260000}"/>
    <cellStyle name="20% - Accent3 4 3 3 2" xfId="48713" hidden="1" xr:uid="{00000000-0005-0000-0000-00003D260000}"/>
    <cellStyle name="20% - Accent3 4 3 3 2" xfId="48886" hidden="1" xr:uid="{00000000-0005-0000-0000-00003E260000}"/>
    <cellStyle name="20% - Accent3 4 3 3 2" xfId="49279" hidden="1" xr:uid="{00000000-0005-0000-0000-00003F260000}"/>
    <cellStyle name="20% - Accent3 4 3 3 2" xfId="49427" hidden="1" xr:uid="{00000000-0005-0000-0000-000040260000}"/>
    <cellStyle name="20% - Accent3 4 3 3 2" xfId="49765" hidden="1" xr:uid="{00000000-0005-0000-0000-000041260000}"/>
    <cellStyle name="20% - Accent3 4 3 3 2" xfId="50102" hidden="1" xr:uid="{00000000-0005-0000-0000-000042260000}"/>
    <cellStyle name="20% - Accent3 5 2" xfId="611" hidden="1" xr:uid="{00000000-0005-0000-0000-000043260000}"/>
    <cellStyle name="20% - Accent3 5 2" xfId="795" hidden="1" xr:uid="{00000000-0005-0000-0000-000044260000}"/>
    <cellStyle name="20% - Accent3 5 2" xfId="2813" hidden="1" xr:uid="{00000000-0005-0000-0000-000045260000}"/>
    <cellStyle name="20% - Accent3 5 2" xfId="3177" hidden="1" xr:uid="{00000000-0005-0000-0000-000046260000}"/>
    <cellStyle name="20% - Accent3 5 2" xfId="4341" hidden="1" xr:uid="{00000000-0005-0000-0000-000047260000}"/>
    <cellStyle name="20% - Accent3 5 2" xfId="4797" hidden="1" xr:uid="{00000000-0005-0000-0000-000048260000}"/>
    <cellStyle name="20% - Accent3 5 2" xfId="5639" hidden="1" xr:uid="{00000000-0005-0000-0000-000049260000}"/>
    <cellStyle name="20% - Accent3 5 2" xfId="6651" hidden="1" xr:uid="{00000000-0005-0000-0000-00004A260000}"/>
    <cellStyle name="20% - Accent3 5 2" xfId="8060" hidden="1" xr:uid="{00000000-0005-0000-0000-00004B260000}"/>
    <cellStyle name="20% - Accent3 5 2" xfId="8175" hidden="1" xr:uid="{00000000-0005-0000-0000-00004C260000}"/>
    <cellStyle name="20% - Accent3 5 2" xfId="8898" hidden="1" xr:uid="{00000000-0005-0000-0000-00004D260000}"/>
    <cellStyle name="20% - Accent3 5 2" xfId="9071" hidden="1" xr:uid="{00000000-0005-0000-0000-00004E260000}"/>
    <cellStyle name="20% - Accent3 5 2" xfId="9464" hidden="1" xr:uid="{00000000-0005-0000-0000-00004F260000}"/>
    <cellStyle name="20% - Accent3 5 2" xfId="9612" hidden="1" xr:uid="{00000000-0005-0000-0000-000050260000}"/>
    <cellStyle name="20% - Accent3 5 2" xfId="9950" hidden="1" xr:uid="{00000000-0005-0000-0000-000051260000}"/>
    <cellStyle name="20% - Accent3 5 2" xfId="10287" hidden="1" xr:uid="{00000000-0005-0000-0000-000052260000}"/>
    <cellStyle name="20% - Accent3 5 2" xfId="10852" hidden="1" xr:uid="{00000000-0005-0000-0000-000053260000}"/>
    <cellStyle name="20% - Accent3 5 2" xfId="10967" hidden="1" xr:uid="{00000000-0005-0000-0000-000054260000}"/>
    <cellStyle name="20% - Accent3 5 2" xfId="11690" hidden="1" xr:uid="{00000000-0005-0000-0000-000055260000}"/>
    <cellStyle name="20% - Accent3 5 2" xfId="11863" hidden="1" xr:uid="{00000000-0005-0000-0000-000056260000}"/>
    <cellStyle name="20% - Accent3 5 2" xfId="12256" hidden="1" xr:uid="{00000000-0005-0000-0000-000057260000}"/>
    <cellStyle name="20% - Accent3 5 2" xfId="12404" hidden="1" xr:uid="{00000000-0005-0000-0000-000058260000}"/>
    <cellStyle name="20% - Accent3 5 2" xfId="12742" hidden="1" xr:uid="{00000000-0005-0000-0000-000059260000}"/>
    <cellStyle name="20% - Accent3 5 2" xfId="13079" hidden="1" xr:uid="{00000000-0005-0000-0000-00005A260000}"/>
    <cellStyle name="20% - Accent3 5 2" xfId="7274" hidden="1" xr:uid="{00000000-0005-0000-0000-00005B260000}"/>
    <cellStyle name="20% - Accent3 5 2" xfId="6902" hidden="1" xr:uid="{00000000-0005-0000-0000-00005C260000}"/>
    <cellStyle name="20% - Accent3 5 2" xfId="4750" hidden="1" xr:uid="{00000000-0005-0000-0000-00005D260000}"/>
    <cellStyle name="20% - Accent3 5 2" xfId="4217" hidden="1" xr:uid="{00000000-0005-0000-0000-00005E260000}"/>
    <cellStyle name="20% - Accent3 5 2" xfId="3105" hidden="1" xr:uid="{00000000-0005-0000-0000-00005F260000}"/>
    <cellStyle name="20% - Accent3 5 2" xfId="2636" hidden="1" xr:uid="{00000000-0005-0000-0000-000060260000}"/>
    <cellStyle name="20% - Accent3 5 2" xfId="1444" hidden="1" xr:uid="{00000000-0005-0000-0000-000061260000}"/>
    <cellStyle name="20% - Accent3 5 2" xfId="397" hidden="1" xr:uid="{00000000-0005-0000-0000-000062260000}"/>
    <cellStyle name="20% - Accent3 5 2" xfId="14215" hidden="1" xr:uid="{00000000-0005-0000-0000-000063260000}"/>
    <cellStyle name="20% - Accent3 5 2" xfId="14330" hidden="1" xr:uid="{00000000-0005-0000-0000-000064260000}"/>
    <cellStyle name="20% - Accent3 5 2" xfId="15053" hidden="1" xr:uid="{00000000-0005-0000-0000-000065260000}"/>
    <cellStyle name="20% - Accent3 5 2" xfId="15226" hidden="1" xr:uid="{00000000-0005-0000-0000-000066260000}"/>
    <cellStyle name="20% - Accent3 5 2" xfId="15619" hidden="1" xr:uid="{00000000-0005-0000-0000-000067260000}"/>
    <cellStyle name="20% - Accent3 5 2" xfId="15767" hidden="1" xr:uid="{00000000-0005-0000-0000-000068260000}"/>
    <cellStyle name="20% - Accent3 5 2" xfId="16105" hidden="1" xr:uid="{00000000-0005-0000-0000-000069260000}"/>
    <cellStyle name="20% - Accent3 5 2" xfId="16442" hidden="1" xr:uid="{00000000-0005-0000-0000-00006A260000}"/>
    <cellStyle name="20% - Accent3 5 2" xfId="17007" hidden="1" xr:uid="{00000000-0005-0000-0000-00006B260000}"/>
    <cellStyle name="20% - Accent3 5 2" xfId="17122" hidden="1" xr:uid="{00000000-0005-0000-0000-00006C260000}"/>
    <cellStyle name="20% - Accent3 5 2" xfId="17845" hidden="1" xr:uid="{00000000-0005-0000-0000-00006D260000}"/>
    <cellStyle name="20% - Accent3 5 2" xfId="18018" hidden="1" xr:uid="{00000000-0005-0000-0000-00006E260000}"/>
    <cellStyle name="20% - Accent3 5 2" xfId="18411" hidden="1" xr:uid="{00000000-0005-0000-0000-00006F260000}"/>
    <cellStyle name="20% - Accent3 5 2" xfId="18559" hidden="1" xr:uid="{00000000-0005-0000-0000-000070260000}"/>
    <cellStyle name="20% - Accent3 5 2" xfId="18897" hidden="1" xr:uid="{00000000-0005-0000-0000-000071260000}"/>
    <cellStyle name="20% - Accent3 5 2" xfId="19234" hidden="1" xr:uid="{00000000-0005-0000-0000-000072260000}"/>
    <cellStyle name="20% - Accent3 5 2" xfId="13537" hidden="1" xr:uid="{00000000-0005-0000-0000-000073260000}"/>
    <cellStyle name="20% - Accent3 5 2" xfId="7698" hidden="1" xr:uid="{00000000-0005-0000-0000-000074260000}"/>
    <cellStyle name="20% - Accent3 5 2" xfId="5209" hidden="1" xr:uid="{00000000-0005-0000-0000-000075260000}"/>
    <cellStyle name="20% - Accent3 5 2" xfId="4570" hidden="1" xr:uid="{00000000-0005-0000-0000-000076260000}"/>
    <cellStyle name="20% - Accent3 5 2" xfId="3337" hidden="1" xr:uid="{00000000-0005-0000-0000-000077260000}"/>
    <cellStyle name="20% - Accent3 5 2" xfId="2770" hidden="1" xr:uid="{00000000-0005-0000-0000-000078260000}"/>
    <cellStyle name="20% - Accent3 5 2" xfId="1615" hidden="1" xr:uid="{00000000-0005-0000-0000-000079260000}"/>
    <cellStyle name="20% - Accent3 5 2" xfId="513" hidden="1" xr:uid="{00000000-0005-0000-0000-00007A260000}"/>
    <cellStyle name="20% - Accent3 5 2" xfId="19937" hidden="1" xr:uid="{00000000-0005-0000-0000-00007B260000}"/>
    <cellStyle name="20% - Accent3 5 2" xfId="20052" hidden="1" xr:uid="{00000000-0005-0000-0000-00007C260000}"/>
    <cellStyle name="20% - Accent3 5 2" xfId="20775" hidden="1" xr:uid="{00000000-0005-0000-0000-00007D260000}"/>
    <cellStyle name="20% - Accent3 5 2" xfId="20948" hidden="1" xr:uid="{00000000-0005-0000-0000-00007E260000}"/>
    <cellStyle name="20% - Accent3 5 2" xfId="21341" hidden="1" xr:uid="{00000000-0005-0000-0000-00007F260000}"/>
    <cellStyle name="20% - Accent3 5 2" xfId="21489" hidden="1" xr:uid="{00000000-0005-0000-0000-000080260000}"/>
    <cellStyle name="20% - Accent3 5 2" xfId="21827" hidden="1" xr:uid="{00000000-0005-0000-0000-000081260000}"/>
    <cellStyle name="20% - Accent3 5 2" xfId="22164" hidden="1" xr:uid="{00000000-0005-0000-0000-000082260000}"/>
    <cellStyle name="20% - Accent3 5 2" xfId="22729" hidden="1" xr:uid="{00000000-0005-0000-0000-000083260000}"/>
    <cellStyle name="20% - Accent3 5 2" xfId="22844" hidden="1" xr:uid="{00000000-0005-0000-0000-000084260000}"/>
    <cellStyle name="20% - Accent3 5 2" xfId="23567" hidden="1" xr:uid="{00000000-0005-0000-0000-000085260000}"/>
    <cellStyle name="20% - Accent3 5 2" xfId="23740" hidden="1" xr:uid="{00000000-0005-0000-0000-000086260000}"/>
    <cellStyle name="20% - Accent3 5 2" xfId="24133" hidden="1" xr:uid="{00000000-0005-0000-0000-000087260000}"/>
    <cellStyle name="20% - Accent3 5 2" xfId="24281" hidden="1" xr:uid="{00000000-0005-0000-0000-000088260000}"/>
    <cellStyle name="20% - Accent3 5 2" xfId="24619" hidden="1" xr:uid="{00000000-0005-0000-0000-000089260000}"/>
    <cellStyle name="20% - Accent3 5 2" xfId="24956" hidden="1" xr:uid="{00000000-0005-0000-0000-00008A260000}"/>
    <cellStyle name="20% - Accent3 5 2" xfId="25739" hidden="1" xr:uid="{00000000-0005-0000-0000-00008B260000}"/>
    <cellStyle name="20% - Accent3 5 2" xfId="25923" hidden="1" xr:uid="{00000000-0005-0000-0000-00008C260000}"/>
    <cellStyle name="20% - Accent3 5 2" xfId="27941" hidden="1" xr:uid="{00000000-0005-0000-0000-00008D260000}"/>
    <cellStyle name="20% - Accent3 5 2" xfId="28305" hidden="1" xr:uid="{00000000-0005-0000-0000-00008E260000}"/>
    <cellStyle name="20% - Accent3 5 2" xfId="29469" hidden="1" xr:uid="{00000000-0005-0000-0000-00008F260000}"/>
    <cellStyle name="20% - Accent3 5 2" xfId="29925" hidden="1" xr:uid="{00000000-0005-0000-0000-000090260000}"/>
    <cellStyle name="20% - Accent3 5 2" xfId="30767" hidden="1" xr:uid="{00000000-0005-0000-0000-000091260000}"/>
    <cellStyle name="20% - Accent3 5 2" xfId="31779" hidden="1" xr:uid="{00000000-0005-0000-0000-000092260000}"/>
    <cellStyle name="20% - Accent3 5 2" xfId="33188" hidden="1" xr:uid="{00000000-0005-0000-0000-000093260000}"/>
    <cellStyle name="20% - Accent3 5 2" xfId="33303" hidden="1" xr:uid="{00000000-0005-0000-0000-000094260000}"/>
    <cellStyle name="20% - Accent3 5 2" xfId="34026" hidden="1" xr:uid="{00000000-0005-0000-0000-000095260000}"/>
    <cellStyle name="20% - Accent3 5 2" xfId="34199" hidden="1" xr:uid="{00000000-0005-0000-0000-000096260000}"/>
    <cellStyle name="20% - Accent3 5 2" xfId="34592" hidden="1" xr:uid="{00000000-0005-0000-0000-000097260000}"/>
    <cellStyle name="20% - Accent3 5 2" xfId="34740" hidden="1" xr:uid="{00000000-0005-0000-0000-000098260000}"/>
    <cellStyle name="20% - Accent3 5 2" xfId="35078" hidden="1" xr:uid="{00000000-0005-0000-0000-000099260000}"/>
    <cellStyle name="20% - Accent3 5 2" xfId="35415" hidden="1" xr:uid="{00000000-0005-0000-0000-00009A260000}"/>
    <cellStyle name="20% - Accent3 5 2" xfId="35980" hidden="1" xr:uid="{00000000-0005-0000-0000-00009B260000}"/>
    <cellStyle name="20% - Accent3 5 2" xfId="36095" hidden="1" xr:uid="{00000000-0005-0000-0000-00009C260000}"/>
    <cellStyle name="20% - Accent3 5 2" xfId="36818" hidden="1" xr:uid="{00000000-0005-0000-0000-00009D260000}"/>
    <cellStyle name="20% - Accent3 5 2" xfId="36991" hidden="1" xr:uid="{00000000-0005-0000-0000-00009E260000}"/>
    <cellStyle name="20% - Accent3 5 2" xfId="37384" hidden="1" xr:uid="{00000000-0005-0000-0000-00009F260000}"/>
    <cellStyle name="20% - Accent3 5 2" xfId="37532" hidden="1" xr:uid="{00000000-0005-0000-0000-0000A0260000}"/>
    <cellStyle name="20% - Accent3 5 2" xfId="37870" hidden="1" xr:uid="{00000000-0005-0000-0000-0000A1260000}"/>
    <cellStyle name="20% - Accent3 5 2" xfId="38207" hidden="1" xr:uid="{00000000-0005-0000-0000-0000A2260000}"/>
    <cellStyle name="20% - Accent3 5 2" xfId="32402" hidden="1" xr:uid="{00000000-0005-0000-0000-0000A3260000}"/>
    <cellStyle name="20% - Accent3 5 2" xfId="32030" hidden="1" xr:uid="{00000000-0005-0000-0000-0000A4260000}"/>
    <cellStyle name="20% - Accent3 5 2" xfId="29878" hidden="1" xr:uid="{00000000-0005-0000-0000-0000A5260000}"/>
    <cellStyle name="20% - Accent3 5 2" xfId="29345" hidden="1" xr:uid="{00000000-0005-0000-0000-0000A6260000}"/>
    <cellStyle name="20% - Accent3 5 2" xfId="28233" hidden="1" xr:uid="{00000000-0005-0000-0000-0000A7260000}"/>
    <cellStyle name="20% - Accent3 5 2" xfId="27764" hidden="1" xr:uid="{00000000-0005-0000-0000-0000A8260000}"/>
    <cellStyle name="20% - Accent3 5 2" xfId="26572" hidden="1" xr:uid="{00000000-0005-0000-0000-0000A9260000}"/>
    <cellStyle name="20% - Accent3 5 2" xfId="25525" hidden="1" xr:uid="{00000000-0005-0000-0000-0000AA260000}"/>
    <cellStyle name="20% - Accent3 5 2" xfId="39343" hidden="1" xr:uid="{00000000-0005-0000-0000-0000AB260000}"/>
    <cellStyle name="20% - Accent3 5 2" xfId="39458" hidden="1" xr:uid="{00000000-0005-0000-0000-0000AC260000}"/>
    <cellStyle name="20% - Accent3 5 2" xfId="40181" hidden="1" xr:uid="{00000000-0005-0000-0000-0000AD260000}"/>
    <cellStyle name="20% - Accent3 5 2" xfId="40354" hidden="1" xr:uid="{00000000-0005-0000-0000-0000AE260000}"/>
    <cellStyle name="20% - Accent3 5 2" xfId="40747" hidden="1" xr:uid="{00000000-0005-0000-0000-0000AF260000}"/>
    <cellStyle name="20% - Accent3 5 2" xfId="40895" hidden="1" xr:uid="{00000000-0005-0000-0000-0000B0260000}"/>
    <cellStyle name="20% - Accent3 5 2" xfId="41233" hidden="1" xr:uid="{00000000-0005-0000-0000-0000B1260000}"/>
    <cellStyle name="20% - Accent3 5 2" xfId="41570" hidden="1" xr:uid="{00000000-0005-0000-0000-0000B2260000}"/>
    <cellStyle name="20% - Accent3 5 2" xfId="42135" hidden="1" xr:uid="{00000000-0005-0000-0000-0000B3260000}"/>
    <cellStyle name="20% - Accent3 5 2" xfId="42250" hidden="1" xr:uid="{00000000-0005-0000-0000-0000B4260000}"/>
    <cellStyle name="20% - Accent3 5 2" xfId="42973" hidden="1" xr:uid="{00000000-0005-0000-0000-0000B5260000}"/>
    <cellStyle name="20% - Accent3 5 2" xfId="43146" hidden="1" xr:uid="{00000000-0005-0000-0000-0000B6260000}"/>
    <cellStyle name="20% - Accent3 5 2" xfId="43539" hidden="1" xr:uid="{00000000-0005-0000-0000-0000B7260000}"/>
    <cellStyle name="20% - Accent3 5 2" xfId="43687" hidden="1" xr:uid="{00000000-0005-0000-0000-0000B8260000}"/>
    <cellStyle name="20% - Accent3 5 2" xfId="44025" hidden="1" xr:uid="{00000000-0005-0000-0000-0000B9260000}"/>
    <cellStyle name="20% - Accent3 5 2" xfId="44362" hidden="1" xr:uid="{00000000-0005-0000-0000-0000BA260000}"/>
    <cellStyle name="20% - Accent3 5 2" xfId="38665" hidden="1" xr:uid="{00000000-0005-0000-0000-0000BB260000}"/>
    <cellStyle name="20% - Accent3 5 2" xfId="32826" hidden="1" xr:uid="{00000000-0005-0000-0000-0000BC260000}"/>
    <cellStyle name="20% - Accent3 5 2" xfId="30337" hidden="1" xr:uid="{00000000-0005-0000-0000-0000BD260000}"/>
    <cellStyle name="20% - Accent3 5 2" xfId="29698" hidden="1" xr:uid="{00000000-0005-0000-0000-0000BE260000}"/>
    <cellStyle name="20% - Accent3 5 2" xfId="28465" hidden="1" xr:uid="{00000000-0005-0000-0000-0000BF260000}"/>
    <cellStyle name="20% - Accent3 5 2" xfId="27898" hidden="1" xr:uid="{00000000-0005-0000-0000-0000C0260000}"/>
    <cellStyle name="20% - Accent3 5 2" xfId="26743" hidden="1" xr:uid="{00000000-0005-0000-0000-0000C1260000}"/>
    <cellStyle name="20% - Accent3 5 2" xfId="25641" hidden="1" xr:uid="{00000000-0005-0000-0000-0000C2260000}"/>
    <cellStyle name="20% - Accent3 5 2" xfId="45065" hidden="1" xr:uid="{00000000-0005-0000-0000-0000C3260000}"/>
    <cellStyle name="20% - Accent3 5 2" xfId="45180" hidden="1" xr:uid="{00000000-0005-0000-0000-0000C4260000}"/>
    <cellStyle name="20% - Accent3 5 2" xfId="45903" hidden="1" xr:uid="{00000000-0005-0000-0000-0000C5260000}"/>
    <cellStyle name="20% - Accent3 5 2" xfId="46076" hidden="1" xr:uid="{00000000-0005-0000-0000-0000C6260000}"/>
    <cellStyle name="20% - Accent3 5 2" xfId="46469" hidden="1" xr:uid="{00000000-0005-0000-0000-0000C7260000}"/>
    <cellStyle name="20% - Accent3 5 2" xfId="46617" hidden="1" xr:uid="{00000000-0005-0000-0000-0000C8260000}"/>
    <cellStyle name="20% - Accent3 5 2" xfId="46955" hidden="1" xr:uid="{00000000-0005-0000-0000-0000C9260000}"/>
    <cellStyle name="20% - Accent3 5 2" xfId="47292" hidden="1" xr:uid="{00000000-0005-0000-0000-0000CA260000}"/>
    <cellStyle name="20% - Accent3 5 2" xfId="47857" hidden="1" xr:uid="{00000000-0005-0000-0000-0000CB260000}"/>
    <cellStyle name="20% - Accent3 5 2" xfId="47972" hidden="1" xr:uid="{00000000-0005-0000-0000-0000CC260000}"/>
    <cellStyle name="20% - Accent3 5 2" xfId="48695" hidden="1" xr:uid="{00000000-0005-0000-0000-0000CD260000}"/>
    <cellStyle name="20% - Accent3 5 2" xfId="48868" hidden="1" xr:uid="{00000000-0005-0000-0000-0000CE260000}"/>
    <cellStyle name="20% - Accent3 5 2" xfId="49261" hidden="1" xr:uid="{00000000-0005-0000-0000-0000CF260000}"/>
    <cellStyle name="20% - Accent3 5 2" xfId="49409" hidden="1" xr:uid="{00000000-0005-0000-0000-0000D0260000}"/>
    <cellStyle name="20% - Accent3 5 2" xfId="49747" hidden="1" xr:uid="{00000000-0005-0000-0000-0000D1260000}"/>
    <cellStyle name="20% - Accent3 5 2" xfId="50084" hidden="1" xr:uid="{00000000-0005-0000-0000-0000D2260000}"/>
    <cellStyle name="20% - Accent3 7" xfId="81" hidden="1" xr:uid="{00000000-0005-0000-0000-0000D3260000}"/>
    <cellStyle name="20% - Accent3 7" xfId="160" hidden="1" xr:uid="{00000000-0005-0000-0000-0000D4260000}"/>
    <cellStyle name="20% - Accent3 7" xfId="240" hidden="1" xr:uid="{00000000-0005-0000-0000-0000D5260000}"/>
    <cellStyle name="20% - Accent3 7" xfId="408" hidden="1" xr:uid="{00000000-0005-0000-0000-0000D6260000}"/>
    <cellStyle name="20% - Accent3 7" xfId="1830" hidden="1" xr:uid="{00000000-0005-0000-0000-0000D7260000}"/>
    <cellStyle name="20% - Accent3 7" xfId="1966" hidden="1" xr:uid="{00000000-0005-0000-0000-0000D8260000}"/>
    <cellStyle name="20% - Accent3 7" xfId="2117" hidden="1" xr:uid="{00000000-0005-0000-0000-0000D9260000}"/>
    <cellStyle name="20% - Accent3 7" xfId="1795" hidden="1" xr:uid="{00000000-0005-0000-0000-0000DA260000}"/>
    <cellStyle name="20% - Accent3 7" xfId="2350" hidden="1" xr:uid="{00000000-0005-0000-0000-0000DB260000}"/>
    <cellStyle name="20% - Accent3 7" xfId="1556" hidden="1" xr:uid="{00000000-0005-0000-0000-0000DC260000}"/>
    <cellStyle name="20% - Accent3 7" xfId="2362" hidden="1" xr:uid="{00000000-0005-0000-0000-0000DD260000}"/>
    <cellStyle name="20% - Accent3 7" xfId="3528" hidden="1" xr:uid="{00000000-0005-0000-0000-0000DE260000}"/>
    <cellStyle name="20% - Accent3 7" xfId="3664" hidden="1" xr:uid="{00000000-0005-0000-0000-0000DF260000}"/>
    <cellStyle name="20% - Accent3 7" xfId="3020" hidden="1" xr:uid="{00000000-0005-0000-0000-0000E0260000}"/>
    <cellStyle name="20% - Accent3 7" xfId="3860" hidden="1" xr:uid="{00000000-0005-0000-0000-0000E1260000}"/>
    <cellStyle name="20% - Accent3 7" xfId="1430" hidden="1" xr:uid="{00000000-0005-0000-0000-0000E2260000}"/>
    <cellStyle name="20% - Accent3 7" xfId="3874" hidden="1" xr:uid="{00000000-0005-0000-0000-0000E3260000}"/>
    <cellStyle name="20% - Accent3 7" xfId="5017" hidden="1" xr:uid="{00000000-0005-0000-0000-0000E4260000}"/>
    <cellStyle name="20% - Accent3 7" xfId="5132" hidden="1" xr:uid="{00000000-0005-0000-0000-0000E5260000}"/>
    <cellStyle name="20% - Accent3 7" xfId="1546" hidden="1" xr:uid="{00000000-0005-0000-0000-0000E6260000}"/>
    <cellStyle name="20% - Accent3 7" xfId="6036" hidden="1" xr:uid="{00000000-0005-0000-0000-0000E7260000}"/>
    <cellStyle name="20% - Accent3 7" xfId="6186" hidden="1" xr:uid="{00000000-0005-0000-0000-0000E8260000}"/>
    <cellStyle name="20% - Accent3 7" xfId="4664" hidden="1" xr:uid="{00000000-0005-0000-0000-0000E9260000}"/>
    <cellStyle name="20% - Accent3 7" xfId="7031" hidden="1" xr:uid="{00000000-0005-0000-0000-0000EA260000}"/>
    <cellStyle name="20% - Accent3 7" xfId="7737" hidden="1" xr:uid="{00000000-0005-0000-0000-0000EB260000}"/>
    <cellStyle name="20% - Accent3 7" xfId="7814" hidden="1" xr:uid="{00000000-0005-0000-0000-0000EC260000}"/>
    <cellStyle name="20% - Accent3 7" xfId="7892" hidden="1" xr:uid="{00000000-0005-0000-0000-0000ED260000}"/>
    <cellStyle name="20% - Accent3 7" xfId="7970" hidden="1" xr:uid="{00000000-0005-0000-0000-0000EE260000}"/>
    <cellStyle name="20% - Accent3 7" xfId="8552" hidden="1" xr:uid="{00000000-0005-0000-0000-0000EF260000}"/>
    <cellStyle name="20% - Accent3 7" xfId="8631" hidden="1" xr:uid="{00000000-0005-0000-0000-0000F0260000}"/>
    <cellStyle name="20% - Accent3 7" xfId="8709" hidden="1" xr:uid="{00000000-0005-0000-0000-0000F1260000}"/>
    <cellStyle name="20% - Accent3 7" xfId="8542" hidden="1" xr:uid="{00000000-0005-0000-0000-0000F2260000}"/>
    <cellStyle name="20% - Accent3 7" xfId="8796" hidden="1" xr:uid="{00000000-0005-0000-0000-0000F3260000}"/>
    <cellStyle name="20% - Accent3 7" xfId="8404" hidden="1" xr:uid="{00000000-0005-0000-0000-0000F4260000}"/>
    <cellStyle name="20% - Accent3 7" xfId="8802" hidden="1" xr:uid="{00000000-0005-0000-0000-0000F5260000}"/>
    <cellStyle name="20% - Accent3 7" xfId="9226" hidden="1" xr:uid="{00000000-0005-0000-0000-0000F6260000}"/>
    <cellStyle name="20% - Accent3 7" xfId="9304" hidden="1" xr:uid="{00000000-0005-0000-0000-0000F7260000}"/>
    <cellStyle name="20% - Accent3 7" xfId="9026" hidden="1" xr:uid="{00000000-0005-0000-0000-0000F8260000}"/>
    <cellStyle name="20% - Accent3 7" xfId="9385" hidden="1" xr:uid="{00000000-0005-0000-0000-0000F9260000}"/>
    <cellStyle name="20% - Accent3 7" xfId="8340" hidden="1" xr:uid="{00000000-0005-0000-0000-0000FA260000}"/>
    <cellStyle name="20% - Accent3 7" xfId="9390" hidden="1" xr:uid="{00000000-0005-0000-0000-0000FB260000}"/>
    <cellStyle name="20% - Accent3 7" xfId="9758" hidden="1" xr:uid="{00000000-0005-0000-0000-0000FC260000}"/>
    <cellStyle name="20% - Accent3 7" xfId="9836" hidden="1" xr:uid="{00000000-0005-0000-0000-0000FD260000}"/>
    <cellStyle name="20% - Accent3 7" xfId="8401" hidden="1" xr:uid="{00000000-0005-0000-0000-0000FE260000}"/>
    <cellStyle name="20% - Accent3 7" xfId="10095" hidden="1" xr:uid="{00000000-0005-0000-0000-0000FF260000}"/>
    <cellStyle name="20% - Accent3 7" xfId="10173" hidden="1" xr:uid="{00000000-0005-0000-0000-000000270000}"/>
    <cellStyle name="20% - Accent3 7" xfId="9587" hidden="1" xr:uid="{00000000-0005-0000-0000-000001270000}"/>
    <cellStyle name="20% - Accent3 7" xfId="10432" hidden="1" xr:uid="{00000000-0005-0000-0000-000002270000}"/>
    <cellStyle name="20% - Accent3 7" xfId="10529" hidden="1" xr:uid="{00000000-0005-0000-0000-000003270000}"/>
    <cellStyle name="20% - Accent3 7" xfId="10606" hidden="1" xr:uid="{00000000-0005-0000-0000-000004270000}"/>
    <cellStyle name="20% - Accent3 7" xfId="10684" hidden="1" xr:uid="{00000000-0005-0000-0000-000005270000}"/>
    <cellStyle name="20% - Accent3 7" xfId="10762" hidden="1" xr:uid="{00000000-0005-0000-0000-000006270000}"/>
    <cellStyle name="20% - Accent3 7" xfId="11344" hidden="1" xr:uid="{00000000-0005-0000-0000-000007270000}"/>
    <cellStyle name="20% - Accent3 7" xfId="11423" hidden="1" xr:uid="{00000000-0005-0000-0000-000008270000}"/>
    <cellStyle name="20% - Accent3 7" xfId="11501" hidden="1" xr:uid="{00000000-0005-0000-0000-000009270000}"/>
    <cellStyle name="20% - Accent3 7" xfId="11334" hidden="1" xr:uid="{00000000-0005-0000-0000-00000A270000}"/>
    <cellStyle name="20% - Accent3 7" xfId="11588" hidden="1" xr:uid="{00000000-0005-0000-0000-00000B270000}"/>
    <cellStyle name="20% - Accent3 7" xfId="11196" hidden="1" xr:uid="{00000000-0005-0000-0000-00000C270000}"/>
    <cellStyle name="20% - Accent3 7" xfId="11594" hidden="1" xr:uid="{00000000-0005-0000-0000-00000D270000}"/>
    <cellStyle name="20% - Accent3 7" xfId="12018" hidden="1" xr:uid="{00000000-0005-0000-0000-00000E270000}"/>
    <cellStyle name="20% - Accent3 7" xfId="12096" hidden="1" xr:uid="{00000000-0005-0000-0000-00000F270000}"/>
    <cellStyle name="20% - Accent3 7" xfId="11818" hidden="1" xr:uid="{00000000-0005-0000-0000-000010270000}"/>
    <cellStyle name="20% - Accent3 7" xfId="12177" hidden="1" xr:uid="{00000000-0005-0000-0000-000011270000}"/>
    <cellStyle name="20% - Accent3 7" xfId="11132" hidden="1" xr:uid="{00000000-0005-0000-0000-000012270000}"/>
    <cellStyle name="20% - Accent3 7" xfId="12182" hidden="1" xr:uid="{00000000-0005-0000-0000-000013270000}"/>
    <cellStyle name="20% - Accent3 7" xfId="12550" hidden="1" xr:uid="{00000000-0005-0000-0000-000014270000}"/>
    <cellStyle name="20% - Accent3 7" xfId="12628" hidden="1" xr:uid="{00000000-0005-0000-0000-000015270000}"/>
    <cellStyle name="20% - Accent3 7" xfId="11193" hidden="1" xr:uid="{00000000-0005-0000-0000-000016270000}"/>
    <cellStyle name="20% - Accent3 7" xfId="12887" hidden="1" xr:uid="{00000000-0005-0000-0000-000017270000}"/>
    <cellStyle name="20% - Accent3 7" xfId="12965" hidden="1" xr:uid="{00000000-0005-0000-0000-000018270000}"/>
    <cellStyle name="20% - Accent3 7" xfId="12379" hidden="1" xr:uid="{00000000-0005-0000-0000-000019270000}"/>
    <cellStyle name="20% - Accent3 7" xfId="13224" hidden="1" xr:uid="{00000000-0005-0000-0000-00001A270000}"/>
    <cellStyle name="20% - Accent3 7" xfId="7610" hidden="1" xr:uid="{00000000-0005-0000-0000-00001B270000}"/>
    <cellStyle name="20% - Accent3 7" xfId="7533" hidden="1" xr:uid="{00000000-0005-0000-0000-00001C270000}"/>
    <cellStyle name="20% - Accent3 7" xfId="7455" hidden="1" xr:uid="{00000000-0005-0000-0000-00001D270000}"/>
    <cellStyle name="20% - Accent3 7" xfId="7372" hidden="1" xr:uid="{00000000-0005-0000-0000-00001E270000}"/>
    <cellStyle name="20% - Accent3 7" xfId="5615" hidden="1" xr:uid="{00000000-0005-0000-0000-00001F270000}"/>
    <cellStyle name="20% - Accent3 7" xfId="5516" hidden="1" xr:uid="{00000000-0005-0000-0000-000020270000}"/>
    <cellStyle name="20% - Accent3 7" xfId="5429" hidden="1" xr:uid="{00000000-0005-0000-0000-000021270000}"/>
    <cellStyle name="20% - Accent3 7" xfId="5741" hidden="1" xr:uid="{00000000-0005-0000-0000-000022270000}"/>
    <cellStyle name="20% - Accent3 7" xfId="5323" hidden="1" xr:uid="{00000000-0005-0000-0000-000023270000}"/>
    <cellStyle name="20% - Accent3 7" xfId="6067" hidden="1" xr:uid="{00000000-0005-0000-0000-000024270000}"/>
    <cellStyle name="20% - Accent3 7" xfId="5315" hidden="1" xr:uid="{00000000-0005-0000-0000-000025270000}"/>
    <cellStyle name="20% - Accent3 7" xfId="3826" hidden="1" xr:uid="{00000000-0005-0000-0000-000026270000}"/>
    <cellStyle name="20% - Accent3 7" xfId="3653" hidden="1" xr:uid="{00000000-0005-0000-0000-000027270000}"/>
    <cellStyle name="20% - Accent3 7" xfId="4447" hidden="1" xr:uid="{00000000-0005-0000-0000-000028270000}"/>
    <cellStyle name="20% - Accent3 7" xfId="3427" hidden="1" xr:uid="{00000000-0005-0000-0000-000029270000}"/>
    <cellStyle name="20% - Accent3 7" xfId="6357" hidden="1" xr:uid="{00000000-0005-0000-0000-00002A270000}"/>
    <cellStyle name="20% - Accent3 7" xfId="3422" hidden="1" xr:uid="{00000000-0005-0000-0000-00002B270000}"/>
    <cellStyle name="20% - Accent3 7" xfId="2152" hidden="1" xr:uid="{00000000-0005-0000-0000-00002C270000}"/>
    <cellStyle name="20% - Accent3 7" xfId="1964" hidden="1" xr:uid="{00000000-0005-0000-0000-00002D270000}"/>
    <cellStyle name="20% - Accent3 7" xfId="6071" hidden="1" xr:uid="{00000000-0005-0000-0000-00002E270000}"/>
    <cellStyle name="20% - Accent3 7" xfId="1088" hidden="1" xr:uid="{00000000-0005-0000-0000-00002F270000}"/>
    <cellStyle name="20% - Accent3 7" xfId="960" hidden="1" xr:uid="{00000000-0005-0000-0000-000030270000}"/>
    <cellStyle name="20% - Accent3 7" xfId="2673" hidden="1" xr:uid="{00000000-0005-0000-0000-000031270000}"/>
    <cellStyle name="20% - Accent3 7" xfId="13369" hidden="1" xr:uid="{00000000-0005-0000-0000-000032270000}"/>
    <cellStyle name="20% - Accent3 7" xfId="13892" hidden="1" xr:uid="{00000000-0005-0000-0000-000033270000}"/>
    <cellStyle name="20% - Accent3 7" xfId="13969" hidden="1" xr:uid="{00000000-0005-0000-0000-000034270000}"/>
    <cellStyle name="20% - Accent3 7" xfId="14047" hidden="1" xr:uid="{00000000-0005-0000-0000-000035270000}"/>
    <cellStyle name="20% - Accent3 7" xfId="14125" hidden="1" xr:uid="{00000000-0005-0000-0000-000036270000}"/>
    <cellStyle name="20% - Accent3 7" xfId="14707" hidden="1" xr:uid="{00000000-0005-0000-0000-000037270000}"/>
    <cellStyle name="20% - Accent3 7" xfId="14786" hidden="1" xr:uid="{00000000-0005-0000-0000-000038270000}"/>
    <cellStyle name="20% - Accent3 7" xfId="14864" hidden="1" xr:uid="{00000000-0005-0000-0000-000039270000}"/>
    <cellStyle name="20% - Accent3 7" xfId="14697" hidden="1" xr:uid="{00000000-0005-0000-0000-00003A270000}"/>
    <cellStyle name="20% - Accent3 7" xfId="14951" hidden="1" xr:uid="{00000000-0005-0000-0000-00003B270000}"/>
    <cellStyle name="20% - Accent3 7" xfId="14559" hidden="1" xr:uid="{00000000-0005-0000-0000-00003C270000}"/>
    <cellStyle name="20% - Accent3 7" xfId="14957" hidden="1" xr:uid="{00000000-0005-0000-0000-00003D270000}"/>
    <cellStyle name="20% - Accent3 7" xfId="15381" hidden="1" xr:uid="{00000000-0005-0000-0000-00003E270000}"/>
    <cellStyle name="20% - Accent3 7" xfId="15459" hidden="1" xr:uid="{00000000-0005-0000-0000-00003F270000}"/>
    <cellStyle name="20% - Accent3 7" xfId="15181" hidden="1" xr:uid="{00000000-0005-0000-0000-000040270000}"/>
    <cellStyle name="20% - Accent3 7" xfId="15540" hidden="1" xr:uid="{00000000-0005-0000-0000-000041270000}"/>
    <cellStyle name="20% - Accent3 7" xfId="14495" hidden="1" xr:uid="{00000000-0005-0000-0000-000042270000}"/>
    <cellStyle name="20% - Accent3 7" xfId="15545" hidden="1" xr:uid="{00000000-0005-0000-0000-000043270000}"/>
    <cellStyle name="20% - Accent3 7" xfId="15913" hidden="1" xr:uid="{00000000-0005-0000-0000-000044270000}"/>
    <cellStyle name="20% - Accent3 7" xfId="15991" hidden="1" xr:uid="{00000000-0005-0000-0000-000045270000}"/>
    <cellStyle name="20% - Accent3 7" xfId="14556" hidden="1" xr:uid="{00000000-0005-0000-0000-000046270000}"/>
    <cellStyle name="20% - Accent3 7" xfId="16250" hidden="1" xr:uid="{00000000-0005-0000-0000-000047270000}"/>
    <cellStyle name="20% - Accent3 7" xfId="16328" hidden="1" xr:uid="{00000000-0005-0000-0000-000048270000}"/>
    <cellStyle name="20% - Accent3 7" xfId="15742" hidden="1" xr:uid="{00000000-0005-0000-0000-000049270000}"/>
    <cellStyle name="20% - Accent3 7" xfId="16587" hidden="1" xr:uid="{00000000-0005-0000-0000-00004A270000}"/>
    <cellStyle name="20% - Accent3 7" xfId="16684" hidden="1" xr:uid="{00000000-0005-0000-0000-00004B270000}"/>
    <cellStyle name="20% - Accent3 7" xfId="16761" hidden="1" xr:uid="{00000000-0005-0000-0000-00004C270000}"/>
    <cellStyle name="20% - Accent3 7" xfId="16839" hidden="1" xr:uid="{00000000-0005-0000-0000-00004D270000}"/>
    <cellStyle name="20% - Accent3 7" xfId="16917" hidden="1" xr:uid="{00000000-0005-0000-0000-00004E270000}"/>
    <cellStyle name="20% - Accent3 7" xfId="17499" hidden="1" xr:uid="{00000000-0005-0000-0000-00004F270000}"/>
    <cellStyle name="20% - Accent3 7" xfId="17578" hidden="1" xr:uid="{00000000-0005-0000-0000-000050270000}"/>
    <cellStyle name="20% - Accent3 7" xfId="17656" hidden="1" xr:uid="{00000000-0005-0000-0000-000051270000}"/>
    <cellStyle name="20% - Accent3 7" xfId="17489" hidden="1" xr:uid="{00000000-0005-0000-0000-000052270000}"/>
    <cellStyle name="20% - Accent3 7" xfId="17743" hidden="1" xr:uid="{00000000-0005-0000-0000-000053270000}"/>
    <cellStyle name="20% - Accent3 7" xfId="17351" hidden="1" xr:uid="{00000000-0005-0000-0000-000054270000}"/>
    <cellStyle name="20% - Accent3 7" xfId="17749" hidden="1" xr:uid="{00000000-0005-0000-0000-000055270000}"/>
    <cellStyle name="20% - Accent3 7" xfId="18173" hidden="1" xr:uid="{00000000-0005-0000-0000-000056270000}"/>
    <cellStyle name="20% - Accent3 7" xfId="18251" hidden="1" xr:uid="{00000000-0005-0000-0000-000057270000}"/>
    <cellStyle name="20% - Accent3 7" xfId="17973" hidden="1" xr:uid="{00000000-0005-0000-0000-000058270000}"/>
    <cellStyle name="20% - Accent3 7" xfId="18332" hidden="1" xr:uid="{00000000-0005-0000-0000-000059270000}"/>
    <cellStyle name="20% - Accent3 7" xfId="17287" hidden="1" xr:uid="{00000000-0005-0000-0000-00005A270000}"/>
    <cellStyle name="20% - Accent3 7" xfId="18337" hidden="1" xr:uid="{00000000-0005-0000-0000-00005B270000}"/>
    <cellStyle name="20% - Accent3 7" xfId="18705" hidden="1" xr:uid="{00000000-0005-0000-0000-00005C270000}"/>
    <cellStyle name="20% - Accent3 7" xfId="18783" hidden="1" xr:uid="{00000000-0005-0000-0000-00005D270000}"/>
    <cellStyle name="20% - Accent3 7" xfId="17348" hidden="1" xr:uid="{00000000-0005-0000-0000-00005E270000}"/>
    <cellStyle name="20% - Accent3 7" xfId="19042" hidden="1" xr:uid="{00000000-0005-0000-0000-00005F270000}"/>
    <cellStyle name="20% - Accent3 7" xfId="19120" hidden="1" xr:uid="{00000000-0005-0000-0000-000060270000}"/>
    <cellStyle name="20% - Accent3 7" xfId="18534" hidden="1" xr:uid="{00000000-0005-0000-0000-000061270000}"/>
    <cellStyle name="20% - Accent3 7" xfId="19379" hidden="1" xr:uid="{00000000-0005-0000-0000-000062270000}"/>
    <cellStyle name="20% - Accent3 7" xfId="13870" hidden="1" xr:uid="{00000000-0005-0000-0000-000063270000}"/>
    <cellStyle name="20% - Accent3 7" xfId="13793" hidden="1" xr:uid="{00000000-0005-0000-0000-000064270000}"/>
    <cellStyle name="20% - Accent3 7" xfId="13715" hidden="1" xr:uid="{00000000-0005-0000-0000-000065270000}"/>
    <cellStyle name="20% - Accent3 7" xfId="13632" hidden="1" xr:uid="{00000000-0005-0000-0000-000066270000}"/>
    <cellStyle name="20% - Accent3 7" xfId="6494" hidden="1" xr:uid="{00000000-0005-0000-0000-000067270000}"/>
    <cellStyle name="20% - Accent3 7" xfId="6364" hidden="1" xr:uid="{00000000-0005-0000-0000-000068270000}"/>
    <cellStyle name="20% - Accent3 7" xfId="6127" hidden="1" xr:uid="{00000000-0005-0000-0000-000069270000}"/>
    <cellStyle name="20% - Accent3 7" xfId="6522" hidden="1" xr:uid="{00000000-0005-0000-0000-00006A270000}"/>
    <cellStyle name="20% - Accent3 7" xfId="5850" hidden="1" xr:uid="{00000000-0005-0000-0000-00006B270000}"/>
    <cellStyle name="20% - Accent3 7" xfId="6793" hidden="1" xr:uid="{00000000-0005-0000-0000-00006C270000}"/>
    <cellStyle name="20% - Accent3 7" xfId="5841" hidden="1" xr:uid="{00000000-0005-0000-0000-00006D270000}"/>
    <cellStyle name="20% - Accent3 7" xfId="4246" hidden="1" xr:uid="{00000000-0005-0000-0000-00006E270000}"/>
    <cellStyle name="20% - Accent3 7" xfId="4059" hidden="1" xr:uid="{00000000-0005-0000-0000-00006F270000}"/>
    <cellStyle name="20% - Accent3 7" xfId="4667" hidden="1" xr:uid="{00000000-0005-0000-0000-000070270000}"/>
    <cellStyle name="20% - Accent3 7" xfId="3942" hidden="1" xr:uid="{00000000-0005-0000-0000-000071270000}"/>
    <cellStyle name="20% - Accent3 7" xfId="7001" hidden="1" xr:uid="{00000000-0005-0000-0000-000072270000}"/>
    <cellStyle name="20% - Accent3 7" xfId="3936" hidden="1" xr:uid="{00000000-0005-0000-0000-000073270000}"/>
    <cellStyle name="20% - Accent3 7" xfId="2454" hidden="1" xr:uid="{00000000-0005-0000-0000-000074270000}"/>
    <cellStyle name="20% - Accent3 7" xfId="2345" hidden="1" xr:uid="{00000000-0005-0000-0000-000075270000}"/>
    <cellStyle name="20% - Accent3 7" xfId="6796" hidden="1" xr:uid="{00000000-0005-0000-0000-000076270000}"/>
    <cellStyle name="20% - Accent3 7" xfId="1212" hidden="1" xr:uid="{00000000-0005-0000-0000-000077270000}"/>
    <cellStyle name="20% - Accent3 7" xfId="1060" hidden="1" xr:uid="{00000000-0005-0000-0000-000078270000}"/>
    <cellStyle name="20% - Accent3 7" xfId="2904" hidden="1" xr:uid="{00000000-0005-0000-0000-000079270000}"/>
    <cellStyle name="20% - Accent3 7" xfId="19517" hidden="1" xr:uid="{00000000-0005-0000-0000-00007A270000}"/>
    <cellStyle name="20% - Accent3 7" xfId="19614" hidden="1" xr:uid="{00000000-0005-0000-0000-00007B270000}"/>
    <cellStyle name="20% - Accent3 7" xfId="19691" hidden="1" xr:uid="{00000000-0005-0000-0000-00007C270000}"/>
    <cellStyle name="20% - Accent3 7" xfId="19769" hidden="1" xr:uid="{00000000-0005-0000-0000-00007D270000}"/>
    <cellStyle name="20% - Accent3 7" xfId="19847" hidden="1" xr:uid="{00000000-0005-0000-0000-00007E270000}"/>
    <cellStyle name="20% - Accent3 7" xfId="20429" hidden="1" xr:uid="{00000000-0005-0000-0000-00007F270000}"/>
    <cellStyle name="20% - Accent3 7" xfId="20508" hidden="1" xr:uid="{00000000-0005-0000-0000-000080270000}"/>
    <cellStyle name="20% - Accent3 7" xfId="20586" hidden="1" xr:uid="{00000000-0005-0000-0000-000081270000}"/>
    <cellStyle name="20% - Accent3 7" xfId="20419" hidden="1" xr:uid="{00000000-0005-0000-0000-000082270000}"/>
    <cellStyle name="20% - Accent3 7" xfId="20673" hidden="1" xr:uid="{00000000-0005-0000-0000-000083270000}"/>
    <cellStyle name="20% - Accent3 7" xfId="20281" hidden="1" xr:uid="{00000000-0005-0000-0000-000084270000}"/>
    <cellStyle name="20% - Accent3 7" xfId="20679" hidden="1" xr:uid="{00000000-0005-0000-0000-000085270000}"/>
    <cellStyle name="20% - Accent3 7" xfId="21103" hidden="1" xr:uid="{00000000-0005-0000-0000-000086270000}"/>
    <cellStyle name="20% - Accent3 7" xfId="21181" hidden="1" xr:uid="{00000000-0005-0000-0000-000087270000}"/>
    <cellStyle name="20% - Accent3 7" xfId="20903" hidden="1" xr:uid="{00000000-0005-0000-0000-000088270000}"/>
    <cellStyle name="20% - Accent3 7" xfId="21262" hidden="1" xr:uid="{00000000-0005-0000-0000-000089270000}"/>
    <cellStyle name="20% - Accent3 7" xfId="20217" hidden="1" xr:uid="{00000000-0005-0000-0000-00008A270000}"/>
    <cellStyle name="20% - Accent3 7" xfId="21267" hidden="1" xr:uid="{00000000-0005-0000-0000-00008B270000}"/>
    <cellStyle name="20% - Accent3 7" xfId="21635" hidden="1" xr:uid="{00000000-0005-0000-0000-00008C270000}"/>
    <cellStyle name="20% - Accent3 7" xfId="21713" hidden="1" xr:uid="{00000000-0005-0000-0000-00008D270000}"/>
    <cellStyle name="20% - Accent3 7" xfId="20278" hidden="1" xr:uid="{00000000-0005-0000-0000-00008E270000}"/>
    <cellStyle name="20% - Accent3 7" xfId="21972" hidden="1" xr:uid="{00000000-0005-0000-0000-00008F270000}"/>
    <cellStyle name="20% - Accent3 7" xfId="22050" hidden="1" xr:uid="{00000000-0005-0000-0000-000090270000}"/>
    <cellStyle name="20% - Accent3 7" xfId="21464" hidden="1" xr:uid="{00000000-0005-0000-0000-000091270000}"/>
    <cellStyle name="20% - Accent3 7" xfId="22309" hidden="1" xr:uid="{00000000-0005-0000-0000-000092270000}"/>
    <cellStyle name="20% - Accent3 7" xfId="22406" hidden="1" xr:uid="{00000000-0005-0000-0000-000093270000}"/>
    <cellStyle name="20% - Accent3 7" xfId="22483" hidden="1" xr:uid="{00000000-0005-0000-0000-000094270000}"/>
    <cellStyle name="20% - Accent3 7" xfId="22561" hidden="1" xr:uid="{00000000-0005-0000-0000-000095270000}"/>
    <cellStyle name="20% - Accent3 7" xfId="22639" hidden="1" xr:uid="{00000000-0005-0000-0000-000096270000}"/>
    <cellStyle name="20% - Accent3 7" xfId="23221" hidden="1" xr:uid="{00000000-0005-0000-0000-000097270000}"/>
    <cellStyle name="20% - Accent3 7" xfId="23300" hidden="1" xr:uid="{00000000-0005-0000-0000-000098270000}"/>
    <cellStyle name="20% - Accent3 7" xfId="23378" hidden="1" xr:uid="{00000000-0005-0000-0000-000099270000}"/>
    <cellStyle name="20% - Accent3 7" xfId="23211" hidden="1" xr:uid="{00000000-0005-0000-0000-00009A270000}"/>
    <cellStyle name="20% - Accent3 7" xfId="23465" hidden="1" xr:uid="{00000000-0005-0000-0000-00009B270000}"/>
    <cellStyle name="20% - Accent3 7" xfId="23073" hidden="1" xr:uid="{00000000-0005-0000-0000-00009C270000}"/>
    <cellStyle name="20% - Accent3 7" xfId="23471" hidden="1" xr:uid="{00000000-0005-0000-0000-00009D270000}"/>
    <cellStyle name="20% - Accent3 7" xfId="23895" hidden="1" xr:uid="{00000000-0005-0000-0000-00009E270000}"/>
    <cellStyle name="20% - Accent3 7" xfId="23973" hidden="1" xr:uid="{00000000-0005-0000-0000-00009F270000}"/>
    <cellStyle name="20% - Accent3 7" xfId="23695" hidden="1" xr:uid="{00000000-0005-0000-0000-0000A0270000}"/>
    <cellStyle name="20% - Accent3 7" xfId="24054" hidden="1" xr:uid="{00000000-0005-0000-0000-0000A1270000}"/>
    <cellStyle name="20% - Accent3 7" xfId="23009" hidden="1" xr:uid="{00000000-0005-0000-0000-0000A2270000}"/>
    <cellStyle name="20% - Accent3 7" xfId="24059" hidden="1" xr:uid="{00000000-0005-0000-0000-0000A3270000}"/>
    <cellStyle name="20% - Accent3 7" xfId="24427" hidden="1" xr:uid="{00000000-0005-0000-0000-0000A4270000}"/>
    <cellStyle name="20% - Accent3 7" xfId="24505" hidden="1" xr:uid="{00000000-0005-0000-0000-0000A5270000}"/>
    <cellStyle name="20% - Accent3 7" xfId="23070" hidden="1" xr:uid="{00000000-0005-0000-0000-0000A6270000}"/>
    <cellStyle name="20% - Accent3 7" xfId="24764" hidden="1" xr:uid="{00000000-0005-0000-0000-0000A7270000}"/>
    <cellStyle name="20% - Accent3 7" xfId="24842" hidden="1" xr:uid="{00000000-0005-0000-0000-0000A8270000}"/>
    <cellStyle name="20% - Accent3 7" xfId="24256" hidden="1" xr:uid="{00000000-0005-0000-0000-0000A9270000}"/>
    <cellStyle name="20% - Accent3 7" xfId="25101" hidden="1" xr:uid="{00000000-0005-0000-0000-0000AA270000}"/>
    <cellStyle name="20% - Accent3 7" xfId="25209" hidden="1" xr:uid="{00000000-0005-0000-0000-0000AB270000}"/>
    <cellStyle name="20% - Accent3 7" xfId="25288" hidden="1" xr:uid="{00000000-0005-0000-0000-0000AC270000}"/>
    <cellStyle name="20% - Accent3 7" xfId="25368" hidden="1" xr:uid="{00000000-0005-0000-0000-0000AD270000}"/>
    <cellStyle name="20% - Accent3 7" xfId="25536" hidden="1" xr:uid="{00000000-0005-0000-0000-0000AE270000}"/>
    <cellStyle name="20% - Accent3 7" xfId="26958" hidden="1" xr:uid="{00000000-0005-0000-0000-0000AF270000}"/>
    <cellStyle name="20% - Accent3 7" xfId="27094" hidden="1" xr:uid="{00000000-0005-0000-0000-0000B0270000}"/>
    <cellStyle name="20% - Accent3 7" xfId="27245" hidden="1" xr:uid="{00000000-0005-0000-0000-0000B1270000}"/>
    <cellStyle name="20% - Accent3 7" xfId="26923" hidden="1" xr:uid="{00000000-0005-0000-0000-0000B2270000}"/>
    <cellStyle name="20% - Accent3 7" xfId="27478" hidden="1" xr:uid="{00000000-0005-0000-0000-0000B3270000}"/>
    <cellStyle name="20% - Accent3 7" xfId="26684" hidden="1" xr:uid="{00000000-0005-0000-0000-0000B4270000}"/>
    <cellStyle name="20% - Accent3 7" xfId="27490" hidden="1" xr:uid="{00000000-0005-0000-0000-0000B5270000}"/>
    <cellStyle name="20% - Accent3 7" xfId="28656" hidden="1" xr:uid="{00000000-0005-0000-0000-0000B6270000}"/>
    <cellStyle name="20% - Accent3 7" xfId="28792" hidden="1" xr:uid="{00000000-0005-0000-0000-0000B7270000}"/>
    <cellStyle name="20% - Accent3 7" xfId="28148" hidden="1" xr:uid="{00000000-0005-0000-0000-0000B8270000}"/>
    <cellStyle name="20% - Accent3 7" xfId="28988" hidden="1" xr:uid="{00000000-0005-0000-0000-0000B9270000}"/>
    <cellStyle name="20% - Accent3 7" xfId="26558" hidden="1" xr:uid="{00000000-0005-0000-0000-0000BA270000}"/>
    <cellStyle name="20% - Accent3 7" xfId="29002" hidden="1" xr:uid="{00000000-0005-0000-0000-0000BB270000}"/>
    <cellStyle name="20% - Accent3 7" xfId="30145" hidden="1" xr:uid="{00000000-0005-0000-0000-0000BC270000}"/>
    <cellStyle name="20% - Accent3 7" xfId="30260" hidden="1" xr:uid="{00000000-0005-0000-0000-0000BD270000}"/>
    <cellStyle name="20% - Accent3 7" xfId="26674" hidden="1" xr:uid="{00000000-0005-0000-0000-0000BE270000}"/>
    <cellStyle name="20% - Accent3 7" xfId="31164" hidden="1" xr:uid="{00000000-0005-0000-0000-0000BF270000}"/>
    <cellStyle name="20% - Accent3 7" xfId="31314" hidden="1" xr:uid="{00000000-0005-0000-0000-0000C0270000}"/>
    <cellStyle name="20% - Accent3 7" xfId="29792" hidden="1" xr:uid="{00000000-0005-0000-0000-0000C1270000}"/>
    <cellStyle name="20% - Accent3 7" xfId="32159" hidden="1" xr:uid="{00000000-0005-0000-0000-0000C2270000}"/>
    <cellStyle name="20% - Accent3 7" xfId="32865" hidden="1" xr:uid="{00000000-0005-0000-0000-0000C3270000}"/>
    <cellStyle name="20% - Accent3 7" xfId="32942" hidden="1" xr:uid="{00000000-0005-0000-0000-0000C4270000}"/>
    <cellStyle name="20% - Accent3 7" xfId="33020" hidden="1" xr:uid="{00000000-0005-0000-0000-0000C5270000}"/>
    <cellStyle name="20% - Accent3 7" xfId="33098" hidden="1" xr:uid="{00000000-0005-0000-0000-0000C6270000}"/>
    <cellStyle name="20% - Accent3 7" xfId="33680" hidden="1" xr:uid="{00000000-0005-0000-0000-0000C7270000}"/>
    <cellStyle name="20% - Accent3 7" xfId="33759" hidden="1" xr:uid="{00000000-0005-0000-0000-0000C8270000}"/>
    <cellStyle name="20% - Accent3 7" xfId="33837" hidden="1" xr:uid="{00000000-0005-0000-0000-0000C9270000}"/>
    <cellStyle name="20% - Accent3 7" xfId="33670" hidden="1" xr:uid="{00000000-0005-0000-0000-0000CA270000}"/>
    <cellStyle name="20% - Accent3 7" xfId="33924" hidden="1" xr:uid="{00000000-0005-0000-0000-0000CB270000}"/>
    <cellStyle name="20% - Accent3 7" xfId="33532" hidden="1" xr:uid="{00000000-0005-0000-0000-0000CC270000}"/>
    <cellStyle name="20% - Accent3 7" xfId="33930" hidden="1" xr:uid="{00000000-0005-0000-0000-0000CD270000}"/>
    <cellStyle name="20% - Accent3 7" xfId="34354" hidden="1" xr:uid="{00000000-0005-0000-0000-0000CE270000}"/>
    <cellStyle name="20% - Accent3 7" xfId="34432" hidden="1" xr:uid="{00000000-0005-0000-0000-0000CF270000}"/>
    <cellStyle name="20% - Accent3 7" xfId="34154" hidden="1" xr:uid="{00000000-0005-0000-0000-0000D0270000}"/>
    <cellStyle name="20% - Accent3 7" xfId="34513" hidden="1" xr:uid="{00000000-0005-0000-0000-0000D1270000}"/>
    <cellStyle name="20% - Accent3 7" xfId="33468" hidden="1" xr:uid="{00000000-0005-0000-0000-0000D2270000}"/>
    <cellStyle name="20% - Accent3 7" xfId="34518" hidden="1" xr:uid="{00000000-0005-0000-0000-0000D3270000}"/>
    <cellStyle name="20% - Accent3 7" xfId="34886" hidden="1" xr:uid="{00000000-0005-0000-0000-0000D4270000}"/>
    <cellStyle name="20% - Accent3 7" xfId="34964" hidden="1" xr:uid="{00000000-0005-0000-0000-0000D5270000}"/>
    <cellStyle name="20% - Accent3 7" xfId="33529" hidden="1" xr:uid="{00000000-0005-0000-0000-0000D6270000}"/>
    <cellStyle name="20% - Accent3 7" xfId="35223" hidden="1" xr:uid="{00000000-0005-0000-0000-0000D7270000}"/>
    <cellStyle name="20% - Accent3 7" xfId="35301" hidden="1" xr:uid="{00000000-0005-0000-0000-0000D8270000}"/>
    <cellStyle name="20% - Accent3 7" xfId="34715" hidden="1" xr:uid="{00000000-0005-0000-0000-0000D9270000}"/>
    <cellStyle name="20% - Accent3 7" xfId="35560" hidden="1" xr:uid="{00000000-0005-0000-0000-0000DA270000}"/>
    <cellStyle name="20% - Accent3 7" xfId="35657" hidden="1" xr:uid="{00000000-0005-0000-0000-0000DB270000}"/>
    <cellStyle name="20% - Accent3 7" xfId="35734" hidden="1" xr:uid="{00000000-0005-0000-0000-0000DC270000}"/>
    <cellStyle name="20% - Accent3 7" xfId="35812" hidden="1" xr:uid="{00000000-0005-0000-0000-0000DD270000}"/>
    <cellStyle name="20% - Accent3 7" xfId="35890" hidden="1" xr:uid="{00000000-0005-0000-0000-0000DE270000}"/>
    <cellStyle name="20% - Accent3 7" xfId="36472" hidden="1" xr:uid="{00000000-0005-0000-0000-0000DF270000}"/>
    <cellStyle name="20% - Accent3 7" xfId="36551" hidden="1" xr:uid="{00000000-0005-0000-0000-0000E0270000}"/>
    <cellStyle name="20% - Accent3 7" xfId="36629" hidden="1" xr:uid="{00000000-0005-0000-0000-0000E1270000}"/>
    <cellStyle name="20% - Accent3 7" xfId="36462" hidden="1" xr:uid="{00000000-0005-0000-0000-0000E2270000}"/>
    <cellStyle name="20% - Accent3 7" xfId="36716" hidden="1" xr:uid="{00000000-0005-0000-0000-0000E3270000}"/>
    <cellStyle name="20% - Accent3 7" xfId="36324" hidden="1" xr:uid="{00000000-0005-0000-0000-0000E4270000}"/>
    <cellStyle name="20% - Accent3 7" xfId="36722" hidden="1" xr:uid="{00000000-0005-0000-0000-0000E5270000}"/>
    <cellStyle name="20% - Accent3 7" xfId="37146" hidden="1" xr:uid="{00000000-0005-0000-0000-0000E6270000}"/>
    <cellStyle name="20% - Accent3 7" xfId="37224" hidden="1" xr:uid="{00000000-0005-0000-0000-0000E7270000}"/>
    <cellStyle name="20% - Accent3 7" xfId="36946" hidden="1" xr:uid="{00000000-0005-0000-0000-0000E8270000}"/>
    <cellStyle name="20% - Accent3 7" xfId="37305" hidden="1" xr:uid="{00000000-0005-0000-0000-0000E9270000}"/>
    <cellStyle name="20% - Accent3 7" xfId="36260" hidden="1" xr:uid="{00000000-0005-0000-0000-0000EA270000}"/>
    <cellStyle name="20% - Accent3 7" xfId="37310" hidden="1" xr:uid="{00000000-0005-0000-0000-0000EB270000}"/>
    <cellStyle name="20% - Accent3 7" xfId="37678" hidden="1" xr:uid="{00000000-0005-0000-0000-0000EC270000}"/>
    <cellStyle name="20% - Accent3 7" xfId="37756" hidden="1" xr:uid="{00000000-0005-0000-0000-0000ED270000}"/>
    <cellStyle name="20% - Accent3 7" xfId="36321" hidden="1" xr:uid="{00000000-0005-0000-0000-0000EE270000}"/>
    <cellStyle name="20% - Accent3 7" xfId="38015" hidden="1" xr:uid="{00000000-0005-0000-0000-0000EF270000}"/>
    <cellStyle name="20% - Accent3 7" xfId="38093" hidden="1" xr:uid="{00000000-0005-0000-0000-0000F0270000}"/>
    <cellStyle name="20% - Accent3 7" xfId="37507" hidden="1" xr:uid="{00000000-0005-0000-0000-0000F1270000}"/>
    <cellStyle name="20% - Accent3 7" xfId="38352" hidden="1" xr:uid="{00000000-0005-0000-0000-0000F2270000}"/>
    <cellStyle name="20% - Accent3 7" xfId="32738" hidden="1" xr:uid="{00000000-0005-0000-0000-0000F3270000}"/>
    <cellStyle name="20% - Accent3 7" xfId="32661" hidden="1" xr:uid="{00000000-0005-0000-0000-0000F4270000}"/>
    <cellStyle name="20% - Accent3 7" xfId="32583" hidden="1" xr:uid="{00000000-0005-0000-0000-0000F5270000}"/>
    <cellStyle name="20% - Accent3 7" xfId="32500" hidden="1" xr:uid="{00000000-0005-0000-0000-0000F6270000}"/>
    <cellStyle name="20% - Accent3 7" xfId="30743" hidden="1" xr:uid="{00000000-0005-0000-0000-0000F7270000}"/>
    <cellStyle name="20% - Accent3 7" xfId="30644" hidden="1" xr:uid="{00000000-0005-0000-0000-0000F8270000}"/>
    <cellStyle name="20% - Accent3 7" xfId="30557" hidden="1" xr:uid="{00000000-0005-0000-0000-0000F9270000}"/>
    <cellStyle name="20% - Accent3 7" xfId="30869" hidden="1" xr:uid="{00000000-0005-0000-0000-0000FA270000}"/>
    <cellStyle name="20% - Accent3 7" xfId="30451" hidden="1" xr:uid="{00000000-0005-0000-0000-0000FB270000}"/>
    <cellStyle name="20% - Accent3 7" xfId="31195" hidden="1" xr:uid="{00000000-0005-0000-0000-0000FC270000}"/>
    <cellStyle name="20% - Accent3 7" xfId="30443" hidden="1" xr:uid="{00000000-0005-0000-0000-0000FD270000}"/>
    <cellStyle name="20% - Accent3 7" xfId="28954" hidden="1" xr:uid="{00000000-0005-0000-0000-0000FE270000}"/>
    <cellStyle name="20% - Accent3 7" xfId="28781" hidden="1" xr:uid="{00000000-0005-0000-0000-0000FF270000}"/>
    <cellStyle name="20% - Accent3 7" xfId="29575" hidden="1" xr:uid="{00000000-0005-0000-0000-000000280000}"/>
    <cellStyle name="20% - Accent3 7" xfId="28555" hidden="1" xr:uid="{00000000-0005-0000-0000-000001280000}"/>
    <cellStyle name="20% - Accent3 7" xfId="31485" hidden="1" xr:uid="{00000000-0005-0000-0000-000002280000}"/>
    <cellStyle name="20% - Accent3 7" xfId="28550" hidden="1" xr:uid="{00000000-0005-0000-0000-000003280000}"/>
    <cellStyle name="20% - Accent3 7" xfId="27280" hidden="1" xr:uid="{00000000-0005-0000-0000-000004280000}"/>
    <cellStyle name="20% - Accent3 7" xfId="27092" hidden="1" xr:uid="{00000000-0005-0000-0000-000005280000}"/>
    <cellStyle name="20% - Accent3 7" xfId="31199" hidden="1" xr:uid="{00000000-0005-0000-0000-000006280000}"/>
    <cellStyle name="20% - Accent3 7" xfId="26216" hidden="1" xr:uid="{00000000-0005-0000-0000-000007280000}"/>
    <cellStyle name="20% - Accent3 7" xfId="26088" hidden="1" xr:uid="{00000000-0005-0000-0000-000008280000}"/>
    <cellStyle name="20% - Accent3 7" xfId="27801" hidden="1" xr:uid="{00000000-0005-0000-0000-000009280000}"/>
    <cellStyle name="20% - Accent3 7" xfId="38497" hidden="1" xr:uid="{00000000-0005-0000-0000-00000A280000}"/>
    <cellStyle name="20% - Accent3 7" xfId="39020" hidden="1" xr:uid="{00000000-0005-0000-0000-00000B280000}"/>
    <cellStyle name="20% - Accent3 7" xfId="39097" hidden="1" xr:uid="{00000000-0005-0000-0000-00000C280000}"/>
    <cellStyle name="20% - Accent3 7" xfId="39175" hidden="1" xr:uid="{00000000-0005-0000-0000-00000D280000}"/>
    <cellStyle name="20% - Accent3 7" xfId="39253" hidden="1" xr:uid="{00000000-0005-0000-0000-00000E280000}"/>
    <cellStyle name="20% - Accent3 7" xfId="39835" hidden="1" xr:uid="{00000000-0005-0000-0000-00000F280000}"/>
    <cellStyle name="20% - Accent3 7" xfId="39914" hidden="1" xr:uid="{00000000-0005-0000-0000-000010280000}"/>
    <cellStyle name="20% - Accent3 7" xfId="39992" hidden="1" xr:uid="{00000000-0005-0000-0000-000011280000}"/>
    <cellStyle name="20% - Accent3 7" xfId="39825" hidden="1" xr:uid="{00000000-0005-0000-0000-000012280000}"/>
    <cellStyle name="20% - Accent3 7" xfId="40079" hidden="1" xr:uid="{00000000-0005-0000-0000-000013280000}"/>
    <cellStyle name="20% - Accent3 7" xfId="39687" hidden="1" xr:uid="{00000000-0005-0000-0000-000014280000}"/>
    <cellStyle name="20% - Accent3 7" xfId="40085" hidden="1" xr:uid="{00000000-0005-0000-0000-000015280000}"/>
    <cellStyle name="20% - Accent3 7" xfId="40509" hidden="1" xr:uid="{00000000-0005-0000-0000-000016280000}"/>
    <cellStyle name="20% - Accent3 7" xfId="40587" hidden="1" xr:uid="{00000000-0005-0000-0000-000017280000}"/>
    <cellStyle name="20% - Accent3 7" xfId="40309" hidden="1" xr:uid="{00000000-0005-0000-0000-000018280000}"/>
    <cellStyle name="20% - Accent3 7" xfId="40668" hidden="1" xr:uid="{00000000-0005-0000-0000-000019280000}"/>
    <cellStyle name="20% - Accent3 7" xfId="39623" hidden="1" xr:uid="{00000000-0005-0000-0000-00001A280000}"/>
    <cellStyle name="20% - Accent3 7" xfId="40673" hidden="1" xr:uid="{00000000-0005-0000-0000-00001B280000}"/>
    <cellStyle name="20% - Accent3 7" xfId="41041" hidden="1" xr:uid="{00000000-0005-0000-0000-00001C280000}"/>
    <cellStyle name="20% - Accent3 7" xfId="41119" hidden="1" xr:uid="{00000000-0005-0000-0000-00001D280000}"/>
    <cellStyle name="20% - Accent3 7" xfId="39684" hidden="1" xr:uid="{00000000-0005-0000-0000-00001E280000}"/>
    <cellStyle name="20% - Accent3 7" xfId="41378" hidden="1" xr:uid="{00000000-0005-0000-0000-00001F280000}"/>
    <cellStyle name="20% - Accent3 7" xfId="41456" hidden="1" xr:uid="{00000000-0005-0000-0000-000020280000}"/>
    <cellStyle name="20% - Accent3 7" xfId="40870" hidden="1" xr:uid="{00000000-0005-0000-0000-000021280000}"/>
    <cellStyle name="20% - Accent3 7" xfId="41715" hidden="1" xr:uid="{00000000-0005-0000-0000-000022280000}"/>
    <cellStyle name="20% - Accent3 7" xfId="41812" hidden="1" xr:uid="{00000000-0005-0000-0000-000023280000}"/>
    <cellStyle name="20% - Accent3 7" xfId="41889" hidden="1" xr:uid="{00000000-0005-0000-0000-000024280000}"/>
    <cellStyle name="20% - Accent3 7" xfId="41967" hidden="1" xr:uid="{00000000-0005-0000-0000-000025280000}"/>
    <cellStyle name="20% - Accent3 7" xfId="42045" hidden="1" xr:uid="{00000000-0005-0000-0000-000026280000}"/>
    <cellStyle name="20% - Accent3 7" xfId="42627" hidden="1" xr:uid="{00000000-0005-0000-0000-000027280000}"/>
    <cellStyle name="20% - Accent3 7" xfId="42706" hidden="1" xr:uid="{00000000-0005-0000-0000-000028280000}"/>
    <cellStyle name="20% - Accent3 7" xfId="42784" hidden="1" xr:uid="{00000000-0005-0000-0000-000029280000}"/>
    <cellStyle name="20% - Accent3 7" xfId="42617" hidden="1" xr:uid="{00000000-0005-0000-0000-00002A280000}"/>
    <cellStyle name="20% - Accent3 7" xfId="42871" hidden="1" xr:uid="{00000000-0005-0000-0000-00002B280000}"/>
    <cellStyle name="20% - Accent3 7" xfId="42479" hidden="1" xr:uid="{00000000-0005-0000-0000-00002C280000}"/>
    <cellStyle name="20% - Accent3 7" xfId="42877" hidden="1" xr:uid="{00000000-0005-0000-0000-00002D280000}"/>
    <cellStyle name="20% - Accent3 7" xfId="43301" hidden="1" xr:uid="{00000000-0005-0000-0000-00002E280000}"/>
    <cellStyle name="20% - Accent3 7" xfId="43379" hidden="1" xr:uid="{00000000-0005-0000-0000-00002F280000}"/>
    <cellStyle name="20% - Accent3 7" xfId="43101" hidden="1" xr:uid="{00000000-0005-0000-0000-000030280000}"/>
    <cellStyle name="20% - Accent3 7" xfId="43460" hidden="1" xr:uid="{00000000-0005-0000-0000-000031280000}"/>
    <cellStyle name="20% - Accent3 7" xfId="42415" hidden="1" xr:uid="{00000000-0005-0000-0000-000032280000}"/>
    <cellStyle name="20% - Accent3 7" xfId="43465" hidden="1" xr:uid="{00000000-0005-0000-0000-000033280000}"/>
    <cellStyle name="20% - Accent3 7" xfId="43833" hidden="1" xr:uid="{00000000-0005-0000-0000-000034280000}"/>
    <cellStyle name="20% - Accent3 7" xfId="43911" hidden="1" xr:uid="{00000000-0005-0000-0000-000035280000}"/>
    <cellStyle name="20% - Accent3 7" xfId="42476" hidden="1" xr:uid="{00000000-0005-0000-0000-000036280000}"/>
    <cellStyle name="20% - Accent3 7" xfId="44170" hidden="1" xr:uid="{00000000-0005-0000-0000-000037280000}"/>
    <cellStyle name="20% - Accent3 7" xfId="44248" hidden="1" xr:uid="{00000000-0005-0000-0000-000038280000}"/>
    <cellStyle name="20% - Accent3 7" xfId="43662" hidden="1" xr:uid="{00000000-0005-0000-0000-000039280000}"/>
    <cellStyle name="20% - Accent3 7" xfId="44507" hidden="1" xr:uid="{00000000-0005-0000-0000-00003A280000}"/>
    <cellStyle name="20% - Accent3 7" xfId="38998" hidden="1" xr:uid="{00000000-0005-0000-0000-00003B280000}"/>
    <cellStyle name="20% - Accent3 7" xfId="38921" hidden="1" xr:uid="{00000000-0005-0000-0000-00003C280000}"/>
    <cellStyle name="20% - Accent3 7" xfId="38843" hidden="1" xr:uid="{00000000-0005-0000-0000-00003D280000}"/>
    <cellStyle name="20% - Accent3 7" xfId="38760" hidden="1" xr:uid="{00000000-0005-0000-0000-00003E280000}"/>
    <cellStyle name="20% - Accent3 7" xfId="31622" hidden="1" xr:uid="{00000000-0005-0000-0000-00003F280000}"/>
    <cellStyle name="20% - Accent3 7" xfId="31492" hidden="1" xr:uid="{00000000-0005-0000-0000-000040280000}"/>
    <cellStyle name="20% - Accent3 7" xfId="31255" hidden="1" xr:uid="{00000000-0005-0000-0000-000041280000}"/>
    <cellStyle name="20% - Accent3 7" xfId="31650" hidden="1" xr:uid="{00000000-0005-0000-0000-000042280000}"/>
    <cellStyle name="20% - Accent3 7" xfId="30978" hidden="1" xr:uid="{00000000-0005-0000-0000-000043280000}"/>
    <cellStyle name="20% - Accent3 7" xfId="31921" hidden="1" xr:uid="{00000000-0005-0000-0000-000044280000}"/>
    <cellStyle name="20% - Accent3 7" xfId="30969" hidden="1" xr:uid="{00000000-0005-0000-0000-000045280000}"/>
    <cellStyle name="20% - Accent3 7" xfId="29374" hidden="1" xr:uid="{00000000-0005-0000-0000-000046280000}"/>
    <cellStyle name="20% - Accent3 7" xfId="29187" hidden="1" xr:uid="{00000000-0005-0000-0000-000047280000}"/>
    <cellStyle name="20% - Accent3 7" xfId="29795" hidden="1" xr:uid="{00000000-0005-0000-0000-000048280000}"/>
    <cellStyle name="20% - Accent3 7" xfId="29070" hidden="1" xr:uid="{00000000-0005-0000-0000-000049280000}"/>
    <cellStyle name="20% - Accent3 7" xfId="32129" hidden="1" xr:uid="{00000000-0005-0000-0000-00004A280000}"/>
    <cellStyle name="20% - Accent3 7" xfId="29064" hidden="1" xr:uid="{00000000-0005-0000-0000-00004B280000}"/>
    <cellStyle name="20% - Accent3 7" xfId="27582" hidden="1" xr:uid="{00000000-0005-0000-0000-00004C280000}"/>
    <cellStyle name="20% - Accent3 7" xfId="27473" hidden="1" xr:uid="{00000000-0005-0000-0000-00004D280000}"/>
    <cellStyle name="20% - Accent3 7" xfId="31924" hidden="1" xr:uid="{00000000-0005-0000-0000-00004E280000}"/>
    <cellStyle name="20% - Accent3 7" xfId="26340" hidden="1" xr:uid="{00000000-0005-0000-0000-00004F280000}"/>
    <cellStyle name="20% - Accent3 7" xfId="26188" hidden="1" xr:uid="{00000000-0005-0000-0000-000050280000}"/>
    <cellStyle name="20% - Accent3 7" xfId="28032" hidden="1" xr:uid="{00000000-0005-0000-0000-000051280000}"/>
    <cellStyle name="20% - Accent3 7" xfId="44645" hidden="1" xr:uid="{00000000-0005-0000-0000-000052280000}"/>
    <cellStyle name="20% - Accent3 7" xfId="44742" hidden="1" xr:uid="{00000000-0005-0000-0000-000053280000}"/>
    <cellStyle name="20% - Accent3 7" xfId="44819" hidden="1" xr:uid="{00000000-0005-0000-0000-000054280000}"/>
    <cellStyle name="20% - Accent3 7" xfId="44897" hidden="1" xr:uid="{00000000-0005-0000-0000-000055280000}"/>
    <cellStyle name="20% - Accent3 7" xfId="44975" hidden="1" xr:uid="{00000000-0005-0000-0000-000056280000}"/>
    <cellStyle name="20% - Accent3 7" xfId="45557" hidden="1" xr:uid="{00000000-0005-0000-0000-000057280000}"/>
    <cellStyle name="20% - Accent3 7" xfId="45636" hidden="1" xr:uid="{00000000-0005-0000-0000-000058280000}"/>
    <cellStyle name="20% - Accent3 7" xfId="45714" hidden="1" xr:uid="{00000000-0005-0000-0000-000059280000}"/>
    <cellStyle name="20% - Accent3 7" xfId="45547" hidden="1" xr:uid="{00000000-0005-0000-0000-00005A280000}"/>
    <cellStyle name="20% - Accent3 7" xfId="45801" hidden="1" xr:uid="{00000000-0005-0000-0000-00005B280000}"/>
    <cellStyle name="20% - Accent3 7" xfId="45409" hidden="1" xr:uid="{00000000-0005-0000-0000-00005C280000}"/>
    <cellStyle name="20% - Accent3 7" xfId="45807" hidden="1" xr:uid="{00000000-0005-0000-0000-00005D280000}"/>
    <cellStyle name="20% - Accent3 7" xfId="46231" hidden="1" xr:uid="{00000000-0005-0000-0000-00005E280000}"/>
    <cellStyle name="20% - Accent3 7" xfId="46309" hidden="1" xr:uid="{00000000-0005-0000-0000-00005F280000}"/>
    <cellStyle name="20% - Accent3 7" xfId="46031" hidden="1" xr:uid="{00000000-0005-0000-0000-000060280000}"/>
    <cellStyle name="20% - Accent3 7" xfId="46390" hidden="1" xr:uid="{00000000-0005-0000-0000-000061280000}"/>
    <cellStyle name="20% - Accent3 7" xfId="45345" hidden="1" xr:uid="{00000000-0005-0000-0000-000062280000}"/>
    <cellStyle name="20% - Accent3 7" xfId="46395" hidden="1" xr:uid="{00000000-0005-0000-0000-000063280000}"/>
    <cellStyle name="20% - Accent3 7" xfId="46763" hidden="1" xr:uid="{00000000-0005-0000-0000-000064280000}"/>
    <cellStyle name="20% - Accent3 7" xfId="46841" hidden="1" xr:uid="{00000000-0005-0000-0000-000065280000}"/>
    <cellStyle name="20% - Accent3 7" xfId="45406" hidden="1" xr:uid="{00000000-0005-0000-0000-000066280000}"/>
    <cellStyle name="20% - Accent3 7" xfId="47100" hidden="1" xr:uid="{00000000-0005-0000-0000-000067280000}"/>
    <cellStyle name="20% - Accent3 7" xfId="47178" hidden="1" xr:uid="{00000000-0005-0000-0000-000068280000}"/>
    <cellStyle name="20% - Accent3 7" xfId="46592" hidden="1" xr:uid="{00000000-0005-0000-0000-000069280000}"/>
    <cellStyle name="20% - Accent3 7" xfId="47437" hidden="1" xr:uid="{00000000-0005-0000-0000-00006A280000}"/>
    <cellStyle name="20% - Accent3 7" xfId="47534" hidden="1" xr:uid="{00000000-0005-0000-0000-00006B280000}"/>
    <cellStyle name="20% - Accent3 7" xfId="47611" hidden="1" xr:uid="{00000000-0005-0000-0000-00006C280000}"/>
    <cellStyle name="20% - Accent3 7" xfId="47689" hidden="1" xr:uid="{00000000-0005-0000-0000-00006D280000}"/>
    <cellStyle name="20% - Accent3 7" xfId="47767" hidden="1" xr:uid="{00000000-0005-0000-0000-00006E280000}"/>
    <cellStyle name="20% - Accent3 7" xfId="48349" hidden="1" xr:uid="{00000000-0005-0000-0000-00006F280000}"/>
    <cellStyle name="20% - Accent3 7" xfId="48428" hidden="1" xr:uid="{00000000-0005-0000-0000-000070280000}"/>
    <cellStyle name="20% - Accent3 7" xfId="48506" hidden="1" xr:uid="{00000000-0005-0000-0000-000071280000}"/>
    <cellStyle name="20% - Accent3 7" xfId="48339" hidden="1" xr:uid="{00000000-0005-0000-0000-000072280000}"/>
    <cellStyle name="20% - Accent3 7" xfId="48593" hidden="1" xr:uid="{00000000-0005-0000-0000-000073280000}"/>
    <cellStyle name="20% - Accent3 7" xfId="48201" hidden="1" xr:uid="{00000000-0005-0000-0000-000074280000}"/>
    <cellStyle name="20% - Accent3 7" xfId="48599" hidden="1" xr:uid="{00000000-0005-0000-0000-000075280000}"/>
    <cellStyle name="20% - Accent3 7" xfId="49023" hidden="1" xr:uid="{00000000-0005-0000-0000-000076280000}"/>
    <cellStyle name="20% - Accent3 7" xfId="49101" hidden="1" xr:uid="{00000000-0005-0000-0000-000077280000}"/>
    <cellStyle name="20% - Accent3 7" xfId="48823" hidden="1" xr:uid="{00000000-0005-0000-0000-000078280000}"/>
    <cellStyle name="20% - Accent3 7" xfId="49182" hidden="1" xr:uid="{00000000-0005-0000-0000-000079280000}"/>
    <cellStyle name="20% - Accent3 7" xfId="48137" hidden="1" xr:uid="{00000000-0005-0000-0000-00007A280000}"/>
    <cellStyle name="20% - Accent3 7" xfId="49187" hidden="1" xr:uid="{00000000-0005-0000-0000-00007B280000}"/>
    <cellStyle name="20% - Accent3 7" xfId="49555" hidden="1" xr:uid="{00000000-0005-0000-0000-00007C280000}"/>
    <cellStyle name="20% - Accent3 7" xfId="49633" hidden="1" xr:uid="{00000000-0005-0000-0000-00007D280000}"/>
    <cellStyle name="20% - Accent3 7" xfId="48198" hidden="1" xr:uid="{00000000-0005-0000-0000-00007E280000}"/>
    <cellStyle name="20% - Accent3 7" xfId="49892" hidden="1" xr:uid="{00000000-0005-0000-0000-00007F280000}"/>
    <cellStyle name="20% - Accent3 7" xfId="49970" hidden="1" xr:uid="{00000000-0005-0000-0000-000080280000}"/>
    <cellStyle name="20% - Accent3 7" xfId="49384" hidden="1" xr:uid="{00000000-0005-0000-0000-000081280000}"/>
    <cellStyle name="20% - Accent3 7" xfId="50229" hidden="1" xr:uid="{00000000-0005-0000-0000-000082280000}"/>
    <cellStyle name="20% - Accent3 8" xfId="97" hidden="1" xr:uid="{00000000-0005-0000-0000-000083280000}"/>
    <cellStyle name="20% - Accent3 8" xfId="166" hidden="1" xr:uid="{00000000-0005-0000-0000-000084280000}"/>
    <cellStyle name="20% - Accent3 8" xfId="247" hidden="1" xr:uid="{00000000-0005-0000-0000-000085280000}"/>
    <cellStyle name="20% - Accent3 8" xfId="440" hidden="1" xr:uid="{00000000-0005-0000-0000-000086280000}"/>
    <cellStyle name="20% - Accent3 8" xfId="1849" hidden="1" xr:uid="{00000000-0005-0000-0000-000087280000}"/>
    <cellStyle name="20% - Accent3 8" xfId="1977" hidden="1" xr:uid="{00000000-0005-0000-0000-000088280000}"/>
    <cellStyle name="20% - Accent3 8" xfId="2127" hidden="1" xr:uid="{00000000-0005-0000-0000-000089280000}"/>
    <cellStyle name="20% - Accent3 8" xfId="1773" hidden="1" xr:uid="{00000000-0005-0000-0000-00008A280000}"/>
    <cellStyle name="20% - Accent3 8" xfId="2437" hidden="1" xr:uid="{00000000-0005-0000-0000-00008B280000}"/>
    <cellStyle name="20% - Accent3 8" xfId="1276" hidden="1" xr:uid="{00000000-0005-0000-0000-00008C280000}"/>
    <cellStyle name="20% - Accent3 8" xfId="3418" hidden="1" xr:uid="{00000000-0005-0000-0000-00008D280000}"/>
    <cellStyle name="20% - Accent3 8" xfId="3547" hidden="1" xr:uid="{00000000-0005-0000-0000-00008E280000}"/>
    <cellStyle name="20% - Accent3 8" xfId="3685" hidden="1" xr:uid="{00000000-0005-0000-0000-00008F280000}"/>
    <cellStyle name="20% - Accent3 8" xfId="2341" hidden="1" xr:uid="{00000000-0005-0000-0000-000090280000}"/>
    <cellStyle name="20% - Accent3 8" xfId="3918" hidden="1" xr:uid="{00000000-0005-0000-0000-000091280000}"/>
    <cellStyle name="20% - Accent3 8" xfId="1793" hidden="1" xr:uid="{00000000-0005-0000-0000-000092280000}"/>
    <cellStyle name="20% - Accent3 8" xfId="4940" hidden="1" xr:uid="{00000000-0005-0000-0000-000093280000}"/>
    <cellStyle name="20% - Accent3 8" xfId="5024" hidden="1" xr:uid="{00000000-0005-0000-0000-000094280000}"/>
    <cellStyle name="20% - Accent3 8" xfId="5169" hidden="1" xr:uid="{00000000-0005-0000-0000-000095280000}"/>
    <cellStyle name="20% - Accent3 8" xfId="5877" hidden="1" xr:uid="{00000000-0005-0000-0000-000096280000}"/>
    <cellStyle name="20% - Accent3 8" xfId="6050" hidden="1" xr:uid="{00000000-0005-0000-0000-000097280000}"/>
    <cellStyle name="20% - Accent3 8" xfId="6206" hidden="1" xr:uid="{00000000-0005-0000-0000-000098280000}"/>
    <cellStyle name="20% - Accent3 8" xfId="6928" hidden="1" xr:uid="{00000000-0005-0000-0000-000099280000}"/>
    <cellStyle name="20% - Accent3 8" xfId="7040" hidden="1" xr:uid="{00000000-0005-0000-0000-00009A280000}"/>
    <cellStyle name="20% - Accent3 8" xfId="7753" hidden="1" xr:uid="{00000000-0005-0000-0000-00009B280000}"/>
    <cellStyle name="20% - Accent3 8" xfId="7820" hidden="1" xr:uid="{00000000-0005-0000-0000-00009C280000}"/>
    <cellStyle name="20% - Accent3 8" xfId="7898" hidden="1" xr:uid="{00000000-0005-0000-0000-00009D280000}"/>
    <cellStyle name="20% - Accent3 8" xfId="7976" hidden="1" xr:uid="{00000000-0005-0000-0000-00009E280000}"/>
    <cellStyle name="20% - Accent3 8" xfId="8558" hidden="1" xr:uid="{00000000-0005-0000-0000-00009F280000}"/>
    <cellStyle name="20% - Accent3 8" xfId="8637" hidden="1" xr:uid="{00000000-0005-0000-0000-0000A0280000}"/>
    <cellStyle name="20% - Accent3 8" xfId="8716" hidden="1" xr:uid="{00000000-0005-0000-0000-0000A1280000}"/>
    <cellStyle name="20% - Accent3 8" xfId="8523" hidden="1" xr:uid="{00000000-0005-0000-0000-0000A2280000}"/>
    <cellStyle name="20% - Accent3 8" xfId="8820" hidden="1" xr:uid="{00000000-0005-0000-0000-0000A3280000}"/>
    <cellStyle name="20% - Accent3 8" xfId="8261" hidden="1" xr:uid="{00000000-0005-0000-0000-0000A4280000}"/>
    <cellStyle name="20% - Accent3 8" xfId="9164" hidden="1" xr:uid="{00000000-0005-0000-0000-0000A5280000}"/>
    <cellStyle name="20% - Accent3 8" xfId="9232" hidden="1" xr:uid="{00000000-0005-0000-0000-0000A6280000}"/>
    <cellStyle name="20% - Accent3 8" xfId="9310" hidden="1" xr:uid="{00000000-0005-0000-0000-0000A7280000}"/>
    <cellStyle name="20% - Accent3 8" xfId="8793" hidden="1" xr:uid="{00000000-0005-0000-0000-0000A8280000}"/>
    <cellStyle name="20% - Accent3 8" xfId="9404" hidden="1" xr:uid="{00000000-0005-0000-0000-0000A9280000}"/>
    <cellStyle name="20% - Accent3 8" xfId="8540" hidden="1" xr:uid="{00000000-0005-0000-0000-0000AA280000}"/>
    <cellStyle name="20% - Accent3 8" xfId="9697" hidden="1" xr:uid="{00000000-0005-0000-0000-0000AB280000}"/>
    <cellStyle name="20% - Accent3 8" xfId="9764" hidden="1" xr:uid="{00000000-0005-0000-0000-0000AC280000}"/>
    <cellStyle name="20% - Accent3 8" xfId="9842" hidden="1" xr:uid="{00000000-0005-0000-0000-0000AD280000}"/>
    <cellStyle name="20% - Accent3 8" xfId="10034" hidden="1" xr:uid="{00000000-0005-0000-0000-0000AE280000}"/>
    <cellStyle name="20% - Accent3 8" xfId="10101" hidden="1" xr:uid="{00000000-0005-0000-0000-0000AF280000}"/>
    <cellStyle name="20% - Accent3 8" xfId="10179" hidden="1" xr:uid="{00000000-0005-0000-0000-0000B0280000}"/>
    <cellStyle name="20% - Accent3 8" xfId="10371" hidden="1" xr:uid="{00000000-0005-0000-0000-0000B1280000}"/>
    <cellStyle name="20% - Accent3 8" xfId="10438" hidden="1" xr:uid="{00000000-0005-0000-0000-0000B2280000}"/>
    <cellStyle name="20% - Accent3 8" xfId="10545" hidden="1" xr:uid="{00000000-0005-0000-0000-0000B3280000}"/>
    <cellStyle name="20% - Accent3 8" xfId="10612" hidden="1" xr:uid="{00000000-0005-0000-0000-0000B4280000}"/>
    <cellStyle name="20% - Accent3 8" xfId="10690" hidden="1" xr:uid="{00000000-0005-0000-0000-0000B5280000}"/>
    <cellStyle name="20% - Accent3 8" xfId="10768" hidden="1" xr:uid="{00000000-0005-0000-0000-0000B6280000}"/>
    <cellStyle name="20% - Accent3 8" xfId="11350" hidden="1" xr:uid="{00000000-0005-0000-0000-0000B7280000}"/>
    <cellStyle name="20% - Accent3 8" xfId="11429" hidden="1" xr:uid="{00000000-0005-0000-0000-0000B8280000}"/>
    <cellStyle name="20% - Accent3 8" xfId="11508" hidden="1" xr:uid="{00000000-0005-0000-0000-0000B9280000}"/>
    <cellStyle name="20% - Accent3 8" xfId="11315" hidden="1" xr:uid="{00000000-0005-0000-0000-0000BA280000}"/>
    <cellStyle name="20% - Accent3 8" xfId="11612" hidden="1" xr:uid="{00000000-0005-0000-0000-0000BB280000}"/>
    <cellStyle name="20% - Accent3 8" xfId="11053" hidden="1" xr:uid="{00000000-0005-0000-0000-0000BC280000}"/>
    <cellStyle name="20% - Accent3 8" xfId="11956" hidden="1" xr:uid="{00000000-0005-0000-0000-0000BD280000}"/>
    <cellStyle name="20% - Accent3 8" xfId="12024" hidden="1" xr:uid="{00000000-0005-0000-0000-0000BE280000}"/>
    <cellStyle name="20% - Accent3 8" xfId="12102" hidden="1" xr:uid="{00000000-0005-0000-0000-0000BF280000}"/>
    <cellStyle name="20% - Accent3 8" xfId="11585" hidden="1" xr:uid="{00000000-0005-0000-0000-0000C0280000}"/>
    <cellStyle name="20% - Accent3 8" xfId="12196" hidden="1" xr:uid="{00000000-0005-0000-0000-0000C1280000}"/>
    <cellStyle name="20% - Accent3 8" xfId="11332" hidden="1" xr:uid="{00000000-0005-0000-0000-0000C2280000}"/>
    <cellStyle name="20% - Accent3 8" xfId="12489" hidden="1" xr:uid="{00000000-0005-0000-0000-0000C3280000}"/>
    <cellStyle name="20% - Accent3 8" xfId="12556" hidden="1" xr:uid="{00000000-0005-0000-0000-0000C4280000}"/>
    <cellStyle name="20% - Accent3 8" xfId="12634" hidden="1" xr:uid="{00000000-0005-0000-0000-0000C5280000}"/>
    <cellStyle name="20% - Accent3 8" xfId="12826" hidden="1" xr:uid="{00000000-0005-0000-0000-0000C6280000}"/>
    <cellStyle name="20% - Accent3 8" xfId="12893" hidden="1" xr:uid="{00000000-0005-0000-0000-0000C7280000}"/>
    <cellStyle name="20% - Accent3 8" xfId="12971" hidden="1" xr:uid="{00000000-0005-0000-0000-0000C8280000}"/>
    <cellStyle name="20% - Accent3 8" xfId="13163" hidden="1" xr:uid="{00000000-0005-0000-0000-0000C9280000}"/>
    <cellStyle name="20% - Accent3 8" xfId="13230" hidden="1" xr:uid="{00000000-0005-0000-0000-0000CA280000}"/>
    <cellStyle name="20% - Accent3 8" xfId="7594" hidden="1" xr:uid="{00000000-0005-0000-0000-0000CB280000}"/>
    <cellStyle name="20% - Accent3 8" xfId="7527" hidden="1" xr:uid="{00000000-0005-0000-0000-0000CC280000}"/>
    <cellStyle name="20% - Accent3 8" xfId="7448" hidden="1" xr:uid="{00000000-0005-0000-0000-0000CD280000}"/>
    <cellStyle name="20% - Accent3 8" xfId="7365" hidden="1" xr:uid="{00000000-0005-0000-0000-0000CE280000}"/>
    <cellStyle name="20% - Accent3 8" xfId="5607" hidden="1" xr:uid="{00000000-0005-0000-0000-0000CF280000}"/>
    <cellStyle name="20% - Accent3 8" xfId="5510" hidden="1" xr:uid="{00000000-0005-0000-0000-0000D0280000}"/>
    <cellStyle name="20% - Accent3 8" xfId="5422" hidden="1" xr:uid="{00000000-0005-0000-0000-0000D1280000}"/>
    <cellStyle name="20% - Accent3 8" xfId="5767" hidden="1" xr:uid="{00000000-0005-0000-0000-0000D2280000}"/>
    <cellStyle name="20% - Accent3 8" xfId="5234" hidden="1" xr:uid="{00000000-0005-0000-0000-0000D3280000}"/>
    <cellStyle name="20% - Accent3 8" xfId="6557" hidden="1" xr:uid="{00000000-0005-0000-0000-0000D4280000}"/>
    <cellStyle name="20% - Accent3 8" xfId="3929" hidden="1" xr:uid="{00000000-0005-0000-0000-0000D5280000}"/>
    <cellStyle name="20% - Accent3 8" xfId="3817" hidden="1" xr:uid="{00000000-0005-0000-0000-0000D6280000}"/>
    <cellStyle name="20% - Accent3 8" xfId="3617" hidden="1" xr:uid="{00000000-0005-0000-0000-0000D7280000}"/>
    <cellStyle name="20% - Accent3 8" xfId="5326" hidden="1" xr:uid="{00000000-0005-0000-0000-0000D8280000}"/>
    <cellStyle name="20% - Accent3 8" xfId="3402" hidden="1" xr:uid="{00000000-0005-0000-0000-0000D9280000}"/>
    <cellStyle name="20% - Accent3 8" xfId="5743" hidden="1" xr:uid="{00000000-0005-0000-0000-0000DA280000}"/>
    <cellStyle name="20% - Accent3 8" xfId="2343" hidden="1" xr:uid="{00000000-0005-0000-0000-0000DB280000}"/>
    <cellStyle name="20% - Accent3 8" xfId="2130" hidden="1" xr:uid="{00000000-0005-0000-0000-0000DC280000}"/>
    <cellStyle name="20% - Accent3 8" xfId="1935" hidden="1" xr:uid="{00000000-0005-0000-0000-0000DD280000}"/>
    <cellStyle name="20% - Accent3 8" xfId="1206" hidden="1" xr:uid="{00000000-0005-0000-0000-0000DE280000}"/>
    <cellStyle name="20% - Accent3 8" xfId="1068" hidden="1" xr:uid="{00000000-0005-0000-0000-0000DF280000}"/>
    <cellStyle name="20% - Accent3 8" xfId="941" hidden="1" xr:uid="{00000000-0005-0000-0000-0000E0280000}"/>
    <cellStyle name="20% - Accent3 8" xfId="69" hidden="1" xr:uid="{00000000-0005-0000-0000-0000E1280000}"/>
    <cellStyle name="20% - Accent3 8" xfId="13376" hidden="1" xr:uid="{00000000-0005-0000-0000-0000E2280000}"/>
    <cellStyle name="20% - Accent3 8" xfId="13908" hidden="1" xr:uid="{00000000-0005-0000-0000-0000E3280000}"/>
    <cellStyle name="20% - Accent3 8" xfId="13975" hidden="1" xr:uid="{00000000-0005-0000-0000-0000E4280000}"/>
    <cellStyle name="20% - Accent3 8" xfId="14053" hidden="1" xr:uid="{00000000-0005-0000-0000-0000E5280000}"/>
    <cellStyle name="20% - Accent3 8" xfId="14131" hidden="1" xr:uid="{00000000-0005-0000-0000-0000E6280000}"/>
    <cellStyle name="20% - Accent3 8" xfId="14713" hidden="1" xr:uid="{00000000-0005-0000-0000-0000E7280000}"/>
    <cellStyle name="20% - Accent3 8" xfId="14792" hidden="1" xr:uid="{00000000-0005-0000-0000-0000E8280000}"/>
    <cellStyle name="20% - Accent3 8" xfId="14871" hidden="1" xr:uid="{00000000-0005-0000-0000-0000E9280000}"/>
    <cellStyle name="20% - Accent3 8" xfId="14678" hidden="1" xr:uid="{00000000-0005-0000-0000-0000EA280000}"/>
    <cellStyle name="20% - Accent3 8" xfId="14975" hidden="1" xr:uid="{00000000-0005-0000-0000-0000EB280000}"/>
    <cellStyle name="20% - Accent3 8" xfId="14416" hidden="1" xr:uid="{00000000-0005-0000-0000-0000EC280000}"/>
    <cellStyle name="20% - Accent3 8" xfId="15319" hidden="1" xr:uid="{00000000-0005-0000-0000-0000ED280000}"/>
    <cellStyle name="20% - Accent3 8" xfId="15387" hidden="1" xr:uid="{00000000-0005-0000-0000-0000EE280000}"/>
    <cellStyle name="20% - Accent3 8" xfId="15465" hidden="1" xr:uid="{00000000-0005-0000-0000-0000EF280000}"/>
    <cellStyle name="20% - Accent3 8" xfId="14948" hidden="1" xr:uid="{00000000-0005-0000-0000-0000F0280000}"/>
    <cellStyle name="20% - Accent3 8" xfId="15559" hidden="1" xr:uid="{00000000-0005-0000-0000-0000F1280000}"/>
    <cellStyle name="20% - Accent3 8" xfId="14695" hidden="1" xr:uid="{00000000-0005-0000-0000-0000F2280000}"/>
    <cellStyle name="20% - Accent3 8" xfId="15852" hidden="1" xr:uid="{00000000-0005-0000-0000-0000F3280000}"/>
    <cellStyle name="20% - Accent3 8" xfId="15919" hidden="1" xr:uid="{00000000-0005-0000-0000-0000F4280000}"/>
    <cellStyle name="20% - Accent3 8" xfId="15997" hidden="1" xr:uid="{00000000-0005-0000-0000-0000F5280000}"/>
    <cellStyle name="20% - Accent3 8" xfId="16189" hidden="1" xr:uid="{00000000-0005-0000-0000-0000F6280000}"/>
    <cellStyle name="20% - Accent3 8" xfId="16256" hidden="1" xr:uid="{00000000-0005-0000-0000-0000F7280000}"/>
    <cellStyle name="20% - Accent3 8" xfId="16334" hidden="1" xr:uid="{00000000-0005-0000-0000-0000F8280000}"/>
    <cellStyle name="20% - Accent3 8" xfId="16526" hidden="1" xr:uid="{00000000-0005-0000-0000-0000F9280000}"/>
    <cellStyle name="20% - Accent3 8" xfId="16593" hidden="1" xr:uid="{00000000-0005-0000-0000-0000FA280000}"/>
    <cellStyle name="20% - Accent3 8" xfId="16700" hidden="1" xr:uid="{00000000-0005-0000-0000-0000FB280000}"/>
    <cellStyle name="20% - Accent3 8" xfId="16767" hidden="1" xr:uid="{00000000-0005-0000-0000-0000FC280000}"/>
    <cellStyle name="20% - Accent3 8" xfId="16845" hidden="1" xr:uid="{00000000-0005-0000-0000-0000FD280000}"/>
    <cellStyle name="20% - Accent3 8" xfId="16923" hidden="1" xr:uid="{00000000-0005-0000-0000-0000FE280000}"/>
    <cellStyle name="20% - Accent3 8" xfId="17505" hidden="1" xr:uid="{00000000-0005-0000-0000-0000FF280000}"/>
    <cellStyle name="20% - Accent3 8" xfId="17584" hidden="1" xr:uid="{00000000-0005-0000-0000-000000290000}"/>
    <cellStyle name="20% - Accent3 8" xfId="17663" hidden="1" xr:uid="{00000000-0005-0000-0000-000001290000}"/>
    <cellStyle name="20% - Accent3 8" xfId="17470" hidden="1" xr:uid="{00000000-0005-0000-0000-000002290000}"/>
    <cellStyle name="20% - Accent3 8" xfId="17767" hidden="1" xr:uid="{00000000-0005-0000-0000-000003290000}"/>
    <cellStyle name="20% - Accent3 8" xfId="17208" hidden="1" xr:uid="{00000000-0005-0000-0000-000004290000}"/>
    <cellStyle name="20% - Accent3 8" xfId="18111" hidden="1" xr:uid="{00000000-0005-0000-0000-000005290000}"/>
    <cellStyle name="20% - Accent3 8" xfId="18179" hidden="1" xr:uid="{00000000-0005-0000-0000-000006290000}"/>
    <cellStyle name="20% - Accent3 8" xfId="18257" hidden="1" xr:uid="{00000000-0005-0000-0000-000007290000}"/>
    <cellStyle name="20% - Accent3 8" xfId="17740" hidden="1" xr:uid="{00000000-0005-0000-0000-000008290000}"/>
    <cellStyle name="20% - Accent3 8" xfId="18351" hidden="1" xr:uid="{00000000-0005-0000-0000-000009290000}"/>
    <cellStyle name="20% - Accent3 8" xfId="17487" hidden="1" xr:uid="{00000000-0005-0000-0000-00000A290000}"/>
    <cellStyle name="20% - Accent3 8" xfId="18644" hidden="1" xr:uid="{00000000-0005-0000-0000-00000B290000}"/>
    <cellStyle name="20% - Accent3 8" xfId="18711" hidden="1" xr:uid="{00000000-0005-0000-0000-00000C290000}"/>
    <cellStyle name="20% - Accent3 8" xfId="18789" hidden="1" xr:uid="{00000000-0005-0000-0000-00000D290000}"/>
    <cellStyle name="20% - Accent3 8" xfId="18981" hidden="1" xr:uid="{00000000-0005-0000-0000-00000E290000}"/>
    <cellStyle name="20% - Accent3 8" xfId="19048" hidden="1" xr:uid="{00000000-0005-0000-0000-00000F290000}"/>
    <cellStyle name="20% - Accent3 8" xfId="19126" hidden="1" xr:uid="{00000000-0005-0000-0000-000010290000}"/>
    <cellStyle name="20% - Accent3 8" xfId="19318" hidden="1" xr:uid="{00000000-0005-0000-0000-000011290000}"/>
    <cellStyle name="20% - Accent3 8" xfId="19385" hidden="1" xr:uid="{00000000-0005-0000-0000-000012290000}"/>
    <cellStyle name="20% - Accent3 8" xfId="13854" hidden="1" xr:uid="{00000000-0005-0000-0000-000013290000}"/>
    <cellStyle name="20% - Accent3 8" xfId="13787" hidden="1" xr:uid="{00000000-0005-0000-0000-000014290000}"/>
    <cellStyle name="20% - Accent3 8" xfId="13708" hidden="1" xr:uid="{00000000-0005-0000-0000-000015290000}"/>
    <cellStyle name="20% - Accent3 8" xfId="13625" hidden="1" xr:uid="{00000000-0005-0000-0000-000016290000}"/>
    <cellStyle name="20% - Accent3 8" xfId="6482" hidden="1" xr:uid="{00000000-0005-0000-0000-000017290000}"/>
    <cellStyle name="20% - Accent3 8" xfId="6348" hidden="1" xr:uid="{00000000-0005-0000-0000-000018290000}"/>
    <cellStyle name="20% - Accent3 8" xfId="6087" hidden="1" xr:uid="{00000000-0005-0000-0000-000019290000}"/>
    <cellStyle name="20% - Accent3 8" xfId="6561" hidden="1" xr:uid="{00000000-0005-0000-0000-00001A290000}"/>
    <cellStyle name="20% - Accent3 8" xfId="5790" hidden="1" xr:uid="{00000000-0005-0000-0000-00001B290000}"/>
    <cellStyle name="20% - Accent3 8" xfId="7185" hidden="1" xr:uid="{00000000-0005-0000-0000-00001C290000}"/>
    <cellStyle name="20% - Accent3 8" xfId="4321" hidden="1" xr:uid="{00000000-0005-0000-0000-00001D290000}"/>
    <cellStyle name="20% - Accent3 8" xfId="4239" hidden="1" xr:uid="{00000000-0005-0000-0000-00001E290000}"/>
    <cellStyle name="20% - Accent3 8" xfId="4052" hidden="1" xr:uid="{00000000-0005-0000-0000-00001F290000}"/>
    <cellStyle name="20% - Accent3 8" xfId="5856" hidden="1" xr:uid="{00000000-0005-0000-0000-000020290000}"/>
    <cellStyle name="20% - Accent3 8" xfId="3915" hidden="1" xr:uid="{00000000-0005-0000-0000-000021290000}"/>
    <cellStyle name="20% - Accent3 8" xfId="6524" hidden="1" xr:uid="{00000000-0005-0000-0000-000022290000}"/>
    <cellStyle name="20% - Accent3 8" xfId="2550" hidden="1" xr:uid="{00000000-0005-0000-0000-000023290000}"/>
    <cellStyle name="20% - Accent3 8" xfId="2447" hidden="1" xr:uid="{00000000-0005-0000-0000-000024290000}"/>
    <cellStyle name="20% - Accent3 8" xfId="2334" hidden="1" xr:uid="{00000000-0005-0000-0000-000025290000}"/>
    <cellStyle name="20% - Accent3 8" xfId="1297" hidden="1" xr:uid="{00000000-0005-0000-0000-000026290000}"/>
    <cellStyle name="20% - Accent3 8" xfId="1202" hidden="1" xr:uid="{00000000-0005-0000-0000-000027290000}"/>
    <cellStyle name="20% - Accent3 8" xfId="1050" hidden="1" xr:uid="{00000000-0005-0000-0000-000028290000}"/>
    <cellStyle name="20% - Accent3 8" xfId="70" hidden="1" xr:uid="{00000000-0005-0000-0000-000029290000}"/>
    <cellStyle name="20% - Accent3 8" xfId="19523" hidden="1" xr:uid="{00000000-0005-0000-0000-00002A290000}"/>
    <cellStyle name="20% - Accent3 8" xfId="19630" hidden="1" xr:uid="{00000000-0005-0000-0000-00002B290000}"/>
    <cellStyle name="20% - Accent3 8" xfId="19697" hidden="1" xr:uid="{00000000-0005-0000-0000-00002C290000}"/>
    <cellStyle name="20% - Accent3 8" xfId="19775" hidden="1" xr:uid="{00000000-0005-0000-0000-00002D290000}"/>
    <cellStyle name="20% - Accent3 8" xfId="19853" hidden="1" xr:uid="{00000000-0005-0000-0000-00002E290000}"/>
    <cellStyle name="20% - Accent3 8" xfId="20435" hidden="1" xr:uid="{00000000-0005-0000-0000-00002F290000}"/>
    <cellStyle name="20% - Accent3 8" xfId="20514" hidden="1" xr:uid="{00000000-0005-0000-0000-000030290000}"/>
    <cellStyle name="20% - Accent3 8" xfId="20593" hidden="1" xr:uid="{00000000-0005-0000-0000-000031290000}"/>
    <cellStyle name="20% - Accent3 8" xfId="20400" hidden="1" xr:uid="{00000000-0005-0000-0000-000032290000}"/>
    <cellStyle name="20% - Accent3 8" xfId="20697" hidden="1" xr:uid="{00000000-0005-0000-0000-000033290000}"/>
    <cellStyle name="20% - Accent3 8" xfId="20138" hidden="1" xr:uid="{00000000-0005-0000-0000-000034290000}"/>
    <cellStyle name="20% - Accent3 8" xfId="21041" hidden="1" xr:uid="{00000000-0005-0000-0000-000035290000}"/>
    <cellStyle name="20% - Accent3 8" xfId="21109" hidden="1" xr:uid="{00000000-0005-0000-0000-000036290000}"/>
    <cellStyle name="20% - Accent3 8" xfId="21187" hidden="1" xr:uid="{00000000-0005-0000-0000-000037290000}"/>
    <cellStyle name="20% - Accent3 8" xfId="20670" hidden="1" xr:uid="{00000000-0005-0000-0000-000038290000}"/>
    <cellStyle name="20% - Accent3 8" xfId="21281" hidden="1" xr:uid="{00000000-0005-0000-0000-000039290000}"/>
    <cellStyle name="20% - Accent3 8" xfId="20417" hidden="1" xr:uid="{00000000-0005-0000-0000-00003A290000}"/>
    <cellStyle name="20% - Accent3 8" xfId="21574" hidden="1" xr:uid="{00000000-0005-0000-0000-00003B290000}"/>
    <cellStyle name="20% - Accent3 8" xfId="21641" hidden="1" xr:uid="{00000000-0005-0000-0000-00003C290000}"/>
    <cellStyle name="20% - Accent3 8" xfId="21719" hidden="1" xr:uid="{00000000-0005-0000-0000-00003D290000}"/>
    <cellStyle name="20% - Accent3 8" xfId="21911" hidden="1" xr:uid="{00000000-0005-0000-0000-00003E290000}"/>
    <cellStyle name="20% - Accent3 8" xfId="21978" hidden="1" xr:uid="{00000000-0005-0000-0000-00003F290000}"/>
    <cellStyle name="20% - Accent3 8" xfId="22056" hidden="1" xr:uid="{00000000-0005-0000-0000-000040290000}"/>
    <cellStyle name="20% - Accent3 8" xfId="22248" hidden="1" xr:uid="{00000000-0005-0000-0000-000041290000}"/>
    <cellStyle name="20% - Accent3 8" xfId="22315" hidden="1" xr:uid="{00000000-0005-0000-0000-000042290000}"/>
    <cellStyle name="20% - Accent3 8" xfId="22422" hidden="1" xr:uid="{00000000-0005-0000-0000-000043290000}"/>
    <cellStyle name="20% - Accent3 8" xfId="22489" hidden="1" xr:uid="{00000000-0005-0000-0000-000044290000}"/>
    <cellStyle name="20% - Accent3 8" xfId="22567" hidden="1" xr:uid="{00000000-0005-0000-0000-000045290000}"/>
    <cellStyle name="20% - Accent3 8" xfId="22645" hidden="1" xr:uid="{00000000-0005-0000-0000-000046290000}"/>
    <cellStyle name="20% - Accent3 8" xfId="23227" hidden="1" xr:uid="{00000000-0005-0000-0000-000047290000}"/>
    <cellStyle name="20% - Accent3 8" xfId="23306" hidden="1" xr:uid="{00000000-0005-0000-0000-000048290000}"/>
    <cellStyle name="20% - Accent3 8" xfId="23385" hidden="1" xr:uid="{00000000-0005-0000-0000-000049290000}"/>
    <cellStyle name="20% - Accent3 8" xfId="23192" hidden="1" xr:uid="{00000000-0005-0000-0000-00004A290000}"/>
    <cellStyle name="20% - Accent3 8" xfId="23489" hidden="1" xr:uid="{00000000-0005-0000-0000-00004B290000}"/>
    <cellStyle name="20% - Accent3 8" xfId="22930" hidden="1" xr:uid="{00000000-0005-0000-0000-00004C290000}"/>
    <cellStyle name="20% - Accent3 8" xfId="23833" hidden="1" xr:uid="{00000000-0005-0000-0000-00004D290000}"/>
    <cellStyle name="20% - Accent3 8" xfId="23901" hidden="1" xr:uid="{00000000-0005-0000-0000-00004E290000}"/>
    <cellStyle name="20% - Accent3 8" xfId="23979" hidden="1" xr:uid="{00000000-0005-0000-0000-00004F290000}"/>
    <cellStyle name="20% - Accent3 8" xfId="23462" hidden="1" xr:uid="{00000000-0005-0000-0000-000050290000}"/>
    <cellStyle name="20% - Accent3 8" xfId="24073" hidden="1" xr:uid="{00000000-0005-0000-0000-000051290000}"/>
    <cellStyle name="20% - Accent3 8" xfId="23209" hidden="1" xr:uid="{00000000-0005-0000-0000-000052290000}"/>
    <cellStyle name="20% - Accent3 8" xfId="24366" hidden="1" xr:uid="{00000000-0005-0000-0000-000053290000}"/>
    <cellStyle name="20% - Accent3 8" xfId="24433" hidden="1" xr:uid="{00000000-0005-0000-0000-000054290000}"/>
    <cellStyle name="20% - Accent3 8" xfId="24511" hidden="1" xr:uid="{00000000-0005-0000-0000-000055290000}"/>
    <cellStyle name="20% - Accent3 8" xfId="24703" hidden="1" xr:uid="{00000000-0005-0000-0000-000056290000}"/>
    <cellStyle name="20% - Accent3 8" xfId="24770" hidden="1" xr:uid="{00000000-0005-0000-0000-000057290000}"/>
    <cellStyle name="20% - Accent3 8" xfId="24848" hidden="1" xr:uid="{00000000-0005-0000-0000-000058290000}"/>
    <cellStyle name="20% - Accent3 8" xfId="25040" hidden="1" xr:uid="{00000000-0005-0000-0000-000059290000}"/>
    <cellStyle name="20% - Accent3 8" xfId="25107" hidden="1" xr:uid="{00000000-0005-0000-0000-00005A290000}"/>
    <cellStyle name="20% - Accent3 8" xfId="25225" hidden="1" xr:uid="{00000000-0005-0000-0000-00005B290000}"/>
    <cellStyle name="20% - Accent3 8" xfId="25294" hidden="1" xr:uid="{00000000-0005-0000-0000-00005C290000}"/>
    <cellStyle name="20% - Accent3 8" xfId="25375" hidden="1" xr:uid="{00000000-0005-0000-0000-00005D290000}"/>
    <cellStyle name="20% - Accent3 8" xfId="25568" hidden="1" xr:uid="{00000000-0005-0000-0000-00005E290000}"/>
    <cellStyle name="20% - Accent3 8" xfId="26977" hidden="1" xr:uid="{00000000-0005-0000-0000-00005F290000}"/>
    <cellStyle name="20% - Accent3 8" xfId="27105" hidden="1" xr:uid="{00000000-0005-0000-0000-000060290000}"/>
    <cellStyle name="20% - Accent3 8" xfId="27255" hidden="1" xr:uid="{00000000-0005-0000-0000-000061290000}"/>
    <cellStyle name="20% - Accent3 8" xfId="26901" hidden="1" xr:uid="{00000000-0005-0000-0000-000062290000}"/>
    <cellStyle name="20% - Accent3 8" xfId="27565" hidden="1" xr:uid="{00000000-0005-0000-0000-000063290000}"/>
    <cellStyle name="20% - Accent3 8" xfId="26404" hidden="1" xr:uid="{00000000-0005-0000-0000-000064290000}"/>
    <cellStyle name="20% - Accent3 8" xfId="28546" hidden="1" xr:uid="{00000000-0005-0000-0000-000065290000}"/>
    <cellStyle name="20% - Accent3 8" xfId="28675" hidden="1" xr:uid="{00000000-0005-0000-0000-000066290000}"/>
    <cellStyle name="20% - Accent3 8" xfId="28813" hidden="1" xr:uid="{00000000-0005-0000-0000-000067290000}"/>
    <cellStyle name="20% - Accent3 8" xfId="27469" hidden="1" xr:uid="{00000000-0005-0000-0000-000068290000}"/>
    <cellStyle name="20% - Accent3 8" xfId="29046" hidden="1" xr:uid="{00000000-0005-0000-0000-000069290000}"/>
    <cellStyle name="20% - Accent3 8" xfId="26921" hidden="1" xr:uid="{00000000-0005-0000-0000-00006A290000}"/>
    <cellStyle name="20% - Accent3 8" xfId="30068" hidden="1" xr:uid="{00000000-0005-0000-0000-00006B290000}"/>
    <cellStyle name="20% - Accent3 8" xfId="30152" hidden="1" xr:uid="{00000000-0005-0000-0000-00006C290000}"/>
    <cellStyle name="20% - Accent3 8" xfId="30297" hidden="1" xr:uid="{00000000-0005-0000-0000-00006D290000}"/>
    <cellStyle name="20% - Accent3 8" xfId="31005" hidden="1" xr:uid="{00000000-0005-0000-0000-00006E290000}"/>
    <cellStyle name="20% - Accent3 8" xfId="31178" hidden="1" xr:uid="{00000000-0005-0000-0000-00006F290000}"/>
    <cellStyle name="20% - Accent3 8" xfId="31334" hidden="1" xr:uid="{00000000-0005-0000-0000-000070290000}"/>
    <cellStyle name="20% - Accent3 8" xfId="32056" hidden="1" xr:uid="{00000000-0005-0000-0000-000071290000}"/>
    <cellStyle name="20% - Accent3 8" xfId="32168" hidden="1" xr:uid="{00000000-0005-0000-0000-000072290000}"/>
    <cellStyle name="20% - Accent3 8" xfId="32881" hidden="1" xr:uid="{00000000-0005-0000-0000-000073290000}"/>
    <cellStyle name="20% - Accent3 8" xfId="32948" hidden="1" xr:uid="{00000000-0005-0000-0000-000074290000}"/>
    <cellStyle name="20% - Accent3 8" xfId="33026" hidden="1" xr:uid="{00000000-0005-0000-0000-000075290000}"/>
    <cellStyle name="20% - Accent3 8" xfId="33104" hidden="1" xr:uid="{00000000-0005-0000-0000-000076290000}"/>
    <cellStyle name="20% - Accent3 8" xfId="33686" hidden="1" xr:uid="{00000000-0005-0000-0000-000077290000}"/>
    <cellStyle name="20% - Accent3 8" xfId="33765" hidden="1" xr:uid="{00000000-0005-0000-0000-000078290000}"/>
    <cellStyle name="20% - Accent3 8" xfId="33844" hidden="1" xr:uid="{00000000-0005-0000-0000-000079290000}"/>
    <cellStyle name="20% - Accent3 8" xfId="33651" hidden="1" xr:uid="{00000000-0005-0000-0000-00007A290000}"/>
    <cellStyle name="20% - Accent3 8" xfId="33948" hidden="1" xr:uid="{00000000-0005-0000-0000-00007B290000}"/>
    <cellStyle name="20% - Accent3 8" xfId="33389" hidden="1" xr:uid="{00000000-0005-0000-0000-00007C290000}"/>
    <cellStyle name="20% - Accent3 8" xfId="34292" hidden="1" xr:uid="{00000000-0005-0000-0000-00007D290000}"/>
    <cellStyle name="20% - Accent3 8" xfId="34360" hidden="1" xr:uid="{00000000-0005-0000-0000-00007E290000}"/>
    <cellStyle name="20% - Accent3 8" xfId="34438" hidden="1" xr:uid="{00000000-0005-0000-0000-00007F290000}"/>
    <cellStyle name="20% - Accent3 8" xfId="33921" hidden="1" xr:uid="{00000000-0005-0000-0000-000080290000}"/>
    <cellStyle name="20% - Accent3 8" xfId="34532" hidden="1" xr:uid="{00000000-0005-0000-0000-000081290000}"/>
    <cellStyle name="20% - Accent3 8" xfId="33668" hidden="1" xr:uid="{00000000-0005-0000-0000-000082290000}"/>
    <cellStyle name="20% - Accent3 8" xfId="34825" hidden="1" xr:uid="{00000000-0005-0000-0000-000083290000}"/>
    <cellStyle name="20% - Accent3 8" xfId="34892" hidden="1" xr:uid="{00000000-0005-0000-0000-000084290000}"/>
    <cellStyle name="20% - Accent3 8" xfId="34970" hidden="1" xr:uid="{00000000-0005-0000-0000-000085290000}"/>
    <cellStyle name="20% - Accent3 8" xfId="35162" hidden="1" xr:uid="{00000000-0005-0000-0000-000086290000}"/>
    <cellStyle name="20% - Accent3 8" xfId="35229" hidden="1" xr:uid="{00000000-0005-0000-0000-000087290000}"/>
    <cellStyle name="20% - Accent3 8" xfId="35307" hidden="1" xr:uid="{00000000-0005-0000-0000-000088290000}"/>
    <cellStyle name="20% - Accent3 8" xfId="35499" hidden="1" xr:uid="{00000000-0005-0000-0000-000089290000}"/>
    <cellStyle name="20% - Accent3 8" xfId="35566" hidden="1" xr:uid="{00000000-0005-0000-0000-00008A290000}"/>
    <cellStyle name="20% - Accent3 8" xfId="35673" hidden="1" xr:uid="{00000000-0005-0000-0000-00008B290000}"/>
    <cellStyle name="20% - Accent3 8" xfId="35740" hidden="1" xr:uid="{00000000-0005-0000-0000-00008C290000}"/>
    <cellStyle name="20% - Accent3 8" xfId="35818" hidden="1" xr:uid="{00000000-0005-0000-0000-00008D290000}"/>
    <cellStyle name="20% - Accent3 8" xfId="35896" hidden="1" xr:uid="{00000000-0005-0000-0000-00008E290000}"/>
    <cellStyle name="20% - Accent3 8" xfId="36478" hidden="1" xr:uid="{00000000-0005-0000-0000-00008F290000}"/>
    <cellStyle name="20% - Accent3 8" xfId="36557" hidden="1" xr:uid="{00000000-0005-0000-0000-000090290000}"/>
    <cellStyle name="20% - Accent3 8" xfId="36636" hidden="1" xr:uid="{00000000-0005-0000-0000-000091290000}"/>
    <cellStyle name="20% - Accent3 8" xfId="36443" hidden="1" xr:uid="{00000000-0005-0000-0000-000092290000}"/>
    <cellStyle name="20% - Accent3 8" xfId="36740" hidden="1" xr:uid="{00000000-0005-0000-0000-000093290000}"/>
    <cellStyle name="20% - Accent3 8" xfId="36181" hidden="1" xr:uid="{00000000-0005-0000-0000-000094290000}"/>
    <cellStyle name="20% - Accent3 8" xfId="37084" hidden="1" xr:uid="{00000000-0005-0000-0000-000095290000}"/>
    <cellStyle name="20% - Accent3 8" xfId="37152" hidden="1" xr:uid="{00000000-0005-0000-0000-000096290000}"/>
    <cellStyle name="20% - Accent3 8" xfId="37230" hidden="1" xr:uid="{00000000-0005-0000-0000-000097290000}"/>
    <cellStyle name="20% - Accent3 8" xfId="36713" hidden="1" xr:uid="{00000000-0005-0000-0000-000098290000}"/>
    <cellStyle name="20% - Accent3 8" xfId="37324" hidden="1" xr:uid="{00000000-0005-0000-0000-000099290000}"/>
    <cellStyle name="20% - Accent3 8" xfId="36460" hidden="1" xr:uid="{00000000-0005-0000-0000-00009A290000}"/>
    <cellStyle name="20% - Accent3 8" xfId="37617" hidden="1" xr:uid="{00000000-0005-0000-0000-00009B290000}"/>
    <cellStyle name="20% - Accent3 8" xfId="37684" hidden="1" xr:uid="{00000000-0005-0000-0000-00009C290000}"/>
    <cellStyle name="20% - Accent3 8" xfId="37762" hidden="1" xr:uid="{00000000-0005-0000-0000-00009D290000}"/>
    <cellStyle name="20% - Accent3 8" xfId="37954" hidden="1" xr:uid="{00000000-0005-0000-0000-00009E290000}"/>
    <cellStyle name="20% - Accent3 8" xfId="38021" hidden="1" xr:uid="{00000000-0005-0000-0000-00009F290000}"/>
    <cellStyle name="20% - Accent3 8" xfId="38099" hidden="1" xr:uid="{00000000-0005-0000-0000-0000A0290000}"/>
    <cellStyle name="20% - Accent3 8" xfId="38291" hidden="1" xr:uid="{00000000-0005-0000-0000-0000A1290000}"/>
    <cellStyle name="20% - Accent3 8" xfId="38358" hidden="1" xr:uid="{00000000-0005-0000-0000-0000A2290000}"/>
    <cellStyle name="20% - Accent3 8" xfId="32722" hidden="1" xr:uid="{00000000-0005-0000-0000-0000A3290000}"/>
    <cellStyle name="20% - Accent3 8" xfId="32655" hidden="1" xr:uid="{00000000-0005-0000-0000-0000A4290000}"/>
    <cellStyle name="20% - Accent3 8" xfId="32576" hidden="1" xr:uid="{00000000-0005-0000-0000-0000A5290000}"/>
    <cellStyle name="20% - Accent3 8" xfId="32493" hidden="1" xr:uid="{00000000-0005-0000-0000-0000A6290000}"/>
    <cellStyle name="20% - Accent3 8" xfId="30735" hidden="1" xr:uid="{00000000-0005-0000-0000-0000A7290000}"/>
    <cellStyle name="20% - Accent3 8" xfId="30638" hidden="1" xr:uid="{00000000-0005-0000-0000-0000A8290000}"/>
    <cellStyle name="20% - Accent3 8" xfId="30550" hidden="1" xr:uid="{00000000-0005-0000-0000-0000A9290000}"/>
    <cellStyle name="20% - Accent3 8" xfId="30895" hidden="1" xr:uid="{00000000-0005-0000-0000-0000AA290000}"/>
    <cellStyle name="20% - Accent3 8" xfId="30362" hidden="1" xr:uid="{00000000-0005-0000-0000-0000AB290000}"/>
    <cellStyle name="20% - Accent3 8" xfId="31685" hidden="1" xr:uid="{00000000-0005-0000-0000-0000AC290000}"/>
    <cellStyle name="20% - Accent3 8" xfId="29057" hidden="1" xr:uid="{00000000-0005-0000-0000-0000AD290000}"/>
    <cellStyle name="20% - Accent3 8" xfId="28945" hidden="1" xr:uid="{00000000-0005-0000-0000-0000AE290000}"/>
    <cellStyle name="20% - Accent3 8" xfId="28745" hidden="1" xr:uid="{00000000-0005-0000-0000-0000AF290000}"/>
    <cellStyle name="20% - Accent3 8" xfId="30454" hidden="1" xr:uid="{00000000-0005-0000-0000-0000B0290000}"/>
    <cellStyle name="20% - Accent3 8" xfId="28530" hidden="1" xr:uid="{00000000-0005-0000-0000-0000B1290000}"/>
    <cellStyle name="20% - Accent3 8" xfId="30871" hidden="1" xr:uid="{00000000-0005-0000-0000-0000B2290000}"/>
    <cellStyle name="20% - Accent3 8" xfId="27471" hidden="1" xr:uid="{00000000-0005-0000-0000-0000B3290000}"/>
    <cellStyle name="20% - Accent3 8" xfId="27258" hidden="1" xr:uid="{00000000-0005-0000-0000-0000B4290000}"/>
    <cellStyle name="20% - Accent3 8" xfId="27063" hidden="1" xr:uid="{00000000-0005-0000-0000-0000B5290000}"/>
    <cellStyle name="20% - Accent3 8" xfId="26334" hidden="1" xr:uid="{00000000-0005-0000-0000-0000B6290000}"/>
    <cellStyle name="20% - Accent3 8" xfId="26196" hidden="1" xr:uid="{00000000-0005-0000-0000-0000B7290000}"/>
    <cellStyle name="20% - Accent3 8" xfId="26069" hidden="1" xr:uid="{00000000-0005-0000-0000-0000B8290000}"/>
    <cellStyle name="20% - Accent3 8" xfId="25197" hidden="1" xr:uid="{00000000-0005-0000-0000-0000B9290000}"/>
    <cellStyle name="20% - Accent3 8" xfId="38504" hidden="1" xr:uid="{00000000-0005-0000-0000-0000BA290000}"/>
    <cellStyle name="20% - Accent3 8" xfId="39036" hidden="1" xr:uid="{00000000-0005-0000-0000-0000BB290000}"/>
    <cellStyle name="20% - Accent3 8" xfId="39103" hidden="1" xr:uid="{00000000-0005-0000-0000-0000BC290000}"/>
    <cellStyle name="20% - Accent3 8" xfId="39181" hidden="1" xr:uid="{00000000-0005-0000-0000-0000BD290000}"/>
    <cellStyle name="20% - Accent3 8" xfId="39259" hidden="1" xr:uid="{00000000-0005-0000-0000-0000BE290000}"/>
    <cellStyle name="20% - Accent3 8" xfId="39841" hidden="1" xr:uid="{00000000-0005-0000-0000-0000BF290000}"/>
    <cellStyle name="20% - Accent3 8" xfId="39920" hidden="1" xr:uid="{00000000-0005-0000-0000-0000C0290000}"/>
    <cellStyle name="20% - Accent3 8" xfId="39999" hidden="1" xr:uid="{00000000-0005-0000-0000-0000C1290000}"/>
    <cellStyle name="20% - Accent3 8" xfId="39806" hidden="1" xr:uid="{00000000-0005-0000-0000-0000C2290000}"/>
    <cellStyle name="20% - Accent3 8" xfId="40103" hidden="1" xr:uid="{00000000-0005-0000-0000-0000C3290000}"/>
    <cellStyle name="20% - Accent3 8" xfId="39544" hidden="1" xr:uid="{00000000-0005-0000-0000-0000C4290000}"/>
    <cellStyle name="20% - Accent3 8" xfId="40447" hidden="1" xr:uid="{00000000-0005-0000-0000-0000C5290000}"/>
    <cellStyle name="20% - Accent3 8" xfId="40515" hidden="1" xr:uid="{00000000-0005-0000-0000-0000C6290000}"/>
    <cellStyle name="20% - Accent3 8" xfId="40593" hidden="1" xr:uid="{00000000-0005-0000-0000-0000C7290000}"/>
    <cellStyle name="20% - Accent3 8" xfId="40076" hidden="1" xr:uid="{00000000-0005-0000-0000-0000C8290000}"/>
    <cellStyle name="20% - Accent3 8" xfId="40687" hidden="1" xr:uid="{00000000-0005-0000-0000-0000C9290000}"/>
    <cellStyle name="20% - Accent3 8" xfId="39823" hidden="1" xr:uid="{00000000-0005-0000-0000-0000CA290000}"/>
    <cellStyle name="20% - Accent3 8" xfId="40980" hidden="1" xr:uid="{00000000-0005-0000-0000-0000CB290000}"/>
    <cellStyle name="20% - Accent3 8" xfId="41047" hidden="1" xr:uid="{00000000-0005-0000-0000-0000CC290000}"/>
    <cellStyle name="20% - Accent3 8" xfId="41125" hidden="1" xr:uid="{00000000-0005-0000-0000-0000CD290000}"/>
    <cellStyle name="20% - Accent3 8" xfId="41317" hidden="1" xr:uid="{00000000-0005-0000-0000-0000CE290000}"/>
    <cellStyle name="20% - Accent3 8" xfId="41384" hidden="1" xr:uid="{00000000-0005-0000-0000-0000CF290000}"/>
    <cellStyle name="20% - Accent3 8" xfId="41462" hidden="1" xr:uid="{00000000-0005-0000-0000-0000D0290000}"/>
    <cellStyle name="20% - Accent3 8" xfId="41654" hidden="1" xr:uid="{00000000-0005-0000-0000-0000D1290000}"/>
    <cellStyle name="20% - Accent3 8" xfId="41721" hidden="1" xr:uid="{00000000-0005-0000-0000-0000D2290000}"/>
    <cellStyle name="20% - Accent3 8" xfId="41828" hidden="1" xr:uid="{00000000-0005-0000-0000-0000D3290000}"/>
    <cellStyle name="20% - Accent3 8" xfId="41895" hidden="1" xr:uid="{00000000-0005-0000-0000-0000D4290000}"/>
    <cellStyle name="20% - Accent3 8" xfId="41973" hidden="1" xr:uid="{00000000-0005-0000-0000-0000D5290000}"/>
    <cellStyle name="20% - Accent3 8" xfId="42051" hidden="1" xr:uid="{00000000-0005-0000-0000-0000D6290000}"/>
    <cellStyle name="20% - Accent3 8" xfId="42633" hidden="1" xr:uid="{00000000-0005-0000-0000-0000D7290000}"/>
    <cellStyle name="20% - Accent3 8" xfId="42712" hidden="1" xr:uid="{00000000-0005-0000-0000-0000D8290000}"/>
    <cellStyle name="20% - Accent3 8" xfId="42791" hidden="1" xr:uid="{00000000-0005-0000-0000-0000D9290000}"/>
    <cellStyle name="20% - Accent3 8" xfId="42598" hidden="1" xr:uid="{00000000-0005-0000-0000-0000DA290000}"/>
    <cellStyle name="20% - Accent3 8" xfId="42895" hidden="1" xr:uid="{00000000-0005-0000-0000-0000DB290000}"/>
    <cellStyle name="20% - Accent3 8" xfId="42336" hidden="1" xr:uid="{00000000-0005-0000-0000-0000DC290000}"/>
    <cellStyle name="20% - Accent3 8" xfId="43239" hidden="1" xr:uid="{00000000-0005-0000-0000-0000DD290000}"/>
    <cellStyle name="20% - Accent3 8" xfId="43307" hidden="1" xr:uid="{00000000-0005-0000-0000-0000DE290000}"/>
    <cellStyle name="20% - Accent3 8" xfId="43385" hidden="1" xr:uid="{00000000-0005-0000-0000-0000DF290000}"/>
    <cellStyle name="20% - Accent3 8" xfId="42868" hidden="1" xr:uid="{00000000-0005-0000-0000-0000E0290000}"/>
    <cellStyle name="20% - Accent3 8" xfId="43479" hidden="1" xr:uid="{00000000-0005-0000-0000-0000E1290000}"/>
    <cellStyle name="20% - Accent3 8" xfId="42615" hidden="1" xr:uid="{00000000-0005-0000-0000-0000E2290000}"/>
    <cellStyle name="20% - Accent3 8" xfId="43772" hidden="1" xr:uid="{00000000-0005-0000-0000-0000E3290000}"/>
    <cellStyle name="20% - Accent3 8" xfId="43839" hidden="1" xr:uid="{00000000-0005-0000-0000-0000E4290000}"/>
    <cellStyle name="20% - Accent3 8" xfId="43917" hidden="1" xr:uid="{00000000-0005-0000-0000-0000E5290000}"/>
    <cellStyle name="20% - Accent3 8" xfId="44109" hidden="1" xr:uid="{00000000-0005-0000-0000-0000E6290000}"/>
    <cellStyle name="20% - Accent3 8" xfId="44176" hidden="1" xr:uid="{00000000-0005-0000-0000-0000E7290000}"/>
    <cellStyle name="20% - Accent3 8" xfId="44254" hidden="1" xr:uid="{00000000-0005-0000-0000-0000E8290000}"/>
    <cellStyle name="20% - Accent3 8" xfId="44446" hidden="1" xr:uid="{00000000-0005-0000-0000-0000E9290000}"/>
    <cellStyle name="20% - Accent3 8" xfId="44513" hidden="1" xr:uid="{00000000-0005-0000-0000-0000EA290000}"/>
    <cellStyle name="20% - Accent3 8" xfId="38982" hidden="1" xr:uid="{00000000-0005-0000-0000-0000EB290000}"/>
    <cellStyle name="20% - Accent3 8" xfId="38915" hidden="1" xr:uid="{00000000-0005-0000-0000-0000EC290000}"/>
    <cellStyle name="20% - Accent3 8" xfId="38836" hidden="1" xr:uid="{00000000-0005-0000-0000-0000ED290000}"/>
    <cellStyle name="20% - Accent3 8" xfId="38753" hidden="1" xr:uid="{00000000-0005-0000-0000-0000EE290000}"/>
    <cellStyle name="20% - Accent3 8" xfId="31610" hidden="1" xr:uid="{00000000-0005-0000-0000-0000EF290000}"/>
    <cellStyle name="20% - Accent3 8" xfId="31476" hidden="1" xr:uid="{00000000-0005-0000-0000-0000F0290000}"/>
    <cellStyle name="20% - Accent3 8" xfId="31215" hidden="1" xr:uid="{00000000-0005-0000-0000-0000F1290000}"/>
    <cellStyle name="20% - Accent3 8" xfId="31689" hidden="1" xr:uid="{00000000-0005-0000-0000-0000F2290000}"/>
    <cellStyle name="20% - Accent3 8" xfId="30918" hidden="1" xr:uid="{00000000-0005-0000-0000-0000F3290000}"/>
    <cellStyle name="20% - Accent3 8" xfId="32313" hidden="1" xr:uid="{00000000-0005-0000-0000-0000F4290000}"/>
    <cellStyle name="20% - Accent3 8" xfId="29449" hidden="1" xr:uid="{00000000-0005-0000-0000-0000F5290000}"/>
    <cellStyle name="20% - Accent3 8" xfId="29367" hidden="1" xr:uid="{00000000-0005-0000-0000-0000F6290000}"/>
    <cellStyle name="20% - Accent3 8" xfId="29180" hidden="1" xr:uid="{00000000-0005-0000-0000-0000F7290000}"/>
    <cellStyle name="20% - Accent3 8" xfId="30984" hidden="1" xr:uid="{00000000-0005-0000-0000-0000F8290000}"/>
    <cellStyle name="20% - Accent3 8" xfId="29043" hidden="1" xr:uid="{00000000-0005-0000-0000-0000F9290000}"/>
    <cellStyle name="20% - Accent3 8" xfId="31652" hidden="1" xr:uid="{00000000-0005-0000-0000-0000FA290000}"/>
    <cellStyle name="20% - Accent3 8" xfId="27678" hidden="1" xr:uid="{00000000-0005-0000-0000-0000FB290000}"/>
    <cellStyle name="20% - Accent3 8" xfId="27575" hidden="1" xr:uid="{00000000-0005-0000-0000-0000FC290000}"/>
    <cellStyle name="20% - Accent3 8" xfId="27462" hidden="1" xr:uid="{00000000-0005-0000-0000-0000FD290000}"/>
    <cellStyle name="20% - Accent3 8" xfId="26425" hidden="1" xr:uid="{00000000-0005-0000-0000-0000FE290000}"/>
    <cellStyle name="20% - Accent3 8" xfId="26330" hidden="1" xr:uid="{00000000-0005-0000-0000-0000FF290000}"/>
    <cellStyle name="20% - Accent3 8" xfId="26178" hidden="1" xr:uid="{00000000-0005-0000-0000-0000002A0000}"/>
    <cellStyle name="20% - Accent3 8" xfId="25198" hidden="1" xr:uid="{00000000-0005-0000-0000-0000012A0000}"/>
    <cellStyle name="20% - Accent3 8" xfId="44651" hidden="1" xr:uid="{00000000-0005-0000-0000-0000022A0000}"/>
    <cellStyle name="20% - Accent3 8" xfId="44758" hidden="1" xr:uid="{00000000-0005-0000-0000-0000032A0000}"/>
    <cellStyle name="20% - Accent3 8" xfId="44825" hidden="1" xr:uid="{00000000-0005-0000-0000-0000042A0000}"/>
    <cellStyle name="20% - Accent3 8" xfId="44903" hidden="1" xr:uid="{00000000-0005-0000-0000-0000052A0000}"/>
    <cellStyle name="20% - Accent3 8" xfId="44981" hidden="1" xr:uid="{00000000-0005-0000-0000-0000062A0000}"/>
    <cellStyle name="20% - Accent3 8" xfId="45563" hidden="1" xr:uid="{00000000-0005-0000-0000-0000072A0000}"/>
    <cellStyle name="20% - Accent3 8" xfId="45642" hidden="1" xr:uid="{00000000-0005-0000-0000-0000082A0000}"/>
    <cellStyle name="20% - Accent3 8" xfId="45721" hidden="1" xr:uid="{00000000-0005-0000-0000-0000092A0000}"/>
    <cellStyle name="20% - Accent3 8" xfId="45528" hidden="1" xr:uid="{00000000-0005-0000-0000-00000A2A0000}"/>
    <cellStyle name="20% - Accent3 8" xfId="45825" hidden="1" xr:uid="{00000000-0005-0000-0000-00000B2A0000}"/>
    <cellStyle name="20% - Accent3 8" xfId="45266" hidden="1" xr:uid="{00000000-0005-0000-0000-00000C2A0000}"/>
    <cellStyle name="20% - Accent3 8" xfId="46169" hidden="1" xr:uid="{00000000-0005-0000-0000-00000D2A0000}"/>
    <cellStyle name="20% - Accent3 8" xfId="46237" hidden="1" xr:uid="{00000000-0005-0000-0000-00000E2A0000}"/>
    <cellStyle name="20% - Accent3 8" xfId="46315" hidden="1" xr:uid="{00000000-0005-0000-0000-00000F2A0000}"/>
    <cellStyle name="20% - Accent3 8" xfId="45798" hidden="1" xr:uid="{00000000-0005-0000-0000-0000102A0000}"/>
    <cellStyle name="20% - Accent3 8" xfId="46409" hidden="1" xr:uid="{00000000-0005-0000-0000-0000112A0000}"/>
    <cellStyle name="20% - Accent3 8" xfId="45545" hidden="1" xr:uid="{00000000-0005-0000-0000-0000122A0000}"/>
    <cellStyle name="20% - Accent3 8" xfId="46702" hidden="1" xr:uid="{00000000-0005-0000-0000-0000132A0000}"/>
    <cellStyle name="20% - Accent3 8" xfId="46769" hidden="1" xr:uid="{00000000-0005-0000-0000-0000142A0000}"/>
    <cellStyle name="20% - Accent3 8" xfId="46847" hidden="1" xr:uid="{00000000-0005-0000-0000-0000152A0000}"/>
    <cellStyle name="20% - Accent3 8" xfId="47039" hidden="1" xr:uid="{00000000-0005-0000-0000-0000162A0000}"/>
    <cellStyle name="20% - Accent3 8" xfId="47106" hidden="1" xr:uid="{00000000-0005-0000-0000-0000172A0000}"/>
    <cellStyle name="20% - Accent3 8" xfId="47184" hidden="1" xr:uid="{00000000-0005-0000-0000-0000182A0000}"/>
    <cellStyle name="20% - Accent3 8" xfId="47376" hidden="1" xr:uid="{00000000-0005-0000-0000-0000192A0000}"/>
    <cellStyle name="20% - Accent3 8" xfId="47443" hidden="1" xr:uid="{00000000-0005-0000-0000-00001A2A0000}"/>
    <cellStyle name="20% - Accent3 8" xfId="47550" hidden="1" xr:uid="{00000000-0005-0000-0000-00001B2A0000}"/>
    <cellStyle name="20% - Accent3 8" xfId="47617" hidden="1" xr:uid="{00000000-0005-0000-0000-00001C2A0000}"/>
    <cellStyle name="20% - Accent3 8" xfId="47695" hidden="1" xr:uid="{00000000-0005-0000-0000-00001D2A0000}"/>
    <cellStyle name="20% - Accent3 8" xfId="47773" hidden="1" xr:uid="{00000000-0005-0000-0000-00001E2A0000}"/>
    <cellStyle name="20% - Accent3 8" xfId="48355" hidden="1" xr:uid="{00000000-0005-0000-0000-00001F2A0000}"/>
    <cellStyle name="20% - Accent3 8" xfId="48434" hidden="1" xr:uid="{00000000-0005-0000-0000-0000202A0000}"/>
    <cellStyle name="20% - Accent3 8" xfId="48513" hidden="1" xr:uid="{00000000-0005-0000-0000-0000212A0000}"/>
    <cellStyle name="20% - Accent3 8" xfId="48320" hidden="1" xr:uid="{00000000-0005-0000-0000-0000222A0000}"/>
    <cellStyle name="20% - Accent3 8" xfId="48617" hidden="1" xr:uid="{00000000-0005-0000-0000-0000232A0000}"/>
    <cellStyle name="20% - Accent3 8" xfId="48058" hidden="1" xr:uid="{00000000-0005-0000-0000-0000242A0000}"/>
    <cellStyle name="20% - Accent3 8" xfId="48961" hidden="1" xr:uid="{00000000-0005-0000-0000-0000252A0000}"/>
    <cellStyle name="20% - Accent3 8" xfId="49029" hidden="1" xr:uid="{00000000-0005-0000-0000-0000262A0000}"/>
    <cellStyle name="20% - Accent3 8" xfId="49107" hidden="1" xr:uid="{00000000-0005-0000-0000-0000272A0000}"/>
    <cellStyle name="20% - Accent3 8" xfId="48590" hidden="1" xr:uid="{00000000-0005-0000-0000-0000282A0000}"/>
    <cellStyle name="20% - Accent3 8" xfId="49201" hidden="1" xr:uid="{00000000-0005-0000-0000-0000292A0000}"/>
    <cellStyle name="20% - Accent3 8" xfId="48337" hidden="1" xr:uid="{00000000-0005-0000-0000-00002A2A0000}"/>
    <cellStyle name="20% - Accent3 8" xfId="49494" hidden="1" xr:uid="{00000000-0005-0000-0000-00002B2A0000}"/>
    <cellStyle name="20% - Accent3 8" xfId="49561" hidden="1" xr:uid="{00000000-0005-0000-0000-00002C2A0000}"/>
    <cellStyle name="20% - Accent3 8" xfId="49639" hidden="1" xr:uid="{00000000-0005-0000-0000-00002D2A0000}"/>
    <cellStyle name="20% - Accent3 8" xfId="49831" hidden="1" xr:uid="{00000000-0005-0000-0000-00002E2A0000}"/>
    <cellStyle name="20% - Accent3 8" xfId="49898" hidden="1" xr:uid="{00000000-0005-0000-0000-00002F2A0000}"/>
    <cellStyle name="20% - Accent3 8" xfId="49976" hidden="1" xr:uid="{00000000-0005-0000-0000-0000302A0000}"/>
    <cellStyle name="20% - Accent3 8" xfId="50168" hidden="1" xr:uid="{00000000-0005-0000-0000-0000312A0000}"/>
    <cellStyle name="20% - Accent3 8" xfId="50235" hidden="1" xr:uid="{00000000-0005-0000-0000-0000322A0000}"/>
    <cellStyle name="20% - Accent3 9" xfId="110" hidden="1" xr:uid="{00000000-0005-0000-0000-0000332A0000}"/>
    <cellStyle name="20% - Accent3 9" xfId="188" hidden="1" xr:uid="{00000000-0005-0000-0000-0000342A0000}"/>
    <cellStyle name="20% - Accent3 9" xfId="266" hidden="1" xr:uid="{00000000-0005-0000-0000-0000352A0000}"/>
    <cellStyle name="20% - Accent3 9" xfId="543" hidden="1" xr:uid="{00000000-0005-0000-0000-0000362A0000}"/>
    <cellStyle name="20% - Accent3 9" xfId="1903" hidden="1" xr:uid="{00000000-0005-0000-0000-0000372A0000}"/>
    <cellStyle name="20% - Accent3 9" xfId="2046" hidden="1" xr:uid="{00000000-0005-0000-0000-0000382A0000}"/>
    <cellStyle name="20% - Accent3 9" xfId="2216" hidden="1" xr:uid="{00000000-0005-0000-0000-0000392A0000}"/>
    <cellStyle name="20% - Accent3 9" xfId="2960" hidden="1" xr:uid="{00000000-0005-0000-0000-00003A2A0000}"/>
    <cellStyle name="20% - Accent3 9" xfId="1501" hidden="1" xr:uid="{00000000-0005-0000-0000-00003B2A0000}"/>
    <cellStyle name="20% - Accent3 9" xfId="1283" hidden="1" xr:uid="{00000000-0005-0000-0000-00003C2A0000}"/>
    <cellStyle name="20% - Accent3 9" xfId="3449" hidden="1" xr:uid="{00000000-0005-0000-0000-00003D2A0000}"/>
    <cellStyle name="20% - Accent3 9" xfId="3591" hidden="1" xr:uid="{00000000-0005-0000-0000-00003E2A0000}"/>
    <cellStyle name="20% - Accent3 9" xfId="3749" hidden="1" xr:uid="{00000000-0005-0000-0000-00003F2A0000}"/>
    <cellStyle name="20% - Accent3 9" xfId="4603" hidden="1" xr:uid="{00000000-0005-0000-0000-0000402A0000}"/>
    <cellStyle name="20% - Accent3 9" xfId="1608" hidden="1" xr:uid="{00000000-0005-0000-0000-0000412A0000}"/>
    <cellStyle name="20% - Accent3 9" xfId="1763" hidden="1" xr:uid="{00000000-0005-0000-0000-0000422A0000}"/>
    <cellStyle name="20% - Accent3 9" xfId="4957" hidden="1" xr:uid="{00000000-0005-0000-0000-0000432A0000}"/>
    <cellStyle name="20% - Accent3 9" xfId="5057" hidden="1" xr:uid="{00000000-0005-0000-0000-0000442A0000}"/>
    <cellStyle name="20% - Accent3 9" xfId="5250" hidden="1" xr:uid="{00000000-0005-0000-0000-0000452A0000}"/>
    <cellStyle name="20% - Accent3 9" xfId="5942" hidden="1" xr:uid="{00000000-0005-0000-0000-0000462A0000}"/>
    <cellStyle name="20% - Accent3 9" xfId="6095" hidden="1" xr:uid="{00000000-0005-0000-0000-0000472A0000}"/>
    <cellStyle name="20% - Accent3 9" xfId="6278" hidden="1" xr:uid="{00000000-0005-0000-0000-0000482A0000}"/>
    <cellStyle name="20% - Accent3 9" xfId="6964" hidden="1" xr:uid="{00000000-0005-0000-0000-0000492A0000}"/>
    <cellStyle name="20% - Accent3 9" xfId="7077" hidden="1" xr:uid="{00000000-0005-0000-0000-00004A2A0000}"/>
    <cellStyle name="20% - Accent3 9" xfId="7766" hidden="1" xr:uid="{00000000-0005-0000-0000-00004B2A0000}"/>
    <cellStyle name="20% - Accent3 9" xfId="7840" hidden="1" xr:uid="{00000000-0005-0000-0000-00004C2A0000}"/>
    <cellStyle name="20% - Accent3 9" xfId="7916" hidden="1" xr:uid="{00000000-0005-0000-0000-00004D2A0000}"/>
    <cellStyle name="20% - Accent3 9" xfId="7994" hidden="1" xr:uid="{00000000-0005-0000-0000-00004E2A0000}"/>
    <cellStyle name="20% - Accent3 9" xfId="8579" hidden="1" xr:uid="{00000000-0005-0000-0000-00004F2A0000}"/>
    <cellStyle name="20% - Accent3 9" xfId="8655" hidden="1" xr:uid="{00000000-0005-0000-0000-0000502A0000}"/>
    <cellStyle name="20% - Accent3 9" xfId="8734" hidden="1" xr:uid="{00000000-0005-0000-0000-0000512A0000}"/>
    <cellStyle name="20% - Accent3 9" xfId="8992" hidden="1" xr:uid="{00000000-0005-0000-0000-0000522A0000}"/>
    <cellStyle name="20% - Accent3 9" xfId="8376" hidden="1" xr:uid="{00000000-0005-0000-0000-0000532A0000}"/>
    <cellStyle name="20% - Accent3 9" xfId="8268" hidden="1" xr:uid="{00000000-0005-0000-0000-0000542A0000}"/>
    <cellStyle name="20% - Accent3 9" xfId="9174" hidden="1" xr:uid="{00000000-0005-0000-0000-0000552A0000}"/>
    <cellStyle name="20% - Accent3 9" xfId="9250" hidden="1" xr:uid="{00000000-0005-0000-0000-0000562A0000}"/>
    <cellStyle name="20% - Accent3 9" xfId="9328" hidden="1" xr:uid="{00000000-0005-0000-0000-0000572A0000}"/>
    <cellStyle name="20% - Accent3 9" xfId="9552" hidden="1" xr:uid="{00000000-0005-0000-0000-0000582A0000}"/>
    <cellStyle name="20% - Accent3 9" xfId="8407" hidden="1" xr:uid="{00000000-0005-0000-0000-0000592A0000}"/>
    <cellStyle name="20% - Accent3 9" xfId="8514" hidden="1" xr:uid="{00000000-0005-0000-0000-00005A2A0000}"/>
    <cellStyle name="20% - Accent3 9" xfId="9706" hidden="1" xr:uid="{00000000-0005-0000-0000-00005B2A0000}"/>
    <cellStyle name="20% - Accent3 9" xfId="9782" hidden="1" xr:uid="{00000000-0005-0000-0000-00005C2A0000}"/>
    <cellStyle name="20% - Accent3 9" xfId="9860" hidden="1" xr:uid="{00000000-0005-0000-0000-00005D2A0000}"/>
    <cellStyle name="20% - Accent3 9" xfId="10043" hidden="1" xr:uid="{00000000-0005-0000-0000-00005E2A0000}"/>
    <cellStyle name="20% - Accent3 9" xfId="10119" hidden="1" xr:uid="{00000000-0005-0000-0000-00005F2A0000}"/>
    <cellStyle name="20% - Accent3 9" xfId="10197" hidden="1" xr:uid="{00000000-0005-0000-0000-0000602A0000}"/>
    <cellStyle name="20% - Accent3 9" xfId="10380" hidden="1" xr:uid="{00000000-0005-0000-0000-0000612A0000}"/>
    <cellStyle name="20% - Accent3 9" xfId="10456" hidden="1" xr:uid="{00000000-0005-0000-0000-0000622A0000}"/>
    <cellStyle name="20% - Accent3 9" xfId="10558" hidden="1" xr:uid="{00000000-0005-0000-0000-0000632A0000}"/>
    <cellStyle name="20% - Accent3 9" xfId="10632" hidden="1" xr:uid="{00000000-0005-0000-0000-0000642A0000}"/>
    <cellStyle name="20% - Accent3 9" xfId="10708" hidden="1" xr:uid="{00000000-0005-0000-0000-0000652A0000}"/>
    <cellStyle name="20% - Accent3 9" xfId="10786" hidden="1" xr:uid="{00000000-0005-0000-0000-0000662A0000}"/>
    <cellStyle name="20% - Accent3 9" xfId="11371" hidden="1" xr:uid="{00000000-0005-0000-0000-0000672A0000}"/>
    <cellStyle name="20% - Accent3 9" xfId="11447" hidden="1" xr:uid="{00000000-0005-0000-0000-0000682A0000}"/>
    <cellStyle name="20% - Accent3 9" xfId="11526" hidden="1" xr:uid="{00000000-0005-0000-0000-0000692A0000}"/>
    <cellStyle name="20% - Accent3 9" xfId="11784" hidden="1" xr:uid="{00000000-0005-0000-0000-00006A2A0000}"/>
    <cellStyle name="20% - Accent3 9" xfId="11168" hidden="1" xr:uid="{00000000-0005-0000-0000-00006B2A0000}"/>
    <cellStyle name="20% - Accent3 9" xfId="11060" hidden="1" xr:uid="{00000000-0005-0000-0000-00006C2A0000}"/>
    <cellStyle name="20% - Accent3 9" xfId="11966" hidden="1" xr:uid="{00000000-0005-0000-0000-00006D2A0000}"/>
    <cellStyle name="20% - Accent3 9" xfId="12042" hidden="1" xr:uid="{00000000-0005-0000-0000-00006E2A0000}"/>
    <cellStyle name="20% - Accent3 9" xfId="12120" hidden="1" xr:uid="{00000000-0005-0000-0000-00006F2A0000}"/>
    <cellStyle name="20% - Accent3 9" xfId="12344" hidden="1" xr:uid="{00000000-0005-0000-0000-0000702A0000}"/>
    <cellStyle name="20% - Accent3 9" xfId="11199" hidden="1" xr:uid="{00000000-0005-0000-0000-0000712A0000}"/>
    <cellStyle name="20% - Accent3 9" xfId="11306" hidden="1" xr:uid="{00000000-0005-0000-0000-0000722A0000}"/>
    <cellStyle name="20% - Accent3 9" xfId="12498" hidden="1" xr:uid="{00000000-0005-0000-0000-0000732A0000}"/>
    <cellStyle name="20% - Accent3 9" xfId="12574" hidden="1" xr:uid="{00000000-0005-0000-0000-0000742A0000}"/>
    <cellStyle name="20% - Accent3 9" xfId="12652" hidden="1" xr:uid="{00000000-0005-0000-0000-0000752A0000}"/>
    <cellStyle name="20% - Accent3 9" xfId="12835" hidden="1" xr:uid="{00000000-0005-0000-0000-0000762A0000}"/>
    <cellStyle name="20% - Accent3 9" xfId="12911" hidden="1" xr:uid="{00000000-0005-0000-0000-0000772A0000}"/>
    <cellStyle name="20% - Accent3 9" xfId="12989" hidden="1" xr:uid="{00000000-0005-0000-0000-0000782A0000}"/>
    <cellStyle name="20% - Accent3 9" xfId="13172" hidden="1" xr:uid="{00000000-0005-0000-0000-0000792A0000}"/>
    <cellStyle name="20% - Accent3 9" xfId="13248" hidden="1" xr:uid="{00000000-0005-0000-0000-00007A2A0000}"/>
    <cellStyle name="20% - Accent3 9" xfId="7581" hidden="1" xr:uid="{00000000-0005-0000-0000-00007B2A0000}"/>
    <cellStyle name="20% - Accent3 9" xfId="7507" hidden="1" xr:uid="{00000000-0005-0000-0000-00007C2A0000}"/>
    <cellStyle name="20% - Accent3 9" xfId="7429" hidden="1" xr:uid="{00000000-0005-0000-0000-00007D2A0000}"/>
    <cellStyle name="20% - Accent3 9" xfId="7344" hidden="1" xr:uid="{00000000-0005-0000-0000-00007E2A0000}"/>
    <cellStyle name="20% - Accent3 9" xfId="5576" hidden="1" xr:uid="{00000000-0005-0000-0000-00007F2A0000}"/>
    <cellStyle name="20% - Accent3 9" xfId="5487" hidden="1" xr:uid="{00000000-0005-0000-0000-0000802A0000}"/>
    <cellStyle name="20% - Accent3 9" xfId="5396" hidden="1" xr:uid="{00000000-0005-0000-0000-0000812A0000}"/>
    <cellStyle name="20% - Accent3 9" xfId="4538" hidden="1" xr:uid="{00000000-0005-0000-0000-0000822A0000}"/>
    <cellStyle name="20% - Accent3 9" xfId="6204" hidden="1" xr:uid="{00000000-0005-0000-0000-0000832A0000}"/>
    <cellStyle name="20% - Accent3 9" xfId="6544" hidden="1" xr:uid="{00000000-0005-0000-0000-0000842A0000}"/>
    <cellStyle name="20% - Accent3 9" xfId="3900" hidden="1" xr:uid="{00000000-0005-0000-0000-0000852A0000}"/>
    <cellStyle name="20% - Accent3 9" xfId="3733" hidden="1" xr:uid="{00000000-0005-0000-0000-0000862A0000}"/>
    <cellStyle name="20% - Accent3 9" xfId="3556" hidden="1" xr:uid="{00000000-0005-0000-0000-0000872A0000}"/>
    <cellStyle name="20% - Accent3 9" xfId="2925" hidden="1" xr:uid="{00000000-0005-0000-0000-0000882A0000}"/>
    <cellStyle name="20% - Accent3 9" xfId="6055" hidden="1" xr:uid="{00000000-0005-0000-0000-0000892A0000}"/>
    <cellStyle name="20% - Accent3 9" xfId="5776" hidden="1" xr:uid="{00000000-0005-0000-0000-00008A2A0000}"/>
    <cellStyle name="20% - Accent3 9" xfId="2284" hidden="1" xr:uid="{00000000-0005-0000-0000-00008B2A0000}"/>
    <cellStyle name="20% - Accent3 9" xfId="2043" hidden="1" xr:uid="{00000000-0005-0000-0000-00008C2A0000}"/>
    <cellStyle name="20% - Accent3 9" xfId="1871" hidden="1" xr:uid="{00000000-0005-0000-0000-00008D2A0000}"/>
    <cellStyle name="20% - Accent3 9" xfId="1172" hidden="1" xr:uid="{00000000-0005-0000-0000-00008E2A0000}"/>
    <cellStyle name="20% - Accent3 9" xfId="1035" hidden="1" xr:uid="{00000000-0005-0000-0000-00008F2A0000}"/>
    <cellStyle name="20% - Accent3 9" xfId="894" hidden="1" xr:uid="{00000000-0005-0000-0000-0000902A0000}"/>
    <cellStyle name="20% - Accent3 9" xfId="13315" hidden="1" xr:uid="{00000000-0005-0000-0000-0000912A0000}"/>
    <cellStyle name="20% - Accent3 9" xfId="13395" hidden="1" xr:uid="{00000000-0005-0000-0000-0000922A0000}"/>
    <cellStyle name="20% - Accent3 9" xfId="13921" hidden="1" xr:uid="{00000000-0005-0000-0000-0000932A0000}"/>
    <cellStyle name="20% - Accent3 9" xfId="13995" hidden="1" xr:uid="{00000000-0005-0000-0000-0000942A0000}"/>
    <cellStyle name="20% - Accent3 9" xfId="14071" hidden="1" xr:uid="{00000000-0005-0000-0000-0000952A0000}"/>
    <cellStyle name="20% - Accent3 9" xfId="14149" hidden="1" xr:uid="{00000000-0005-0000-0000-0000962A0000}"/>
    <cellStyle name="20% - Accent3 9" xfId="14734" hidden="1" xr:uid="{00000000-0005-0000-0000-0000972A0000}"/>
    <cellStyle name="20% - Accent3 9" xfId="14810" hidden="1" xr:uid="{00000000-0005-0000-0000-0000982A0000}"/>
    <cellStyle name="20% - Accent3 9" xfId="14889" hidden="1" xr:uid="{00000000-0005-0000-0000-0000992A0000}"/>
    <cellStyle name="20% - Accent3 9" xfId="15147" hidden="1" xr:uid="{00000000-0005-0000-0000-00009A2A0000}"/>
    <cellStyle name="20% - Accent3 9" xfId="14531" hidden="1" xr:uid="{00000000-0005-0000-0000-00009B2A0000}"/>
    <cellStyle name="20% - Accent3 9" xfId="14423" hidden="1" xr:uid="{00000000-0005-0000-0000-00009C2A0000}"/>
    <cellStyle name="20% - Accent3 9" xfId="15329" hidden="1" xr:uid="{00000000-0005-0000-0000-00009D2A0000}"/>
    <cellStyle name="20% - Accent3 9" xfId="15405" hidden="1" xr:uid="{00000000-0005-0000-0000-00009E2A0000}"/>
    <cellStyle name="20% - Accent3 9" xfId="15483" hidden="1" xr:uid="{00000000-0005-0000-0000-00009F2A0000}"/>
    <cellStyle name="20% - Accent3 9" xfId="15707" hidden="1" xr:uid="{00000000-0005-0000-0000-0000A02A0000}"/>
    <cellStyle name="20% - Accent3 9" xfId="14562" hidden="1" xr:uid="{00000000-0005-0000-0000-0000A12A0000}"/>
    <cellStyle name="20% - Accent3 9" xfId="14669" hidden="1" xr:uid="{00000000-0005-0000-0000-0000A22A0000}"/>
    <cellStyle name="20% - Accent3 9" xfId="15861" hidden="1" xr:uid="{00000000-0005-0000-0000-0000A32A0000}"/>
    <cellStyle name="20% - Accent3 9" xfId="15937" hidden="1" xr:uid="{00000000-0005-0000-0000-0000A42A0000}"/>
    <cellStyle name="20% - Accent3 9" xfId="16015" hidden="1" xr:uid="{00000000-0005-0000-0000-0000A52A0000}"/>
    <cellStyle name="20% - Accent3 9" xfId="16198" hidden="1" xr:uid="{00000000-0005-0000-0000-0000A62A0000}"/>
    <cellStyle name="20% - Accent3 9" xfId="16274" hidden="1" xr:uid="{00000000-0005-0000-0000-0000A72A0000}"/>
    <cellStyle name="20% - Accent3 9" xfId="16352" hidden="1" xr:uid="{00000000-0005-0000-0000-0000A82A0000}"/>
    <cellStyle name="20% - Accent3 9" xfId="16535" hidden="1" xr:uid="{00000000-0005-0000-0000-0000A92A0000}"/>
    <cellStyle name="20% - Accent3 9" xfId="16611" hidden="1" xr:uid="{00000000-0005-0000-0000-0000AA2A0000}"/>
    <cellStyle name="20% - Accent3 9" xfId="16713" hidden="1" xr:uid="{00000000-0005-0000-0000-0000AB2A0000}"/>
    <cellStyle name="20% - Accent3 9" xfId="16787" hidden="1" xr:uid="{00000000-0005-0000-0000-0000AC2A0000}"/>
    <cellStyle name="20% - Accent3 9" xfId="16863" hidden="1" xr:uid="{00000000-0005-0000-0000-0000AD2A0000}"/>
    <cellStyle name="20% - Accent3 9" xfId="16941" hidden="1" xr:uid="{00000000-0005-0000-0000-0000AE2A0000}"/>
    <cellStyle name="20% - Accent3 9" xfId="17526" hidden="1" xr:uid="{00000000-0005-0000-0000-0000AF2A0000}"/>
    <cellStyle name="20% - Accent3 9" xfId="17602" hidden="1" xr:uid="{00000000-0005-0000-0000-0000B02A0000}"/>
    <cellStyle name="20% - Accent3 9" xfId="17681" hidden="1" xr:uid="{00000000-0005-0000-0000-0000B12A0000}"/>
    <cellStyle name="20% - Accent3 9" xfId="17939" hidden="1" xr:uid="{00000000-0005-0000-0000-0000B22A0000}"/>
    <cellStyle name="20% - Accent3 9" xfId="17323" hidden="1" xr:uid="{00000000-0005-0000-0000-0000B32A0000}"/>
    <cellStyle name="20% - Accent3 9" xfId="17215" hidden="1" xr:uid="{00000000-0005-0000-0000-0000B42A0000}"/>
    <cellStyle name="20% - Accent3 9" xfId="18121" hidden="1" xr:uid="{00000000-0005-0000-0000-0000B52A0000}"/>
    <cellStyle name="20% - Accent3 9" xfId="18197" hidden="1" xr:uid="{00000000-0005-0000-0000-0000B62A0000}"/>
    <cellStyle name="20% - Accent3 9" xfId="18275" hidden="1" xr:uid="{00000000-0005-0000-0000-0000B72A0000}"/>
    <cellStyle name="20% - Accent3 9" xfId="18499" hidden="1" xr:uid="{00000000-0005-0000-0000-0000B82A0000}"/>
    <cellStyle name="20% - Accent3 9" xfId="17354" hidden="1" xr:uid="{00000000-0005-0000-0000-0000B92A0000}"/>
    <cellStyle name="20% - Accent3 9" xfId="17461" hidden="1" xr:uid="{00000000-0005-0000-0000-0000BA2A0000}"/>
    <cellStyle name="20% - Accent3 9" xfId="18653" hidden="1" xr:uid="{00000000-0005-0000-0000-0000BB2A0000}"/>
    <cellStyle name="20% - Accent3 9" xfId="18729" hidden="1" xr:uid="{00000000-0005-0000-0000-0000BC2A0000}"/>
    <cellStyle name="20% - Accent3 9" xfId="18807" hidden="1" xr:uid="{00000000-0005-0000-0000-0000BD2A0000}"/>
    <cellStyle name="20% - Accent3 9" xfId="18990" hidden="1" xr:uid="{00000000-0005-0000-0000-0000BE2A0000}"/>
    <cellStyle name="20% - Accent3 9" xfId="19066" hidden="1" xr:uid="{00000000-0005-0000-0000-0000BF2A0000}"/>
    <cellStyle name="20% - Accent3 9" xfId="19144" hidden="1" xr:uid="{00000000-0005-0000-0000-0000C02A0000}"/>
    <cellStyle name="20% - Accent3 9" xfId="19327" hidden="1" xr:uid="{00000000-0005-0000-0000-0000C12A0000}"/>
    <cellStyle name="20% - Accent3 9" xfId="19403" hidden="1" xr:uid="{00000000-0005-0000-0000-0000C22A0000}"/>
    <cellStyle name="20% - Accent3 9" xfId="13841" hidden="1" xr:uid="{00000000-0005-0000-0000-0000C32A0000}"/>
    <cellStyle name="20% - Accent3 9" xfId="13767" hidden="1" xr:uid="{00000000-0005-0000-0000-0000C42A0000}"/>
    <cellStyle name="20% - Accent3 9" xfId="13689" hidden="1" xr:uid="{00000000-0005-0000-0000-0000C52A0000}"/>
    <cellStyle name="20% - Accent3 9" xfId="13604" hidden="1" xr:uid="{00000000-0005-0000-0000-0000C62A0000}"/>
    <cellStyle name="20% - Accent3 9" xfId="6438" hidden="1" xr:uid="{00000000-0005-0000-0000-0000C72A0000}"/>
    <cellStyle name="20% - Accent3 9" xfId="6246" hidden="1" xr:uid="{00000000-0005-0000-0000-0000C82A0000}"/>
    <cellStyle name="20% - Accent3 9" xfId="6013" hidden="1" xr:uid="{00000000-0005-0000-0000-0000C92A0000}"/>
    <cellStyle name="20% - Accent3 9" xfId="4911" hidden="1" xr:uid="{00000000-0005-0000-0000-0000CA2A0000}"/>
    <cellStyle name="20% - Accent3 9" xfId="6913" hidden="1" xr:uid="{00000000-0005-0000-0000-0000CB2A0000}"/>
    <cellStyle name="20% - Accent3 9" xfId="7178" hidden="1" xr:uid="{00000000-0005-0000-0000-0000CC2A0000}"/>
    <cellStyle name="20% - Accent3 9" xfId="4303" hidden="1" xr:uid="{00000000-0005-0000-0000-0000CD2A0000}"/>
    <cellStyle name="20% - Accent3 9" xfId="4118" hidden="1" xr:uid="{00000000-0005-0000-0000-0000CE2A0000}"/>
    <cellStyle name="20% - Accent3 9" xfId="4024" hidden="1" xr:uid="{00000000-0005-0000-0000-0000CF2A0000}"/>
    <cellStyle name="20% - Accent3 9" xfId="3009" hidden="1" xr:uid="{00000000-0005-0000-0000-0000D02A0000}"/>
    <cellStyle name="20% - Accent3 9" xfId="6789" hidden="1" xr:uid="{00000000-0005-0000-0000-0000D12A0000}"/>
    <cellStyle name="20% - Accent3 9" xfId="6573" hidden="1" xr:uid="{00000000-0005-0000-0000-0000D22A0000}"/>
    <cellStyle name="20% - Accent3 9" xfId="2522" hidden="1" xr:uid="{00000000-0005-0000-0000-0000D32A0000}"/>
    <cellStyle name="20% - Accent3 9" xfId="2417" hidden="1" xr:uid="{00000000-0005-0000-0000-0000D42A0000}"/>
    <cellStyle name="20% - Accent3 9" xfId="2285" hidden="1" xr:uid="{00000000-0005-0000-0000-0000D52A0000}"/>
    <cellStyle name="20% - Accent3 9" xfId="1264" hidden="1" xr:uid="{00000000-0005-0000-0000-0000D62A0000}"/>
    <cellStyle name="20% - Accent3 9" xfId="1180" hidden="1" xr:uid="{00000000-0005-0000-0000-0000D72A0000}"/>
    <cellStyle name="20% - Accent3 9" xfId="972" hidden="1" xr:uid="{00000000-0005-0000-0000-0000D82A0000}"/>
    <cellStyle name="20% - Accent3 9" xfId="7722" hidden="1" xr:uid="{00000000-0005-0000-0000-0000D92A0000}"/>
    <cellStyle name="20% - Accent3 9" xfId="19541" hidden="1" xr:uid="{00000000-0005-0000-0000-0000DA2A0000}"/>
    <cellStyle name="20% - Accent3 9" xfId="19643" hidden="1" xr:uid="{00000000-0005-0000-0000-0000DB2A0000}"/>
    <cellStyle name="20% - Accent3 9" xfId="19717" hidden="1" xr:uid="{00000000-0005-0000-0000-0000DC2A0000}"/>
    <cellStyle name="20% - Accent3 9" xfId="19793" hidden="1" xr:uid="{00000000-0005-0000-0000-0000DD2A0000}"/>
    <cellStyle name="20% - Accent3 9" xfId="19871" hidden="1" xr:uid="{00000000-0005-0000-0000-0000DE2A0000}"/>
    <cellStyle name="20% - Accent3 9" xfId="20456" hidden="1" xr:uid="{00000000-0005-0000-0000-0000DF2A0000}"/>
    <cellStyle name="20% - Accent3 9" xfId="20532" hidden="1" xr:uid="{00000000-0005-0000-0000-0000E02A0000}"/>
    <cellStyle name="20% - Accent3 9" xfId="20611" hidden="1" xr:uid="{00000000-0005-0000-0000-0000E12A0000}"/>
    <cellStyle name="20% - Accent3 9" xfId="20869" hidden="1" xr:uid="{00000000-0005-0000-0000-0000E22A0000}"/>
    <cellStyle name="20% - Accent3 9" xfId="20253" hidden="1" xr:uid="{00000000-0005-0000-0000-0000E32A0000}"/>
    <cellStyle name="20% - Accent3 9" xfId="20145" hidden="1" xr:uid="{00000000-0005-0000-0000-0000E42A0000}"/>
    <cellStyle name="20% - Accent3 9" xfId="21051" hidden="1" xr:uid="{00000000-0005-0000-0000-0000E52A0000}"/>
    <cellStyle name="20% - Accent3 9" xfId="21127" hidden="1" xr:uid="{00000000-0005-0000-0000-0000E62A0000}"/>
    <cellStyle name="20% - Accent3 9" xfId="21205" hidden="1" xr:uid="{00000000-0005-0000-0000-0000E72A0000}"/>
    <cellStyle name="20% - Accent3 9" xfId="21429" hidden="1" xr:uid="{00000000-0005-0000-0000-0000E82A0000}"/>
    <cellStyle name="20% - Accent3 9" xfId="20284" hidden="1" xr:uid="{00000000-0005-0000-0000-0000E92A0000}"/>
    <cellStyle name="20% - Accent3 9" xfId="20391" hidden="1" xr:uid="{00000000-0005-0000-0000-0000EA2A0000}"/>
    <cellStyle name="20% - Accent3 9" xfId="21583" hidden="1" xr:uid="{00000000-0005-0000-0000-0000EB2A0000}"/>
    <cellStyle name="20% - Accent3 9" xfId="21659" hidden="1" xr:uid="{00000000-0005-0000-0000-0000EC2A0000}"/>
    <cellStyle name="20% - Accent3 9" xfId="21737" hidden="1" xr:uid="{00000000-0005-0000-0000-0000ED2A0000}"/>
    <cellStyle name="20% - Accent3 9" xfId="21920" hidden="1" xr:uid="{00000000-0005-0000-0000-0000EE2A0000}"/>
    <cellStyle name="20% - Accent3 9" xfId="21996" hidden="1" xr:uid="{00000000-0005-0000-0000-0000EF2A0000}"/>
    <cellStyle name="20% - Accent3 9" xfId="22074" hidden="1" xr:uid="{00000000-0005-0000-0000-0000F02A0000}"/>
    <cellStyle name="20% - Accent3 9" xfId="22257" hidden="1" xr:uid="{00000000-0005-0000-0000-0000F12A0000}"/>
    <cellStyle name="20% - Accent3 9" xfId="22333" hidden="1" xr:uid="{00000000-0005-0000-0000-0000F22A0000}"/>
    <cellStyle name="20% - Accent3 9" xfId="22435" hidden="1" xr:uid="{00000000-0005-0000-0000-0000F32A0000}"/>
    <cellStyle name="20% - Accent3 9" xfId="22509" hidden="1" xr:uid="{00000000-0005-0000-0000-0000F42A0000}"/>
    <cellStyle name="20% - Accent3 9" xfId="22585" hidden="1" xr:uid="{00000000-0005-0000-0000-0000F52A0000}"/>
    <cellStyle name="20% - Accent3 9" xfId="22663" hidden="1" xr:uid="{00000000-0005-0000-0000-0000F62A0000}"/>
    <cellStyle name="20% - Accent3 9" xfId="23248" hidden="1" xr:uid="{00000000-0005-0000-0000-0000F72A0000}"/>
    <cellStyle name="20% - Accent3 9" xfId="23324" hidden="1" xr:uid="{00000000-0005-0000-0000-0000F82A0000}"/>
    <cellStyle name="20% - Accent3 9" xfId="23403" hidden="1" xr:uid="{00000000-0005-0000-0000-0000F92A0000}"/>
    <cellStyle name="20% - Accent3 9" xfId="23661" hidden="1" xr:uid="{00000000-0005-0000-0000-0000FA2A0000}"/>
    <cellStyle name="20% - Accent3 9" xfId="23045" hidden="1" xr:uid="{00000000-0005-0000-0000-0000FB2A0000}"/>
    <cellStyle name="20% - Accent3 9" xfId="22937" hidden="1" xr:uid="{00000000-0005-0000-0000-0000FC2A0000}"/>
    <cellStyle name="20% - Accent3 9" xfId="23843" hidden="1" xr:uid="{00000000-0005-0000-0000-0000FD2A0000}"/>
    <cellStyle name="20% - Accent3 9" xfId="23919" hidden="1" xr:uid="{00000000-0005-0000-0000-0000FE2A0000}"/>
    <cellStyle name="20% - Accent3 9" xfId="23997" hidden="1" xr:uid="{00000000-0005-0000-0000-0000FF2A0000}"/>
    <cellStyle name="20% - Accent3 9" xfId="24221" hidden="1" xr:uid="{00000000-0005-0000-0000-0000002B0000}"/>
    <cellStyle name="20% - Accent3 9" xfId="23076" hidden="1" xr:uid="{00000000-0005-0000-0000-0000012B0000}"/>
    <cellStyle name="20% - Accent3 9" xfId="23183" hidden="1" xr:uid="{00000000-0005-0000-0000-0000022B0000}"/>
    <cellStyle name="20% - Accent3 9" xfId="24375" hidden="1" xr:uid="{00000000-0005-0000-0000-0000032B0000}"/>
    <cellStyle name="20% - Accent3 9" xfId="24451" hidden="1" xr:uid="{00000000-0005-0000-0000-0000042B0000}"/>
    <cellStyle name="20% - Accent3 9" xfId="24529" hidden="1" xr:uid="{00000000-0005-0000-0000-0000052B0000}"/>
    <cellStyle name="20% - Accent3 9" xfId="24712" hidden="1" xr:uid="{00000000-0005-0000-0000-0000062B0000}"/>
    <cellStyle name="20% - Accent3 9" xfId="24788" hidden="1" xr:uid="{00000000-0005-0000-0000-0000072B0000}"/>
    <cellStyle name="20% - Accent3 9" xfId="24866" hidden="1" xr:uid="{00000000-0005-0000-0000-0000082B0000}"/>
    <cellStyle name="20% - Accent3 9" xfId="25049" hidden="1" xr:uid="{00000000-0005-0000-0000-0000092B0000}"/>
    <cellStyle name="20% - Accent3 9" xfId="25125" hidden="1" xr:uid="{00000000-0005-0000-0000-00000A2B0000}"/>
    <cellStyle name="20% - Accent3 9" xfId="25238" hidden="1" xr:uid="{00000000-0005-0000-0000-00000B2B0000}"/>
    <cellStyle name="20% - Accent3 9" xfId="25316" hidden="1" xr:uid="{00000000-0005-0000-0000-00000C2B0000}"/>
    <cellStyle name="20% - Accent3 9" xfId="25394" hidden="1" xr:uid="{00000000-0005-0000-0000-00000D2B0000}"/>
    <cellStyle name="20% - Accent3 9" xfId="25671" hidden="1" xr:uid="{00000000-0005-0000-0000-00000E2B0000}"/>
    <cellStyle name="20% - Accent3 9" xfId="27031" hidden="1" xr:uid="{00000000-0005-0000-0000-00000F2B0000}"/>
    <cellStyle name="20% - Accent3 9" xfId="27174" hidden="1" xr:uid="{00000000-0005-0000-0000-0000102B0000}"/>
    <cellStyle name="20% - Accent3 9" xfId="27344" hidden="1" xr:uid="{00000000-0005-0000-0000-0000112B0000}"/>
    <cellStyle name="20% - Accent3 9" xfId="28088" hidden="1" xr:uid="{00000000-0005-0000-0000-0000122B0000}"/>
    <cellStyle name="20% - Accent3 9" xfId="26629" hidden="1" xr:uid="{00000000-0005-0000-0000-0000132B0000}"/>
    <cellStyle name="20% - Accent3 9" xfId="26411" hidden="1" xr:uid="{00000000-0005-0000-0000-0000142B0000}"/>
    <cellStyle name="20% - Accent3 9" xfId="28577" hidden="1" xr:uid="{00000000-0005-0000-0000-0000152B0000}"/>
    <cellStyle name="20% - Accent3 9" xfId="28719" hidden="1" xr:uid="{00000000-0005-0000-0000-0000162B0000}"/>
    <cellStyle name="20% - Accent3 9" xfId="28877" hidden="1" xr:uid="{00000000-0005-0000-0000-0000172B0000}"/>
    <cellStyle name="20% - Accent3 9" xfId="29731" hidden="1" xr:uid="{00000000-0005-0000-0000-0000182B0000}"/>
    <cellStyle name="20% - Accent3 9" xfId="26736" hidden="1" xr:uid="{00000000-0005-0000-0000-0000192B0000}"/>
    <cellStyle name="20% - Accent3 9" xfId="26891" hidden="1" xr:uid="{00000000-0005-0000-0000-00001A2B0000}"/>
    <cellStyle name="20% - Accent3 9" xfId="30085" hidden="1" xr:uid="{00000000-0005-0000-0000-00001B2B0000}"/>
    <cellStyle name="20% - Accent3 9" xfId="30185" hidden="1" xr:uid="{00000000-0005-0000-0000-00001C2B0000}"/>
    <cellStyle name="20% - Accent3 9" xfId="30378" hidden="1" xr:uid="{00000000-0005-0000-0000-00001D2B0000}"/>
    <cellStyle name="20% - Accent3 9" xfId="31070" hidden="1" xr:uid="{00000000-0005-0000-0000-00001E2B0000}"/>
    <cellStyle name="20% - Accent3 9" xfId="31223" hidden="1" xr:uid="{00000000-0005-0000-0000-00001F2B0000}"/>
    <cellStyle name="20% - Accent3 9" xfId="31406" hidden="1" xr:uid="{00000000-0005-0000-0000-0000202B0000}"/>
    <cellStyle name="20% - Accent3 9" xfId="32092" hidden="1" xr:uid="{00000000-0005-0000-0000-0000212B0000}"/>
    <cellStyle name="20% - Accent3 9" xfId="32205" hidden="1" xr:uid="{00000000-0005-0000-0000-0000222B0000}"/>
    <cellStyle name="20% - Accent3 9" xfId="32894" hidden="1" xr:uid="{00000000-0005-0000-0000-0000232B0000}"/>
    <cellStyle name="20% - Accent3 9" xfId="32968" hidden="1" xr:uid="{00000000-0005-0000-0000-0000242B0000}"/>
    <cellStyle name="20% - Accent3 9" xfId="33044" hidden="1" xr:uid="{00000000-0005-0000-0000-0000252B0000}"/>
    <cellStyle name="20% - Accent3 9" xfId="33122" hidden="1" xr:uid="{00000000-0005-0000-0000-0000262B0000}"/>
    <cellStyle name="20% - Accent3 9" xfId="33707" hidden="1" xr:uid="{00000000-0005-0000-0000-0000272B0000}"/>
    <cellStyle name="20% - Accent3 9" xfId="33783" hidden="1" xr:uid="{00000000-0005-0000-0000-0000282B0000}"/>
    <cellStyle name="20% - Accent3 9" xfId="33862" hidden="1" xr:uid="{00000000-0005-0000-0000-0000292B0000}"/>
    <cellStyle name="20% - Accent3 9" xfId="34120" hidden="1" xr:uid="{00000000-0005-0000-0000-00002A2B0000}"/>
    <cellStyle name="20% - Accent3 9" xfId="33504" hidden="1" xr:uid="{00000000-0005-0000-0000-00002B2B0000}"/>
    <cellStyle name="20% - Accent3 9" xfId="33396" hidden="1" xr:uid="{00000000-0005-0000-0000-00002C2B0000}"/>
    <cellStyle name="20% - Accent3 9" xfId="34302" hidden="1" xr:uid="{00000000-0005-0000-0000-00002D2B0000}"/>
    <cellStyle name="20% - Accent3 9" xfId="34378" hidden="1" xr:uid="{00000000-0005-0000-0000-00002E2B0000}"/>
    <cellStyle name="20% - Accent3 9" xfId="34456" hidden="1" xr:uid="{00000000-0005-0000-0000-00002F2B0000}"/>
    <cellStyle name="20% - Accent3 9" xfId="34680" hidden="1" xr:uid="{00000000-0005-0000-0000-0000302B0000}"/>
    <cellStyle name="20% - Accent3 9" xfId="33535" hidden="1" xr:uid="{00000000-0005-0000-0000-0000312B0000}"/>
    <cellStyle name="20% - Accent3 9" xfId="33642" hidden="1" xr:uid="{00000000-0005-0000-0000-0000322B0000}"/>
    <cellStyle name="20% - Accent3 9" xfId="34834" hidden="1" xr:uid="{00000000-0005-0000-0000-0000332B0000}"/>
    <cellStyle name="20% - Accent3 9" xfId="34910" hidden="1" xr:uid="{00000000-0005-0000-0000-0000342B0000}"/>
    <cellStyle name="20% - Accent3 9" xfId="34988" hidden="1" xr:uid="{00000000-0005-0000-0000-0000352B0000}"/>
    <cellStyle name="20% - Accent3 9" xfId="35171" hidden="1" xr:uid="{00000000-0005-0000-0000-0000362B0000}"/>
    <cellStyle name="20% - Accent3 9" xfId="35247" hidden="1" xr:uid="{00000000-0005-0000-0000-0000372B0000}"/>
    <cellStyle name="20% - Accent3 9" xfId="35325" hidden="1" xr:uid="{00000000-0005-0000-0000-0000382B0000}"/>
    <cellStyle name="20% - Accent3 9" xfId="35508" hidden="1" xr:uid="{00000000-0005-0000-0000-0000392B0000}"/>
    <cellStyle name="20% - Accent3 9" xfId="35584" hidden="1" xr:uid="{00000000-0005-0000-0000-00003A2B0000}"/>
    <cellStyle name="20% - Accent3 9" xfId="35686" hidden="1" xr:uid="{00000000-0005-0000-0000-00003B2B0000}"/>
    <cellStyle name="20% - Accent3 9" xfId="35760" hidden="1" xr:uid="{00000000-0005-0000-0000-00003C2B0000}"/>
    <cellStyle name="20% - Accent3 9" xfId="35836" hidden="1" xr:uid="{00000000-0005-0000-0000-00003D2B0000}"/>
    <cellStyle name="20% - Accent3 9" xfId="35914" hidden="1" xr:uid="{00000000-0005-0000-0000-00003E2B0000}"/>
    <cellStyle name="20% - Accent3 9" xfId="36499" hidden="1" xr:uid="{00000000-0005-0000-0000-00003F2B0000}"/>
    <cellStyle name="20% - Accent3 9" xfId="36575" hidden="1" xr:uid="{00000000-0005-0000-0000-0000402B0000}"/>
    <cellStyle name="20% - Accent3 9" xfId="36654" hidden="1" xr:uid="{00000000-0005-0000-0000-0000412B0000}"/>
    <cellStyle name="20% - Accent3 9" xfId="36912" hidden="1" xr:uid="{00000000-0005-0000-0000-0000422B0000}"/>
    <cellStyle name="20% - Accent3 9" xfId="36296" hidden="1" xr:uid="{00000000-0005-0000-0000-0000432B0000}"/>
    <cellStyle name="20% - Accent3 9" xfId="36188" hidden="1" xr:uid="{00000000-0005-0000-0000-0000442B0000}"/>
    <cellStyle name="20% - Accent3 9" xfId="37094" hidden="1" xr:uid="{00000000-0005-0000-0000-0000452B0000}"/>
    <cellStyle name="20% - Accent3 9" xfId="37170" hidden="1" xr:uid="{00000000-0005-0000-0000-0000462B0000}"/>
    <cellStyle name="20% - Accent3 9" xfId="37248" hidden="1" xr:uid="{00000000-0005-0000-0000-0000472B0000}"/>
    <cellStyle name="20% - Accent3 9" xfId="37472" hidden="1" xr:uid="{00000000-0005-0000-0000-0000482B0000}"/>
    <cellStyle name="20% - Accent3 9" xfId="36327" hidden="1" xr:uid="{00000000-0005-0000-0000-0000492B0000}"/>
    <cellStyle name="20% - Accent3 9" xfId="36434" hidden="1" xr:uid="{00000000-0005-0000-0000-00004A2B0000}"/>
    <cellStyle name="20% - Accent3 9" xfId="37626" hidden="1" xr:uid="{00000000-0005-0000-0000-00004B2B0000}"/>
    <cellStyle name="20% - Accent3 9" xfId="37702" hidden="1" xr:uid="{00000000-0005-0000-0000-00004C2B0000}"/>
    <cellStyle name="20% - Accent3 9" xfId="37780" hidden="1" xr:uid="{00000000-0005-0000-0000-00004D2B0000}"/>
    <cellStyle name="20% - Accent3 9" xfId="37963" hidden="1" xr:uid="{00000000-0005-0000-0000-00004E2B0000}"/>
    <cellStyle name="20% - Accent3 9" xfId="38039" hidden="1" xr:uid="{00000000-0005-0000-0000-00004F2B0000}"/>
    <cellStyle name="20% - Accent3 9" xfId="38117" hidden="1" xr:uid="{00000000-0005-0000-0000-0000502B0000}"/>
    <cellStyle name="20% - Accent3 9" xfId="38300" hidden="1" xr:uid="{00000000-0005-0000-0000-0000512B0000}"/>
    <cellStyle name="20% - Accent3 9" xfId="38376" hidden="1" xr:uid="{00000000-0005-0000-0000-0000522B0000}"/>
    <cellStyle name="20% - Accent3 9" xfId="32709" hidden="1" xr:uid="{00000000-0005-0000-0000-0000532B0000}"/>
    <cellStyle name="20% - Accent3 9" xfId="32635" hidden="1" xr:uid="{00000000-0005-0000-0000-0000542B0000}"/>
    <cellStyle name="20% - Accent3 9" xfId="32557" hidden="1" xr:uid="{00000000-0005-0000-0000-0000552B0000}"/>
    <cellStyle name="20% - Accent3 9" xfId="32472" hidden="1" xr:uid="{00000000-0005-0000-0000-0000562B0000}"/>
    <cellStyle name="20% - Accent3 9" xfId="30704" hidden="1" xr:uid="{00000000-0005-0000-0000-0000572B0000}"/>
    <cellStyle name="20% - Accent3 9" xfId="30615" hidden="1" xr:uid="{00000000-0005-0000-0000-0000582B0000}"/>
    <cellStyle name="20% - Accent3 9" xfId="30524" hidden="1" xr:uid="{00000000-0005-0000-0000-0000592B0000}"/>
    <cellStyle name="20% - Accent3 9" xfId="29666" hidden="1" xr:uid="{00000000-0005-0000-0000-00005A2B0000}"/>
    <cellStyle name="20% - Accent3 9" xfId="31332" hidden="1" xr:uid="{00000000-0005-0000-0000-00005B2B0000}"/>
    <cellStyle name="20% - Accent3 9" xfId="31672" hidden="1" xr:uid="{00000000-0005-0000-0000-00005C2B0000}"/>
    <cellStyle name="20% - Accent3 9" xfId="29028" hidden="1" xr:uid="{00000000-0005-0000-0000-00005D2B0000}"/>
    <cellStyle name="20% - Accent3 9" xfId="28861" hidden="1" xr:uid="{00000000-0005-0000-0000-00005E2B0000}"/>
    <cellStyle name="20% - Accent3 9" xfId="28684" hidden="1" xr:uid="{00000000-0005-0000-0000-00005F2B0000}"/>
    <cellStyle name="20% - Accent3 9" xfId="28053" hidden="1" xr:uid="{00000000-0005-0000-0000-0000602B0000}"/>
    <cellStyle name="20% - Accent3 9" xfId="31183" hidden="1" xr:uid="{00000000-0005-0000-0000-0000612B0000}"/>
    <cellStyle name="20% - Accent3 9" xfId="30904" hidden="1" xr:uid="{00000000-0005-0000-0000-0000622B0000}"/>
    <cellStyle name="20% - Accent3 9" xfId="27412" hidden="1" xr:uid="{00000000-0005-0000-0000-0000632B0000}"/>
    <cellStyle name="20% - Accent3 9" xfId="27171" hidden="1" xr:uid="{00000000-0005-0000-0000-0000642B0000}"/>
    <cellStyle name="20% - Accent3 9" xfId="26999" hidden="1" xr:uid="{00000000-0005-0000-0000-0000652B0000}"/>
    <cellStyle name="20% - Accent3 9" xfId="26300" hidden="1" xr:uid="{00000000-0005-0000-0000-0000662B0000}"/>
    <cellStyle name="20% - Accent3 9" xfId="26163" hidden="1" xr:uid="{00000000-0005-0000-0000-0000672B0000}"/>
    <cellStyle name="20% - Accent3 9" xfId="26022" hidden="1" xr:uid="{00000000-0005-0000-0000-0000682B0000}"/>
    <cellStyle name="20% - Accent3 9" xfId="38443" hidden="1" xr:uid="{00000000-0005-0000-0000-0000692B0000}"/>
    <cellStyle name="20% - Accent3 9" xfId="38523" hidden="1" xr:uid="{00000000-0005-0000-0000-00006A2B0000}"/>
    <cellStyle name="20% - Accent3 9" xfId="39049" hidden="1" xr:uid="{00000000-0005-0000-0000-00006B2B0000}"/>
    <cellStyle name="20% - Accent3 9" xfId="39123" hidden="1" xr:uid="{00000000-0005-0000-0000-00006C2B0000}"/>
    <cellStyle name="20% - Accent3 9" xfId="39199" hidden="1" xr:uid="{00000000-0005-0000-0000-00006D2B0000}"/>
    <cellStyle name="20% - Accent3 9" xfId="39277" hidden="1" xr:uid="{00000000-0005-0000-0000-00006E2B0000}"/>
    <cellStyle name="20% - Accent3 9" xfId="39862" hidden="1" xr:uid="{00000000-0005-0000-0000-00006F2B0000}"/>
    <cellStyle name="20% - Accent3 9" xfId="39938" hidden="1" xr:uid="{00000000-0005-0000-0000-0000702B0000}"/>
    <cellStyle name="20% - Accent3 9" xfId="40017" hidden="1" xr:uid="{00000000-0005-0000-0000-0000712B0000}"/>
    <cellStyle name="20% - Accent3 9" xfId="40275" hidden="1" xr:uid="{00000000-0005-0000-0000-0000722B0000}"/>
    <cellStyle name="20% - Accent3 9" xfId="39659" hidden="1" xr:uid="{00000000-0005-0000-0000-0000732B0000}"/>
    <cellStyle name="20% - Accent3 9" xfId="39551" hidden="1" xr:uid="{00000000-0005-0000-0000-0000742B0000}"/>
    <cellStyle name="20% - Accent3 9" xfId="40457" hidden="1" xr:uid="{00000000-0005-0000-0000-0000752B0000}"/>
    <cellStyle name="20% - Accent3 9" xfId="40533" hidden="1" xr:uid="{00000000-0005-0000-0000-0000762B0000}"/>
    <cellStyle name="20% - Accent3 9" xfId="40611" hidden="1" xr:uid="{00000000-0005-0000-0000-0000772B0000}"/>
    <cellStyle name="20% - Accent3 9" xfId="40835" hidden="1" xr:uid="{00000000-0005-0000-0000-0000782B0000}"/>
    <cellStyle name="20% - Accent3 9" xfId="39690" hidden="1" xr:uid="{00000000-0005-0000-0000-0000792B0000}"/>
    <cellStyle name="20% - Accent3 9" xfId="39797" hidden="1" xr:uid="{00000000-0005-0000-0000-00007A2B0000}"/>
    <cellStyle name="20% - Accent3 9" xfId="40989" hidden="1" xr:uid="{00000000-0005-0000-0000-00007B2B0000}"/>
    <cellStyle name="20% - Accent3 9" xfId="41065" hidden="1" xr:uid="{00000000-0005-0000-0000-00007C2B0000}"/>
    <cellStyle name="20% - Accent3 9" xfId="41143" hidden="1" xr:uid="{00000000-0005-0000-0000-00007D2B0000}"/>
    <cellStyle name="20% - Accent3 9" xfId="41326" hidden="1" xr:uid="{00000000-0005-0000-0000-00007E2B0000}"/>
    <cellStyle name="20% - Accent3 9" xfId="41402" hidden="1" xr:uid="{00000000-0005-0000-0000-00007F2B0000}"/>
    <cellStyle name="20% - Accent3 9" xfId="41480" hidden="1" xr:uid="{00000000-0005-0000-0000-0000802B0000}"/>
    <cellStyle name="20% - Accent3 9" xfId="41663" hidden="1" xr:uid="{00000000-0005-0000-0000-0000812B0000}"/>
    <cellStyle name="20% - Accent3 9" xfId="41739" hidden="1" xr:uid="{00000000-0005-0000-0000-0000822B0000}"/>
    <cellStyle name="20% - Accent3 9" xfId="41841" hidden="1" xr:uid="{00000000-0005-0000-0000-0000832B0000}"/>
    <cellStyle name="20% - Accent3 9" xfId="41915" hidden="1" xr:uid="{00000000-0005-0000-0000-0000842B0000}"/>
    <cellStyle name="20% - Accent3 9" xfId="41991" hidden="1" xr:uid="{00000000-0005-0000-0000-0000852B0000}"/>
    <cellStyle name="20% - Accent3 9" xfId="42069" hidden="1" xr:uid="{00000000-0005-0000-0000-0000862B0000}"/>
    <cellStyle name="20% - Accent3 9" xfId="42654" hidden="1" xr:uid="{00000000-0005-0000-0000-0000872B0000}"/>
    <cellStyle name="20% - Accent3 9" xfId="42730" hidden="1" xr:uid="{00000000-0005-0000-0000-0000882B0000}"/>
    <cellStyle name="20% - Accent3 9" xfId="42809" hidden="1" xr:uid="{00000000-0005-0000-0000-0000892B0000}"/>
    <cellStyle name="20% - Accent3 9" xfId="43067" hidden="1" xr:uid="{00000000-0005-0000-0000-00008A2B0000}"/>
    <cellStyle name="20% - Accent3 9" xfId="42451" hidden="1" xr:uid="{00000000-0005-0000-0000-00008B2B0000}"/>
    <cellStyle name="20% - Accent3 9" xfId="42343" hidden="1" xr:uid="{00000000-0005-0000-0000-00008C2B0000}"/>
    <cellStyle name="20% - Accent3 9" xfId="43249" hidden="1" xr:uid="{00000000-0005-0000-0000-00008D2B0000}"/>
    <cellStyle name="20% - Accent3 9" xfId="43325" hidden="1" xr:uid="{00000000-0005-0000-0000-00008E2B0000}"/>
    <cellStyle name="20% - Accent3 9" xfId="43403" hidden="1" xr:uid="{00000000-0005-0000-0000-00008F2B0000}"/>
    <cellStyle name="20% - Accent3 9" xfId="43627" hidden="1" xr:uid="{00000000-0005-0000-0000-0000902B0000}"/>
    <cellStyle name="20% - Accent3 9" xfId="42482" hidden="1" xr:uid="{00000000-0005-0000-0000-0000912B0000}"/>
    <cellStyle name="20% - Accent3 9" xfId="42589" hidden="1" xr:uid="{00000000-0005-0000-0000-0000922B0000}"/>
    <cellStyle name="20% - Accent3 9" xfId="43781" hidden="1" xr:uid="{00000000-0005-0000-0000-0000932B0000}"/>
    <cellStyle name="20% - Accent3 9" xfId="43857" hidden="1" xr:uid="{00000000-0005-0000-0000-0000942B0000}"/>
    <cellStyle name="20% - Accent3 9" xfId="43935" hidden="1" xr:uid="{00000000-0005-0000-0000-0000952B0000}"/>
    <cellStyle name="20% - Accent3 9" xfId="44118" hidden="1" xr:uid="{00000000-0005-0000-0000-0000962B0000}"/>
    <cellStyle name="20% - Accent3 9" xfId="44194" hidden="1" xr:uid="{00000000-0005-0000-0000-0000972B0000}"/>
    <cellStyle name="20% - Accent3 9" xfId="44272" hidden="1" xr:uid="{00000000-0005-0000-0000-0000982B0000}"/>
    <cellStyle name="20% - Accent3 9" xfId="44455" hidden="1" xr:uid="{00000000-0005-0000-0000-0000992B0000}"/>
    <cellStyle name="20% - Accent3 9" xfId="44531" hidden="1" xr:uid="{00000000-0005-0000-0000-00009A2B0000}"/>
    <cellStyle name="20% - Accent3 9" xfId="38969" hidden="1" xr:uid="{00000000-0005-0000-0000-00009B2B0000}"/>
    <cellStyle name="20% - Accent3 9" xfId="38895" hidden="1" xr:uid="{00000000-0005-0000-0000-00009C2B0000}"/>
    <cellStyle name="20% - Accent3 9" xfId="38817" hidden="1" xr:uid="{00000000-0005-0000-0000-00009D2B0000}"/>
    <cellStyle name="20% - Accent3 9" xfId="38732" hidden="1" xr:uid="{00000000-0005-0000-0000-00009E2B0000}"/>
    <cellStyle name="20% - Accent3 9" xfId="31566" hidden="1" xr:uid="{00000000-0005-0000-0000-00009F2B0000}"/>
    <cellStyle name="20% - Accent3 9" xfId="31374" hidden="1" xr:uid="{00000000-0005-0000-0000-0000A02B0000}"/>
    <cellStyle name="20% - Accent3 9" xfId="31141" hidden="1" xr:uid="{00000000-0005-0000-0000-0000A12B0000}"/>
    <cellStyle name="20% - Accent3 9" xfId="30039" hidden="1" xr:uid="{00000000-0005-0000-0000-0000A22B0000}"/>
    <cellStyle name="20% - Accent3 9" xfId="32041" hidden="1" xr:uid="{00000000-0005-0000-0000-0000A32B0000}"/>
    <cellStyle name="20% - Accent3 9" xfId="32306" hidden="1" xr:uid="{00000000-0005-0000-0000-0000A42B0000}"/>
    <cellStyle name="20% - Accent3 9" xfId="29431" hidden="1" xr:uid="{00000000-0005-0000-0000-0000A52B0000}"/>
    <cellStyle name="20% - Accent3 9" xfId="29246" hidden="1" xr:uid="{00000000-0005-0000-0000-0000A62B0000}"/>
    <cellStyle name="20% - Accent3 9" xfId="29152" hidden="1" xr:uid="{00000000-0005-0000-0000-0000A72B0000}"/>
    <cellStyle name="20% - Accent3 9" xfId="28137" hidden="1" xr:uid="{00000000-0005-0000-0000-0000A82B0000}"/>
    <cellStyle name="20% - Accent3 9" xfId="31917" hidden="1" xr:uid="{00000000-0005-0000-0000-0000A92B0000}"/>
    <cellStyle name="20% - Accent3 9" xfId="31701" hidden="1" xr:uid="{00000000-0005-0000-0000-0000AA2B0000}"/>
    <cellStyle name="20% - Accent3 9" xfId="27650" hidden="1" xr:uid="{00000000-0005-0000-0000-0000AB2B0000}"/>
    <cellStyle name="20% - Accent3 9" xfId="27545" hidden="1" xr:uid="{00000000-0005-0000-0000-0000AC2B0000}"/>
    <cellStyle name="20% - Accent3 9" xfId="27413" hidden="1" xr:uid="{00000000-0005-0000-0000-0000AD2B0000}"/>
    <cellStyle name="20% - Accent3 9" xfId="26392" hidden="1" xr:uid="{00000000-0005-0000-0000-0000AE2B0000}"/>
    <cellStyle name="20% - Accent3 9" xfId="26308" hidden="1" xr:uid="{00000000-0005-0000-0000-0000AF2B0000}"/>
    <cellStyle name="20% - Accent3 9" xfId="26100" hidden="1" xr:uid="{00000000-0005-0000-0000-0000B02B0000}"/>
    <cellStyle name="20% - Accent3 9" xfId="32850" hidden="1" xr:uid="{00000000-0005-0000-0000-0000B12B0000}"/>
    <cellStyle name="20% - Accent3 9" xfId="44669" hidden="1" xr:uid="{00000000-0005-0000-0000-0000B22B0000}"/>
    <cellStyle name="20% - Accent3 9" xfId="44771" hidden="1" xr:uid="{00000000-0005-0000-0000-0000B32B0000}"/>
    <cellStyle name="20% - Accent3 9" xfId="44845" hidden="1" xr:uid="{00000000-0005-0000-0000-0000B42B0000}"/>
    <cellStyle name="20% - Accent3 9" xfId="44921" hidden="1" xr:uid="{00000000-0005-0000-0000-0000B52B0000}"/>
    <cellStyle name="20% - Accent3 9" xfId="44999" hidden="1" xr:uid="{00000000-0005-0000-0000-0000B62B0000}"/>
    <cellStyle name="20% - Accent3 9" xfId="45584" hidden="1" xr:uid="{00000000-0005-0000-0000-0000B72B0000}"/>
    <cellStyle name="20% - Accent3 9" xfId="45660" hidden="1" xr:uid="{00000000-0005-0000-0000-0000B82B0000}"/>
    <cellStyle name="20% - Accent3 9" xfId="45739" hidden="1" xr:uid="{00000000-0005-0000-0000-0000B92B0000}"/>
    <cellStyle name="20% - Accent3 9" xfId="45997" hidden="1" xr:uid="{00000000-0005-0000-0000-0000BA2B0000}"/>
    <cellStyle name="20% - Accent3 9" xfId="45381" hidden="1" xr:uid="{00000000-0005-0000-0000-0000BB2B0000}"/>
    <cellStyle name="20% - Accent3 9" xfId="45273" hidden="1" xr:uid="{00000000-0005-0000-0000-0000BC2B0000}"/>
    <cellStyle name="20% - Accent3 9" xfId="46179" hidden="1" xr:uid="{00000000-0005-0000-0000-0000BD2B0000}"/>
    <cellStyle name="20% - Accent3 9" xfId="46255" hidden="1" xr:uid="{00000000-0005-0000-0000-0000BE2B0000}"/>
    <cellStyle name="20% - Accent3 9" xfId="46333" hidden="1" xr:uid="{00000000-0005-0000-0000-0000BF2B0000}"/>
    <cellStyle name="20% - Accent3 9" xfId="46557" hidden="1" xr:uid="{00000000-0005-0000-0000-0000C02B0000}"/>
    <cellStyle name="20% - Accent3 9" xfId="45412" hidden="1" xr:uid="{00000000-0005-0000-0000-0000C12B0000}"/>
    <cellStyle name="20% - Accent3 9" xfId="45519" hidden="1" xr:uid="{00000000-0005-0000-0000-0000C22B0000}"/>
    <cellStyle name="20% - Accent3 9" xfId="46711" hidden="1" xr:uid="{00000000-0005-0000-0000-0000C32B0000}"/>
    <cellStyle name="20% - Accent3 9" xfId="46787" hidden="1" xr:uid="{00000000-0005-0000-0000-0000C42B0000}"/>
    <cellStyle name="20% - Accent3 9" xfId="46865" hidden="1" xr:uid="{00000000-0005-0000-0000-0000C52B0000}"/>
    <cellStyle name="20% - Accent3 9" xfId="47048" hidden="1" xr:uid="{00000000-0005-0000-0000-0000C62B0000}"/>
    <cellStyle name="20% - Accent3 9" xfId="47124" hidden="1" xr:uid="{00000000-0005-0000-0000-0000C72B0000}"/>
    <cellStyle name="20% - Accent3 9" xfId="47202" hidden="1" xr:uid="{00000000-0005-0000-0000-0000C82B0000}"/>
    <cellStyle name="20% - Accent3 9" xfId="47385" hidden="1" xr:uid="{00000000-0005-0000-0000-0000C92B0000}"/>
    <cellStyle name="20% - Accent3 9" xfId="47461" hidden="1" xr:uid="{00000000-0005-0000-0000-0000CA2B0000}"/>
    <cellStyle name="20% - Accent3 9" xfId="47563" hidden="1" xr:uid="{00000000-0005-0000-0000-0000CB2B0000}"/>
    <cellStyle name="20% - Accent3 9" xfId="47637" hidden="1" xr:uid="{00000000-0005-0000-0000-0000CC2B0000}"/>
    <cellStyle name="20% - Accent3 9" xfId="47713" hidden="1" xr:uid="{00000000-0005-0000-0000-0000CD2B0000}"/>
    <cellStyle name="20% - Accent3 9" xfId="47791" hidden="1" xr:uid="{00000000-0005-0000-0000-0000CE2B0000}"/>
    <cellStyle name="20% - Accent3 9" xfId="48376" hidden="1" xr:uid="{00000000-0005-0000-0000-0000CF2B0000}"/>
    <cellStyle name="20% - Accent3 9" xfId="48452" hidden="1" xr:uid="{00000000-0005-0000-0000-0000D02B0000}"/>
    <cellStyle name="20% - Accent3 9" xfId="48531" hidden="1" xr:uid="{00000000-0005-0000-0000-0000D12B0000}"/>
    <cellStyle name="20% - Accent3 9" xfId="48789" hidden="1" xr:uid="{00000000-0005-0000-0000-0000D22B0000}"/>
    <cellStyle name="20% - Accent3 9" xfId="48173" hidden="1" xr:uid="{00000000-0005-0000-0000-0000D32B0000}"/>
    <cellStyle name="20% - Accent3 9" xfId="48065" hidden="1" xr:uid="{00000000-0005-0000-0000-0000D42B0000}"/>
    <cellStyle name="20% - Accent3 9" xfId="48971" hidden="1" xr:uid="{00000000-0005-0000-0000-0000D52B0000}"/>
    <cellStyle name="20% - Accent3 9" xfId="49047" hidden="1" xr:uid="{00000000-0005-0000-0000-0000D62B0000}"/>
    <cellStyle name="20% - Accent3 9" xfId="49125" hidden="1" xr:uid="{00000000-0005-0000-0000-0000D72B0000}"/>
    <cellStyle name="20% - Accent3 9" xfId="49349" hidden="1" xr:uid="{00000000-0005-0000-0000-0000D82B0000}"/>
    <cellStyle name="20% - Accent3 9" xfId="48204" hidden="1" xr:uid="{00000000-0005-0000-0000-0000D92B0000}"/>
    <cellStyle name="20% - Accent3 9" xfId="48311" hidden="1" xr:uid="{00000000-0005-0000-0000-0000DA2B0000}"/>
    <cellStyle name="20% - Accent3 9" xfId="49503" hidden="1" xr:uid="{00000000-0005-0000-0000-0000DB2B0000}"/>
    <cellStyle name="20% - Accent3 9" xfId="49579" hidden="1" xr:uid="{00000000-0005-0000-0000-0000DC2B0000}"/>
    <cellStyle name="20% - Accent3 9" xfId="49657" hidden="1" xr:uid="{00000000-0005-0000-0000-0000DD2B0000}"/>
    <cellStyle name="20% - Accent3 9" xfId="49840" hidden="1" xr:uid="{00000000-0005-0000-0000-0000DE2B0000}"/>
    <cellStyle name="20% - Accent3 9" xfId="49916" hidden="1" xr:uid="{00000000-0005-0000-0000-0000DF2B0000}"/>
    <cellStyle name="20% - Accent3 9" xfId="49994" hidden="1" xr:uid="{00000000-0005-0000-0000-0000E02B0000}"/>
    <cellStyle name="20% - Accent3 9" xfId="50177" hidden="1" xr:uid="{00000000-0005-0000-0000-0000E12B0000}"/>
    <cellStyle name="20% - Accent3 9" xfId="50253" hidden="1" xr:uid="{00000000-0005-0000-0000-0000E22B0000}"/>
    <cellStyle name="20% - Accent4" xfId="48" builtinId="42" hidden="1"/>
    <cellStyle name="20% - Accent4 10" xfId="125" hidden="1" xr:uid="{00000000-0005-0000-0000-0000E42B0000}"/>
    <cellStyle name="20% - Accent4 10" xfId="203" hidden="1" xr:uid="{00000000-0005-0000-0000-0000E52B0000}"/>
    <cellStyle name="20% - Accent4 10" xfId="290" hidden="1" xr:uid="{00000000-0005-0000-0000-0000E62B0000}"/>
    <cellStyle name="20% - Accent4 10" xfId="559" hidden="1" xr:uid="{00000000-0005-0000-0000-0000E72B0000}"/>
    <cellStyle name="20% - Accent4 10" xfId="1921" hidden="1" xr:uid="{00000000-0005-0000-0000-0000E82B0000}"/>
    <cellStyle name="20% - Accent4 10" xfId="2069" hidden="1" xr:uid="{00000000-0005-0000-0000-0000E92B0000}"/>
    <cellStyle name="20% - Accent4 10" xfId="2248" hidden="1" xr:uid="{00000000-0005-0000-0000-0000EA2B0000}"/>
    <cellStyle name="20% - Accent4 10" xfId="1399" hidden="1" xr:uid="{00000000-0005-0000-0000-0000EB2B0000}"/>
    <cellStyle name="20% - Accent4 10" xfId="1411" hidden="1" xr:uid="{00000000-0005-0000-0000-0000EC2B0000}"/>
    <cellStyle name="20% - Accent4 10" xfId="1656" hidden="1" xr:uid="{00000000-0005-0000-0000-0000ED2B0000}"/>
    <cellStyle name="20% - Accent4 10" xfId="3466" hidden="1" xr:uid="{00000000-0005-0000-0000-0000EE2B0000}"/>
    <cellStyle name="20% - Accent4 10" xfId="3609" hidden="1" xr:uid="{00000000-0005-0000-0000-0000EF2B0000}"/>
    <cellStyle name="20% - Accent4 10" xfId="3768" hidden="1" xr:uid="{00000000-0005-0000-0000-0000F02B0000}"/>
    <cellStyle name="20% - Accent4 10" xfId="2993" hidden="1" xr:uid="{00000000-0005-0000-0000-0000F12B0000}"/>
    <cellStyle name="20% - Accent4 10" xfId="1741" hidden="1" xr:uid="{00000000-0005-0000-0000-0000F22B0000}"/>
    <cellStyle name="20% - Accent4 10" xfId="2332" hidden="1" xr:uid="{00000000-0005-0000-0000-0000F32B0000}"/>
    <cellStyle name="20% - Accent4 10" xfId="4977" hidden="1" xr:uid="{00000000-0005-0000-0000-0000F42B0000}"/>
    <cellStyle name="20% - Accent4 10" xfId="5076" hidden="1" xr:uid="{00000000-0005-0000-0000-0000F52B0000}"/>
    <cellStyle name="20% - Accent4 10" xfId="5270" hidden="1" xr:uid="{00000000-0005-0000-0000-0000F62B0000}"/>
    <cellStyle name="20% - Accent4 10" xfId="5970" hidden="1" xr:uid="{00000000-0005-0000-0000-0000F72B0000}"/>
    <cellStyle name="20% - Accent4 10" xfId="6117" hidden="1" xr:uid="{00000000-0005-0000-0000-0000F82B0000}"/>
    <cellStyle name="20% - Accent4 10" xfId="6296" hidden="1" xr:uid="{00000000-0005-0000-0000-0000F92B0000}"/>
    <cellStyle name="20% - Accent4 10" xfId="6983" hidden="1" xr:uid="{00000000-0005-0000-0000-0000FA2B0000}"/>
    <cellStyle name="20% - Accent4 10" xfId="7093" hidden="1" xr:uid="{00000000-0005-0000-0000-0000FB2B0000}"/>
    <cellStyle name="20% - Accent4 10" xfId="7781" hidden="1" xr:uid="{00000000-0005-0000-0000-0000FC2B0000}"/>
    <cellStyle name="20% - Accent4 10" xfId="7855" hidden="1" xr:uid="{00000000-0005-0000-0000-0000FD2B0000}"/>
    <cellStyle name="20% - Accent4 10" xfId="7931" hidden="1" xr:uid="{00000000-0005-0000-0000-0000FE2B0000}"/>
    <cellStyle name="20% - Accent4 10" xfId="8009" hidden="1" xr:uid="{00000000-0005-0000-0000-0000FF2B0000}"/>
    <cellStyle name="20% - Accent4 10" xfId="8594" hidden="1" xr:uid="{00000000-0005-0000-0000-0000002C0000}"/>
    <cellStyle name="20% - Accent4 10" xfId="8670" hidden="1" xr:uid="{00000000-0005-0000-0000-0000012C0000}"/>
    <cellStyle name="20% - Accent4 10" xfId="8749" hidden="1" xr:uid="{00000000-0005-0000-0000-0000022C0000}"/>
    <cellStyle name="20% - Accent4 10" xfId="8335" hidden="1" xr:uid="{00000000-0005-0000-0000-0000032C0000}"/>
    <cellStyle name="20% - Accent4 10" xfId="8336" hidden="1" xr:uid="{00000000-0005-0000-0000-0000042C0000}"/>
    <cellStyle name="20% - Accent4 10" xfId="8427" hidden="1" xr:uid="{00000000-0005-0000-0000-0000052C0000}"/>
    <cellStyle name="20% - Accent4 10" xfId="9189" hidden="1" xr:uid="{00000000-0005-0000-0000-0000062C0000}"/>
    <cellStyle name="20% - Accent4 10" xfId="9265" hidden="1" xr:uid="{00000000-0005-0000-0000-0000072C0000}"/>
    <cellStyle name="20% - Accent4 10" xfId="9343" hidden="1" xr:uid="{00000000-0005-0000-0000-0000082C0000}"/>
    <cellStyle name="20% - Accent4 10" xfId="9017" hidden="1" xr:uid="{00000000-0005-0000-0000-0000092C0000}"/>
    <cellStyle name="20% - Accent4 10" xfId="8496" hidden="1" xr:uid="{00000000-0005-0000-0000-00000A2C0000}"/>
    <cellStyle name="20% - Accent4 10" xfId="8790" hidden="1" xr:uid="{00000000-0005-0000-0000-00000B2C0000}"/>
    <cellStyle name="20% - Accent4 10" xfId="9721" hidden="1" xr:uid="{00000000-0005-0000-0000-00000C2C0000}"/>
    <cellStyle name="20% - Accent4 10" xfId="9797" hidden="1" xr:uid="{00000000-0005-0000-0000-00000D2C0000}"/>
    <cellStyle name="20% - Accent4 10" xfId="9875" hidden="1" xr:uid="{00000000-0005-0000-0000-00000E2C0000}"/>
    <cellStyle name="20% - Accent4 10" xfId="10058" hidden="1" xr:uid="{00000000-0005-0000-0000-00000F2C0000}"/>
    <cellStyle name="20% - Accent4 10" xfId="10134" hidden="1" xr:uid="{00000000-0005-0000-0000-0000102C0000}"/>
    <cellStyle name="20% - Accent4 10" xfId="10212" hidden="1" xr:uid="{00000000-0005-0000-0000-0000112C0000}"/>
    <cellStyle name="20% - Accent4 10" xfId="10395" hidden="1" xr:uid="{00000000-0005-0000-0000-0000122C0000}"/>
    <cellStyle name="20% - Accent4 10" xfId="10471" hidden="1" xr:uid="{00000000-0005-0000-0000-0000132C0000}"/>
    <cellStyle name="20% - Accent4 10" xfId="10573" hidden="1" xr:uid="{00000000-0005-0000-0000-0000142C0000}"/>
    <cellStyle name="20% - Accent4 10" xfId="10647" hidden="1" xr:uid="{00000000-0005-0000-0000-0000152C0000}"/>
    <cellStyle name="20% - Accent4 10" xfId="10723" hidden="1" xr:uid="{00000000-0005-0000-0000-0000162C0000}"/>
    <cellStyle name="20% - Accent4 10" xfId="10801" hidden="1" xr:uid="{00000000-0005-0000-0000-0000172C0000}"/>
    <cellStyle name="20% - Accent4 10" xfId="11386" hidden="1" xr:uid="{00000000-0005-0000-0000-0000182C0000}"/>
    <cellStyle name="20% - Accent4 10" xfId="11462" hidden="1" xr:uid="{00000000-0005-0000-0000-0000192C0000}"/>
    <cellStyle name="20% - Accent4 10" xfId="11541" hidden="1" xr:uid="{00000000-0005-0000-0000-00001A2C0000}"/>
    <cellStyle name="20% - Accent4 10" xfId="11127" hidden="1" xr:uid="{00000000-0005-0000-0000-00001B2C0000}"/>
    <cellStyle name="20% - Accent4 10" xfId="11128" hidden="1" xr:uid="{00000000-0005-0000-0000-00001C2C0000}"/>
    <cellStyle name="20% - Accent4 10" xfId="11219" hidden="1" xr:uid="{00000000-0005-0000-0000-00001D2C0000}"/>
    <cellStyle name="20% - Accent4 10" xfId="11981" hidden="1" xr:uid="{00000000-0005-0000-0000-00001E2C0000}"/>
    <cellStyle name="20% - Accent4 10" xfId="12057" hidden="1" xr:uid="{00000000-0005-0000-0000-00001F2C0000}"/>
    <cellStyle name="20% - Accent4 10" xfId="12135" hidden="1" xr:uid="{00000000-0005-0000-0000-0000202C0000}"/>
    <cellStyle name="20% - Accent4 10" xfId="11809" hidden="1" xr:uid="{00000000-0005-0000-0000-0000212C0000}"/>
    <cellStyle name="20% - Accent4 10" xfId="11288" hidden="1" xr:uid="{00000000-0005-0000-0000-0000222C0000}"/>
    <cellStyle name="20% - Accent4 10" xfId="11582" hidden="1" xr:uid="{00000000-0005-0000-0000-0000232C0000}"/>
    <cellStyle name="20% - Accent4 10" xfId="12513" hidden="1" xr:uid="{00000000-0005-0000-0000-0000242C0000}"/>
    <cellStyle name="20% - Accent4 10" xfId="12589" hidden="1" xr:uid="{00000000-0005-0000-0000-0000252C0000}"/>
    <cellStyle name="20% - Accent4 10" xfId="12667" hidden="1" xr:uid="{00000000-0005-0000-0000-0000262C0000}"/>
    <cellStyle name="20% - Accent4 10" xfId="12850" hidden="1" xr:uid="{00000000-0005-0000-0000-0000272C0000}"/>
    <cellStyle name="20% - Accent4 10" xfId="12926" hidden="1" xr:uid="{00000000-0005-0000-0000-0000282C0000}"/>
    <cellStyle name="20% - Accent4 10" xfId="13004" hidden="1" xr:uid="{00000000-0005-0000-0000-0000292C0000}"/>
    <cellStyle name="20% - Accent4 10" xfId="13187" hidden="1" xr:uid="{00000000-0005-0000-0000-00002A2C0000}"/>
    <cellStyle name="20% - Accent4 10" xfId="13263" hidden="1" xr:uid="{00000000-0005-0000-0000-00002B2C0000}"/>
    <cellStyle name="20% - Accent4 10" xfId="7566" hidden="1" xr:uid="{00000000-0005-0000-0000-00002C2C0000}"/>
    <cellStyle name="20% - Accent4 10" xfId="7492" hidden="1" xr:uid="{00000000-0005-0000-0000-00002D2C0000}"/>
    <cellStyle name="20% - Accent4 10" xfId="7412" hidden="1" xr:uid="{00000000-0005-0000-0000-00002E2C0000}"/>
    <cellStyle name="20% - Accent4 10" xfId="7329" hidden="1" xr:uid="{00000000-0005-0000-0000-00002F2C0000}"/>
    <cellStyle name="20% - Accent4 10" xfId="5556" hidden="1" xr:uid="{00000000-0005-0000-0000-0000302C0000}"/>
    <cellStyle name="20% - Accent4 10" xfId="5471" hidden="1" xr:uid="{00000000-0005-0000-0000-0000312C0000}"/>
    <cellStyle name="20% - Accent4 10" xfId="5379" hidden="1" xr:uid="{00000000-0005-0000-0000-0000322C0000}"/>
    <cellStyle name="20% - Accent4 10" xfId="6367" hidden="1" xr:uid="{00000000-0005-0000-0000-0000332C0000}"/>
    <cellStyle name="20% - Accent4 10" xfId="6362" hidden="1" xr:uid="{00000000-0005-0000-0000-0000342C0000}"/>
    <cellStyle name="20% - Accent4 10" xfId="5952" hidden="1" xr:uid="{00000000-0005-0000-0000-0000352C0000}"/>
    <cellStyle name="20% - Accent4 10" xfId="3878" hidden="1" xr:uid="{00000000-0005-0000-0000-0000362C0000}"/>
    <cellStyle name="20% - Accent4 10" xfId="3713" hidden="1" xr:uid="{00000000-0005-0000-0000-0000372C0000}"/>
    <cellStyle name="20% - Accent4 10" xfId="3536" hidden="1" xr:uid="{00000000-0005-0000-0000-0000382C0000}"/>
    <cellStyle name="20% - Accent4 10" xfId="4461" hidden="1" xr:uid="{00000000-0005-0000-0000-0000392C0000}"/>
    <cellStyle name="20% - Accent4 10" xfId="5802" hidden="1" xr:uid="{00000000-0005-0000-0000-00003A2C0000}"/>
    <cellStyle name="20% - Accent4 10" xfId="5332" hidden="1" xr:uid="{00000000-0005-0000-0000-00003B2C0000}"/>
    <cellStyle name="20% - Accent4 10" xfId="2233" hidden="1" xr:uid="{00000000-0005-0000-0000-00003C2C0000}"/>
    <cellStyle name="20% - Accent4 10" xfId="2021" hidden="1" xr:uid="{00000000-0005-0000-0000-00003D2C0000}"/>
    <cellStyle name="20% - Accent4 10" xfId="1852" hidden="1" xr:uid="{00000000-0005-0000-0000-00003E2C0000}"/>
    <cellStyle name="20% - Accent4 10" xfId="1148" hidden="1" xr:uid="{00000000-0005-0000-0000-00003F2C0000}"/>
    <cellStyle name="20% - Accent4 10" xfId="1017" hidden="1" xr:uid="{00000000-0005-0000-0000-0000402C0000}"/>
    <cellStyle name="20% - Accent4 10" xfId="878" hidden="1" xr:uid="{00000000-0005-0000-0000-0000412C0000}"/>
    <cellStyle name="20% - Accent4 10" xfId="13331" hidden="1" xr:uid="{00000000-0005-0000-0000-0000422C0000}"/>
    <cellStyle name="20% - Accent4 10" xfId="13410" hidden="1" xr:uid="{00000000-0005-0000-0000-0000432C0000}"/>
    <cellStyle name="20% - Accent4 10" xfId="13936" hidden="1" xr:uid="{00000000-0005-0000-0000-0000442C0000}"/>
    <cellStyle name="20% - Accent4 10" xfId="14010" hidden="1" xr:uid="{00000000-0005-0000-0000-0000452C0000}"/>
    <cellStyle name="20% - Accent4 10" xfId="14086" hidden="1" xr:uid="{00000000-0005-0000-0000-0000462C0000}"/>
    <cellStyle name="20% - Accent4 10" xfId="14164" hidden="1" xr:uid="{00000000-0005-0000-0000-0000472C0000}"/>
    <cellStyle name="20% - Accent4 10" xfId="14749" hidden="1" xr:uid="{00000000-0005-0000-0000-0000482C0000}"/>
    <cellStyle name="20% - Accent4 10" xfId="14825" hidden="1" xr:uid="{00000000-0005-0000-0000-0000492C0000}"/>
    <cellStyle name="20% - Accent4 10" xfId="14904" hidden="1" xr:uid="{00000000-0005-0000-0000-00004A2C0000}"/>
    <cellStyle name="20% - Accent4 10" xfId="14490" hidden="1" xr:uid="{00000000-0005-0000-0000-00004B2C0000}"/>
    <cellStyle name="20% - Accent4 10" xfId="14491" hidden="1" xr:uid="{00000000-0005-0000-0000-00004C2C0000}"/>
    <cellStyle name="20% - Accent4 10" xfId="14582" hidden="1" xr:uid="{00000000-0005-0000-0000-00004D2C0000}"/>
    <cellStyle name="20% - Accent4 10" xfId="15344" hidden="1" xr:uid="{00000000-0005-0000-0000-00004E2C0000}"/>
    <cellStyle name="20% - Accent4 10" xfId="15420" hidden="1" xr:uid="{00000000-0005-0000-0000-00004F2C0000}"/>
    <cellStyle name="20% - Accent4 10" xfId="15498" hidden="1" xr:uid="{00000000-0005-0000-0000-0000502C0000}"/>
    <cellStyle name="20% - Accent4 10" xfId="15172" hidden="1" xr:uid="{00000000-0005-0000-0000-0000512C0000}"/>
    <cellStyle name="20% - Accent4 10" xfId="14651" hidden="1" xr:uid="{00000000-0005-0000-0000-0000522C0000}"/>
    <cellStyle name="20% - Accent4 10" xfId="14945" hidden="1" xr:uid="{00000000-0005-0000-0000-0000532C0000}"/>
    <cellStyle name="20% - Accent4 10" xfId="15876" hidden="1" xr:uid="{00000000-0005-0000-0000-0000542C0000}"/>
    <cellStyle name="20% - Accent4 10" xfId="15952" hidden="1" xr:uid="{00000000-0005-0000-0000-0000552C0000}"/>
    <cellStyle name="20% - Accent4 10" xfId="16030" hidden="1" xr:uid="{00000000-0005-0000-0000-0000562C0000}"/>
    <cellStyle name="20% - Accent4 10" xfId="16213" hidden="1" xr:uid="{00000000-0005-0000-0000-0000572C0000}"/>
    <cellStyle name="20% - Accent4 10" xfId="16289" hidden="1" xr:uid="{00000000-0005-0000-0000-0000582C0000}"/>
    <cellStyle name="20% - Accent4 10" xfId="16367" hidden="1" xr:uid="{00000000-0005-0000-0000-0000592C0000}"/>
    <cellStyle name="20% - Accent4 10" xfId="16550" hidden="1" xr:uid="{00000000-0005-0000-0000-00005A2C0000}"/>
    <cellStyle name="20% - Accent4 10" xfId="16626" hidden="1" xr:uid="{00000000-0005-0000-0000-00005B2C0000}"/>
    <cellStyle name="20% - Accent4 10" xfId="16728" hidden="1" xr:uid="{00000000-0005-0000-0000-00005C2C0000}"/>
    <cellStyle name="20% - Accent4 10" xfId="16802" hidden="1" xr:uid="{00000000-0005-0000-0000-00005D2C0000}"/>
    <cellStyle name="20% - Accent4 10" xfId="16878" hidden="1" xr:uid="{00000000-0005-0000-0000-00005E2C0000}"/>
    <cellStyle name="20% - Accent4 10" xfId="16956" hidden="1" xr:uid="{00000000-0005-0000-0000-00005F2C0000}"/>
    <cellStyle name="20% - Accent4 10" xfId="17541" hidden="1" xr:uid="{00000000-0005-0000-0000-0000602C0000}"/>
    <cellStyle name="20% - Accent4 10" xfId="17617" hidden="1" xr:uid="{00000000-0005-0000-0000-0000612C0000}"/>
    <cellStyle name="20% - Accent4 10" xfId="17696" hidden="1" xr:uid="{00000000-0005-0000-0000-0000622C0000}"/>
    <cellStyle name="20% - Accent4 10" xfId="17282" hidden="1" xr:uid="{00000000-0005-0000-0000-0000632C0000}"/>
    <cellStyle name="20% - Accent4 10" xfId="17283" hidden="1" xr:uid="{00000000-0005-0000-0000-0000642C0000}"/>
    <cellStyle name="20% - Accent4 10" xfId="17374" hidden="1" xr:uid="{00000000-0005-0000-0000-0000652C0000}"/>
    <cellStyle name="20% - Accent4 10" xfId="18136" hidden="1" xr:uid="{00000000-0005-0000-0000-0000662C0000}"/>
    <cellStyle name="20% - Accent4 10" xfId="18212" hidden="1" xr:uid="{00000000-0005-0000-0000-0000672C0000}"/>
    <cellStyle name="20% - Accent4 10" xfId="18290" hidden="1" xr:uid="{00000000-0005-0000-0000-0000682C0000}"/>
    <cellStyle name="20% - Accent4 10" xfId="17964" hidden="1" xr:uid="{00000000-0005-0000-0000-0000692C0000}"/>
    <cellStyle name="20% - Accent4 10" xfId="17443" hidden="1" xr:uid="{00000000-0005-0000-0000-00006A2C0000}"/>
    <cellStyle name="20% - Accent4 10" xfId="17737" hidden="1" xr:uid="{00000000-0005-0000-0000-00006B2C0000}"/>
    <cellStyle name="20% - Accent4 10" xfId="18668" hidden="1" xr:uid="{00000000-0005-0000-0000-00006C2C0000}"/>
    <cellStyle name="20% - Accent4 10" xfId="18744" hidden="1" xr:uid="{00000000-0005-0000-0000-00006D2C0000}"/>
    <cellStyle name="20% - Accent4 10" xfId="18822" hidden="1" xr:uid="{00000000-0005-0000-0000-00006E2C0000}"/>
    <cellStyle name="20% - Accent4 10" xfId="19005" hidden="1" xr:uid="{00000000-0005-0000-0000-00006F2C0000}"/>
    <cellStyle name="20% - Accent4 10" xfId="19081" hidden="1" xr:uid="{00000000-0005-0000-0000-0000702C0000}"/>
    <cellStyle name="20% - Accent4 10" xfId="19159" hidden="1" xr:uid="{00000000-0005-0000-0000-0000712C0000}"/>
    <cellStyle name="20% - Accent4 10" xfId="19342" hidden="1" xr:uid="{00000000-0005-0000-0000-0000722C0000}"/>
    <cellStyle name="20% - Accent4 10" xfId="19418" hidden="1" xr:uid="{00000000-0005-0000-0000-0000732C0000}"/>
    <cellStyle name="20% - Accent4 10" xfId="13826" hidden="1" xr:uid="{00000000-0005-0000-0000-0000742C0000}"/>
    <cellStyle name="20% - Accent4 10" xfId="13752" hidden="1" xr:uid="{00000000-0005-0000-0000-0000752C0000}"/>
    <cellStyle name="20% - Accent4 10" xfId="13672" hidden="1" xr:uid="{00000000-0005-0000-0000-0000762C0000}"/>
    <cellStyle name="20% - Accent4 10" xfId="13589" hidden="1" xr:uid="{00000000-0005-0000-0000-0000772C0000}"/>
    <cellStyle name="20% - Accent4 10" xfId="6418" hidden="1" xr:uid="{00000000-0005-0000-0000-0000782C0000}"/>
    <cellStyle name="20% - Accent4 10" xfId="6225" hidden="1" xr:uid="{00000000-0005-0000-0000-0000792C0000}"/>
    <cellStyle name="20% - Accent4 10" xfId="5966" hidden="1" xr:uid="{00000000-0005-0000-0000-00007A2C0000}"/>
    <cellStyle name="20% - Accent4 10" xfId="7026" hidden="1" xr:uid="{00000000-0005-0000-0000-00007B2C0000}"/>
    <cellStyle name="20% - Accent4 10" xfId="7017" hidden="1" xr:uid="{00000000-0005-0000-0000-00007C2C0000}"/>
    <cellStyle name="20% - Accent4 10" xfId="6769" hidden="1" xr:uid="{00000000-0005-0000-0000-00007D2C0000}"/>
    <cellStyle name="20% - Accent4 10" xfId="4286" hidden="1" xr:uid="{00000000-0005-0000-0000-00007E2C0000}"/>
    <cellStyle name="20% - Accent4 10" xfId="4100" hidden="1" xr:uid="{00000000-0005-0000-0000-00007F2C0000}"/>
    <cellStyle name="20% - Accent4 10" xfId="4008" hidden="1" xr:uid="{00000000-0005-0000-0000-0000802C0000}"/>
    <cellStyle name="20% - Accent4 10" xfId="4883" hidden="1" xr:uid="{00000000-0005-0000-0000-0000812C0000}"/>
    <cellStyle name="20% - Accent4 10" xfId="6594" hidden="1" xr:uid="{00000000-0005-0000-0000-0000822C0000}"/>
    <cellStyle name="20% - Accent4 10" xfId="5862" hidden="1" xr:uid="{00000000-0005-0000-0000-0000832C0000}"/>
    <cellStyle name="20% - Accent4 10" xfId="2501" hidden="1" xr:uid="{00000000-0005-0000-0000-0000842C0000}"/>
    <cellStyle name="20% - Accent4 10" xfId="2401" hidden="1" xr:uid="{00000000-0005-0000-0000-0000852C0000}"/>
    <cellStyle name="20% - Accent4 10" xfId="2215" hidden="1" xr:uid="{00000000-0005-0000-0000-0000862C0000}"/>
    <cellStyle name="20% - Accent4 10" xfId="1249" hidden="1" xr:uid="{00000000-0005-0000-0000-0000872C0000}"/>
    <cellStyle name="20% - Accent4 10" xfId="1140" hidden="1" xr:uid="{00000000-0005-0000-0000-0000882C0000}"/>
    <cellStyle name="20% - Accent4 10" xfId="948" hidden="1" xr:uid="{00000000-0005-0000-0000-0000892C0000}"/>
    <cellStyle name="20% - Accent4 10" xfId="19480" hidden="1" xr:uid="{00000000-0005-0000-0000-00008A2C0000}"/>
    <cellStyle name="20% - Accent4 10" xfId="19556" hidden="1" xr:uid="{00000000-0005-0000-0000-00008B2C0000}"/>
    <cellStyle name="20% - Accent4 10" xfId="19658" hidden="1" xr:uid="{00000000-0005-0000-0000-00008C2C0000}"/>
    <cellStyle name="20% - Accent4 10" xfId="19732" hidden="1" xr:uid="{00000000-0005-0000-0000-00008D2C0000}"/>
    <cellStyle name="20% - Accent4 10" xfId="19808" hidden="1" xr:uid="{00000000-0005-0000-0000-00008E2C0000}"/>
    <cellStyle name="20% - Accent4 10" xfId="19886" hidden="1" xr:uid="{00000000-0005-0000-0000-00008F2C0000}"/>
    <cellStyle name="20% - Accent4 10" xfId="20471" hidden="1" xr:uid="{00000000-0005-0000-0000-0000902C0000}"/>
    <cellStyle name="20% - Accent4 10" xfId="20547" hidden="1" xr:uid="{00000000-0005-0000-0000-0000912C0000}"/>
    <cellStyle name="20% - Accent4 10" xfId="20626" hidden="1" xr:uid="{00000000-0005-0000-0000-0000922C0000}"/>
    <cellStyle name="20% - Accent4 10" xfId="20212" hidden="1" xr:uid="{00000000-0005-0000-0000-0000932C0000}"/>
    <cellStyle name="20% - Accent4 10" xfId="20213" hidden="1" xr:uid="{00000000-0005-0000-0000-0000942C0000}"/>
    <cellStyle name="20% - Accent4 10" xfId="20304" hidden="1" xr:uid="{00000000-0005-0000-0000-0000952C0000}"/>
    <cellStyle name="20% - Accent4 10" xfId="21066" hidden="1" xr:uid="{00000000-0005-0000-0000-0000962C0000}"/>
    <cellStyle name="20% - Accent4 10" xfId="21142" hidden="1" xr:uid="{00000000-0005-0000-0000-0000972C0000}"/>
    <cellStyle name="20% - Accent4 10" xfId="21220" hidden="1" xr:uid="{00000000-0005-0000-0000-0000982C0000}"/>
    <cellStyle name="20% - Accent4 10" xfId="20894" hidden="1" xr:uid="{00000000-0005-0000-0000-0000992C0000}"/>
    <cellStyle name="20% - Accent4 10" xfId="20373" hidden="1" xr:uid="{00000000-0005-0000-0000-00009A2C0000}"/>
    <cellStyle name="20% - Accent4 10" xfId="20667" hidden="1" xr:uid="{00000000-0005-0000-0000-00009B2C0000}"/>
    <cellStyle name="20% - Accent4 10" xfId="21598" hidden="1" xr:uid="{00000000-0005-0000-0000-00009C2C0000}"/>
    <cellStyle name="20% - Accent4 10" xfId="21674" hidden="1" xr:uid="{00000000-0005-0000-0000-00009D2C0000}"/>
    <cellStyle name="20% - Accent4 10" xfId="21752" hidden="1" xr:uid="{00000000-0005-0000-0000-00009E2C0000}"/>
    <cellStyle name="20% - Accent4 10" xfId="21935" hidden="1" xr:uid="{00000000-0005-0000-0000-00009F2C0000}"/>
    <cellStyle name="20% - Accent4 10" xfId="22011" hidden="1" xr:uid="{00000000-0005-0000-0000-0000A02C0000}"/>
    <cellStyle name="20% - Accent4 10" xfId="22089" hidden="1" xr:uid="{00000000-0005-0000-0000-0000A12C0000}"/>
    <cellStyle name="20% - Accent4 10" xfId="22272" hidden="1" xr:uid="{00000000-0005-0000-0000-0000A22C0000}"/>
    <cellStyle name="20% - Accent4 10" xfId="22348" hidden="1" xr:uid="{00000000-0005-0000-0000-0000A32C0000}"/>
    <cellStyle name="20% - Accent4 10" xfId="22450" hidden="1" xr:uid="{00000000-0005-0000-0000-0000A42C0000}"/>
    <cellStyle name="20% - Accent4 10" xfId="22524" hidden="1" xr:uid="{00000000-0005-0000-0000-0000A52C0000}"/>
    <cellStyle name="20% - Accent4 10" xfId="22600" hidden="1" xr:uid="{00000000-0005-0000-0000-0000A62C0000}"/>
    <cellStyle name="20% - Accent4 10" xfId="22678" hidden="1" xr:uid="{00000000-0005-0000-0000-0000A72C0000}"/>
    <cellStyle name="20% - Accent4 10" xfId="23263" hidden="1" xr:uid="{00000000-0005-0000-0000-0000A82C0000}"/>
    <cellStyle name="20% - Accent4 10" xfId="23339" hidden="1" xr:uid="{00000000-0005-0000-0000-0000A92C0000}"/>
    <cellStyle name="20% - Accent4 10" xfId="23418" hidden="1" xr:uid="{00000000-0005-0000-0000-0000AA2C0000}"/>
    <cellStyle name="20% - Accent4 10" xfId="23004" hidden="1" xr:uid="{00000000-0005-0000-0000-0000AB2C0000}"/>
    <cellStyle name="20% - Accent4 10" xfId="23005" hidden="1" xr:uid="{00000000-0005-0000-0000-0000AC2C0000}"/>
    <cellStyle name="20% - Accent4 10" xfId="23096" hidden="1" xr:uid="{00000000-0005-0000-0000-0000AD2C0000}"/>
    <cellStyle name="20% - Accent4 10" xfId="23858" hidden="1" xr:uid="{00000000-0005-0000-0000-0000AE2C0000}"/>
    <cellStyle name="20% - Accent4 10" xfId="23934" hidden="1" xr:uid="{00000000-0005-0000-0000-0000AF2C0000}"/>
    <cellStyle name="20% - Accent4 10" xfId="24012" hidden="1" xr:uid="{00000000-0005-0000-0000-0000B02C0000}"/>
    <cellStyle name="20% - Accent4 10" xfId="23686" hidden="1" xr:uid="{00000000-0005-0000-0000-0000B12C0000}"/>
    <cellStyle name="20% - Accent4 10" xfId="23165" hidden="1" xr:uid="{00000000-0005-0000-0000-0000B22C0000}"/>
    <cellStyle name="20% - Accent4 10" xfId="23459" hidden="1" xr:uid="{00000000-0005-0000-0000-0000B32C0000}"/>
    <cellStyle name="20% - Accent4 10" xfId="24390" hidden="1" xr:uid="{00000000-0005-0000-0000-0000B42C0000}"/>
    <cellStyle name="20% - Accent4 10" xfId="24466" hidden="1" xr:uid="{00000000-0005-0000-0000-0000B52C0000}"/>
    <cellStyle name="20% - Accent4 10" xfId="24544" hidden="1" xr:uid="{00000000-0005-0000-0000-0000B62C0000}"/>
    <cellStyle name="20% - Accent4 10" xfId="24727" hidden="1" xr:uid="{00000000-0005-0000-0000-0000B72C0000}"/>
    <cellStyle name="20% - Accent4 10" xfId="24803" hidden="1" xr:uid="{00000000-0005-0000-0000-0000B82C0000}"/>
    <cellStyle name="20% - Accent4 10" xfId="24881" hidden="1" xr:uid="{00000000-0005-0000-0000-0000B92C0000}"/>
    <cellStyle name="20% - Accent4 10" xfId="25064" hidden="1" xr:uid="{00000000-0005-0000-0000-0000BA2C0000}"/>
    <cellStyle name="20% - Accent4 10" xfId="25140" hidden="1" xr:uid="{00000000-0005-0000-0000-0000BB2C0000}"/>
    <cellStyle name="20% - Accent4 10" xfId="25253" hidden="1" xr:uid="{00000000-0005-0000-0000-0000BC2C0000}"/>
    <cellStyle name="20% - Accent4 10" xfId="25331" hidden="1" xr:uid="{00000000-0005-0000-0000-0000BD2C0000}"/>
    <cellStyle name="20% - Accent4 10" xfId="25418" hidden="1" xr:uid="{00000000-0005-0000-0000-0000BE2C0000}"/>
    <cellStyle name="20% - Accent4 10" xfId="25687" hidden="1" xr:uid="{00000000-0005-0000-0000-0000BF2C0000}"/>
    <cellStyle name="20% - Accent4 10" xfId="27049" hidden="1" xr:uid="{00000000-0005-0000-0000-0000C02C0000}"/>
    <cellStyle name="20% - Accent4 10" xfId="27197" hidden="1" xr:uid="{00000000-0005-0000-0000-0000C12C0000}"/>
    <cellStyle name="20% - Accent4 10" xfId="27376" hidden="1" xr:uid="{00000000-0005-0000-0000-0000C22C0000}"/>
    <cellStyle name="20% - Accent4 10" xfId="26527" hidden="1" xr:uid="{00000000-0005-0000-0000-0000C32C0000}"/>
    <cellStyle name="20% - Accent4 10" xfId="26539" hidden="1" xr:uid="{00000000-0005-0000-0000-0000C42C0000}"/>
    <cellStyle name="20% - Accent4 10" xfId="26784" hidden="1" xr:uid="{00000000-0005-0000-0000-0000C52C0000}"/>
    <cellStyle name="20% - Accent4 10" xfId="28594" hidden="1" xr:uid="{00000000-0005-0000-0000-0000C62C0000}"/>
    <cellStyle name="20% - Accent4 10" xfId="28737" hidden="1" xr:uid="{00000000-0005-0000-0000-0000C72C0000}"/>
    <cellStyle name="20% - Accent4 10" xfId="28896" hidden="1" xr:uid="{00000000-0005-0000-0000-0000C82C0000}"/>
    <cellStyle name="20% - Accent4 10" xfId="28121" hidden="1" xr:uid="{00000000-0005-0000-0000-0000C92C0000}"/>
    <cellStyle name="20% - Accent4 10" xfId="26869" hidden="1" xr:uid="{00000000-0005-0000-0000-0000CA2C0000}"/>
    <cellStyle name="20% - Accent4 10" xfId="27460" hidden="1" xr:uid="{00000000-0005-0000-0000-0000CB2C0000}"/>
    <cellStyle name="20% - Accent4 10" xfId="30105" hidden="1" xr:uid="{00000000-0005-0000-0000-0000CC2C0000}"/>
    <cellStyle name="20% - Accent4 10" xfId="30204" hidden="1" xr:uid="{00000000-0005-0000-0000-0000CD2C0000}"/>
    <cellStyle name="20% - Accent4 10" xfId="30398" hidden="1" xr:uid="{00000000-0005-0000-0000-0000CE2C0000}"/>
    <cellStyle name="20% - Accent4 10" xfId="31098" hidden="1" xr:uid="{00000000-0005-0000-0000-0000CF2C0000}"/>
    <cellStyle name="20% - Accent4 10" xfId="31245" hidden="1" xr:uid="{00000000-0005-0000-0000-0000D02C0000}"/>
    <cellStyle name="20% - Accent4 10" xfId="31424" hidden="1" xr:uid="{00000000-0005-0000-0000-0000D12C0000}"/>
    <cellStyle name="20% - Accent4 10" xfId="32111" hidden="1" xr:uid="{00000000-0005-0000-0000-0000D22C0000}"/>
    <cellStyle name="20% - Accent4 10" xfId="32221" hidden="1" xr:uid="{00000000-0005-0000-0000-0000D32C0000}"/>
    <cellStyle name="20% - Accent4 10" xfId="32909" hidden="1" xr:uid="{00000000-0005-0000-0000-0000D42C0000}"/>
    <cellStyle name="20% - Accent4 10" xfId="32983" hidden="1" xr:uid="{00000000-0005-0000-0000-0000D52C0000}"/>
    <cellStyle name="20% - Accent4 10" xfId="33059" hidden="1" xr:uid="{00000000-0005-0000-0000-0000D62C0000}"/>
    <cellStyle name="20% - Accent4 10" xfId="33137" hidden="1" xr:uid="{00000000-0005-0000-0000-0000D72C0000}"/>
    <cellStyle name="20% - Accent4 10" xfId="33722" hidden="1" xr:uid="{00000000-0005-0000-0000-0000D82C0000}"/>
    <cellStyle name="20% - Accent4 10" xfId="33798" hidden="1" xr:uid="{00000000-0005-0000-0000-0000D92C0000}"/>
    <cellStyle name="20% - Accent4 10" xfId="33877" hidden="1" xr:uid="{00000000-0005-0000-0000-0000DA2C0000}"/>
    <cellStyle name="20% - Accent4 10" xfId="33463" hidden="1" xr:uid="{00000000-0005-0000-0000-0000DB2C0000}"/>
    <cellStyle name="20% - Accent4 10" xfId="33464" hidden="1" xr:uid="{00000000-0005-0000-0000-0000DC2C0000}"/>
    <cellStyle name="20% - Accent4 10" xfId="33555" hidden="1" xr:uid="{00000000-0005-0000-0000-0000DD2C0000}"/>
    <cellStyle name="20% - Accent4 10" xfId="34317" hidden="1" xr:uid="{00000000-0005-0000-0000-0000DE2C0000}"/>
    <cellStyle name="20% - Accent4 10" xfId="34393" hidden="1" xr:uid="{00000000-0005-0000-0000-0000DF2C0000}"/>
    <cellStyle name="20% - Accent4 10" xfId="34471" hidden="1" xr:uid="{00000000-0005-0000-0000-0000E02C0000}"/>
    <cellStyle name="20% - Accent4 10" xfId="34145" hidden="1" xr:uid="{00000000-0005-0000-0000-0000E12C0000}"/>
    <cellStyle name="20% - Accent4 10" xfId="33624" hidden="1" xr:uid="{00000000-0005-0000-0000-0000E22C0000}"/>
    <cellStyle name="20% - Accent4 10" xfId="33918" hidden="1" xr:uid="{00000000-0005-0000-0000-0000E32C0000}"/>
    <cellStyle name="20% - Accent4 10" xfId="34849" hidden="1" xr:uid="{00000000-0005-0000-0000-0000E42C0000}"/>
    <cellStyle name="20% - Accent4 10" xfId="34925" hidden="1" xr:uid="{00000000-0005-0000-0000-0000E52C0000}"/>
    <cellStyle name="20% - Accent4 10" xfId="35003" hidden="1" xr:uid="{00000000-0005-0000-0000-0000E62C0000}"/>
    <cellStyle name="20% - Accent4 10" xfId="35186" hidden="1" xr:uid="{00000000-0005-0000-0000-0000E72C0000}"/>
    <cellStyle name="20% - Accent4 10" xfId="35262" hidden="1" xr:uid="{00000000-0005-0000-0000-0000E82C0000}"/>
    <cellStyle name="20% - Accent4 10" xfId="35340" hidden="1" xr:uid="{00000000-0005-0000-0000-0000E92C0000}"/>
    <cellStyle name="20% - Accent4 10" xfId="35523" hidden="1" xr:uid="{00000000-0005-0000-0000-0000EA2C0000}"/>
    <cellStyle name="20% - Accent4 10" xfId="35599" hidden="1" xr:uid="{00000000-0005-0000-0000-0000EB2C0000}"/>
    <cellStyle name="20% - Accent4 10" xfId="35701" hidden="1" xr:uid="{00000000-0005-0000-0000-0000EC2C0000}"/>
    <cellStyle name="20% - Accent4 10" xfId="35775" hidden="1" xr:uid="{00000000-0005-0000-0000-0000ED2C0000}"/>
    <cellStyle name="20% - Accent4 10" xfId="35851" hidden="1" xr:uid="{00000000-0005-0000-0000-0000EE2C0000}"/>
    <cellStyle name="20% - Accent4 10" xfId="35929" hidden="1" xr:uid="{00000000-0005-0000-0000-0000EF2C0000}"/>
    <cellStyle name="20% - Accent4 10" xfId="36514" hidden="1" xr:uid="{00000000-0005-0000-0000-0000F02C0000}"/>
    <cellStyle name="20% - Accent4 10" xfId="36590" hidden="1" xr:uid="{00000000-0005-0000-0000-0000F12C0000}"/>
    <cellStyle name="20% - Accent4 10" xfId="36669" hidden="1" xr:uid="{00000000-0005-0000-0000-0000F22C0000}"/>
    <cellStyle name="20% - Accent4 10" xfId="36255" hidden="1" xr:uid="{00000000-0005-0000-0000-0000F32C0000}"/>
    <cellStyle name="20% - Accent4 10" xfId="36256" hidden="1" xr:uid="{00000000-0005-0000-0000-0000F42C0000}"/>
    <cellStyle name="20% - Accent4 10" xfId="36347" hidden="1" xr:uid="{00000000-0005-0000-0000-0000F52C0000}"/>
    <cellStyle name="20% - Accent4 10" xfId="37109" hidden="1" xr:uid="{00000000-0005-0000-0000-0000F62C0000}"/>
    <cellStyle name="20% - Accent4 10" xfId="37185" hidden="1" xr:uid="{00000000-0005-0000-0000-0000F72C0000}"/>
    <cellStyle name="20% - Accent4 10" xfId="37263" hidden="1" xr:uid="{00000000-0005-0000-0000-0000F82C0000}"/>
    <cellStyle name="20% - Accent4 10" xfId="36937" hidden="1" xr:uid="{00000000-0005-0000-0000-0000F92C0000}"/>
    <cellStyle name="20% - Accent4 10" xfId="36416" hidden="1" xr:uid="{00000000-0005-0000-0000-0000FA2C0000}"/>
    <cellStyle name="20% - Accent4 10" xfId="36710" hidden="1" xr:uid="{00000000-0005-0000-0000-0000FB2C0000}"/>
    <cellStyle name="20% - Accent4 10" xfId="37641" hidden="1" xr:uid="{00000000-0005-0000-0000-0000FC2C0000}"/>
    <cellStyle name="20% - Accent4 10" xfId="37717" hidden="1" xr:uid="{00000000-0005-0000-0000-0000FD2C0000}"/>
    <cellStyle name="20% - Accent4 10" xfId="37795" hidden="1" xr:uid="{00000000-0005-0000-0000-0000FE2C0000}"/>
    <cellStyle name="20% - Accent4 10" xfId="37978" hidden="1" xr:uid="{00000000-0005-0000-0000-0000FF2C0000}"/>
    <cellStyle name="20% - Accent4 10" xfId="38054" hidden="1" xr:uid="{00000000-0005-0000-0000-0000002D0000}"/>
    <cellStyle name="20% - Accent4 10" xfId="38132" hidden="1" xr:uid="{00000000-0005-0000-0000-0000012D0000}"/>
    <cellStyle name="20% - Accent4 10" xfId="38315" hidden="1" xr:uid="{00000000-0005-0000-0000-0000022D0000}"/>
    <cellStyle name="20% - Accent4 10" xfId="38391" hidden="1" xr:uid="{00000000-0005-0000-0000-0000032D0000}"/>
    <cellStyle name="20% - Accent4 10" xfId="32694" hidden="1" xr:uid="{00000000-0005-0000-0000-0000042D0000}"/>
    <cellStyle name="20% - Accent4 10" xfId="32620" hidden="1" xr:uid="{00000000-0005-0000-0000-0000052D0000}"/>
    <cellStyle name="20% - Accent4 10" xfId="32540" hidden="1" xr:uid="{00000000-0005-0000-0000-0000062D0000}"/>
    <cellStyle name="20% - Accent4 10" xfId="32457" hidden="1" xr:uid="{00000000-0005-0000-0000-0000072D0000}"/>
    <cellStyle name="20% - Accent4 10" xfId="30684" hidden="1" xr:uid="{00000000-0005-0000-0000-0000082D0000}"/>
    <cellStyle name="20% - Accent4 10" xfId="30599" hidden="1" xr:uid="{00000000-0005-0000-0000-0000092D0000}"/>
    <cellStyle name="20% - Accent4 10" xfId="30507" hidden="1" xr:uid="{00000000-0005-0000-0000-00000A2D0000}"/>
    <cellStyle name="20% - Accent4 10" xfId="31495" hidden="1" xr:uid="{00000000-0005-0000-0000-00000B2D0000}"/>
    <cellStyle name="20% - Accent4 10" xfId="31490" hidden="1" xr:uid="{00000000-0005-0000-0000-00000C2D0000}"/>
    <cellStyle name="20% - Accent4 10" xfId="31080" hidden="1" xr:uid="{00000000-0005-0000-0000-00000D2D0000}"/>
    <cellStyle name="20% - Accent4 10" xfId="29006" hidden="1" xr:uid="{00000000-0005-0000-0000-00000E2D0000}"/>
    <cellStyle name="20% - Accent4 10" xfId="28841" hidden="1" xr:uid="{00000000-0005-0000-0000-00000F2D0000}"/>
    <cellStyle name="20% - Accent4 10" xfId="28664" hidden="1" xr:uid="{00000000-0005-0000-0000-0000102D0000}"/>
    <cellStyle name="20% - Accent4 10" xfId="29589" hidden="1" xr:uid="{00000000-0005-0000-0000-0000112D0000}"/>
    <cellStyle name="20% - Accent4 10" xfId="30930" hidden="1" xr:uid="{00000000-0005-0000-0000-0000122D0000}"/>
    <cellStyle name="20% - Accent4 10" xfId="30460" hidden="1" xr:uid="{00000000-0005-0000-0000-0000132D0000}"/>
    <cellStyle name="20% - Accent4 10" xfId="27361" hidden="1" xr:uid="{00000000-0005-0000-0000-0000142D0000}"/>
    <cellStyle name="20% - Accent4 10" xfId="27149" hidden="1" xr:uid="{00000000-0005-0000-0000-0000152D0000}"/>
    <cellStyle name="20% - Accent4 10" xfId="26980" hidden="1" xr:uid="{00000000-0005-0000-0000-0000162D0000}"/>
    <cellStyle name="20% - Accent4 10" xfId="26276" hidden="1" xr:uid="{00000000-0005-0000-0000-0000172D0000}"/>
    <cellStyle name="20% - Accent4 10" xfId="26145" hidden="1" xr:uid="{00000000-0005-0000-0000-0000182D0000}"/>
    <cellStyle name="20% - Accent4 10" xfId="26006" hidden="1" xr:uid="{00000000-0005-0000-0000-0000192D0000}"/>
    <cellStyle name="20% - Accent4 10" xfId="38459" hidden="1" xr:uid="{00000000-0005-0000-0000-00001A2D0000}"/>
    <cellStyle name="20% - Accent4 10" xfId="38538" hidden="1" xr:uid="{00000000-0005-0000-0000-00001B2D0000}"/>
    <cellStyle name="20% - Accent4 10" xfId="39064" hidden="1" xr:uid="{00000000-0005-0000-0000-00001C2D0000}"/>
    <cellStyle name="20% - Accent4 10" xfId="39138" hidden="1" xr:uid="{00000000-0005-0000-0000-00001D2D0000}"/>
    <cellStyle name="20% - Accent4 10" xfId="39214" hidden="1" xr:uid="{00000000-0005-0000-0000-00001E2D0000}"/>
    <cellStyle name="20% - Accent4 10" xfId="39292" hidden="1" xr:uid="{00000000-0005-0000-0000-00001F2D0000}"/>
    <cellStyle name="20% - Accent4 10" xfId="39877" hidden="1" xr:uid="{00000000-0005-0000-0000-0000202D0000}"/>
    <cellStyle name="20% - Accent4 10" xfId="39953" hidden="1" xr:uid="{00000000-0005-0000-0000-0000212D0000}"/>
    <cellStyle name="20% - Accent4 10" xfId="40032" hidden="1" xr:uid="{00000000-0005-0000-0000-0000222D0000}"/>
    <cellStyle name="20% - Accent4 10" xfId="39618" hidden="1" xr:uid="{00000000-0005-0000-0000-0000232D0000}"/>
    <cellStyle name="20% - Accent4 10" xfId="39619" hidden="1" xr:uid="{00000000-0005-0000-0000-0000242D0000}"/>
    <cellStyle name="20% - Accent4 10" xfId="39710" hidden="1" xr:uid="{00000000-0005-0000-0000-0000252D0000}"/>
    <cellStyle name="20% - Accent4 10" xfId="40472" hidden="1" xr:uid="{00000000-0005-0000-0000-0000262D0000}"/>
    <cellStyle name="20% - Accent4 10" xfId="40548" hidden="1" xr:uid="{00000000-0005-0000-0000-0000272D0000}"/>
    <cellStyle name="20% - Accent4 10" xfId="40626" hidden="1" xr:uid="{00000000-0005-0000-0000-0000282D0000}"/>
    <cellStyle name="20% - Accent4 10" xfId="40300" hidden="1" xr:uid="{00000000-0005-0000-0000-0000292D0000}"/>
    <cellStyle name="20% - Accent4 10" xfId="39779" hidden="1" xr:uid="{00000000-0005-0000-0000-00002A2D0000}"/>
    <cellStyle name="20% - Accent4 10" xfId="40073" hidden="1" xr:uid="{00000000-0005-0000-0000-00002B2D0000}"/>
    <cellStyle name="20% - Accent4 10" xfId="41004" hidden="1" xr:uid="{00000000-0005-0000-0000-00002C2D0000}"/>
    <cellStyle name="20% - Accent4 10" xfId="41080" hidden="1" xr:uid="{00000000-0005-0000-0000-00002D2D0000}"/>
    <cellStyle name="20% - Accent4 10" xfId="41158" hidden="1" xr:uid="{00000000-0005-0000-0000-00002E2D0000}"/>
    <cellStyle name="20% - Accent4 10" xfId="41341" hidden="1" xr:uid="{00000000-0005-0000-0000-00002F2D0000}"/>
    <cellStyle name="20% - Accent4 10" xfId="41417" hidden="1" xr:uid="{00000000-0005-0000-0000-0000302D0000}"/>
    <cellStyle name="20% - Accent4 10" xfId="41495" hidden="1" xr:uid="{00000000-0005-0000-0000-0000312D0000}"/>
    <cellStyle name="20% - Accent4 10" xfId="41678" hidden="1" xr:uid="{00000000-0005-0000-0000-0000322D0000}"/>
    <cellStyle name="20% - Accent4 10" xfId="41754" hidden="1" xr:uid="{00000000-0005-0000-0000-0000332D0000}"/>
    <cellStyle name="20% - Accent4 10" xfId="41856" hidden="1" xr:uid="{00000000-0005-0000-0000-0000342D0000}"/>
    <cellStyle name="20% - Accent4 10" xfId="41930" hidden="1" xr:uid="{00000000-0005-0000-0000-0000352D0000}"/>
    <cellStyle name="20% - Accent4 10" xfId="42006" hidden="1" xr:uid="{00000000-0005-0000-0000-0000362D0000}"/>
    <cellStyle name="20% - Accent4 10" xfId="42084" hidden="1" xr:uid="{00000000-0005-0000-0000-0000372D0000}"/>
    <cellStyle name="20% - Accent4 10" xfId="42669" hidden="1" xr:uid="{00000000-0005-0000-0000-0000382D0000}"/>
    <cellStyle name="20% - Accent4 10" xfId="42745" hidden="1" xr:uid="{00000000-0005-0000-0000-0000392D0000}"/>
    <cellStyle name="20% - Accent4 10" xfId="42824" hidden="1" xr:uid="{00000000-0005-0000-0000-00003A2D0000}"/>
    <cellStyle name="20% - Accent4 10" xfId="42410" hidden="1" xr:uid="{00000000-0005-0000-0000-00003B2D0000}"/>
    <cellStyle name="20% - Accent4 10" xfId="42411" hidden="1" xr:uid="{00000000-0005-0000-0000-00003C2D0000}"/>
    <cellStyle name="20% - Accent4 10" xfId="42502" hidden="1" xr:uid="{00000000-0005-0000-0000-00003D2D0000}"/>
    <cellStyle name="20% - Accent4 10" xfId="43264" hidden="1" xr:uid="{00000000-0005-0000-0000-00003E2D0000}"/>
    <cellStyle name="20% - Accent4 10" xfId="43340" hidden="1" xr:uid="{00000000-0005-0000-0000-00003F2D0000}"/>
    <cellStyle name="20% - Accent4 10" xfId="43418" hidden="1" xr:uid="{00000000-0005-0000-0000-0000402D0000}"/>
    <cellStyle name="20% - Accent4 10" xfId="43092" hidden="1" xr:uid="{00000000-0005-0000-0000-0000412D0000}"/>
    <cellStyle name="20% - Accent4 10" xfId="42571" hidden="1" xr:uid="{00000000-0005-0000-0000-0000422D0000}"/>
    <cellStyle name="20% - Accent4 10" xfId="42865" hidden="1" xr:uid="{00000000-0005-0000-0000-0000432D0000}"/>
    <cellStyle name="20% - Accent4 10" xfId="43796" hidden="1" xr:uid="{00000000-0005-0000-0000-0000442D0000}"/>
    <cellStyle name="20% - Accent4 10" xfId="43872" hidden="1" xr:uid="{00000000-0005-0000-0000-0000452D0000}"/>
    <cellStyle name="20% - Accent4 10" xfId="43950" hidden="1" xr:uid="{00000000-0005-0000-0000-0000462D0000}"/>
    <cellStyle name="20% - Accent4 10" xfId="44133" hidden="1" xr:uid="{00000000-0005-0000-0000-0000472D0000}"/>
    <cellStyle name="20% - Accent4 10" xfId="44209" hidden="1" xr:uid="{00000000-0005-0000-0000-0000482D0000}"/>
    <cellStyle name="20% - Accent4 10" xfId="44287" hidden="1" xr:uid="{00000000-0005-0000-0000-0000492D0000}"/>
    <cellStyle name="20% - Accent4 10" xfId="44470" hidden="1" xr:uid="{00000000-0005-0000-0000-00004A2D0000}"/>
    <cellStyle name="20% - Accent4 10" xfId="44546" hidden="1" xr:uid="{00000000-0005-0000-0000-00004B2D0000}"/>
    <cellStyle name="20% - Accent4 10" xfId="38954" hidden="1" xr:uid="{00000000-0005-0000-0000-00004C2D0000}"/>
    <cellStyle name="20% - Accent4 10" xfId="38880" hidden="1" xr:uid="{00000000-0005-0000-0000-00004D2D0000}"/>
    <cellStyle name="20% - Accent4 10" xfId="38800" hidden="1" xr:uid="{00000000-0005-0000-0000-00004E2D0000}"/>
    <cellStyle name="20% - Accent4 10" xfId="38717" hidden="1" xr:uid="{00000000-0005-0000-0000-00004F2D0000}"/>
    <cellStyle name="20% - Accent4 10" xfId="31546" hidden="1" xr:uid="{00000000-0005-0000-0000-0000502D0000}"/>
    <cellStyle name="20% - Accent4 10" xfId="31353" hidden="1" xr:uid="{00000000-0005-0000-0000-0000512D0000}"/>
    <cellStyle name="20% - Accent4 10" xfId="31094" hidden="1" xr:uid="{00000000-0005-0000-0000-0000522D0000}"/>
    <cellStyle name="20% - Accent4 10" xfId="32154" hidden="1" xr:uid="{00000000-0005-0000-0000-0000532D0000}"/>
    <cellStyle name="20% - Accent4 10" xfId="32145" hidden="1" xr:uid="{00000000-0005-0000-0000-0000542D0000}"/>
    <cellStyle name="20% - Accent4 10" xfId="31897" hidden="1" xr:uid="{00000000-0005-0000-0000-0000552D0000}"/>
    <cellStyle name="20% - Accent4 10" xfId="29414" hidden="1" xr:uid="{00000000-0005-0000-0000-0000562D0000}"/>
    <cellStyle name="20% - Accent4 10" xfId="29228" hidden="1" xr:uid="{00000000-0005-0000-0000-0000572D0000}"/>
    <cellStyle name="20% - Accent4 10" xfId="29136" hidden="1" xr:uid="{00000000-0005-0000-0000-0000582D0000}"/>
    <cellStyle name="20% - Accent4 10" xfId="30011" hidden="1" xr:uid="{00000000-0005-0000-0000-0000592D0000}"/>
    <cellStyle name="20% - Accent4 10" xfId="31722" hidden="1" xr:uid="{00000000-0005-0000-0000-00005A2D0000}"/>
    <cellStyle name="20% - Accent4 10" xfId="30990" hidden="1" xr:uid="{00000000-0005-0000-0000-00005B2D0000}"/>
    <cellStyle name="20% - Accent4 10" xfId="27629" hidden="1" xr:uid="{00000000-0005-0000-0000-00005C2D0000}"/>
    <cellStyle name="20% - Accent4 10" xfId="27529" hidden="1" xr:uid="{00000000-0005-0000-0000-00005D2D0000}"/>
    <cellStyle name="20% - Accent4 10" xfId="27343" hidden="1" xr:uid="{00000000-0005-0000-0000-00005E2D0000}"/>
    <cellStyle name="20% - Accent4 10" xfId="26377" hidden="1" xr:uid="{00000000-0005-0000-0000-00005F2D0000}"/>
    <cellStyle name="20% - Accent4 10" xfId="26268" hidden="1" xr:uid="{00000000-0005-0000-0000-0000602D0000}"/>
    <cellStyle name="20% - Accent4 10" xfId="26076" hidden="1" xr:uid="{00000000-0005-0000-0000-0000612D0000}"/>
    <cellStyle name="20% - Accent4 10" xfId="44608" hidden="1" xr:uid="{00000000-0005-0000-0000-0000622D0000}"/>
    <cellStyle name="20% - Accent4 10" xfId="44684" hidden="1" xr:uid="{00000000-0005-0000-0000-0000632D0000}"/>
    <cellStyle name="20% - Accent4 10" xfId="44786" hidden="1" xr:uid="{00000000-0005-0000-0000-0000642D0000}"/>
    <cellStyle name="20% - Accent4 10" xfId="44860" hidden="1" xr:uid="{00000000-0005-0000-0000-0000652D0000}"/>
    <cellStyle name="20% - Accent4 10" xfId="44936" hidden="1" xr:uid="{00000000-0005-0000-0000-0000662D0000}"/>
    <cellStyle name="20% - Accent4 10" xfId="45014" hidden="1" xr:uid="{00000000-0005-0000-0000-0000672D0000}"/>
    <cellStyle name="20% - Accent4 10" xfId="45599" hidden="1" xr:uid="{00000000-0005-0000-0000-0000682D0000}"/>
    <cellStyle name="20% - Accent4 10" xfId="45675" hidden="1" xr:uid="{00000000-0005-0000-0000-0000692D0000}"/>
    <cellStyle name="20% - Accent4 10" xfId="45754" hidden="1" xr:uid="{00000000-0005-0000-0000-00006A2D0000}"/>
    <cellStyle name="20% - Accent4 10" xfId="45340" hidden="1" xr:uid="{00000000-0005-0000-0000-00006B2D0000}"/>
    <cellStyle name="20% - Accent4 10" xfId="45341" hidden="1" xr:uid="{00000000-0005-0000-0000-00006C2D0000}"/>
    <cellStyle name="20% - Accent4 10" xfId="45432" hidden="1" xr:uid="{00000000-0005-0000-0000-00006D2D0000}"/>
    <cellStyle name="20% - Accent4 10" xfId="46194" hidden="1" xr:uid="{00000000-0005-0000-0000-00006E2D0000}"/>
    <cellStyle name="20% - Accent4 10" xfId="46270" hidden="1" xr:uid="{00000000-0005-0000-0000-00006F2D0000}"/>
    <cellStyle name="20% - Accent4 10" xfId="46348" hidden="1" xr:uid="{00000000-0005-0000-0000-0000702D0000}"/>
    <cellStyle name="20% - Accent4 10" xfId="46022" hidden="1" xr:uid="{00000000-0005-0000-0000-0000712D0000}"/>
    <cellStyle name="20% - Accent4 10" xfId="45501" hidden="1" xr:uid="{00000000-0005-0000-0000-0000722D0000}"/>
    <cellStyle name="20% - Accent4 10" xfId="45795" hidden="1" xr:uid="{00000000-0005-0000-0000-0000732D0000}"/>
    <cellStyle name="20% - Accent4 10" xfId="46726" hidden="1" xr:uid="{00000000-0005-0000-0000-0000742D0000}"/>
    <cellStyle name="20% - Accent4 10" xfId="46802" hidden="1" xr:uid="{00000000-0005-0000-0000-0000752D0000}"/>
    <cellStyle name="20% - Accent4 10" xfId="46880" hidden="1" xr:uid="{00000000-0005-0000-0000-0000762D0000}"/>
    <cellStyle name="20% - Accent4 10" xfId="47063" hidden="1" xr:uid="{00000000-0005-0000-0000-0000772D0000}"/>
    <cellStyle name="20% - Accent4 10" xfId="47139" hidden="1" xr:uid="{00000000-0005-0000-0000-0000782D0000}"/>
    <cellStyle name="20% - Accent4 10" xfId="47217" hidden="1" xr:uid="{00000000-0005-0000-0000-0000792D0000}"/>
    <cellStyle name="20% - Accent4 10" xfId="47400" hidden="1" xr:uid="{00000000-0005-0000-0000-00007A2D0000}"/>
    <cellStyle name="20% - Accent4 10" xfId="47476" hidden="1" xr:uid="{00000000-0005-0000-0000-00007B2D0000}"/>
    <cellStyle name="20% - Accent4 10" xfId="47578" hidden="1" xr:uid="{00000000-0005-0000-0000-00007C2D0000}"/>
    <cellStyle name="20% - Accent4 10" xfId="47652" hidden="1" xr:uid="{00000000-0005-0000-0000-00007D2D0000}"/>
    <cellStyle name="20% - Accent4 10" xfId="47728" hidden="1" xr:uid="{00000000-0005-0000-0000-00007E2D0000}"/>
    <cellStyle name="20% - Accent4 10" xfId="47806" hidden="1" xr:uid="{00000000-0005-0000-0000-00007F2D0000}"/>
    <cellStyle name="20% - Accent4 10" xfId="48391" hidden="1" xr:uid="{00000000-0005-0000-0000-0000802D0000}"/>
    <cellStyle name="20% - Accent4 10" xfId="48467" hidden="1" xr:uid="{00000000-0005-0000-0000-0000812D0000}"/>
    <cellStyle name="20% - Accent4 10" xfId="48546" hidden="1" xr:uid="{00000000-0005-0000-0000-0000822D0000}"/>
    <cellStyle name="20% - Accent4 10" xfId="48132" hidden="1" xr:uid="{00000000-0005-0000-0000-0000832D0000}"/>
    <cellStyle name="20% - Accent4 10" xfId="48133" hidden="1" xr:uid="{00000000-0005-0000-0000-0000842D0000}"/>
    <cellStyle name="20% - Accent4 10" xfId="48224" hidden="1" xr:uid="{00000000-0005-0000-0000-0000852D0000}"/>
    <cellStyle name="20% - Accent4 10" xfId="48986" hidden="1" xr:uid="{00000000-0005-0000-0000-0000862D0000}"/>
    <cellStyle name="20% - Accent4 10" xfId="49062" hidden="1" xr:uid="{00000000-0005-0000-0000-0000872D0000}"/>
    <cellStyle name="20% - Accent4 10" xfId="49140" hidden="1" xr:uid="{00000000-0005-0000-0000-0000882D0000}"/>
    <cellStyle name="20% - Accent4 10" xfId="48814" hidden="1" xr:uid="{00000000-0005-0000-0000-0000892D0000}"/>
    <cellStyle name="20% - Accent4 10" xfId="48293" hidden="1" xr:uid="{00000000-0005-0000-0000-00008A2D0000}"/>
    <cellStyle name="20% - Accent4 10" xfId="48587" hidden="1" xr:uid="{00000000-0005-0000-0000-00008B2D0000}"/>
    <cellStyle name="20% - Accent4 10" xfId="49518" hidden="1" xr:uid="{00000000-0005-0000-0000-00008C2D0000}"/>
    <cellStyle name="20% - Accent4 10" xfId="49594" hidden="1" xr:uid="{00000000-0005-0000-0000-00008D2D0000}"/>
    <cellStyle name="20% - Accent4 10" xfId="49672" hidden="1" xr:uid="{00000000-0005-0000-0000-00008E2D0000}"/>
    <cellStyle name="20% - Accent4 10" xfId="49855" hidden="1" xr:uid="{00000000-0005-0000-0000-00008F2D0000}"/>
    <cellStyle name="20% - Accent4 10" xfId="49931" hidden="1" xr:uid="{00000000-0005-0000-0000-0000902D0000}"/>
    <cellStyle name="20% - Accent4 10" xfId="50009" hidden="1" xr:uid="{00000000-0005-0000-0000-0000912D0000}"/>
    <cellStyle name="20% - Accent4 10" xfId="50192" hidden="1" xr:uid="{00000000-0005-0000-0000-0000922D0000}"/>
    <cellStyle name="20% - Accent4 10" xfId="50268" hidden="1" xr:uid="{00000000-0005-0000-0000-0000932D0000}"/>
    <cellStyle name="20% - Accent4 11" xfId="138" hidden="1" xr:uid="{00000000-0005-0000-0000-0000942D0000}"/>
    <cellStyle name="20% - Accent4 11" xfId="216" hidden="1" xr:uid="{00000000-0005-0000-0000-0000952D0000}"/>
    <cellStyle name="20% - Accent4 11" xfId="326" hidden="1" xr:uid="{00000000-0005-0000-0000-0000962D0000}"/>
    <cellStyle name="20% - Accent4 11" xfId="573" hidden="1" xr:uid="{00000000-0005-0000-0000-0000972D0000}"/>
    <cellStyle name="20% - Accent4 11" xfId="1936" hidden="1" xr:uid="{00000000-0005-0000-0000-0000982D0000}"/>
    <cellStyle name="20% - Accent4 11" xfId="2084" hidden="1" xr:uid="{00000000-0005-0000-0000-0000992D0000}"/>
    <cellStyle name="20% - Accent4 11" xfId="2271" hidden="1" xr:uid="{00000000-0005-0000-0000-00009A2D0000}"/>
    <cellStyle name="20% - Accent4 11" xfId="2955" hidden="1" xr:uid="{00000000-0005-0000-0000-00009B2D0000}"/>
    <cellStyle name="20% - Accent4 11" xfId="1736" hidden="1" xr:uid="{00000000-0005-0000-0000-00009C2D0000}"/>
    <cellStyle name="20% - Accent4 11" xfId="1505" hidden="1" xr:uid="{00000000-0005-0000-0000-00009D2D0000}"/>
    <cellStyle name="20% - Accent4 11" xfId="3490" hidden="1" xr:uid="{00000000-0005-0000-0000-00009E2D0000}"/>
    <cellStyle name="20% - Accent4 11" xfId="3624" hidden="1" xr:uid="{00000000-0005-0000-0000-00009F2D0000}"/>
    <cellStyle name="20% - Accent4 11" xfId="3783" hidden="1" xr:uid="{00000000-0005-0000-0000-0000A02D0000}"/>
    <cellStyle name="20% - Accent4 11" xfId="4602" hidden="1" xr:uid="{00000000-0005-0000-0000-0000A12D0000}"/>
    <cellStyle name="20% - Accent4 11" xfId="3149" hidden="1" xr:uid="{00000000-0005-0000-0000-0000A22D0000}"/>
    <cellStyle name="20% - Accent4 11" xfId="1686" hidden="1" xr:uid="{00000000-0005-0000-0000-0000A32D0000}"/>
    <cellStyle name="20% - Accent4 11" xfId="4991" hidden="1" xr:uid="{00000000-0005-0000-0000-0000A42D0000}"/>
    <cellStyle name="20% - Accent4 11" xfId="5089" hidden="1" xr:uid="{00000000-0005-0000-0000-0000A52D0000}"/>
    <cellStyle name="20% - Accent4 11" xfId="5283" hidden="1" xr:uid="{00000000-0005-0000-0000-0000A62D0000}"/>
    <cellStyle name="20% - Accent4 11" xfId="5993" hidden="1" xr:uid="{00000000-0005-0000-0000-0000A72D0000}"/>
    <cellStyle name="20% - Accent4 11" xfId="6138" hidden="1" xr:uid="{00000000-0005-0000-0000-0000A82D0000}"/>
    <cellStyle name="20% - Accent4 11" xfId="6315" hidden="1" xr:uid="{00000000-0005-0000-0000-0000A92D0000}"/>
    <cellStyle name="20% - Accent4 11" xfId="6999" hidden="1" xr:uid="{00000000-0005-0000-0000-0000AA2D0000}"/>
    <cellStyle name="20% - Accent4 11" xfId="7111" hidden="1" xr:uid="{00000000-0005-0000-0000-0000AB2D0000}"/>
    <cellStyle name="20% - Accent4 11" xfId="7794" hidden="1" xr:uid="{00000000-0005-0000-0000-0000AC2D0000}"/>
    <cellStyle name="20% - Accent4 11" xfId="7868" hidden="1" xr:uid="{00000000-0005-0000-0000-0000AD2D0000}"/>
    <cellStyle name="20% - Accent4 11" xfId="7944" hidden="1" xr:uid="{00000000-0005-0000-0000-0000AE2D0000}"/>
    <cellStyle name="20% - Accent4 11" xfId="8022" hidden="1" xr:uid="{00000000-0005-0000-0000-0000AF2D0000}"/>
    <cellStyle name="20% - Accent4 11" xfId="8607" hidden="1" xr:uid="{00000000-0005-0000-0000-0000B02D0000}"/>
    <cellStyle name="20% - Accent4 11" xfId="8683" hidden="1" xr:uid="{00000000-0005-0000-0000-0000B12D0000}"/>
    <cellStyle name="20% - Accent4 11" xfId="8762" hidden="1" xr:uid="{00000000-0005-0000-0000-0000B22D0000}"/>
    <cellStyle name="20% - Accent4 11" xfId="8988" hidden="1" xr:uid="{00000000-0005-0000-0000-0000B32D0000}"/>
    <cellStyle name="20% - Accent4 11" xfId="8492" hidden="1" xr:uid="{00000000-0005-0000-0000-0000B42D0000}"/>
    <cellStyle name="20% - Accent4 11" xfId="8380" hidden="1" xr:uid="{00000000-0005-0000-0000-0000B52D0000}"/>
    <cellStyle name="20% - Accent4 11" xfId="9202" hidden="1" xr:uid="{00000000-0005-0000-0000-0000B62D0000}"/>
    <cellStyle name="20% - Accent4 11" xfId="9278" hidden="1" xr:uid="{00000000-0005-0000-0000-0000B72D0000}"/>
    <cellStyle name="20% - Accent4 11" xfId="9356" hidden="1" xr:uid="{00000000-0005-0000-0000-0000B82D0000}"/>
    <cellStyle name="20% - Accent4 11" xfId="9551" hidden="1" xr:uid="{00000000-0005-0000-0000-0000B92D0000}"/>
    <cellStyle name="20% - Accent4 11" xfId="9047" hidden="1" xr:uid="{00000000-0005-0000-0000-0000BA2D0000}"/>
    <cellStyle name="20% - Accent4 11" xfId="8453" hidden="1" xr:uid="{00000000-0005-0000-0000-0000BB2D0000}"/>
    <cellStyle name="20% - Accent4 11" xfId="9734" hidden="1" xr:uid="{00000000-0005-0000-0000-0000BC2D0000}"/>
    <cellStyle name="20% - Accent4 11" xfId="9810" hidden="1" xr:uid="{00000000-0005-0000-0000-0000BD2D0000}"/>
    <cellStyle name="20% - Accent4 11" xfId="9888" hidden="1" xr:uid="{00000000-0005-0000-0000-0000BE2D0000}"/>
    <cellStyle name="20% - Accent4 11" xfId="10071" hidden="1" xr:uid="{00000000-0005-0000-0000-0000BF2D0000}"/>
    <cellStyle name="20% - Accent4 11" xfId="10147" hidden="1" xr:uid="{00000000-0005-0000-0000-0000C02D0000}"/>
    <cellStyle name="20% - Accent4 11" xfId="10225" hidden="1" xr:uid="{00000000-0005-0000-0000-0000C12D0000}"/>
    <cellStyle name="20% - Accent4 11" xfId="10408" hidden="1" xr:uid="{00000000-0005-0000-0000-0000C22D0000}"/>
    <cellStyle name="20% - Accent4 11" xfId="10484" hidden="1" xr:uid="{00000000-0005-0000-0000-0000C32D0000}"/>
    <cellStyle name="20% - Accent4 11" xfId="10586" hidden="1" xr:uid="{00000000-0005-0000-0000-0000C42D0000}"/>
    <cellStyle name="20% - Accent4 11" xfId="10660" hidden="1" xr:uid="{00000000-0005-0000-0000-0000C52D0000}"/>
    <cellStyle name="20% - Accent4 11" xfId="10736" hidden="1" xr:uid="{00000000-0005-0000-0000-0000C62D0000}"/>
    <cellStyle name="20% - Accent4 11" xfId="10814" hidden="1" xr:uid="{00000000-0005-0000-0000-0000C72D0000}"/>
    <cellStyle name="20% - Accent4 11" xfId="11399" hidden="1" xr:uid="{00000000-0005-0000-0000-0000C82D0000}"/>
    <cellStyle name="20% - Accent4 11" xfId="11475" hidden="1" xr:uid="{00000000-0005-0000-0000-0000C92D0000}"/>
    <cellStyle name="20% - Accent4 11" xfId="11554" hidden="1" xr:uid="{00000000-0005-0000-0000-0000CA2D0000}"/>
    <cellStyle name="20% - Accent4 11" xfId="11780" hidden="1" xr:uid="{00000000-0005-0000-0000-0000CB2D0000}"/>
    <cellStyle name="20% - Accent4 11" xfId="11284" hidden="1" xr:uid="{00000000-0005-0000-0000-0000CC2D0000}"/>
    <cellStyle name="20% - Accent4 11" xfId="11172" hidden="1" xr:uid="{00000000-0005-0000-0000-0000CD2D0000}"/>
    <cellStyle name="20% - Accent4 11" xfId="11994" hidden="1" xr:uid="{00000000-0005-0000-0000-0000CE2D0000}"/>
    <cellStyle name="20% - Accent4 11" xfId="12070" hidden="1" xr:uid="{00000000-0005-0000-0000-0000CF2D0000}"/>
    <cellStyle name="20% - Accent4 11" xfId="12148" hidden="1" xr:uid="{00000000-0005-0000-0000-0000D02D0000}"/>
    <cellStyle name="20% - Accent4 11" xfId="12343" hidden="1" xr:uid="{00000000-0005-0000-0000-0000D12D0000}"/>
    <cellStyle name="20% - Accent4 11" xfId="11839" hidden="1" xr:uid="{00000000-0005-0000-0000-0000D22D0000}"/>
    <cellStyle name="20% - Accent4 11" xfId="11245" hidden="1" xr:uid="{00000000-0005-0000-0000-0000D32D0000}"/>
    <cellStyle name="20% - Accent4 11" xfId="12526" hidden="1" xr:uid="{00000000-0005-0000-0000-0000D42D0000}"/>
    <cellStyle name="20% - Accent4 11" xfId="12602" hidden="1" xr:uid="{00000000-0005-0000-0000-0000D52D0000}"/>
    <cellStyle name="20% - Accent4 11" xfId="12680" hidden="1" xr:uid="{00000000-0005-0000-0000-0000D62D0000}"/>
    <cellStyle name="20% - Accent4 11" xfId="12863" hidden="1" xr:uid="{00000000-0005-0000-0000-0000D72D0000}"/>
    <cellStyle name="20% - Accent4 11" xfId="12939" hidden="1" xr:uid="{00000000-0005-0000-0000-0000D82D0000}"/>
    <cellStyle name="20% - Accent4 11" xfId="13017" hidden="1" xr:uid="{00000000-0005-0000-0000-0000D92D0000}"/>
    <cellStyle name="20% - Accent4 11" xfId="13200" hidden="1" xr:uid="{00000000-0005-0000-0000-0000DA2D0000}"/>
    <cellStyle name="20% - Accent4 11" xfId="13276" hidden="1" xr:uid="{00000000-0005-0000-0000-0000DB2D0000}"/>
    <cellStyle name="20% - Accent4 11" xfId="7553" hidden="1" xr:uid="{00000000-0005-0000-0000-0000DC2D0000}"/>
    <cellStyle name="20% - Accent4 11" xfId="7479" hidden="1" xr:uid="{00000000-0005-0000-0000-0000DD2D0000}"/>
    <cellStyle name="20% - Accent4 11" xfId="7399" hidden="1" xr:uid="{00000000-0005-0000-0000-0000DE2D0000}"/>
    <cellStyle name="20% - Accent4 11" xfId="7312" hidden="1" xr:uid="{00000000-0005-0000-0000-0000DF2D0000}"/>
    <cellStyle name="20% - Accent4 11" xfId="5542" hidden="1" xr:uid="{00000000-0005-0000-0000-0000E02D0000}"/>
    <cellStyle name="20% - Accent4 11" xfId="5457" hidden="1" xr:uid="{00000000-0005-0000-0000-0000E12D0000}"/>
    <cellStyle name="20% - Accent4 11" xfId="5364" hidden="1" xr:uid="{00000000-0005-0000-0000-0000E22D0000}"/>
    <cellStyle name="20% - Accent4 11" xfId="4569" hidden="1" xr:uid="{00000000-0005-0000-0000-0000E32D0000}"/>
    <cellStyle name="20% - Accent4 11" xfId="5809" hidden="1" xr:uid="{00000000-0005-0000-0000-0000E42D0000}"/>
    <cellStyle name="20% - Accent4 11" xfId="6183" hidden="1" xr:uid="{00000000-0005-0000-0000-0000E52D0000}"/>
    <cellStyle name="20% - Accent4 11" xfId="3859" hidden="1" xr:uid="{00000000-0005-0000-0000-0000E62D0000}"/>
    <cellStyle name="20% - Accent4 11" xfId="3695" hidden="1" xr:uid="{00000000-0005-0000-0000-0000E72D0000}"/>
    <cellStyle name="20% - Accent4 11" xfId="3508" hidden="1" xr:uid="{00000000-0005-0000-0000-0000E82D0000}"/>
    <cellStyle name="20% - Accent4 11" xfId="2926" hidden="1" xr:uid="{00000000-0005-0000-0000-0000E92D0000}"/>
    <cellStyle name="20% - Accent4 11" xfId="4313" hidden="1" xr:uid="{00000000-0005-0000-0000-0000EA2D0000}"/>
    <cellStyle name="20% - Accent4 11" xfId="5881" hidden="1" xr:uid="{00000000-0005-0000-0000-0000EB2D0000}"/>
    <cellStyle name="20% - Accent4 11" xfId="2195" hidden="1" xr:uid="{00000000-0005-0000-0000-0000EC2D0000}"/>
    <cellStyle name="20% - Accent4 11" xfId="2004" hidden="1" xr:uid="{00000000-0005-0000-0000-0000ED2D0000}"/>
    <cellStyle name="20% - Accent4 11" xfId="1831" hidden="1" xr:uid="{00000000-0005-0000-0000-0000EE2D0000}"/>
    <cellStyle name="20% - Accent4 11" xfId="1127" hidden="1" xr:uid="{00000000-0005-0000-0000-0000EF2D0000}"/>
    <cellStyle name="20% - Accent4 11" xfId="1001" hidden="1" xr:uid="{00000000-0005-0000-0000-0000F02D0000}"/>
    <cellStyle name="20% - Accent4 11" xfId="766" hidden="1" xr:uid="{00000000-0005-0000-0000-0000F12D0000}"/>
    <cellStyle name="20% - Accent4 11" xfId="13345" hidden="1" xr:uid="{00000000-0005-0000-0000-0000F22D0000}"/>
    <cellStyle name="20% - Accent4 11" xfId="13425" hidden="1" xr:uid="{00000000-0005-0000-0000-0000F32D0000}"/>
    <cellStyle name="20% - Accent4 11" xfId="13949" hidden="1" xr:uid="{00000000-0005-0000-0000-0000F42D0000}"/>
    <cellStyle name="20% - Accent4 11" xfId="14023" hidden="1" xr:uid="{00000000-0005-0000-0000-0000F52D0000}"/>
    <cellStyle name="20% - Accent4 11" xfId="14099" hidden="1" xr:uid="{00000000-0005-0000-0000-0000F62D0000}"/>
    <cellStyle name="20% - Accent4 11" xfId="14177" hidden="1" xr:uid="{00000000-0005-0000-0000-0000F72D0000}"/>
    <cellStyle name="20% - Accent4 11" xfId="14762" hidden="1" xr:uid="{00000000-0005-0000-0000-0000F82D0000}"/>
    <cellStyle name="20% - Accent4 11" xfId="14838" hidden="1" xr:uid="{00000000-0005-0000-0000-0000F92D0000}"/>
    <cellStyle name="20% - Accent4 11" xfId="14917" hidden="1" xr:uid="{00000000-0005-0000-0000-0000FA2D0000}"/>
    <cellStyle name="20% - Accent4 11" xfId="15143" hidden="1" xr:uid="{00000000-0005-0000-0000-0000FB2D0000}"/>
    <cellStyle name="20% - Accent4 11" xfId="14647" hidden="1" xr:uid="{00000000-0005-0000-0000-0000FC2D0000}"/>
    <cellStyle name="20% - Accent4 11" xfId="14535" hidden="1" xr:uid="{00000000-0005-0000-0000-0000FD2D0000}"/>
    <cellStyle name="20% - Accent4 11" xfId="15357" hidden="1" xr:uid="{00000000-0005-0000-0000-0000FE2D0000}"/>
    <cellStyle name="20% - Accent4 11" xfId="15433" hidden="1" xr:uid="{00000000-0005-0000-0000-0000FF2D0000}"/>
    <cellStyle name="20% - Accent4 11" xfId="15511" hidden="1" xr:uid="{00000000-0005-0000-0000-0000002E0000}"/>
    <cellStyle name="20% - Accent4 11" xfId="15706" hidden="1" xr:uid="{00000000-0005-0000-0000-0000012E0000}"/>
    <cellStyle name="20% - Accent4 11" xfId="15202" hidden="1" xr:uid="{00000000-0005-0000-0000-0000022E0000}"/>
    <cellStyle name="20% - Accent4 11" xfId="14608" hidden="1" xr:uid="{00000000-0005-0000-0000-0000032E0000}"/>
    <cellStyle name="20% - Accent4 11" xfId="15889" hidden="1" xr:uid="{00000000-0005-0000-0000-0000042E0000}"/>
    <cellStyle name="20% - Accent4 11" xfId="15965" hidden="1" xr:uid="{00000000-0005-0000-0000-0000052E0000}"/>
    <cellStyle name="20% - Accent4 11" xfId="16043" hidden="1" xr:uid="{00000000-0005-0000-0000-0000062E0000}"/>
    <cellStyle name="20% - Accent4 11" xfId="16226" hidden="1" xr:uid="{00000000-0005-0000-0000-0000072E0000}"/>
    <cellStyle name="20% - Accent4 11" xfId="16302" hidden="1" xr:uid="{00000000-0005-0000-0000-0000082E0000}"/>
    <cellStyle name="20% - Accent4 11" xfId="16380" hidden="1" xr:uid="{00000000-0005-0000-0000-0000092E0000}"/>
    <cellStyle name="20% - Accent4 11" xfId="16563" hidden="1" xr:uid="{00000000-0005-0000-0000-00000A2E0000}"/>
    <cellStyle name="20% - Accent4 11" xfId="16639" hidden="1" xr:uid="{00000000-0005-0000-0000-00000B2E0000}"/>
    <cellStyle name="20% - Accent4 11" xfId="16741" hidden="1" xr:uid="{00000000-0005-0000-0000-00000C2E0000}"/>
    <cellStyle name="20% - Accent4 11" xfId="16815" hidden="1" xr:uid="{00000000-0005-0000-0000-00000D2E0000}"/>
    <cellStyle name="20% - Accent4 11" xfId="16891" hidden="1" xr:uid="{00000000-0005-0000-0000-00000E2E0000}"/>
    <cellStyle name="20% - Accent4 11" xfId="16969" hidden="1" xr:uid="{00000000-0005-0000-0000-00000F2E0000}"/>
    <cellStyle name="20% - Accent4 11" xfId="17554" hidden="1" xr:uid="{00000000-0005-0000-0000-0000102E0000}"/>
    <cellStyle name="20% - Accent4 11" xfId="17630" hidden="1" xr:uid="{00000000-0005-0000-0000-0000112E0000}"/>
    <cellStyle name="20% - Accent4 11" xfId="17709" hidden="1" xr:uid="{00000000-0005-0000-0000-0000122E0000}"/>
    <cellStyle name="20% - Accent4 11" xfId="17935" hidden="1" xr:uid="{00000000-0005-0000-0000-0000132E0000}"/>
    <cellStyle name="20% - Accent4 11" xfId="17439" hidden="1" xr:uid="{00000000-0005-0000-0000-0000142E0000}"/>
    <cellStyle name="20% - Accent4 11" xfId="17327" hidden="1" xr:uid="{00000000-0005-0000-0000-0000152E0000}"/>
    <cellStyle name="20% - Accent4 11" xfId="18149" hidden="1" xr:uid="{00000000-0005-0000-0000-0000162E0000}"/>
    <cellStyle name="20% - Accent4 11" xfId="18225" hidden="1" xr:uid="{00000000-0005-0000-0000-0000172E0000}"/>
    <cellStyle name="20% - Accent4 11" xfId="18303" hidden="1" xr:uid="{00000000-0005-0000-0000-0000182E0000}"/>
    <cellStyle name="20% - Accent4 11" xfId="18498" hidden="1" xr:uid="{00000000-0005-0000-0000-0000192E0000}"/>
    <cellStyle name="20% - Accent4 11" xfId="17994" hidden="1" xr:uid="{00000000-0005-0000-0000-00001A2E0000}"/>
    <cellStyle name="20% - Accent4 11" xfId="17400" hidden="1" xr:uid="{00000000-0005-0000-0000-00001B2E0000}"/>
    <cellStyle name="20% - Accent4 11" xfId="18681" hidden="1" xr:uid="{00000000-0005-0000-0000-00001C2E0000}"/>
    <cellStyle name="20% - Accent4 11" xfId="18757" hidden="1" xr:uid="{00000000-0005-0000-0000-00001D2E0000}"/>
    <cellStyle name="20% - Accent4 11" xfId="18835" hidden="1" xr:uid="{00000000-0005-0000-0000-00001E2E0000}"/>
    <cellStyle name="20% - Accent4 11" xfId="19018" hidden="1" xr:uid="{00000000-0005-0000-0000-00001F2E0000}"/>
    <cellStyle name="20% - Accent4 11" xfId="19094" hidden="1" xr:uid="{00000000-0005-0000-0000-0000202E0000}"/>
    <cellStyle name="20% - Accent4 11" xfId="19172" hidden="1" xr:uid="{00000000-0005-0000-0000-0000212E0000}"/>
    <cellStyle name="20% - Accent4 11" xfId="19355" hidden="1" xr:uid="{00000000-0005-0000-0000-0000222E0000}"/>
    <cellStyle name="20% - Accent4 11" xfId="19431" hidden="1" xr:uid="{00000000-0005-0000-0000-0000232E0000}"/>
    <cellStyle name="20% - Accent4 11" xfId="13813" hidden="1" xr:uid="{00000000-0005-0000-0000-0000242E0000}"/>
    <cellStyle name="20% - Accent4 11" xfId="13739" hidden="1" xr:uid="{00000000-0005-0000-0000-0000252E0000}"/>
    <cellStyle name="20% - Accent4 11" xfId="13659" hidden="1" xr:uid="{00000000-0005-0000-0000-0000262E0000}"/>
    <cellStyle name="20% - Accent4 11" xfId="13575" hidden="1" xr:uid="{00000000-0005-0000-0000-0000272E0000}"/>
    <cellStyle name="20% - Accent4 11" xfId="6397" hidden="1" xr:uid="{00000000-0005-0000-0000-0000282E0000}"/>
    <cellStyle name="20% - Accent4 11" xfId="6202" hidden="1" xr:uid="{00000000-0005-0000-0000-0000292E0000}"/>
    <cellStyle name="20% - Accent4 11" xfId="5922" hidden="1" xr:uid="{00000000-0005-0000-0000-00002A2E0000}"/>
    <cellStyle name="20% - Accent4 11" xfId="4916" hidden="1" xr:uid="{00000000-0005-0000-0000-00002B2E0000}"/>
    <cellStyle name="20% - Accent4 11" xfId="6601" hidden="1" xr:uid="{00000000-0005-0000-0000-00002C2E0000}"/>
    <cellStyle name="20% - Accent4 11" xfId="6819" hidden="1" xr:uid="{00000000-0005-0000-0000-00002D2E0000}"/>
    <cellStyle name="20% - Accent4 11" xfId="4272" hidden="1" xr:uid="{00000000-0005-0000-0000-00002E2E0000}"/>
    <cellStyle name="20% - Accent4 11" xfId="4086" hidden="1" xr:uid="{00000000-0005-0000-0000-00002F2E0000}"/>
    <cellStyle name="20% - Accent4 11" xfId="3993" hidden="1" xr:uid="{00000000-0005-0000-0000-0000302E0000}"/>
    <cellStyle name="20% - Accent4 11" xfId="3012" hidden="1" xr:uid="{00000000-0005-0000-0000-0000312E0000}"/>
    <cellStyle name="20% - Accent4 11" xfId="4628" hidden="1" xr:uid="{00000000-0005-0000-0000-0000322E0000}"/>
    <cellStyle name="20% - Accent4 11" xfId="6742" hidden="1" xr:uid="{00000000-0005-0000-0000-0000332E0000}"/>
    <cellStyle name="20% - Accent4 11" xfId="2482" hidden="1" xr:uid="{00000000-0005-0000-0000-0000342E0000}"/>
    <cellStyle name="20% - Accent4 11" xfId="2385" hidden="1" xr:uid="{00000000-0005-0000-0000-0000352E0000}"/>
    <cellStyle name="20% - Accent4 11" xfId="2169" hidden="1" xr:uid="{00000000-0005-0000-0000-0000362E0000}"/>
    <cellStyle name="20% - Accent4 11" xfId="1236" hidden="1" xr:uid="{00000000-0005-0000-0000-0000372E0000}"/>
    <cellStyle name="20% - Accent4 11" xfId="1108" hidden="1" xr:uid="{00000000-0005-0000-0000-0000382E0000}"/>
    <cellStyle name="20% - Accent4 11" xfId="932" hidden="1" xr:uid="{00000000-0005-0000-0000-0000392E0000}"/>
    <cellStyle name="20% - Accent4 11" xfId="19493" hidden="1" xr:uid="{00000000-0005-0000-0000-00003A2E0000}"/>
    <cellStyle name="20% - Accent4 11" xfId="19569" hidden="1" xr:uid="{00000000-0005-0000-0000-00003B2E0000}"/>
    <cellStyle name="20% - Accent4 11" xfId="19671" hidden="1" xr:uid="{00000000-0005-0000-0000-00003C2E0000}"/>
    <cellStyle name="20% - Accent4 11" xfId="19745" hidden="1" xr:uid="{00000000-0005-0000-0000-00003D2E0000}"/>
    <cellStyle name="20% - Accent4 11" xfId="19821" hidden="1" xr:uid="{00000000-0005-0000-0000-00003E2E0000}"/>
    <cellStyle name="20% - Accent4 11" xfId="19899" hidden="1" xr:uid="{00000000-0005-0000-0000-00003F2E0000}"/>
    <cellStyle name="20% - Accent4 11" xfId="20484" hidden="1" xr:uid="{00000000-0005-0000-0000-0000402E0000}"/>
    <cellStyle name="20% - Accent4 11" xfId="20560" hidden="1" xr:uid="{00000000-0005-0000-0000-0000412E0000}"/>
    <cellStyle name="20% - Accent4 11" xfId="20639" hidden="1" xr:uid="{00000000-0005-0000-0000-0000422E0000}"/>
    <cellStyle name="20% - Accent4 11" xfId="20865" hidden="1" xr:uid="{00000000-0005-0000-0000-0000432E0000}"/>
    <cellStyle name="20% - Accent4 11" xfId="20369" hidden="1" xr:uid="{00000000-0005-0000-0000-0000442E0000}"/>
    <cellStyle name="20% - Accent4 11" xfId="20257" hidden="1" xr:uid="{00000000-0005-0000-0000-0000452E0000}"/>
    <cellStyle name="20% - Accent4 11" xfId="21079" hidden="1" xr:uid="{00000000-0005-0000-0000-0000462E0000}"/>
    <cellStyle name="20% - Accent4 11" xfId="21155" hidden="1" xr:uid="{00000000-0005-0000-0000-0000472E0000}"/>
    <cellStyle name="20% - Accent4 11" xfId="21233" hidden="1" xr:uid="{00000000-0005-0000-0000-0000482E0000}"/>
    <cellStyle name="20% - Accent4 11" xfId="21428" hidden="1" xr:uid="{00000000-0005-0000-0000-0000492E0000}"/>
    <cellStyle name="20% - Accent4 11" xfId="20924" hidden="1" xr:uid="{00000000-0005-0000-0000-00004A2E0000}"/>
    <cellStyle name="20% - Accent4 11" xfId="20330" hidden="1" xr:uid="{00000000-0005-0000-0000-00004B2E0000}"/>
    <cellStyle name="20% - Accent4 11" xfId="21611" hidden="1" xr:uid="{00000000-0005-0000-0000-00004C2E0000}"/>
    <cellStyle name="20% - Accent4 11" xfId="21687" hidden="1" xr:uid="{00000000-0005-0000-0000-00004D2E0000}"/>
    <cellStyle name="20% - Accent4 11" xfId="21765" hidden="1" xr:uid="{00000000-0005-0000-0000-00004E2E0000}"/>
    <cellStyle name="20% - Accent4 11" xfId="21948" hidden="1" xr:uid="{00000000-0005-0000-0000-00004F2E0000}"/>
    <cellStyle name="20% - Accent4 11" xfId="22024" hidden="1" xr:uid="{00000000-0005-0000-0000-0000502E0000}"/>
    <cellStyle name="20% - Accent4 11" xfId="22102" hidden="1" xr:uid="{00000000-0005-0000-0000-0000512E0000}"/>
    <cellStyle name="20% - Accent4 11" xfId="22285" hidden="1" xr:uid="{00000000-0005-0000-0000-0000522E0000}"/>
    <cellStyle name="20% - Accent4 11" xfId="22361" hidden="1" xr:uid="{00000000-0005-0000-0000-0000532E0000}"/>
    <cellStyle name="20% - Accent4 11" xfId="22463" hidden="1" xr:uid="{00000000-0005-0000-0000-0000542E0000}"/>
    <cellStyle name="20% - Accent4 11" xfId="22537" hidden="1" xr:uid="{00000000-0005-0000-0000-0000552E0000}"/>
    <cellStyle name="20% - Accent4 11" xfId="22613" hidden="1" xr:uid="{00000000-0005-0000-0000-0000562E0000}"/>
    <cellStyle name="20% - Accent4 11" xfId="22691" hidden="1" xr:uid="{00000000-0005-0000-0000-0000572E0000}"/>
    <cellStyle name="20% - Accent4 11" xfId="23276" hidden="1" xr:uid="{00000000-0005-0000-0000-0000582E0000}"/>
    <cellStyle name="20% - Accent4 11" xfId="23352" hidden="1" xr:uid="{00000000-0005-0000-0000-0000592E0000}"/>
    <cellStyle name="20% - Accent4 11" xfId="23431" hidden="1" xr:uid="{00000000-0005-0000-0000-00005A2E0000}"/>
    <cellStyle name="20% - Accent4 11" xfId="23657" hidden="1" xr:uid="{00000000-0005-0000-0000-00005B2E0000}"/>
    <cellStyle name="20% - Accent4 11" xfId="23161" hidden="1" xr:uid="{00000000-0005-0000-0000-00005C2E0000}"/>
    <cellStyle name="20% - Accent4 11" xfId="23049" hidden="1" xr:uid="{00000000-0005-0000-0000-00005D2E0000}"/>
    <cellStyle name="20% - Accent4 11" xfId="23871" hidden="1" xr:uid="{00000000-0005-0000-0000-00005E2E0000}"/>
    <cellStyle name="20% - Accent4 11" xfId="23947" hidden="1" xr:uid="{00000000-0005-0000-0000-00005F2E0000}"/>
    <cellStyle name="20% - Accent4 11" xfId="24025" hidden="1" xr:uid="{00000000-0005-0000-0000-0000602E0000}"/>
    <cellStyle name="20% - Accent4 11" xfId="24220" hidden="1" xr:uid="{00000000-0005-0000-0000-0000612E0000}"/>
    <cellStyle name="20% - Accent4 11" xfId="23716" hidden="1" xr:uid="{00000000-0005-0000-0000-0000622E0000}"/>
    <cellStyle name="20% - Accent4 11" xfId="23122" hidden="1" xr:uid="{00000000-0005-0000-0000-0000632E0000}"/>
    <cellStyle name="20% - Accent4 11" xfId="24403" hidden="1" xr:uid="{00000000-0005-0000-0000-0000642E0000}"/>
    <cellStyle name="20% - Accent4 11" xfId="24479" hidden="1" xr:uid="{00000000-0005-0000-0000-0000652E0000}"/>
    <cellStyle name="20% - Accent4 11" xfId="24557" hidden="1" xr:uid="{00000000-0005-0000-0000-0000662E0000}"/>
    <cellStyle name="20% - Accent4 11" xfId="24740" hidden="1" xr:uid="{00000000-0005-0000-0000-0000672E0000}"/>
    <cellStyle name="20% - Accent4 11" xfId="24816" hidden="1" xr:uid="{00000000-0005-0000-0000-0000682E0000}"/>
    <cellStyle name="20% - Accent4 11" xfId="24894" hidden="1" xr:uid="{00000000-0005-0000-0000-0000692E0000}"/>
    <cellStyle name="20% - Accent4 11" xfId="25077" hidden="1" xr:uid="{00000000-0005-0000-0000-00006A2E0000}"/>
    <cellStyle name="20% - Accent4 11" xfId="25153" hidden="1" xr:uid="{00000000-0005-0000-0000-00006B2E0000}"/>
    <cellStyle name="20% - Accent4 11" xfId="25266" hidden="1" xr:uid="{00000000-0005-0000-0000-00006C2E0000}"/>
    <cellStyle name="20% - Accent4 11" xfId="25344" hidden="1" xr:uid="{00000000-0005-0000-0000-00006D2E0000}"/>
    <cellStyle name="20% - Accent4 11" xfId="25454" hidden="1" xr:uid="{00000000-0005-0000-0000-00006E2E0000}"/>
    <cellStyle name="20% - Accent4 11" xfId="25701" hidden="1" xr:uid="{00000000-0005-0000-0000-00006F2E0000}"/>
    <cellStyle name="20% - Accent4 11" xfId="27064" hidden="1" xr:uid="{00000000-0005-0000-0000-0000702E0000}"/>
    <cellStyle name="20% - Accent4 11" xfId="27212" hidden="1" xr:uid="{00000000-0005-0000-0000-0000712E0000}"/>
    <cellStyle name="20% - Accent4 11" xfId="27399" hidden="1" xr:uid="{00000000-0005-0000-0000-0000722E0000}"/>
    <cellStyle name="20% - Accent4 11" xfId="28083" hidden="1" xr:uid="{00000000-0005-0000-0000-0000732E0000}"/>
    <cellStyle name="20% - Accent4 11" xfId="26864" hidden="1" xr:uid="{00000000-0005-0000-0000-0000742E0000}"/>
    <cellStyle name="20% - Accent4 11" xfId="26633" hidden="1" xr:uid="{00000000-0005-0000-0000-0000752E0000}"/>
    <cellStyle name="20% - Accent4 11" xfId="28618" hidden="1" xr:uid="{00000000-0005-0000-0000-0000762E0000}"/>
    <cellStyle name="20% - Accent4 11" xfId="28752" hidden="1" xr:uid="{00000000-0005-0000-0000-0000772E0000}"/>
    <cellStyle name="20% - Accent4 11" xfId="28911" hidden="1" xr:uid="{00000000-0005-0000-0000-0000782E0000}"/>
    <cellStyle name="20% - Accent4 11" xfId="29730" hidden="1" xr:uid="{00000000-0005-0000-0000-0000792E0000}"/>
    <cellStyle name="20% - Accent4 11" xfId="28277" hidden="1" xr:uid="{00000000-0005-0000-0000-00007A2E0000}"/>
    <cellStyle name="20% - Accent4 11" xfId="26814" hidden="1" xr:uid="{00000000-0005-0000-0000-00007B2E0000}"/>
    <cellStyle name="20% - Accent4 11" xfId="30119" hidden="1" xr:uid="{00000000-0005-0000-0000-00007C2E0000}"/>
    <cellStyle name="20% - Accent4 11" xfId="30217" hidden="1" xr:uid="{00000000-0005-0000-0000-00007D2E0000}"/>
    <cellStyle name="20% - Accent4 11" xfId="30411" hidden="1" xr:uid="{00000000-0005-0000-0000-00007E2E0000}"/>
    <cellStyle name="20% - Accent4 11" xfId="31121" hidden="1" xr:uid="{00000000-0005-0000-0000-00007F2E0000}"/>
    <cellStyle name="20% - Accent4 11" xfId="31266" hidden="1" xr:uid="{00000000-0005-0000-0000-0000802E0000}"/>
    <cellStyle name="20% - Accent4 11" xfId="31443" hidden="1" xr:uid="{00000000-0005-0000-0000-0000812E0000}"/>
    <cellStyle name="20% - Accent4 11" xfId="32127" hidden="1" xr:uid="{00000000-0005-0000-0000-0000822E0000}"/>
    <cellStyle name="20% - Accent4 11" xfId="32239" hidden="1" xr:uid="{00000000-0005-0000-0000-0000832E0000}"/>
    <cellStyle name="20% - Accent4 11" xfId="32922" hidden="1" xr:uid="{00000000-0005-0000-0000-0000842E0000}"/>
    <cellStyle name="20% - Accent4 11" xfId="32996" hidden="1" xr:uid="{00000000-0005-0000-0000-0000852E0000}"/>
    <cellStyle name="20% - Accent4 11" xfId="33072" hidden="1" xr:uid="{00000000-0005-0000-0000-0000862E0000}"/>
    <cellStyle name="20% - Accent4 11" xfId="33150" hidden="1" xr:uid="{00000000-0005-0000-0000-0000872E0000}"/>
    <cellStyle name="20% - Accent4 11" xfId="33735" hidden="1" xr:uid="{00000000-0005-0000-0000-0000882E0000}"/>
    <cellStyle name="20% - Accent4 11" xfId="33811" hidden="1" xr:uid="{00000000-0005-0000-0000-0000892E0000}"/>
    <cellStyle name="20% - Accent4 11" xfId="33890" hidden="1" xr:uid="{00000000-0005-0000-0000-00008A2E0000}"/>
    <cellStyle name="20% - Accent4 11" xfId="34116" hidden="1" xr:uid="{00000000-0005-0000-0000-00008B2E0000}"/>
    <cellStyle name="20% - Accent4 11" xfId="33620" hidden="1" xr:uid="{00000000-0005-0000-0000-00008C2E0000}"/>
    <cellStyle name="20% - Accent4 11" xfId="33508" hidden="1" xr:uid="{00000000-0005-0000-0000-00008D2E0000}"/>
    <cellStyle name="20% - Accent4 11" xfId="34330" hidden="1" xr:uid="{00000000-0005-0000-0000-00008E2E0000}"/>
    <cellStyle name="20% - Accent4 11" xfId="34406" hidden="1" xr:uid="{00000000-0005-0000-0000-00008F2E0000}"/>
    <cellStyle name="20% - Accent4 11" xfId="34484" hidden="1" xr:uid="{00000000-0005-0000-0000-0000902E0000}"/>
    <cellStyle name="20% - Accent4 11" xfId="34679" hidden="1" xr:uid="{00000000-0005-0000-0000-0000912E0000}"/>
    <cellStyle name="20% - Accent4 11" xfId="34175" hidden="1" xr:uid="{00000000-0005-0000-0000-0000922E0000}"/>
    <cellStyle name="20% - Accent4 11" xfId="33581" hidden="1" xr:uid="{00000000-0005-0000-0000-0000932E0000}"/>
    <cellStyle name="20% - Accent4 11" xfId="34862" hidden="1" xr:uid="{00000000-0005-0000-0000-0000942E0000}"/>
    <cellStyle name="20% - Accent4 11" xfId="34938" hidden="1" xr:uid="{00000000-0005-0000-0000-0000952E0000}"/>
    <cellStyle name="20% - Accent4 11" xfId="35016" hidden="1" xr:uid="{00000000-0005-0000-0000-0000962E0000}"/>
    <cellStyle name="20% - Accent4 11" xfId="35199" hidden="1" xr:uid="{00000000-0005-0000-0000-0000972E0000}"/>
    <cellStyle name="20% - Accent4 11" xfId="35275" hidden="1" xr:uid="{00000000-0005-0000-0000-0000982E0000}"/>
    <cellStyle name="20% - Accent4 11" xfId="35353" hidden="1" xr:uid="{00000000-0005-0000-0000-0000992E0000}"/>
    <cellStyle name="20% - Accent4 11" xfId="35536" hidden="1" xr:uid="{00000000-0005-0000-0000-00009A2E0000}"/>
    <cellStyle name="20% - Accent4 11" xfId="35612" hidden="1" xr:uid="{00000000-0005-0000-0000-00009B2E0000}"/>
    <cellStyle name="20% - Accent4 11" xfId="35714" hidden="1" xr:uid="{00000000-0005-0000-0000-00009C2E0000}"/>
    <cellStyle name="20% - Accent4 11" xfId="35788" hidden="1" xr:uid="{00000000-0005-0000-0000-00009D2E0000}"/>
    <cellStyle name="20% - Accent4 11" xfId="35864" hidden="1" xr:uid="{00000000-0005-0000-0000-00009E2E0000}"/>
    <cellStyle name="20% - Accent4 11" xfId="35942" hidden="1" xr:uid="{00000000-0005-0000-0000-00009F2E0000}"/>
    <cellStyle name="20% - Accent4 11" xfId="36527" hidden="1" xr:uid="{00000000-0005-0000-0000-0000A02E0000}"/>
    <cellStyle name="20% - Accent4 11" xfId="36603" hidden="1" xr:uid="{00000000-0005-0000-0000-0000A12E0000}"/>
    <cellStyle name="20% - Accent4 11" xfId="36682" hidden="1" xr:uid="{00000000-0005-0000-0000-0000A22E0000}"/>
    <cellStyle name="20% - Accent4 11" xfId="36908" hidden="1" xr:uid="{00000000-0005-0000-0000-0000A32E0000}"/>
    <cellStyle name="20% - Accent4 11" xfId="36412" hidden="1" xr:uid="{00000000-0005-0000-0000-0000A42E0000}"/>
    <cellStyle name="20% - Accent4 11" xfId="36300" hidden="1" xr:uid="{00000000-0005-0000-0000-0000A52E0000}"/>
    <cellStyle name="20% - Accent4 11" xfId="37122" hidden="1" xr:uid="{00000000-0005-0000-0000-0000A62E0000}"/>
    <cellStyle name="20% - Accent4 11" xfId="37198" hidden="1" xr:uid="{00000000-0005-0000-0000-0000A72E0000}"/>
    <cellStyle name="20% - Accent4 11" xfId="37276" hidden="1" xr:uid="{00000000-0005-0000-0000-0000A82E0000}"/>
    <cellStyle name="20% - Accent4 11" xfId="37471" hidden="1" xr:uid="{00000000-0005-0000-0000-0000A92E0000}"/>
    <cellStyle name="20% - Accent4 11" xfId="36967" hidden="1" xr:uid="{00000000-0005-0000-0000-0000AA2E0000}"/>
    <cellStyle name="20% - Accent4 11" xfId="36373" hidden="1" xr:uid="{00000000-0005-0000-0000-0000AB2E0000}"/>
    <cellStyle name="20% - Accent4 11" xfId="37654" hidden="1" xr:uid="{00000000-0005-0000-0000-0000AC2E0000}"/>
    <cellStyle name="20% - Accent4 11" xfId="37730" hidden="1" xr:uid="{00000000-0005-0000-0000-0000AD2E0000}"/>
    <cellStyle name="20% - Accent4 11" xfId="37808" hidden="1" xr:uid="{00000000-0005-0000-0000-0000AE2E0000}"/>
    <cellStyle name="20% - Accent4 11" xfId="37991" hidden="1" xr:uid="{00000000-0005-0000-0000-0000AF2E0000}"/>
    <cellStyle name="20% - Accent4 11" xfId="38067" hidden="1" xr:uid="{00000000-0005-0000-0000-0000B02E0000}"/>
    <cellStyle name="20% - Accent4 11" xfId="38145" hidden="1" xr:uid="{00000000-0005-0000-0000-0000B12E0000}"/>
    <cellStyle name="20% - Accent4 11" xfId="38328" hidden="1" xr:uid="{00000000-0005-0000-0000-0000B22E0000}"/>
    <cellStyle name="20% - Accent4 11" xfId="38404" hidden="1" xr:uid="{00000000-0005-0000-0000-0000B32E0000}"/>
    <cellStyle name="20% - Accent4 11" xfId="32681" hidden="1" xr:uid="{00000000-0005-0000-0000-0000B42E0000}"/>
    <cellStyle name="20% - Accent4 11" xfId="32607" hidden="1" xr:uid="{00000000-0005-0000-0000-0000B52E0000}"/>
    <cellStyle name="20% - Accent4 11" xfId="32527" hidden="1" xr:uid="{00000000-0005-0000-0000-0000B62E0000}"/>
    <cellStyle name="20% - Accent4 11" xfId="32440" hidden="1" xr:uid="{00000000-0005-0000-0000-0000B72E0000}"/>
    <cellStyle name="20% - Accent4 11" xfId="30670" hidden="1" xr:uid="{00000000-0005-0000-0000-0000B82E0000}"/>
    <cellStyle name="20% - Accent4 11" xfId="30585" hidden="1" xr:uid="{00000000-0005-0000-0000-0000B92E0000}"/>
    <cellStyle name="20% - Accent4 11" xfId="30492" hidden="1" xr:uid="{00000000-0005-0000-0000-0000BA2E0000}"/>
    <cellStyle name="20% - Accent4 11" xfId="29697" hidden="1" xr:uid="{00000000-0005-0000-0000-0000BB2E0000}"/>
    <cellStyle name="20% - Accent4 11" xfId="30937" hidden="1" xr:uid="{00000000-0005-0000-0000-0000BC2E0000}"/>
    <cellStyle name="20% - Accent4 11" xfId="31311" hidden="1" xr:uid="{00000000-0005-0000-0000-0000BD2E0000}"/>
    <cellStyle name="20% - Accent4 11" xfId="28987" hidden="1" xr:uid="{00000000-0005-0000-0000-0000BE2E0000}"/>
    <cellStyle name="20% - Accent4 11" xfId="28823" hidden="1" xr:uid="{00000000-0005-0000-0000-0000BF2E0000}"/>
    <cellStyle name="20% - Accent4 11" xfId="28636" hidden="1" xr:uid="{00000000-0005-0000-0000-0000C02E0000}"/>
    <cellStyle name="20% - Accent4 11" xfId="28054" hidden="1" xr:uid="{00000000-0005-0000-0000-0000C12E0000}"/>
    <cellStyle name="20% - Accent4 11" xfId="29441" hidden="1" xr:uid="{00000000-0005-0000-0000-0000C22E0000}"/>
    <cellStyle name="20% - Accent4 11" xfId="31009" hidden="1" xr:uid="{00000000-0005-0000-0000-0000C32E0000}"/>
    <cellStyle name="20% - Accent4 11" xfId="27323" hidden="1" xr:uid="{00000000-0005-0000-0000-0000C42E0000}"/>
    <cellStyle name="20% - Accent4 11" xfId="27132" hidden="1" xr:uid="{00000000-0005-0000-0000-0000C52E0000}"/>
    <cellStyle name="20% - Accent4 11" xfId="26959" hidden="1" xr:uid="{00000000-0005-0000-0000-0000C62E0000}"/>
    <cellStyle name="20% - Accent4 11" xfId="26255" hidden="1" xr:uid="{00000000-0005-0000-0000-0000C72E0000}"/>
    <cellStyle name="20% - Accent4 11" xfId="26129" hidden="1" xr:uid="{00000000-0005-0000-0000-0000C82E0000}"/>
    <cellStyle name="20% - Accent4 11" xfId="25894" hidden="1" xr:uid="{00000000-0005-0000-0000-0000C92E0000}"/>
    <cellStyle name="20% - Accent4 11" xfId="38473" hidden="1" xr:uid="{00000000-0005-0000-0000-0000CA2E0000}"/>
    <cellStyle name="20% - Accent4 11" xfId="38553" hidden="1" xr:uid="{00000000-0005-0000-0000-0000CB2E0000}"/>
    <cellStyle name="20% - Accent4 11" xfId="39077" hidden="1" xr:uid="{00000000-0005-0000-0000-0000CC2E0000}"/>
    <cellStyle name="20% - Accent4 11" xfId="39151" hidden="1" xr:uid="{00000000-0005-0000-0000-0000CD2E0000}"/>
    <cellStyle name="20% - Accent4 11" xfId="39227" hidden="1" xr:uid="{00000000-0005-0000-0000-0000CE2E0000}"/>
    <cellStyle name="20% - Accent4 11" xfId="39305" hidden="1" xr:uid="{00000000-0005-0000-0000-0000CF2E0000}"/>
    <cellStyle name="20% - Accent4 11" xfId="39890" hidden="1" xr:uid="{00000000-0005-0000-0000-0000D02E0000}"/>
    <cellStyle name="20% - Accent4 11" xfId="39966" hidden="1" xr:uid="{00000000-0005-0000-0000-0000D12E0000}"/>
    <cellStyle name="20% - Accent4 11" xfId="40045" hidden="1" xr:uid="{00000000-0005-0000-0000-0000D22E0000}"/>
    <cellStyle name="20% - Accent4 11" xfId="40271" hidden="1" xr:uid="{00000000-0005-0000-0000-0000D32E0000}"/>
    <cellStyle name="20% - Accent4 11" xfId="39775" hidden="1" xr:uid="{00000000-0005-0000-0000-0000D42E0000}"/>
    <cellStyle name="20% - Accent4 11" xfId="39663" hidden="1" xr:uid="{00000000-0005-0000-0000-0000D52E0000}"/>
    <cellStyle name="20% - Accent4 11" xfId="40485" hidden="1" xr:uid="{00000000-0005-0000-0000-0000D62E0000}"/>
    <cellStyle name="20% - Accent4 11" xfId="40561" hidden="1" xr:uid="{00000000-0005-0000-0000-0000D72E0000}"/>
    <cellStyle name="20% - Accent4 11" xfId="40639" hidden="1" xr:uid="{00000000-0005-0000-0000-0000D82E0000}"/>
    <cellStyle name="20% - Accent4 11" xfId="40834" hidden="1" xr:uid="{00000000-0005-0000-0000-0000D92E0000}"/>
    <cellStyle name="20% - Accent4 11" xfId="40330" hidden="1" xr:uid="{00000000-0005-0000-0000-0000DA2E0000}"/>
    <cellStyle name="20% - Accent4 11" xfId="39736" hidden="1" xr:uid="{00000000-0005-0000-0000-0000DB2E0000}"/>
    <cellStyle name="20% - Accent4 11" xfId="41017" hidden="1" xr:uid="{00000000-0005-0000-0000-0000DC2E0000}"/>
    <cellStyle name="20% - Accent4 11" xfId="41093" hidden="1" xr:uid="{00000000-0005-0000-0000-0000DD2E0000}"/>
    <cellStyle name="20% - Accent4 11" xfId="41171" hidden="1" xr:uid="{00000000-0005-0000-0000-0000DE2E0000}"/>
    <cellStyle name="20% - Accent4 11" xfId="41354" hidden="1" xr:uid="{00000000-0005-0000-0000-0000DF2E0000}"/>
    <cellStyle name="20% - Accent4 11" xfId="41430" hidden="1" xr:uid="{00000000-0005-0000-0000-0000E02E0000}"/>
    <cellStyle name="20% - Accent4 11" xfId="41508" hidden="1" xr:uid="{00000000-0005-0000-0000-0000E12E0000}"/>
    <cellStyle name="20% - Accent4 11" xfId="41691" hidden="1" xr:uid="{00000000-0005-0000-0000-0000E22E0000}"/>
    <cellStyle name="20% - Accent4 11" xfId="41767" hidden="1" xr:uid="{00000000-0005-0000-0000-0000E32E0000}"/>
    <cellStyle name="20% - Accent4 11" xfId="41869" hidden="1" xr:uid="{00000000-0005-0000-0000-0000E42E0000}"/>
    <cellStyle name="20% - Accent4 11" xfId="41943" hidden="1" xr:uid="{00000000-0005-0000-0000-0000E52E0000}"/>
    <cellStyle name="20% - Accent4 11" xfId="42019" hidden="1" xr:uid="{00000000-0005-0000-0000-0000E62E0000}"/>
    <cellStyle name="20% - Accent4 11" xfId="42097" hidden="1" xr:uid="{00000000-0005-0000-0000-0000E72E0000}"/>
    <cellStyle name="20% - Accent4 11" xfId="42682" hidden="1" xr:uid="{00000000-0005-0000-0000-0000E82E0000}"/>
    <cellStyle name="20% - Accent4 11" xfId="42758" hidden="1" xr:uid="{00000000-0005-0000-0000-0000E92E0000}"/>
    <cellStyle name="20% - Accent4 11" xfId="42837" hidden="1" xr:uid="{00000000-0005-0000-0000-0000EA2E0000}"/>
    <cellStyle name="20% - Accent4 11" xfId="43063" hidden="1" xr:uid="{00000000-0005-0000-0000-0000EB2E0000}"/>
    <cellStyle name="20% - Accent4 11" xfId="42567" hidden="1" xr:uid="{00000000-0005-0000-0000-0000EC2E0000}"/>
    <cellStyle name="20% - Accent4 11" xfId="42455" hidden="1" xr:uid="{00000000-0005-0000-0000-0000ED2E0000}"/>
    <cellStyle name="20% - Accent4 11" xfId="43277" hidden="1" xr:uid="{00000000-0005-0000-0000-0000EE2E0000}"/>
    <cellStyle name="20% - Accent4 11" xfId="43353" hidden="1" xr:uid="{00000000-0005-0000-0000-0000EF2E0000}"/>
    <cellStyle name="20% - Accent4 11" xfId="43431" hidden="1" xr:uid="{00000000-0005-0000-0000-0000F02E0000}"/>
    <cellStyle name="20% - Accent4 11" xfId="43626" hidden="1" xr:uid="{00000000-0005-0000-0000-0000F12E0000}"/>
    <cellStyle name="20% - Accent4 11" xfId="43122" hidden="1" xr:uid="{00000000-0005-0000-0000-0000F22E0000}"/>
    <cellStyle name="20% - Accent4 11" xfId="42528" hidden="1" xr:uid="{00000000-0005-0000-0000-0000F32E0000}"/>
    <cellStyle name="20% - Accent4 11" xfId="43809" hidden="1" xr:uid="{00000000-0005-0000-0000-0000F42E0000}"/>
    <cellStyle name="20% - Accent4 11" xfId="43885" hidden="1" xr:uid="{00000000-0005-0000-0000-0000F52E0000}"/>
    <cellStyle name="20% - Accent4 11" xfId="43963" hidden="1" xr:uid="{00000000-0005-0000-0000-0000F62E0000}"/>
    <cellStyle name="20% - Accent4 11" xfId="44146" hidden="1" xr:uid="{00000000-0005-0000-0000-0000F72E0000}"/>
    <cellStyle name="20% - Accent4 11" xfId="44222" hidden="1" xr:uid="{00000000-0005-0000-0000-0000F82E0000}"/>
    <cellStyle name="20% - Accent4 11" xfId="44300" hidden="1" xr:uid="{00000000-0005-0000-0000-0000F92E0000}"/>
    <cellStyle name="20% - Accent4 11" xfId="44483" hidden="1" xr:uid="{00000000-0005-0000-0000-0000FA2E0000}"/>
    <cellStyle name="20% - Accent4 11" xfId="44559" hidden="1" xr:uid="{00000000-0005-0000-0000-0000FB2E0000}"/>
    <cellStyle name="20% - Accent4 11" xfId="38941" hidden="1" xr:uid="{00000000-0005-0000-0000-0000FC2E0000}"/>
    <cellStyle name="20% - Accent4 11" xfId="38867" hidden="1" xr:uid="{00000000-0005-0000-0000-0000FD2E0000}"/>
    <cellStyle name="20% - Accent4 11" xfId="38787" hidden="1" xr:uid="{00000000-0005-0000-0000-0000FE2E0000}"/>
    <cellStyle name="20% - Accent4 11" xfId="38703" hidden="1" xr:uid="{00000000-0005-0000-0000-0000FF2E0000}"/>
    <cellStyle name="20% - Accent4 11" xfId="31525" hidden="1" xr:uid="{00000000-0005-0000-0000-0000002F0000}"/>
    <cellStyle name="20% - Accent4 11" xfId="31330" hidden="1" xr:uid="{00000000-0005-0000-0000-0000012F0000}"/>
    <cellStyle name="20% - Accent4 11" xfId="31050" hidden="1" xr:uid="{00000000-0005-0000-0000-0000022F0000}"/>
    <cellStyle name="20% - Accent4 11" xfId="30044" hidden="1" xr:uid="{00000000-0005-0000-0000-0000032F0000}"/>
    <cellStyle name="20% - Accent4 11" xfId="31729" hidden="1" xr:uid="{00000000-0005-0000-0000-0000042F0000}"/>
    <cellStyle name="20% - Accent4 11" xfId="31947" hidden="1" xr:uid="{00000000-0005-0000-0000-0000052F0000}"/>
    <cellStyle name="20% - Accent4 11" xfId="29400" hidden="1" xr:uid="{00000000-0005-0000-0000-0000062F0000}"/>
    <cellStyle name="20% - Accent4 11" xfId="29214" hidden="1" xr:uid="{00000000-0005-0000-0000-0000072F0000}"/>
    <cellStyle name="20% - Accent4 11" xfId="29121" hidden="1" xr:uid="{00000000-0005-0000-0000-0000082F0000}"/>
    <cellStyle name="20% - Accent4 11" xfId="28140" hidden="1" xr:uid="{00000000-0005-0000-0000-0000092F0000}"/>
    <cellStyle name="20% - Accent4 11" xfId="29756" hidden="1" xr:uid="{00000000-0005-0000-0000-00000A2F0000}"/>
    <cellStyle name="20% - Accent4 11" xfId="31870" hidden="1" xr:uid="{00000000-0005-0000-0000-00000B2F0000}"/>
    <cellStyle name="20% - Accent4 11" xfId="27610" hidden="1" xr:uid="{00000000-0005-0000-0000-00000C2F0000}"/>
    <cellStyle name="20% - Accent4 11" xfId="27513" hidden="1" xr:uid="{00000000-0005-0000-0000-00000D2F0000}"/>
    <cellStyle name="20% - Accent4 11" xfId="27297" hidden="1" xr:uid="{00000000-0005-0000-0000-00000E2F0000}"/>
    <cellStyle name="20% - Accent4 11" xfId="26364" hidden="1" xr:uid="{00000000-0005-0000-0000-00000F2F0000}"/>
    <cellStyle name="20% - Accent4 11" xfId="26236" hidden="1" xr:uid="{00000000-0005-0000-0000-0000102F0000}"/>
    <cellStyle name="20% - Accent4 11" xfId="26060" hidden="1" xr:uid="{00000000-0005-0000-0000-0000112F0000}"/>
    <cellStyle name="20% - Accent4 11" xfId="44621" hidden="1" xr:uid="{00000000-0005-0000-0000-0000122F0000}"/>
    <cellStyle name="20% - Accent4 11" xfId="44697" hidden="1" xr:uid="{00000000-0005-0000-0000-0000132F0000}"/>
    <cellStyle name="20% - Accent4 11" xfId="44799" hidden="1" xr:uid="{00000000-0005-0000-0000-0000142F0000}"/>
    <cellStyle name="20% - Accent4 11" xfId="44873" hidden="1" xr:uid="{00000000-0005-0000-0000-0000152F0000}"/>
    <cellStyle name="20% - Accent4 11" xfId="44949" hidden="1" xr:uid="{00000000-0005-0000-0000-0000162F0000}"/>
    <cellStyle name="20% - Accent4 11" xfId="45027" hidden="1" xr:uid="{00000000-0005-0000-0000-0000172F0000}"/>
    <cellStyle name="20% - Accent4 11" xfId="45612" hidden="1" xr:uid="{00000000-0005-0000-0000-0000182F0000}"/>
    <cellStyle name="20% - Accent4 11" xfId="45688" hidden="1" xr:uid="{00000000-0005-0000-0000-0000192F0000}"/>
    <cellStyle name="20% - Accent4 11" xfId="45767" hidden="1" xr:uid="{00000000-0005-0000-0000-00001A2F0000}"/>
    <cellStyle name="20% - Accent4 11" xfId="45993" hidden="1" xr:uid="{00000000-0005-0000-0000-00001B2F0000}"/>
    <cellStyle name="20% - Accent4 11" xfId="45497" hidden="1" xr:uid="{00000000-0005-0000-0000-00001C2F0000}"/>
    <cellStyle name="20% - Accent4 11" xfId="45385" hidden="1" xr:uid="{00000000-0005-0000-0000-00001D2F0000}"/>
    <cellStyle name="20% - Accent4 11" xfId="46207" hidden="1" xr:uid="{00000000-0005-0000-0000-00001E2F0000}"/>
    <cellStyle name="20% - Accent4 11" xfId="46283" hidden="1" xr:uid="{00000000-0005-0000-0000-00001F2F0000}"/>
    <cellStyle name="20% - Accent4 11" xfId="46361" hidden="1" xr:uid="{00000000-0005-0000-0000-0000202F0000}"/>
    <cellStyle name="20% - Accent4 11" xfId="46556" hidden="1" xr:uid="{00000000-0005-0000-0000-0000212F0000}"/>
    <cellStyle name="20% - Accent4 11" xfId="46052" hidden="1" xr:uid="{00000000-0005-0000-0000-0000222F0000}"/>
    <cellStyle name="20% - Accent4 11" xfId="45458" hidden="1" xr:uid="{00000000-0005-0000-0000-0000232F0000}"/>
    <cellStyle name="20% - Accent4 11" xfId="46739" hidden="1" xr:uid="{00000000-0005-0000-0000-0000242F0000}"/>
    <cellStyle name="20% - Accent4 11" xfId="46815" hidden="1" xr:uid="{00000000-0005-0000-0000-0000252F0000}"/>
    <cellStyle name="20% - Accent4 11" xfId="46893" hidden="1" xr:uid="{00000000-0005-0000-0000-0000262F0000}"/>
    <cellStyle name="20% - Accent4 11" xfId="47076" hidden="1" xr:uid="{00000000-0005-0000-0000-0000272F0000}"/>
    <cellStyle name="20% - Accent4 11" xfId="47152" hidden="1" xr:uid="{00000000-0005-0000-0000-0000282F0000}"/>
    <cellStyle name="20% - Accent4 11" xfId="47230" hidden="1" xr:uid="{00000000-0005-0000-0000-0000292F0000}"/>
    <cellStyle name="20% - Accent4 11" xfId="47413" hidden="1" xr:uid="{00000000-0005-0000-0000-00002A2F0000}"/>
    <cellStyle name="20% - Accent4 11" xfId="47489" hidden="1" xr:uid="{00000000-0005-0000-0000-00002B2F0000}"/>
    <cellStyle name="20% - Accent4 11" xfId="47591" hidden="1" xr:uid="{00000000-0005-0000-0000-00002C2F0000}"/>
    <cellStyle name="20% - Accent4 11" xfId="47665" hidden="1" xr:uid="{00000000-0005-0000-0000-00002D2F0000}"/>
    <cellStyle name="20% - Accent4 11" xfId="47741" hidden="1" xr:uid="{00000000-0005-0000-0000-00002E2F0000}"/>
    <cellStyle name="20% - Accent4 11" xfId="47819" hidden="1" xr:uid="{00000000-0005-0000-0000-00002F2F0000}"/>
    <cellStyle name="20% - Accent4 11" xfId="48404" hidden="1" xr:uid="{00000000-0005-0000-0000-0000302F0000}"/>
    <cellStyle name="20% - Accent4 11" xfId="48480" hidden="1" xr:uid="{00000000-0005-0000-0000-0000312F0000}"/>
    <cellStyle name="20% - Accent4 11" xfId="48559" hidden="1" xr:uid="{00000000-0005-0000-0000-0000322F0000}"/>
    <cellStyle name="20% - Accent4 11" xfId="48785" hidden="1" xr:uid="{00000000-0005-0000-0000-0000332F0000}"/>
    <cellStyle name="20% - Accent4 11" xfId="48289" hidden="1" xr:uid="{00000000-0005-0000-0000-0000342F0000}"/>
    <cellStyle name="20% - Accent4 11" xfId="48177" hidden="1" xr:uid="{00000000-0005-0000-0000-0000352F0000}"/>
    <cellStyle name="20% - Accent4 11" xfId="48999" hidden="1" xr:uid="{00000000-0005-0000-0000-0000362F0000}"/>
    <cellStyle name="20% - Accent4 11" xfId="49075" hidden="1" xr:uid="{00000000-0005-0000-0000-0000372F0000}"/>
    <cellStyle name="20% - Accent4 11" xfId="49153" hidden="1" xr:uid="{00000000-0005-0000-0000-0000382F0000}"/>
    <cellStyle name="20% - Accent4 11" xfId="49348" hidden="1" xr:uid="{00000000-0005-0000-0000-0000392F0000}"/>
    <cellStyle name="20% - Accent4 11" xfId="48844" hidden="1" xr:uid="{00000000-0005-0000-0000-00003A2F0000}"/>
    <cellStyle name="20% - Accent4 11" xfId="48250" hidden="1" xr:uid="{00000000-0005-0000-0000-00003B2F0000}"/>
    <cellStyle name="20% - Accent4 11" xfId="49531" hidden="1" xr:uid="{00000000-0005-0000-0000-00003C2F0000}"/>
    <cellStyle name="20% - Accent4 11" xfId="49607" hidden="1" xr:uid="{00000000-0005-0000-0000-00003D2F0000}"/>
    <cellStyle name="20% - Accent4 11" xfId="49685" hidden="1" xr:uid="{00000000-0005-0000-0000-00003E2F0000}"/>
    <cellStyle name="20% - Accent4 11" xfId="49868" hidden="1" xr:uid="{00000000-0005-0000-0000-00003F2F0000}"/>
    <cellStyle name="20% - Accent4 11" xfId="49944" hidden="1" xr:uid="{00000000-0005-0000-0000-0000402F0000}"/>
    <cellStyle name="20% - Accent4 11" xfId="50022" hidden="1" xr:uid="{00000000-0005-0000-0000-0000412F0000}"/>
    <cellStyle name="20% - Accent4 11" xfId="50205" hidden="1" xr:uid="{00000000-0005-0000-0000-0000422F0000}"/>
    <cellStyle name="20% - Accent4 11" xfId="50281" hidden="1" xr:uid="{00000000-0005-0000-0000-0000432F0000}"/>
    <cellStyle name="20% - Accent4 12" xfId="151" hidden="1" xr:uid="{00000000-0005-0000-0000-0000442F0000}"/>
    <cellStyle name="20% - Accent4 12" xfId="230" hidden="1" xr:uid="{00000000-0005-0000-0000-0000452F0000}"/>
    <cellStyle name="20% - Accent4 12" xfId="360" hidden="1" xr:uid="{00000000-0005-0000-0000-0000462F0000}"/>
    <cellStyle name="20% - Accent4 12" xfId="586" hidden="1" xr:uid="{00000000-0005-0000-0000-0000472F0000}"/>
    <cellStyle name="20% - Accent4 12" xfId="1953" hidden="1" xr:uid="{00000000-0005-0000-0000-0000482F0000}"/>
    <cellStyle name="20% - Accent4 12" xfId="2099" hidden="1" xr:uid="{00000000-0005-0000-0000-0000492F0000}"/>
    <cellStyle name="20% - Accent4 12" xfId="2299" hidden="1" xr:uid="{00000000-0005-0000-0000-00004A2F0000}"/>
    <cellStyle name="20% - Accent4 12" xfId="1420" hidden="1" xr:uid="{00000000-0005-0000-0000-00004B2F0000}"/>
    <cellStyle name="20% - Accent4 12" xfId="1760" hidden="1" xr:uid="{00000000-0005-0000-0000-00004C2F0000}"/>
    <cellStyle name="20% - Accent4 12" xfId="1704" hidden="1" xr:uid="{00000000-0005-0000-0000-00004D2F0000}"/>
    <cellStyle name="20% - Accent4 12" xfId="3511" hidden="1" xr:uid="{00000000-0005-0000-0000-00004E2F0000}"/>
    <cellStyle name="20% - Accent4 12" xfId="3642" hidden="1" xr:uid="{00000000-0005-0000-0000-00004F2F0000}"/>
    <cellStyle name="20% - Accent4 12" xfId="3802" hidden="1" xr:uid="{00000000-0005-0000-0000-0000502F0000}"/>
    <cellStyle name="20% - Accent4 12" xfId="2545" hidden="1" xr:uid="{00000000-0005-0000-0000-0000512F0000}"/>
    <cellStyle name="20% - Accent4 12" xfId="1449" hidden="1" xr:uid="{00000000-0005-0000-0000-0000522F0000}"/>
    <cellStyle name="20% - Accent4 12" xfId="2520" hidden="1" xr:uid="{00000000-0005-0000-0000-0000532F0000}"/>
    <cellStyle name="20% - Accent4 12" xfId="5006" hidden="1" xr:uid="{00000000-0005-0000-0000-0000542F0000}"/>
    <cellStyle name="20% - Accent4 12" xfId="5103" hidden="1" xr:uid="{00000000-0005-0000-0000-0000552F0000}"/>
    <cellStyle name="20% - Accent4 12" xfId="5297" hidden="1" xr:uid="{00000000-0005-0000-0000-0000562F0000}"/>
    <cellStyle name="20% - Accent4 12" xfId="6017" hidden="1" xr:uid="{00000000-0005-0000-0000-0000572F0000}"/>
    <cellStyle name="20% - Accent4 12" xfId="6154" hidden="1" xr:uid="{00000000-0005-0000-0000-0000582F0000}"/>
    <cellStyle name="20% - Accent4 12" xfId="6331" hidden="1" xr:uid="{00000000-0005-0000-0000-0000592F0000}"/>
    <cellStyle name="20% - Accent4 12" xfId="7018" hidden="1" xr:uid="{00000000-0005-0000-0000-00005A2F0000}"/>
    <cellStyle name="20% - Accent4 12" xfId="7125" hidden="1" xr:uid="{00000000-0005-0000-0000-00005B2F0000}"/>
    <cellStyle name="20% - Accent4 12" xfId="7807" hidden="1" xr:uid="{00000000-0005-0000-0000-00005C2F0000}"/>
    <cellStyle name="20% - Accent4 12" xfId="7882" hidden="1" xr:uid="{00000000-0005-0000-0000-00005D2F0000}"/>
    <cellStyle name="20% - Accent4 12" xfId="7957" hidden="1" xr:uid="{00000000-0005-0000-0000-00005E2F0000}"/>
    <cellStyle name="20% - Accent4 12" xfId="8035" hidden="1" xr:uid="{00000000-0005-0000-0000-00005F2F0000}"/>
    <cellStyle name="20% - Accent4 12" xfId="8621" hidden="1" xr:uid="{00000000-0005-0000-0000-0000602F0000}"/>
    <cellStyle name="20% - Accent4 12" xfId="8696" hidden="1" xr:uid="{00000000-0005-0000-0000-0000612F0000}"/>
    <cellStyle name="20% - Accent4 12" xfId="8775" hidden="1" xr:uid="{00000000-0005-0000-0000-0000622F0000}"/>
    <cellStyle name="20% - Accent4 12" xfId="8337" hidden="1" xr:uid="{00000000-0005-0000-0000-0000632F0000}"/>
    <cellStyle name="20% - Accent4 12" xfId="8511" hidden="1" xr:uid="{00000000-0005-0000-0000-0000642F0000}"/>
    <cellStyle name="20% - Accent4 12" xfId="8467" hidden="1" xr:uid="{00000000-0005-0000-0000-0000652F0000}"/>
    <cellStyle name="20% - Accent4 12" xfId="9216" hidden="1" xr:uid="{00000000-0005-0000-0000-0000662F0000}"/>
    <cellStyle name="20% - Accent4 12" xfId="9291" hidden="1" xr:uid="{00000000-0005-0000-0000-0000672F0000}"/>
    <cellStyle name="20% - Accent4 12" xfId="9369" hidden="1" xr:uid="{00000000-0005-0000-0000-0000682F0000}"/>
    <cellStyle name="20% - Accent4 12" xfId="8852" hidden="1" xr:uid="{00000000-0005-0000-0000-0000692F0000}"/>
    <cellStyle name="20% - Accent4 12" xfId="8342" hidden="1" xr:uid="{00000000-0005-0000-0000-00006A2F0000}"/>
    <cellStyle name="20% - Accent4 12" xfId="8837" hidden="1" xr:uid="{00000000-0005-0000-0000-00006B2F0000}"/>
    <cellStyle name="20% - Accent4 12" xfId="9748" hidden="1" xr:uid="{00000000-0005-0000-0000-00006C2F0000}"/>
    <cellStyle name="20% - Accent4 12" xfId="9823" hidden="1" xr:uid="{00000000-0005-0000-0000-00006D2F0000}"/>
    <cellStyle name="20% - Accent4 12" xfId="9901" hidden="1" xr:uid="{00000000-0005-0000-0000-00006E2F0000}"/>
    <cellStyle name="20% - Accent4 12" xfId="10085" hidden="1" xr:uid="{00000000-0005-0000-0000-00006F2F0000}"/>
    <cellStyle name="20% - Accent4 12" xfId="10160" hidden="1" xr:uid="{00000000-0005-0000-0000-0000702F0000}"/>
    <cellStyle name="20% - Accent4 12" xfId="10238" hidden="1" xr:uid="{00000000-0005-0000-0000-0000712F0000}"/>
    <cellStyle name="20% - Accent4 12" xfId="10422" hidden="1" xr:uid="{00000000-0005-0000-0000-0000722F0000}"/>
    <cellStyle name="20% - Accent4 12" xfId="10497" hidden="1" xr:uid="{00000000-0005-0000-0000-0000732F0000}"/>
    <cellStyle name="20% - Accent4 12" xfId="10599" hidden="1" xr:uid="{00000000-0005-0000-0000-0000742F0000}"/>
    <cellStyle name="20% - Accent4 12" xfId="10674" hidden="1" xr:uid="{00000000-0005-0000-0000-0000752F0000}"/>
    <cellStyle name="20% - Accent4 12" xfId="10749" hidden="1" xr:uid="{00000000-0005-0000-0000-0000762F0000}"/>
    <cellStyle name="20% - Accent4 12" xfId="10827" hidden="1" xr:uid="{00000000-0005-0000-0000-0000772F0000}"/>
    <cellStyle name="20% - Accent4 12" xfId="11413" hidden="1" xr:uid="{00000000-0005-0000-0000-0000782F0000}"/>
    <cellStyle name="20% - Accent4 12" xfId="11488" hidden="1" xr:uid="{00000000-0005-0000-0000-0000792F0000}"/>
    <cellStyle name="20% - Accent4 12" xfId="11567" hidden="1" xr:uid="{00000000-0005-0000-0000-00007A2F0000}"/>
    <cellStyle name="20% - Accent4 12" xfId="11129" hidden="1" xr:uid="{00000000-0005-0000-0000-00007B2F0000}"/>
    <cellStyle name="20% - Accent4 12" xfId="11303" hidden="1" xr:uid="{00000000-0005-0000-0000-00007C2F0000}"/>
    <cellStyle name="20% - Accent4 12" xfId="11259" hidden="1" xr:uid="{00000000-0005-0000-0000-00007D2F0000}"/>
    <cellStyle name="20% - Accent4 12" xfId="12008" hidden="1" xr:uid="{00000000-0005-0000-0000-00007E2F0000}"/>
    <cellStyle name="20% - Accent4 12" xfId="12083" hidden="1" xr:uid="{00000000-0005-0000-0000-00007F2F0000}"/>
    <cellStyle name="20% - Accent4 12" xfId="12161" hidden="1" xr:uid="{00000000-0005-0000-0000-0000802F0000}"/>
    <cellStyle name="20% - Accent4 12" xfId="11644" hidden="1" xr:uid="{00000000-0005-0000-0000-0000812F0000}"/>
    <cellStyle name="20% - Accent4 12" xfId="11134" hidden="1" xr:uid="{00000000-0005-0000-0000-0000822F0000}"/>
    <cellStyle name="20% - Accent4 12" xfId="11629" hidden="1" xr:uid="{00000000-0005-0000-0000-0000832F0000}"/>
    <cellStyle name="20% - Accent4 12" xfId="12540" hidden="1" xr:uid="{00000000-0005-0000-0000-0000842F0000}"/>
    <cellStyle name="20% - Accent4 12" xfId="12615" hidden="1" xr:uid="{00000000-0005-0000-0000-0000852F0000}"/>
    <cellStyle name="20% - Accent4 12" xfId="12693" hidden="1" xr:uid="{00000000-0005-0000-0000-0000862F0000}"/>
    <cellStyle name="20% - Accent4 12" xfId="12877" hidden="1" xr:uid="{00000000-0005-0000-0000-0000872F0000}"/>
    <cellStyle name="20% - Accent4 12" xfId="12952" hidden="1" xr:uid="{00000000-0005-0000-0000-0000882F0000}"/>
    <cellStyle name="20% - Accent4 12" xfId="13030" hidden="1" xr:uid="{00000000-0005-0000-0000-0000892F0000}"/>
    <cellStyle name="20% - Accent4 12" xfId="13214" hidden="1" xr:uid="{00000000-0005-0000-0000-00008A2F0000}"/>
    <cellStyle name="20% - Accent4 12" xfId="13289" hidden="1" xr:uid="{00000000-0005-0000-0000-00008B2F0000}"/>
    <cellStyle name="20% - Accent4 12" xfId="7540" hidden="1" xr:uid="{00000000-0005-0000-0000-00008C2F0000}"/>
    <cellStyle name="20% - Accent4 12" xfId="7465" hidden="1" xr:uid="{00000000-0005-0000-0000-00008D2F0000}"/>
    <cellStyle name="20% - Accent4 12" xfId="7385" hidden="1" xr:uid="{00000000-0005-0000-0000-00008E2F0000}"/>
    <cellStyle name="20% - Accent4 12" xfId="7299" hidden="1" xr:uid="{00000000-0005-0000-0000-00008F2F0000}"/>
    <cellStyle name="20% - Accent4 12" xfId="5526" hidden="1" xr:uid="{00000000-0005-0000-0000-0000902F0000}"/>
    <cellStyle name="20% - Accent4 12" xfId="5444" hidden="1" xr:uid="{00000000-0005-0000-0000-0000912F0000}"/>
    <cellStyle name="20% - Accent4 12" xfId="5351" hidden="1" xr:uid="{00000000-0005-0000-0000-0000922F0000}"/>
    <cellStyle name="20% - Accent4 12" xfId="6360" hidden="1" xr:uid="{00000000-0005-0000-0000-0000932F0000}"/>
    <cellStyle name="20% - Accent4 12" xfId="5780" hidden="1" xr:uid="{00000000-0005-0000-0000-0000942F0000}"/>
    <cellStyle name="20% - Accent4 12" xfId="5857" hidden="1" xr:uid="{00000000-0005-0000-0000-0000952F0000}"/>
    <cellStyle name="20% - Accent4 12" xfId="3840" hidden="1" xr:uid="{00000000-0005-0000-0000-0000962F0000}"/>
    <cellStyle name="20% - Accent4 12" xfId="3679" hidden="1" xr:uid="{00000000-0005-0000-0000-0000972F0000}"/>
    <cellStyle name="20% - Accent4 12" xfId="3475" hidden="1" xr:uid="{00000000-0005-0000-0000-0000982F0000}"/>
    <cellStyle name="20% - Accent4 12" xfId="4966" hidden="1" xr:uid="{00000000-0005-0000-0000-0000992F0000}"/>
    <cellStyle name="20% - Accent4 12" xfId="6350" hidden="1" xr:uid="{00000000-0005-0000-0000-00009A2F0000}"/>
    <cellStyle name="20% - Accent4 12" xfId="5039" hidden="1" xr:uid="{00000000-0005-0000-0000-00009B2F0000}"/>
    <cellStyle name="20% - Accent4 12" xfId="2171" hidden="1" xr:uid="{00000000-0005-0000-0000-00009C2F0000}"/>
    <cellStyle name="20% - Accent4 12" xfId="1987" hidden="1" xr:uid="{00000000-0005-0000-0000-00009D2F0000}"/>
    <cellStyle name="20% - Accent4 12" xfId="1816" hidden="1" xr:uid="{00000000-0005-0000-0000-00009E2F0000}"/>
    <cellStyle name="20% - Accent4 12" xfId="1104" hidden="1" xr:uid="{00000000-0005-0000-0000-00009F2F0000}"/>
    <cellStyle name="20% - Accent4 12" xfId="987" hidden="1" xr:uid="{00000000-0005-0000-0000-0000A02F0000}"/>
    <cellStyle name="20% - Accent4 12" xfId="752" hidden="1" xr:uid="{00000000-0005-0000-0000-0000A12F0000}"/>
    <cellStyle name="20% - Accent4 12" xfId="13359" hidden="1" xr:uid="{00000000-0005-0000-0000-0000A22F0000}"/>
    <cellStyle name="20% - Accent4 12" xfId="13438" hidden="1" xr:uid="{00000000-0005-0000-0000-0000A32F0000}"/>
    <cellStyle name="20% - Accent4 12" xfId="13962" hidden="1" xr:uid="{00000000-0005-0000-0000-0000A42F0000}"/>
    <cellStyle name="20% - Accent4 12" xfId="14037" hidden="1" xr:uid="{00000000-0005-0000-0000-0000A52F0000}"/>
    <cellStyle name="20% - Accent4 12" xfId="14112" hidden="1" xr:uid="{00000000-0005-0000-0000-0000A62F0000}"/>
    <cellStyle name="20% - Accent4 12" xfId="14190" hidden="1" xr:uid="{00000000-0005-0000-0000-0000A72F0000}"/>
    <cellStyle name="20% - Accent4 12" xfId="14776" hidden="1" xr:uid="{00000000-0005-0000-0000-0000A82F0000}"/>
    <cellStyle name="20% - Accent4 12" xfId="14851" hidden="1" xr:uid="{00000000-0005-0000-0000-0000A92F0000}"/>
    <cellStyle name="20% - Accent4 12" xfId="14930" hidden="1" xr:uid="{00000000-0005-0000-0000-0000AA2F0000}"/>
    <cellStyle name="20% - Accent4 12" xfId="14492" hidden="1" xr:uid="{00000000-0005-0000-0000-0000AB2F0000}"/>
    <cellStyle name="20% - Accent4 12" xfId="14666" hidden="1" xr:uid="{00000000-0005-0000-0000-0000AC2F0000}"/>
    <cellStyle name="20% - Accent4 12" xfId="14622" hidden="1" xr:uid="{00000000-0005-0000-0000-0000AD2F0000}"/>
    <cellStyle name="20% - Accent4 12" xfId="15371" hidden="1" xr:uid="{00000000-0005-0000-0000-0000AE2F0000}"/>
    <cellStyle name="20% - Accent4 12" xfId="15446" hidden="1" xr:uid="{00000000-0005-0000-0000-0000AF2F0000}"/>
    <cellStyle name="20% - Accent4 12" xfId="15524" hidden="1" xr:uid="{00000000-0005-0000-0000-0000B02F0000}"/>
    <cellStyle name="20% - Accent4 12" xfId="15007" hidden="1" xr:uid="{00000000-0005-0000-0000-0000B12F0000}"/>
    <cellStyle name="20% - Accent4 12" xfId="14497" hidden="1" xr:uid="{00000000-0005-0000-0000-0000B22F0000}"/>
    <cellStyle name="20% - Accent4 12" xfId="14992" hidden="1" xr:uid="{00000000-0005-0000-0000-0000B32F0000}"/>
    <cellStyle name="20% - Accent4 12" xfId="15903" hidden="1" xr:uid="{00000000-0005-0000-0000-0000B42F0000}"/>
    <cellStyle name="20% - Accent4 12" xfId="15978" hidden="1" xr:uid="{00000000-0005-0000-0000-0000B52F0000}"/>
    <cellStyle name="20% - Accent4 12" xfId="16056" hidden="1" xr:uid="{00000000-0005-0000-0000-0000B62F0000}"/>
    <cellStyle name="20% - Accent4 12" xfId="16240" hidden="1" xr:uid="{00000000-0005-0000-0000-0000B72F0000}"/>
    <cellStyle name="20% - Accent4 12" xfId="16315" hidden="1" xr:uid="{00000000-0005-0000-0000-0000B82F0000}"/>
    <cellStyle name="20% - Accent4 12" xfId="16393" hidden="1" xr:uid="{00000000-0005-0000-0000-0000B92F0000}"/>
    <cellStyle name="20% - Accent4 12" xfId="16577" hidden="1" xr:uid="{00000000-0005-0000-0000-0000BA2F0000}"/>
    <cellStyle name="20% - Accent4 12" xfId="16652" hidden="1" xr:uid="{00000000-0005-0000-0000-0000BB2F0000}"/>
    <cellStyle name="20% - Accent4 12" xfId="16754" hidden="1" xr:uid="{00000000-0005-0000-0000-0000BC2F0000}"/>
    <cellStyle name="20% - Accent4 12" xfId="16829" hidden="1" xr:uid="{00000000-0005-0000-0000-0000BD2F0000}"/>
    <cellStyle name="20% - Accent4 12" xfId="16904" hidden="1" xr:uid="{00000000-0005-0000-0000-0000BE2F0000}"/>
    <cellStyle name="20% - Accent4 12" xfId="16982" hidden="1" xr:uid="{00000000-0005-0000-0000-0000BF2F0000}"/>
    <cellStyle name="20% - Accent4 12" xfId="17568" hidden="1" xr:uid="{00000000-0005-0000-0000-0000C02F0000}"/>
    <cellStyle name="20% - Accent4 12" xfId="17643" hidden="1" xr:uid="{00000000-0005-0000-0000-0000C12F0000}"/>
    <cellStyle name="20% - Accent4 12" xfId="17722" hidden="1" xr:uid="{00000000-0005-0000-0000-0000C22F0000}"/>
    <cellStyle name="20% - Accent4 12" xfId="17284" hidden="1" xr:uid="{00000000-0005-0000-0000-0000C32F0000}"/>
    <cellStyle name="20% - Accent4 12" xfId="17458" hidden="1" xr:uid="{00000000-0005-0000-0000-0000C42F0000}"/>
    <cellStyle name="20% - Accent4 12" xfId="17414" hidden="1" xr:uid="{00000000-0005-0000-0000-0000C52F0000}"/>
    <cellStyle name="20% - Accent4 12" xfId="18163" hidden="1" xr:uid="{00000000-0005-0000-0000-0000C62F0000}"/>
    <cellStyle name="20% - Accent4 12" xfId="18238" hidden="1" xr:uid="{00000000-0005-0000-0000-0000C72F0000}"/>
    <cellStyle name="20% - Accent4 12" xfId="18316" hidden="1" xr:uid="{00000000-0005-0000-0000-0000C82F0000}"/>
    <cellStyle name="20% - Accent4 12" xfId="17799" hidden="1" xr:uid="{00000000-0005-0000-0000-0000C92F0000}"/>
    <cellStyle name="20% - Accent4 12" xfId="17289" hidden="1" xr:uid="{00000000-0005-0000-0000-0000CA2F0000}"/>
    <cellStyle name="20% - Accent4 12" xfId="17784" hidden="1" xr:uid="{00000000-0005-0000-0000-0000CB2F0000}"/>
    <cellStyle name="20% - Accent4 12" xfId="18695" hidden="1" xr:uid="{00000000-0005-0000-0000-0000CC2F0000}"/>
    <cellStyle name="20% - Accent4 12" xfId="18770" hidden="1" xr:uid="{00000000-0005-0000-0000-0000CD2F0000}"/>
    <cellStyle name="20% - Accent4 12" xfId="18848" hidden="1" xr:uid="{00000000-0005-0000-0000-0000CE2F0000}"/>
    <cellStyle name="20% - Accent4 12" xfId="19032" hidden="1" xr:uid="{00000000-0005-0000-0000-0000CF2F0000}"/>
    <cellStyle name="20% - Accent4 12" xfId="19107" hidden="1" xr:uid="{00000000-0005-0000-0000-0000D02F0000}"/>
    <cellStyle name="20% - Accent4 12" xfId="19185" hidden="1" xr:uid="{00000000-0005-0000-0000-0000D12F0000}"/>
    <cellStyle name="20% - Accent4 12" xfId="19369" hidden="1" xr:uid="{00000000-0005-0000-0000-0000D22F0000}"/>
    <cellStyle name="20% - Accent4 12" xfId="19444" hidden="1" xr:uid="{00000000-0005-0000-0000-0000D32F0000}"/>
    <cellStyle name="20% - Accent4 12" xfId="13800" hidden="1" xr:uid="{00000000-0005-0000-0000-0000D42F0000}"/>
    <cellStyle name="20% - Accent4 12" xfId="13725" hidden="1" xr:uid="{00000000-0005-0000-0000-0000D52F0000}"/>
    <cellStyle name="20% - Accent4 12" xfId="13645" hidden="1" xr:uid="{00000000-0005-0000-0000-0000D62F0000}"/>
    <cellStyle name="20% - Accent4 12" xfId="13562" hidden="1" xr:uid="{00000000-0005-0000-0000-0000D72F0000}"/>
    <cellStyle name="20% - Accent4 12" xfId="6379" hidden="1" xr:uid="{00000000-0005-0000-0000-0000D82F0000}"/>
    <cellStyle name="20% - Accent4 12" xfId="6172" hidden="1" xr:uid="{00000000-0005-0000-0000-0000D92F0000}"/>
    <cellStyle name="20% - Accent4 12" xfId="5906" hidden="1" xr:uid="{00000000-0005-0000-0000-0000DA2F0000}"/>
    <cellStyle name="20% - Accent4 12" xfId="7009" hidden="1" xr:uid="{00000000-0005-0000-0000-0000DB2F0000}"/>
    <cellStyle name="20% - Accent4 12" xfId="6577" hidden="1" xr:uid="{00000000-0005-0000-0000-0000DC2F0000}"/>
    <cellStyle name="20% - Accent4 12" xfId="6629" hidden="1" xr:uid="{00000000-0005-0000-0000-0000DD2F0000}"/>
    <cellStyle name="20% - Accent4 12" xfId="4258" hidden="1" xr:uid="{00000000-0005-0000-0000-0000DE2F0000}"/>
    <cellStyle name="20% - Accent4 12" xfId="4073" hidden="1" xr:uid="{00000000-0005-0000-0000-0000DF2F0000}"/>
    <cellStyle name="20% - Accent4 12" xfId="3977" hidden="1" xr:uid="{00000000-0005-0000-0000-0000E02F0000}"/>
    <cellStyle name="20% - Accent4 12" xfId="5601" hidden="1" xr:uid="{00000000-0005-0000-0000-0000E12F0000}"/>
    <cellStyle name="20% - Accent4 12" xfId="6990" hidden="1" xr:uid="{00000000-0005-0000-0000-0000E22F0000}"/>
    <cellStyle name="20% - Accent4 12" xfId="5725" hidden="1" xr:uid="{00000000-0005-0000-0000-0000E32F0000}"/>
    <cellStyle name="20% - Accent4 12" xfId="2467" hidden="1" xr:uid="{00000000-0005-0000-0000-0000E42F0000}"/>
    <cellStyle name="20% - Accent4 12" xfId="2366" hidden="1" xr:uid="{00000000-0005-0000-0000-0000E52F0000}"/>
    <cellStyle name="20% - Accent4 12" xfId="2138" hidden="1" xr:uid="{00000000-0005-0000-0000-0000E62F0000}"/>
    <cellStyle name="20% - Accent4 12" xfId="1222" hidden="1" xr:uid="{00000000-0005-0000-0000-0000E72F0000}"/>
    <cellStyle name="20% - Accent4 12" xfId="1080" hidden="1" xr:uid="{00000000-0005-0000-0000-0000E82F0000}"/>
    <cellStyle name="20% - Accent4 12" xfId="915" hidden="1" xr:uid="{00000000-0005-0000-0000-0000E92F0000}"/>
    <cellStyle name="20% - Accent4 12" xfId="19507" hidden="1" xr:uid="{00000000-0005-0000-0000-0000EA2F0000}"/>
    <cellStyle name="20% - Accent4 12" xfId="19582" hidden="1" xr:uid="{00000000-0005-0000-0000-0000EB2F0000}"/>
    <cellStyle name="20% - Accent4 12" xfId="19684" hidden="1" xr:uid="{00000000-0005-0000-0000-0000EC2F0000}"/>
    <cellStyle name="20% - Accent4 12" xfId="19759" hidden="1" xr:uid="{00000000-0005-0000-0000-0000ED2F0000}"/>
    <cellStyle name="20% - Accent4 12" xfId="19834" hidden="1" xr:uid="{00000000-0005-0000-0000-0000EE2F0000}"/>
    <cellStyle name="20% - Accent4 12" xfId="19912" hidden="1" xr:uid="{00000000-0005-0000-0000-0000EF2F0000}"/>
    <cellStyle name="20% - Accent4 12" xfId="20498" hidden="1" xr:uid="{00000000-0005-0000-0000-0000F02F0000}"/>
    <cellStyle name="20% - Accent4 12" xfId="20573" hidden="1" xr:uid="{00000000-0005-0000-0000-0000F12F0000}"/>
    <cellStyle name="20% - Accent4 12" xfId="20652" hidden="1" xr:uid="{00000000-0005-0000-0000-0000F22F0000}"/>
    <cellStyle name="20% - Accent4 12" xfId="20214" hidden="1" xr:uid="{00000000-0005-0000-0000-0000F32F0000}"/>
    <cellStyle name="20% - Accent4 12" xfId="20388" hidden="1" xr:uid="{00000000-0005-0000-0000-0000F42F0000}"/>
    <cellStyle name="20% - Accent4 12" xfId="20344" hidden="1" xr:uid="{00000000-0005-0000-0000-0000F52F0000}"/>
    <cellStyle name="20% - Accent4 12" xfId="21093" hidden="1" xr:uid="{00000000-0005-0000-0000-0000F62F0000}"/>
    <cellStyle name="20% - Accent4 12" xfId="21168" hidden="1" xr:uid="{00000000-0005-0000-0000-0000F72F0000}"/>
    <cellStyle name="20% - Accent4 12" xfId="21246" hidden="1" xr:uid="{00000000-0005-0000-0000-0000F82F0000}"/>
    <cellStyle name="20% - Accent4 12" xfId="20729" hidden="1" xr:uid="{00000000-0005-0000-0000-0000F92F0000}"/>
    <cellStyle name="20% - Accent4 12" xfId="20219" hidden="1" xr:uid="{00000000-0005-0000-0000-0000FA2F0000}"/>
    <cellStyle name="20% - Accent4 12" xfId="20714" hidden="1" xr:uid="{00000000-0005-0000-0000-0000FB2F0000}"/>
    <cellStyle name="20% - Accent4 12" xfId="21625" hidden="1" xr:uid="{00000000-0005-0000-0000-0000FC2F0000}"/>
    <cellStyle name="20% - Accent4 12" xfId="21700" hidden="1" xr:uid="{00000000-0005-0000-0000-0000FD2F0000}"/>
    <cellStyle name="20% - Accent4 12" xfId="21778" hidden="1" xr:uid="{00000000-0005-0000-0000-0000FE2F0000}"/>
    <cellStyle name="20% - Accent4 12" xfId="21962" hidden="1" xr:uid="{00000000-0005-0000-0000-0000FF2F0000}"/>
    <cellStyle name="20% - Accent4 12" xfId="22037" hidden="1" xr:uid="{00000000-0005-0000-0000-000000300000}"/>
    <cellStyle name="20% - Accent4 12" xfId="22115" hidden="1" xr:uid="{00000000-0005-0000-0000-000001300000}"/>
    <cellStyle name="20% - Accent4 12" xfId="22299" hidden="1" xr:uid="{00000000-0005-0000-0000-000002300000}"/>
    <cellStyle name="20% - Accent4 12" xfId="22374" hidden="1" xr:uid="{00000000-0005-0000-0000-000003300000}"/>
    <cellStyle name="20% - Accent4 12" xfId="22476" hidden="1" xr:uid="{00000000-0005-0000-0000-000004300000}"/>
    <cellStyle name="20% - Accent4 12" xfId="22551" hidden="1" xr:uid="{00000000-0005-0000-0000-000005300000}"/>
    <cellStyle name="20% - Accent4 12" xfId="22626" hidden="1" xr:uid="{00000000-0005-0000-0000-000006300000}"/>
    <cellStyle name="20% - Accent4 12" xfId="22704" hidden="1" xr:uid="{00000000-0005-0000-0000-000007300000}"/>
    <cellStyle name="20% - Accent4 12" xfId="23290" hidden="1" xr:uid="{00000000-0005-0000-0000-000008300000}"/>
    <cellStyle name="20% - Accent4 12" xfId="23365" hidden="1" xr:uid="{00000000-0005-0000-0000-000009300000}"/>
    <cellStyle name="20% - Accent4 12" xfId="23444" hidden="1" xr:uid="{00000000-0005-0000-0000-00000A300000}"/>
    <cellStyle name="20% - Accent4 12" xfId="23006" hidden="1" xr:uid="{00000000-0005-0000-0000-00000B300000}"/>
    <cellStyle name="20% - Accent4 12" xfId="23180" hidden="1" xr:uid="{00000000-0005-0000-0000-00000C300000}"/>
    <cellStyle name="20% - Accent4 12" xfId="23136" hidden="1" xr:uid="{00000000-0005-0000-0000-00000D300000}"/>
    <cellStyle name="20% - Accent4 12" xfId="23885" hidden="1" xr:uid="{00000000-0005-0000-0000-00000E300000}"/>
    <cellStyle name="20% - Accent4 12" xfId="23960" hidden="1" xr:uid="{00000000-0005-0000-0000-00000F300000}"/>
    <cellStyle name="20% - Accent4 12" xfId="24038" hidden="1" xr:uid="{00000000-0005-0000-0000-000010300000}"/>
    <cellStyle name="20% - Accent4 12" xfId="23521" hidden="1" xr:uid="{00000000-0005-0000-0000-000011300000}"/>
    <cellStyle name="20% - Accent4 12" xfId="23011" hidden="1" xr:uid="{00000000-0005-0000-0000-000012300000}"/>
    <cellStyle name="20% - Accent4 12" xfId="23506" hidden="1" xr:uid="{00000000-0005-0000-0000-000013300000}"/>
    <cellStyle name="20% - Accent4 12" xfId="24417" hidden="1" xr:uid="{00000000-0005-0000-0000-000014300000}"/>
    <cellStyle name="20% - Accent4 12" xfId="24492" hidden="1" xr:uid="{00000000-0005-0000-0000-000015300000}"/>
    <cellStyle name="20% - Accent4 12" xfId="24570" hidden="1" xr:uid="{00000000-0005-0000-0000-000016300000}"/>
    <cellStyle name="20% - Accent4 12" xfId="24754" hidden="1" xr:uid="{00000000-0005-0000-0000-000017300000}"/>
    <cellStyle name="20% - Accent4 12" xfId="24829" hidden="1" xr:uid="{00000000-0005-0000-0000-000018300000}"/>
    <cellStyle name="20% - Accent4 12" xfId="24907" hidden="1" xr:uid="{00000000-0005-0000-0000-000019300000}"/>
    <cellStyle name="20% - Accent4 12" xfId="25091" hidden="1" xr:uid="{00000000-0005-0000-0000-00001A300000}"/>
    <cellStyle name="20% - Accent4 12" xfId="25166" hidden="1" xr:uid="{00000000-0005-0000-0000-00001B300000}"/>
    <cellStyle name="20% - Accent4 12" xfId="25279" hidden="1" xr:uid="{00000000-0005-0000-0000-00001C300000}"/>
    <cellStyle name="20% - Accent4 12" xfId="25358" hidden="1" xr:uid="{00000000-0005-0000-0000-00001D300000}"/>
    <cellStyle name="20% - Accent4 12" xfId="25488" hidden="1" xr:uid="{00000000-0005-0000-0000-00001E300000}"/>
    <cellStyle name="20% - Accent4 12" xfId="25714" hidden="1" xr:uid="{00000000-0005-0000-0000-00001F300000}"/>
    <cellStyle name="20% - Accent4 12" xfId="27081" hidden="1" xr:uid="{00000000-0005-0000-0000-000020300000}"/>
    <cellStyle name="20% - Accent4 12" xfId="27227" hidden="1" xr:uid="{00000000-0005-0000-0000-000021300000}"/>
    <cellStyle name="20% - Accent4 12" xfId="27427" hidden="1" xr:uid="{00000000-0005-0000-0000-000022300000}"/>
    <cellStyle name="20% - Accent4 12" xfId="26548" hidden="1" xr:uid="{00000000-0005-0000-0000-000023300000}"/>
    <cellStyle name="20% - Accent4 12" xfId="26888" hidden="1" xr:uid="{00000000-0005-0000-0000-000024300000}"/>
    <cellStyle name="20% - Accent4 12" xfId="26832" hidden="1" xr:uid="{00000000-0005-0000-0000-000025300000}"/>
    <cellStyle name="20% - Accent4 12" xfId="28639" hidden="1" xr:uid="{00000000-0005-0000-0000-000026300000}"/>
    <cellStyle name="20% - Accent4 12" xfId="28770" hidden="1" xr:uid="{00000000-0005-0000-0000-000027300000}"/>
    <cellStyle name="20% - Accent4 12" xfId="28930" hidden="1" xr:uid="{00000000-0005-0000-0000-000028300000}"/>
    <cellStyle name="20% - Accent4 12" xfId="27673" hidden="1" xr:uid="{00000000-0005-0000-0000-000029300000}"/>
    <cellStyle name="20% - Accent4 12" xfId="26577" hidden="1" xr:uid="{00000000-0005-0000-0000-00002A300000}"/>
    <cellStyle name="20% - Accent4 12" xfId="27648" hidden="1" xr:uid="{00000000-0005-0000-0000-00002B300000}"/>
    <cellStyle name="20% - Accent4 12" xfId="30134" hidden="1" xr:uid="{00000000-0005-0000-0000-00002C300000}"/>
    <cellStyle name="20% - Accent4 12" xfId="30231" hidden="1" xr:uid="{00000000-0005-0000-0000-00002D300000}"/>
    <cellStyle name="20% - Accent4 12" xfId="30425" hidden="1" xr:uid="{00000000-0005-0000-0000-00002E300000}"/>
    <cellStyle name="20% - Accent4 12" xfId="31145" hidden="1" xr:uid="{00000000-0005-0000-0000-00002F300000}"/>
    <cellStyle name="20% - Accent4 12" xfId="31282" hidden="1" xr:uid="{00000000-0005-0000-0000-000030300000}"/>
    <cellStyle name="20% - Accent4 12" xfId="31459" hidden="1" xr:uid="{00000000-0005-0000-0000-000031300000}"/>
    <cellStyle name="20% - Accent4 12" xfId="32146" hidden="1" xr:uid="{00000000-0005-0000-0000-000032300000}"/>
    <cellStyle name="20% - Accent4 12" xfId="32253" hidden="1" xr:uid="{00000000-0005-0000-0000-000033300000}"/>
    <cellStyle name="20% - Accent4 12" xfId="32935" hidden="1" xr:uid="{00000000-0005-0000-0000-000034300000}"/>
    <cellStyle name="20% - Accent4 12" xfId="33010" hidden="1" xr:uid="{00000000-0005-0000-0000-000035300000}"/>
    <cellStyle name="20% - Accent4 12" xfId="33085" hidden="1" xr:uid="{00000000-0005-0000-0000-000036300000}"/>
    <cellStyle name="20% - Accent4 12" xfId="33163" hidden="1" xr:uid="{00000000-0005-0000-0000-000037300000}"/>
    <cellStyle name="20% - Accent4 12" xfId="33749" hidden="1" xr:uid="{00000000-0005-0000-0000-000038300000}"/>
    <cellStyle name="20% - Accent4 12" xfId="33824" hidden="1" xr:uid="{00000000-0005-0000-0000-000039300000}"/>
    <cellStyle name="20% - Accent4 12" xfId="33903" hidden="1" xr:uid="{00000000-0005-0000-0000-00003A300000}"/>
    <cellStyle name="20% - Accent4 12" xfId="33465" hidden="1" xr:uid="{00000000-0005-0000-0000-00003B300000}"/>
    <cellStyle name="20% - Accent4 12" xfId="33639" hidden="1" xr:uid="{00000000-0005-0000-0000-00003C300000}"/>
    <cellStyle name="20% - Accent4 12" xfId="33595" hidden="1" xr:uid="{00000000-0005-0000-0000-00003D300000}"/>
    <cellStyle name="20% - Accent4 12" xfId="34344" hidden="1" xr:uid="{00000000-0005-0000-0000-00003E300000}"/>
    <cellStyle name="20% - Accent4 12" xfId="34419" hidden="1" xr:uid="{00000000-0005-0000-0000-00003F300000}"/>
    <cellStyle name="20% - Accent4 12" xfId="34497" hidden="1" xr:uid="{00000000-0005-0000-0000-000040300000}"/>
    <cellStyle name="20% - Accent4 12" xfId="33980" hidden="1" xr:uid="{00000000-0005-0000-0000-000041300000}"/>
    <cellStyle name="20% - Accent4 12" xfId="33470" hidden="1" xr:uid="{00000000-0005-0000-0000-000042300000}"/>
    <cellStyle name="20% - Accent4 12" xfId="33965" hidden="1" xr:uid="{00000000-0005-0000-0000-000043300000}"/>
    <cellStyle name="20% - Accent4 12" xfId="34876" hidden="1" xr:uid="{00000000-0005-0000-0000-000044300000}"/>
    <cellStyle name="20% - Accent4 12" xfId="34951" hidden="1" xr:uid="{00000000-0005-0000-0000-000045300000}"/>
    <cellStyle name="20% - Accent4 12" xfId="35029" hidden="1" xr:uid="{00000000-0005-0000-0000-000046300000}"/>
    <cellStyle name="20% - Accent4 12" xfId="35213" hidden="1" xr:uid="{00000000-0005-0000-0000-000047300000}"/>
    <cellStyle name="20% - Accent4 12" xfId="35288" hidden="1" xr:uid="{00000000-0005-0000-0000-000048300000}"/>
    <cellStyle name="20% - Accent4 12" xfId="35366" hidden="1" xr:uid="{00000000-0005-0000-0000-000049300000}"/>
    <cellStyle name="20% - Accent4 12" xfId="35550" hidden="1" xr:uid="{00000000-0005-0000-0000-00004A300000}"/>
    <cellStyle name="20% - Accent4 12" xfId="35625" hidden="1" xr:uid="{00000000-0005-0000-0000-00004B300000}"/>
    <cellStyle name="20% - Accent4 12" xfId="35727" hidden="1" xr:uid="{00000000-0005-0000-0000-00004C300000}"/>
    <cellStyle name="20% - Accent4 12" xfId="35802" hidden="1" xr:uid="{00000000-0005-0000-0000-00004D300000}"/>
    <cellStyle name="20% - Accent4 12" xfId="35877" hidden="1" xr:uid="{00000000-0005-0000-0000-00004E300000}"/>
    <cellStyle name="20% - Accent4 12" xfId="35955" hidden="1" xr:uid="{00000000-0005-0000-0000-00004F300000}"/>
    <cellStyle name="20% - Accent4 12" xfId="36541" hidden="1" xr:uid="{00000000-0005-0000-0000-000050300000}"/>
    <cellStyle name="20% - Accent4 12" xfId="36616" hidden="1" xr:uid="{00000000-0005-0000-0000-000051300000}"/>
    <cellStyle name="20% - Accent4 12" xfId="36695" hidden="1" xr:uid="{00000000-0005-0000-0000-000052300000}"/>
    <cellStyle name="20% - Accent4 12" xfId="36257" hidden="1" xr:uid="{00000000-0005-0000-0000-000053300000}"/>
    <cellStyle name="20% - Accent4 12" xfId="36431" hidden="1" xr:uid="{00000000-0005-0000-0000-000054300000}"/>
    <cellStyle name="20% - Accent4 12" xfId="36387" hidden="1" xr:uid="{00000000-0005-0000-0000-000055300000}"/>
    <cellStyle name="20% - Accent4 12" xfId="37136" hidden="1" xr:uid="{00000000-0005-0000-0000-000056300000}"/>
    <cellStyle name="20% - Accent4 12" xfId="37211" hidden="1" xr:uid="{00000000-0005-0000-0000-000057300000}"/>
    <cellStyle name="20% - Accent4 12" xfId="37289" hidden="1" xr:uid="{00000000-0005-0000-0000-000058300000}"/>
    <cellStyle name="20% - Accent4 12" xfId="36772" hidden="1" xr:uid="{00000000-0005-0000-0000-000059300000}"/>
    <cellStyle name="20% - Accent4 12" xfId="36262" hidden="1" xr:uid="{00000000-0005-0000-0000-00005A300000}"/>
    <cellStyle name="20% - Accent4 12" xfId="36757" hidden="1" xr:uid="{00000000-0005-0000-0000-00005B300000}"/>
    <cellStyle name="20% - Accent4 12" xfId="37668" hidden="1" xr:uid="{00000000-0005-0000-0000-00005C300000}"/>
    <cellStyle name="20% - Accent4 12" xfId="37743" hidden="1" xr:uid="{00000000-0005-0000-0000-00005D300000}"/>
    <cellStyle name="20% - Accent4 12" xfId="37821" hidden="1" xr:uid="{00000000-0005-0000-0000-00005E300000}"/>
    <cellStyle name="20% - Accent4 12" xfId="38005" hidden="1" xr:uid="{00000000-0005-0000-0000-00005F300000}"/>
    <cellStyle name="20% - Accent4 12" xfId="38080" hidden="1" xr:uid="{00000000-0005-0000-0000-000060300000}"/>
    <cellStyle name="20% - Accent4 12" xfId="38158" hidden="1" xr:uid="{00000000-0005-0000-0000-000061300000}"/>
    <cellStyle name="20% - Accent4 12" xfId="38342" hidden="1" xr:uid="{00000000-0005-0000-0000-000062300000}"/>
    <cellStyle name="20% - Accent4 12" xfId="38417" hidden="1" xr:uid="{00000000-0005-0000-0000-000063300000}"/>
    <cellStyle name="20% - Accent4 12" xfId="32668" hidden="1" xr:uid="{00000000-0005-0000-0000-000064300000}"/>
    <cellStyle name="20% - Accent4 12" xfId="32593" hidden="1" xr:uid="{00000000-0005-0000-0000-000065300000}"/>
    <cellStyle name="20% - Accent4 12" xfId="32513" hidden="1" xr:uid="{00000000-0005-0000-0000-000066300000}"/>
    <cellStyle name="20% - Accent4 12" xfId="32427" hidden="1" xr:uid="{00000000-0005-0000-0000-000067300000}"/>
    <cellStyle name="20% - Accent4 12" xfId="30654" hidden="1" xr:uid="{00000000-0005-0000-0000-000068300000}"/>
    <cellStyle name="20% - Accent4 12" xfId="30572" hidden="1" xr:uid="{00000000-0005-0000-0000-000069300000}"/>
    <cellStyle name="20% - Accent4 12" xfId="30479" hidden="1" xr:uid="{00000000-0005-0000-0000-00006A300000}"/>
    <cellStyle name="20% - Accent4 12" xfId="31488" hidden="1" xr:uid="{00000000-0005-0000-0000-00006B300000}"/>
    <cellStyle name="20% - Accent4 12" xfId="30908" hidden="1" xr:uid="{00000000-0005-0000-0000-00006C300000}"/>
    <cellStyle name="20% - Accent4 12" xfId="30985" hidden="1" xr:uid="{00000000-0005-0000-0000-00006D300000}"/>
    <cellStyle name="20% - Accent4 12" xfId="28968" hidden="1" xr:uid="{00000000-0005-0000-0000-00006E300000}"/>
    <cellStyle name="20% - Accent4 12" xfId="28807" hidden="1" xr:uid="{00000000-0005-0000-0000-00006F300000}"/>
    <cellStyle name="20% - Accent4 12" xfId="28603" hidden="1" xr:uid="{00000000-0005-0000-0000-000070300000}"/>
    <cellStyle name="20% - Accent4 12" xfId="30094" hidden="1" xr:uid="{00000000-0005-0000-0000-000071300000}"/>
    <cellStyle name="20% - Accent4 12" xfId="31478" hidden="1" xr:uid="{00000000-0005-0000-0000-000072300000}"/>
    <cellStyle name="20% - Accent4 12" xfId="30167" hidden="1" xr:uid="{00000000-0005-0000-0000-000073300000}"/>
    <cellStyle name="20% - Accent4 12" xfId="27299" hidden="1" xr:uid="{00000000-0005-0000-0000-000074300000}"/>
    <cellStyle name="20% - Accent4 12" xfId="27115" hidden="1" xr:uid="{00000000-0005-0000-0000-000075300000}"/>
    <cellStyle name="20% - Accent4 12" xfId="26944" hidden="1" xr:uid="{00000000-0005-0000-0000-000076300000}"/>
    <cellStyle name="20% - Accent4 12" xfId="26232" hidden="1" xr:uid="{00000000-0005-0000-0000-000077300000}"/>
    <cellStyle name="20% - Accent4 12" xfId="26115" hidden="1" xr:uid="{00000000-0005-0000-0000-000078300000}"/>
    <cellStyle name="20% - Accent4 12" xfId="25880" hidden="1" xr:uid="{00000000-0005-0000-0000-000079300000}"/>
    <cellStyle name="20% - Accent4 12" xfId="38487" hidden="1" xr:uid="{00000000-0005-0000-0000-00007A300000}"/>
    <cellStyle name="20% - Accent4 12" xfId="38566" hidden="1" xr:uid="{00000000-0005-0000-0000-00007B300000}"/>
    <cellStyle name="20% - Accent4 12" xfId="39090" hidden="1" xr:uid="{00000000-0005-0000-0000-00007C300000}"/>
    <cellStyle name="20% - Accent4 12" xfId="39165" hidden="1" xr:uid="{00000000-0005-0000-0000-00007D300000}"/>
    <cellStyle name="20% - Accent4 12" xfId="39240" hidden="1" xr:uid="{00000000-0005-0000-0000-00007E300000}"/>
    <cellStyle name="20% - Accent4 12" xfId="39318" hidden="1" xr:uid="{00000000-0005-0000-0000-00007F300000}"/>
    <cellStyle name="20% - Accent4 12" xfId="39904" hidden="1" xr:uid="{00000000-0005-0000-0000-000080300000}"/>
    <cellStyle name="20% - Accent4 12" xfId="39979" hidden="1" xr:uid="{00000000-0005-0000-0000-000081300000}"/>
    <cellStyle name="20% - Accent4 12" xfId="40058" hidden="1" xr:uid="{00000000-0005-0000-0000-000082300000}"/>
    <cellStyle name="20% - Accent4 12" xfId="39620" hidden="1" xr:uid="{00000000-0005-0000-0000-000083300000}"/>
    <cellStyle name="20% - Accent4 12" xfId="39794" hidden="1" xr:uid="{00000000-0005-0000-0000-000084300000}"/>
    <cellStyle name="20% - Accent4 12" xfId="39750" hidden="1" xr:uid="{00000000-0005-0000-0000-000085300000}"/>
    <cellStyle name="20% - Accent4 12" xfId="40499" hidden="1" xr:uid="{00000000-0005-0000-0000-000086300000}"/>
    <cellStyle name="20% - Accent4 12" xfId="40574" hidden="1" xr:uid="{00000000-0005-0000-0000-000087300000}"/>
    <cellStyle name="20% - Accent4 12" xfId="40652" hidden="1" xr:uid="{00000000-0005-0000-0000-000088300000}"/>
    <cellStyle name="20% - Accent4 12" xfId="40135" hidden="1" xr:uid="{00000000-0005-0000-0000-000089300000}"/>
    <cellStyle name="20% - Accent4 12" xfId="39625" hidden="1" xr:uid="{00000000-0005-0000-0000-00008A300000}"/>
    <cellStyle name="20% - Accent4 12" xfId="40120" hidden="1" xr:uid="{00000000-0005-0000-0000-00008B300000}"/>
    <cellStyle name="20% - Accent4 12" xfId="41031" hidden="1" xr:uid="{00000000-0005-0000-0000-00008C300000}"/>
    <cellStyle name="20% - Accent4 12" xfId="41106" hidden="1" xr:uid="{00000000-0005-0000-0000-00008D300000}"/>
    <cellStyle name="20% - Accent4 12" xfId="41184" hidden="1" xr:uid="{00000000-0005-0000-0000-00008E300000}"/>
    <cellStyle name="20% - Accent4 12" xfId="41368" hidden="1" xr:uid="{00000000-0005-0000-0000-00008F300000}"/>
    <cellStyle name="20% - Accent4 12" xfId="41443" hidden="1" xr:uid="{00000000-0005-0000-0000-000090300000}"/>
    <cellStyle name="20% - Accent4 12" xfId="41521" hidden="1" xr:uid="{00000000-0005-0000-0000-000091300000}"/>
    <cellStyle name="20% - Accent4 12" xfId="41705" hidden="1" xr:uid="{00000000-0005-0000-0000-000092300000}"/>
    <cellStyle name="20% - Accent4 12" xfId="41780" hidden="1" xr:uid="{00000000-0005-0000-0000-000093300000}"/>
    <cellStyle name="20% - Accent4 12" xfId="41882" hidden="1" xr:uid="{00000000-0005-0000-0000-000094300000}"/>
    <cellStyle name="20% - Accent4 12" xfId="41957" hidden="1" xr:uid="{00000000-0005-0000-0000-000095300000}"/>
    <cellStyle name="20% - Accent4 12" xfId="42032" hidden="1" xr:uid="{00000000-0005-0000-0000-000096300000}"/>
    <cellStyle name="20% - Accent4 12" xfId="42110" hidden="1" xr:uid="{00000000-0005-0000-0000-000097300000}"/>
    <cellStyle name="20% - Accent4 12" xfId="42696" hidden="1" xr:uid="{00000000-0005-0000-0000-000098300000}"/>
    <cellStyle name="20% - Accent4 12" xfId="42771" hidden="1" xr:uid="{00000000-0005-0000-0000-000099300000}"/>
    <cellStyle name="20% - Accent4 12" xfId="42850" hidden="1" xr:uid="{00000000-0005-0000-0000-00009A300000}"/>
    <cellStyle name="20% - Accent4 12" xfId="42412" hidden="1" xr:uid="{00000000-0005-0000-0000-00009B300000}"/>
    <cellStyle name="20% - Accent4 12" xfId="42586" hidden="1" xr:uid="{00000000-0005-0000-0000-00009C300000}"/>
    <cellStyle name="20% - Accent4 12" xfId="42542" hidden="1" xr:uid="{00000000-0005-0000-0000-00009D300000}"/>
    <cellStyle name="20% - Accent4 12" xfId="43291" hidden="1" xr:uid="{00000000-0005-0000-0000-00009E300000}"/>
    <cellStyle name="20% - Accent4 12" xfId="43366" hidden="1" xr:uid="{00000000-0005-0000-0000-00009F300000}"/>
    <cellStyle name="20% - Accent4 12" xfId="43444" hidden="1" xr:uid="{00000000-0005-0000-0000-0000A0300000}"/>
    <cellStyle name="20% - Accent4 12" xfId="42927" hidden="1" xr:uid="{00000000-0005-0000-0000-0000A1300000}"/>
    <cellStyle name="20% - Accent4 12" xfId="42417" hidden="1" xr:uid="{00000000-0005-0000-0000-0000A2300000}"/>
    <cellStyle name="20% - Accent4 12" xfId="42912" hidden="1" xr:uid="{00000000-0005-0000-0000-0000A3300000}"/>
    <cellStyle name="20% - Accent4 12" xfId="43823" hidden="1" xr:uid="{00000000-0005-0000-0000-0000A4300000}"/>
    <cellStyle name="20% - Accent4 12" xfId="43898" hidden="1" xr:uid="{00000000-0005-0000-0000-0000A5300000}"/>
    <cellStyle name="20% - Accent4 12" xfId="43976" hidden="1" xr:uid="{00000000-0005-0000-0000-0000A6300000}"/>
    <cellStyle name="20% - Accent4 12" xfId="44160" hidden="1" xr:uid="{00000000-0005-0000-0000-0000A7300000}"/>
    <cellStyle name="20% - Accent4 12" xfId="44235" hidden="1" xr:uid="{00000000-0005-0000-0000-0000A8300000}"/>
    <cellStyle name="20% - Accent4 12" xfId="44313" hidden="1" xr:uid="{00000000-0005-0000-0000-0000A9300000}"/>
    <cellStyle name="20% - Accent4 12" xfId="44497" hidden="1" xr:uid="{00000000-0005-0000-0000-0000AA300000}"/>
    <cellStyle name="20% - Accent4 12" xfId="44572" hidden="1" xr:uid="{00000000-0005-0000-0000-0000AB300000}"/>
    <cellStyle name="20% - Accent4 12" xfId="38928" hidden="1" xr:uid="{00000000-0005-0000-0000-0000AC300000}"/>
    <cellStyle name="20% - Accent4 12" xfId="38853" hidden="1" xr:uid="{00000000-0005-0000-0000-0000AD300000}"/>
    <cellStyle name="20% - Accent4 12" xfId="38773" hidden="1" xr:uid="{00000000-0005-0000-0000-0000AE300000}"/>
    <cellStyle name="20% - Accent4 12" xfId="38690" hidden="1" xr:uid="{00000000-0005-0000-0000-0000AF300000}"/>
    <cellStyle name="20% - Accent4 12" xfId="31507" hidden="1" xr:uid="{00000000-0005-0000-0000-0000B0300000}"/>
    <cellStyle name="20% - Accent4 12" xfId="31300" hidden="1" xr:uid="{00000000-0005-0000-0000-0000B1300000}"/>
    <cellStyle name="20% - Accent4 12" xfId="31034" hidden="1" xr:uid="{00000000-0005-0000-0000-0000B2300000}"/>
    <cellStyle name="20% - Accent4 12" xfId="32137" hidden="1" xr:uid="{00000000-0005-0000-0000-0000B3300000}"/>
    <cellStyle name="20% - Accent4 12" xfId="31705" hidden="1" xr:uid="{00000000-0005-0000-0000-0000B4300000}"/>
    <cellStyle name="20% - Accent4 12" xfId="31757" hidden="1" xr:uid="{00000000-0005-0000-0000-0000B5300000}"/>
    <cellStyle name="20% - Accent4 12" xfId="29386" hidden="1" xr:uid="{00000000-0005-0000-0000-0000B6300000}"/>
    <cellStyle name="20% - Accent4 12" xfId="29201" hidden="1" xr:uid="{00000000-0005-0000-0000-0000B7300000}"/>
    <cellStyle name="20% - Accent4 12" xfId="29105" hidden="1" xr:uid="{00000000-0005-0000-0000-0000B8300000}"/>
    <cellStyle name="20% - Accent4 12" xfId="30729" hidden="1" xr:uid="{00000000-0005-0000-0000-0000B9300000}"/>
    <cellStyle name="20% - Accent4 12" xfId="32118" hidden="1" xr:uid="{00000000-0005-0000-0000-0000BA300000}"/>
    <cellStyle name="20% - Accent4 12" xfId="30853" hidden="1" xr:uid="{00000000-0005-0000-0000-0000BB300000}"/>
    <cellStyle name="20% - Accent4 12" xfId="27595" hidden="1" xr:uid="{00000000-0005-0000-0000-0000BC300000}"/>
    <cellStyle name="20% - Accent4 12" xfId="27494" hidden="1" xr:uid="{00000000-0005-0000-0000-0000BD300000}"/>
    <cellStyle name="20% - Accent4 12" xfId="27266" hidden="1" xr:uid="{00000000-0005-0000-0000-0000BE300000}"/>
    <cellStyle name="20% - Accent4 12" xfId="26350" hidden="1" xr:uid="{00000000-0005-0000-0000-0000BF300000}"/>
    <cellStyle name="20% - Accent4 12" xfId="26208" hidden="1" xr:uid="{00000000-0005-0000-0000-0000C0300000}"/>
    <cellStyle name="20% - Accent4 12" xfId="26043" hidden="1" xr:uid="{00000000-0005-0000-0000-0000C1300000}"/>
    <cellStyle name="20% - Accent4 12" xfId="44635" hidden="1" xr:uid="{00000000-0005-0000-0000-0000C2300000}"/>
    <cellStyle name="20% - Accent4 12" xfId="44710" hidden="1" xr:uid="{00000000-0005-0000-0000-0000C3300000}"/>
    <cellStyle name="20% - Accent4 12" xfId="44812" hidden="1" xr:uid="{00000000-0005-0000-0000-0000C4300000}"/>
    <cellStyle name="20% - Accent4 12" xfId="44887" hidden="1" xr:uid="{00000000-0005-0000-0000-0000C5300000}"/>
    <cellStyle name="20% - Accent4 12" xfId="44962" hidden="1" xr:uid="{00000000-0005-0000-0000-0000C6300000}"/>
    <cellStyle name="20% - Accent4 12" xfId="45040" hidden="1" xr:uid="{00000000-0005-0000-0000-0000C7300000}"/>
    <cellStyle name="20% - Accent4 12" xfId="45626" hidden="1" xr:uid="{00000000-0005-0000-0000-0000C8300000}"/>
    <cellStyle name="20% - Accent4 12" xfId="45701" hidden="1" xr:uid="{00000000-0005-0000-0000-0000C9300000}"/>
    <cellStyle name="20% - Accent4 12" xfId="45780" hidden="1" xr:uid="{00000000-0005-0000-0000-0000CA300000}"/>
    <cellStyle name="20% - Accent4 12" xfId="45342" hidden="1" xr:uid="{00000000-0005-0000-0000-0000CB300000}"/>
    <cellStyle name="20% - Accent4 12" xfId="45516" hidden="1" xr:uid="{00000000-0005-0000-0000-0000CC300000}"/>
    <cellStyle name="20% - Accent4 12" xfId="45472" hidden="1" xr:uid="{00000000-0005-0000-0000-0000CD300000}"/>
    <cellStyle name="20% - Accent4 12" xfId="46221" hidden="1" xr:uid="{00000000-0005-0000-0000-0000CE300000}"/>
    <cellStyle name="20% - Accent4 12" xfId="46296" hidden="1" xr:uid="{00000000-0005-0000-0000-0000CF300000}"/>
    <cellStyle name="20% - Accent4 12" xfId="46374" hidden="1" xr:uid="{00000000-0005-0000-0000-0000D0300000}"/>
    <cellStyle name="20% - Accent4 12" xfId="45857" hidden="1" xr:uid="{00000000-0005-0000-0000-0000D1300000}"/>
    <cellStyle name="20% - Accent4 12" xfId="45347" hidden="1" xr:uid="{00000000-0005-0000-0000-0000D2300000}"/>
    <cellStyle name="20% - Accent4 12" xfId="45842" hidden="1" xr:uid="{00000000-0005-0000-0000-0000D3300000}"/>
    <cellStyle name="20% - Accent4 12" xfId="46753" hidden="1" xr:uid="{00000000-0005-0000-0000-0000D4300000}"/>
    <cellStyle name="20% - Accent4 12" xfId="46828" hidden="1" xr:uid="{00000000-0005-0000-0000-0000D5300000}"/>
    <cellStyle name="20% - Accent4 12" xfId="46906" hidden="1" xr:uid="{00000000-0005-0000-0000-0000D6300000}"/>
    <cellStyle name="20% - Accent4 12" xfId="47090" hidden="1" xr:uid="{00000000-0005-0000-0000-0000D7300000}"/>
    <cellStyle name="20% - Accent4 12" xfId="47165" hidden="1" xr:uid="{00000000-0005-0000-0000-0000D8300000}"/>
    <cellStyle name="20% - Accent4 12" xfId="47243" hidden="1" xr:uid="{00000000-0005-0000-0000-0000D9300000}"/>
    <cellStyle name="20% - Accent4 12" xfId="47427" hidden="1" xr:uid="{00000000-0005-0000-0000-0000DA300000}"/>
    <cellStyle name="20% - Accent4 12" xfId="47502" hidden="1" xr:uid="{00000000-0005-0000-0000-0000DB300000}"/>
    <cellStyle name="20% - Accent4 12" xfId="47604" hidden="1" xr:uid="{00000000-0005-0000-0000-0000DC300000}"/>
    <cellStyle name="20% - Accent4 12" xfId="47679" hidden="1" xr:uid="{00000000-0005-0000-0000-0000DD300000}"/>
    <cellStyle name="20% - Accent4 12" xfId="47754" hidden="1" xr:uid="{00000000-0005-0000-0000-0000DE300000}"/>
    <cellStyle name="20% - Accent4 12" xfId="47832" hidden="1" xr:uid="{00000000-0005-0000-0000-0000DF300000}"/>
    <cellStyle name="20% - Accent4 12" xfId="48418" hidden="1" xr:uid="{00000000-0005-0000-0000-0000E0300000}"/>
    <cellStyle name="20% - Accent4 12" xfId="48493" hidden="1" xr:uid="{00000000-0005-0000-0000-0000E1300000}"/>
    <cellStyle name="20% - Accent4 12" xfId="48572" hidden="1" xr:uid="{00000000-0005-0000-0000-0000E2300000}"/>
    <cellStyle name="20% - Accent4 12" xfId="48134" hidden="1" xr:uid="{00000000-0005-0000-0000-0000E3300000}"/>
    <cellStyle name="20% - Accent4 12" xfId="48308" hidden="1" xr:uid="{00000000-0005-0000-0000-0000E4300000}"/>
    <cellStyle name="20% - Accent4 12" xfId="48264" hidden="1" xr:uid="{00000000-0005-0000-0000-0000E5300000}"/>
    <cellStyle name="20% - Accent4 12" xfId="49013" hidden="1" xr:uid="{00000000-0005-0000-0000-0000E6300000}"/>
    <cellStyle name="20% - Accent4 12" xfId="49088" hidden="1" xr:uid="{00000000-0005-0000-0000-0000E7300000}"/>
    <cellStyle name="20% - Accent4 12" xfId="49166" hidden="1" xr:uid="{00000000-0005-0000-0000-0000E8300000}"/>
    <cellStyle name="20% - Accent4 12" xfId="48649" hidden="1" xr:uid="{00000000-0005-0000-0000-0000E9300000}"/>
    <cellStyle name="20% - Accent4 12" xfId="48139" hidden="1" xr:uid="{00000000-0005-0000-0000-0000EA300000}"/>
    <cellStyle name="20% - Accent4 12" xfId="48634" hidden="1" xr:uid="{00000000-0005-0000-0000-0000EB300000}"/>
    <cellStyle name="20% - Accent4 12" xfId="49545" hidden="1" xr:uid="{00000000-0005-0000-0000-0000EC300000}"/>
    <cellStyle name="20% - Accent4 12" xfId="49620" hidden="1" xr:uid="{00000000-0005-0000-0000-0000ED300000}"/>
    <cellStyle name="20% - Accent4 12" xfId="49698" hidden="1" xr:uid="{00000000-0005-0000-0000-0000EE300000}"/>
    <cellStyle name="20% - Accent4 12" xfId="49882" hidden="1" xr:uid="{00000000-0005-0000-0000-0000EF300000}"/>
    <cellStyle name="20% - Accent4 12" xfId="49957" hidden="1" xr:uid="{00000000-0005-0000-0000-0000F0300000}"/>
    <cellStyle name="20% - Accent4 12" xfId="50035" hidden="1" xr:uid="{00000000-0005-0000-0000-0000F1300000}"/>
    <cellStyle name="20% - Accent4 12" xfId="50219" hidden="1" xr:uid="{00000000-0005-0000-0000-0000F2300000}"/>
    <cellStyle name="20% - Accent4 12" xfId="50294" hidden="1" xr:uid="{00000000-0005-0000-0000-0000F3300000}"/>
    <cellStyle name="20% - Accent4 13" xfId="599" hidden="1" xr:uid="{00000000-0005-0000-0000-0000F4300000}"/>
    <cellStyle name="20% - Accent4 13" xfId="781" hidden="1" xr:uid="{00000000-0005-0000-0000-0000F5300000}"/>
    <cellStyle name="20% - Accent4 13" xfId="2801" hidden="1" xr:uid="{00000000-0005-0000-0000-0000F6300000}"/>
    <cellStyle name="20% - Accent4 13" xfId="3165" hidden="1" xr:uid="{00000000-0005-0000-0000-0000F7300000}"/>
    <cellStyle name="20% - Accent4 13" xfId="4329" hidden="1" xr:uid="{00000000-0005-0000-0000-0000F8300000}"/>
    <cellStyle name="20% - Accent4 13" xfId="4785" hidden="1" xr:uid="{00000000-0005-0000-0000-0000F9300000}"/>
    <cellStyle name="20% - Accent4 13" xfId="5626" hidden="1" xr:uid="{00000000-0005-0000-0000-0000FA300000}"/>
    <cellStyle name="20% - Accent4 13" xfId="6639" hidden="1" xr:uid="{00000000-0005-0000-0000-0000FB300000}"/>
    <cellStyle name="20% - Accent4 13" xfId="8048" hidden="1" xr:uid="{00000000-0005-0000-0000-0000FC300000}"/>
    <cellStyle name="20% - Accent4 13" xfId="8163" hidden="1" xr:uid="{00000000-0005-0000-0000-0000FD300000}"/>
    <cellStyle name="20% - Accent4 13" xfId="8886" hidden="1" xr:uid="{00000000-0005-0000-0000-0000FE300000}"/>
    <cellStyle name="20% - Accent4 13" xfId="9059" hidden="1" xr:uid="{00000000-0005-0000-0000-0000FF300000}"/>
    <cellStyle name="20% - Accent4 13" xfId="9452" hidden="1" xr:uid="{00000000-0005-0000-0000-000000310000}"/>
    <cellStyle name="20% - Accent4 13" xfId="9600" hidden="1" xr:uid="{00000000-0005-0000-0000-000001310000}"/>
    <cellStyle name="20% - Accent4 13" xfId="9938" hidden="1" xr:uid="{00000000-0005-0000-0000-000002310000}"/>
    <cellStyle name="20% - Accent4 13" xfId="10275" hidden="1" xr:uid="{00000000-0005-0000-0000-000003310000}"/>
    <cellStyle name="20% - Accent4 13" xfId="10840" hidden="1" xr:uid="{00000000-0005-0000-0000-000004310000}"/>
    <cellStyle name="20% - Accent4 13" xfId="10955" hidden="1" xr:uid="{00000000-0005-0000-0000-000005310000}"/>
    <cellStyle name="20% - Accent4 13" xfId="11678" hidden="1" xr:uid="{00000000-0005-0000-0000-000006310000}"/>
    <cellStyle name="20% - Accent4 13" xfId="11851" hidden="1" xr:uid="{00000000-0005-0000-0000-000007310000}"/>
    <cellStyle name="20% - Accent4 13" xfId="12244" hidden="1" xr:uid="{00000000-0005-0000-0000-000008310000}"/>
    <cellStyle name="20% - Accent4 13" xfId="12392" hidden="1" xr:uid="{00000000-0005-0000-0000-000009310000}"/>
    <cellStyle name="20% - Accent4 13" xfId="12730" hidden="1" xr:uid="{00000000-0005-0000-0000-00000A310000}"/>
    <cellStyle name="20% - Accent4 13" xfId="13067" hidden="1" xr:uid="{00000000-0005-0000-0000-00000B310000}"/>
    <cellStyle name="20% - Accent4 13" xfId="7286" hidden="1" xr:uid="{00000000-0005-0000-0000-00000C310000}"/>
    <cellStyle name="20% - Accent4 13" xfId="6915" hidden="1" xr:uid="{00000000-0005-0000-0000-00000D310000}"/>
    <cellStyle name="20% - Accent4 13" xfId="4762" hidden="1" xr:uid="{00000000-0005-0000-0000-00000E310000}"/>
    <cellStyle name="20% - Accent4 13" xfId="4230" hidden="1" xr:uid="{00000000-0005-0000-0000-00000F310000}"/>
    <cellStyle name="20% - Accent4 13" xfId="3117" hidden="1" xr:uid="{00000000-0005-0000-0000-000010310000}"/>
    <cellStyle name="20% - Accent4 13" xfId="2649" hidden="1" xr:uid="{00000000-0005-0000-0000-000011310000}"/>
    <cellStyle name="20% - Accent4 13" xfId="1457" hidden="1" xr:uid="{00000000-0005-0000-0000-000012310000}"/>
    <cellStyle name="20% - Accent4 13" xfId="414" hidden="1" xr:uid="{00000000-0005-0000-0000-000013310000}"/>
    <cellStyle name="20% - Accent4 13" xfId="14203" hidden="1" xr:uid="{00000000-0005-0000-0000-000014310000}"/>
    <cellStyle name="20% - Accent4 13" xfId="14318" hidden="1" xr:uid="{00000000-0005-0000-0000-000015310000}"/>
    <cellStyle name="20% - Accent4 13" xfId="15041" hidden="1" xr:uid="{00000000-0005-0000-0000-000016310000}"/>
    <cellStyle name="20% - Accent4 13" xfId="15214" hidden="1" xr:uid="{00000000-0005-0000-0000-000017310000}"/>
    <cellStyle name="20% - Accent4 13" xfId="15607" hidden="1" xr:uid="{00000000-0005-0000-0000-000018310000}"/>
    <cellStyle name="20% - Accent4 13" xfId="15755" hidden="1" xr:uid="{00000000-0005-0000-0000-000019310000}"/>
    <cellStyle name="20% - Accent4 13" xfId="16093" hidden="1" xr:uid="{00000000-0005-0000-0000-00001A310000}"/>
    <cellStyle name="20% - Accent4 13" xfId="16430" hidden="1" xr:uid="{00000000-0005-0000-0000-00001B310000}"/>
    <cellStyle name="20% - Accent4 13" xfId="16995" hidden="1" xr:uid="{00000000-0005-0000-0000-00001C310000}"/>
    <cellStyle name="20% - Accent4 13" xfId="17110" hidden="1" xr:uid="{00000000-0005-0000-0000-00001D310000}"/>
    <cellStyle name="20% - Accent4 13" xfId="17833" hidden="1" xr:uid="{00000000-0005-0000-0000-00001E310000}"/>
    <cellStyle name="20% - Accent4 13" xfId="18006" hidden="1" xr:uid="{00000000-0005-0000-0000-00001F310000}"/>
    <cellStyle name="20% - Accent4 13" xfId="18399" hidden="1" xr:uid="{00000000-0005-0000-0000-000020310000}"/>
    <cellStyle name="20% - Accent4 13" xfId="18547" hidden="1" xr:uid="{00000000-0005-0000-0000-000021310000}"/>
    <cellStyle name="20% - Accent4 13" xfId="18885" hidden="1" xr:uid="{00000000-0005-0000-0000-000022310000}"/>
    <cellStyle name="20% - Accent4 13" xfId="19222" hidden="1" xr:uid="{00000000-0005-0000-0000-000023310000}"/>
    <cellStyle name="20% - Accent4 13" xfId="13549" hidden="1" xr:uid="{00000000-0005-0000-0000-000024310000}"/>
    <cellStyle name="20% - Accent4 13" xfId="7710" hidden="1" xr:uid="{00000000-0005-0000-0000-000025310000}"/>
    <cellStyle name="20% - Accent4 13" xfId="5221" hidden="1" xr:uid="{00000000-0005-0000-0000-000026310000}"/>
    <cellStyle name="20% - Accent4 13" xfId="4585" hidden="1" xr:uid="{00000000-0005-0000-0000-000027310000}"/>
    <cellStyle name="20% - Accent4 13" xfId="3350" hidden="1" xr:uid="{00000000-0005-0000-0000-000028310000}"/>
    <cellStyle name="20% - Accent4 13" xfId="2784" hidden="1" xr:uid="{00000000-0005-0000-0000-000029310000}"/>
    <cellStyle name="20% - Accent4 13" xfId="1632" hidden="1" xr:uid="{00000000-0005-0000-0000-00002A310000}"/>
    <cellStyle name="20% - Accent4 13" xfId="525" hidden="1" xr:uid="{00000000-0005-0000-0000-00002B310000}"/>
    <cellStyle name="20% - Accent4 13" xfId="19925" hidden="1" xr:uid="{00000000-0005-0000-0000-00002C310000}"/>
    <cellStyle name="20% - Accent4 13" xfId="20040" hidden="1" xr:uid="{00000000-0005-0000-0000-00002D310000}"/>
    <cellStyle name="20% - Accent4 13" xfId="20763" hidden="1" xr:uid="{00000000-0005-0000-0000-00002E310000}"/>
    <cellStyle name="20% - Accent4 13" xfId="20936" hidden="1" xr:uid="{00000000-0005-0000-0000-00002F310000}"/>
    <cellStyle name="20% - Accent4 13" xfId="21329" hidden="1" xr:uid="{00000000-0005-0000-0000-000030310000}"/>
    <cellStyle name="20% - Accent4 13" xfId="21477" hidden="1" xr:uid="{00000000-0005-0000-0000-000031310000}"/>
    <cellStyle name="20% - Accent4 13" xfId="21815" hidden="1" xr:uid="{00000000-0005-0000-0000-000032310000}"/>
    <cellStyle name="20% - Accent4 13" xfId="22152" hidden="1" xr:uid="{00000000-0005-0000-0000-000033310000}"/>
    <cellStyle name="20% - Accent4 13" xfId="22717" hidden="1" xr:uid="{00000000-0005-0000-0000-000034310000}"/>
    <cellStyle name="20% - Accent4 13" xfId="22832" hidden="1" xr:uid="{00000000-0005-0000-0000-000035310000}"/>
    <cellStyle name="20% - Accent4 13" xfId="23555" hidden="1" xr:uid="{00000000-0005-0000-0000-000036310000}"/>
    <cellStyle name="20% - Accent4 13" xfId="23728" hidden="1" xr:uid="{00000000-0005-0000-0000-000037310000}"/>
    <cellStyle name="20% - Accent4 13" xfId="24121" hidden="1" xr:uid="{00000000-0005-0000-0000-000038310000}"/>
    <cellStyle name="20% - Accent4 13" xfId="24269" hidden="1" xr:uid="{00000000-0005-0000-0000-000039310000}"/>
    <cellStyle name="20% - Accent4 13" xfId="24607" hidden="1" xr:uid="{00000000-0005-0000-0000-00003A310000}"/>
    <cellStyle name="20% - Accent4 13" xfId="24944" hidden="1" xr:uid="{00000000-0005-0000-0000-00003B310000}"/>
    <cellStyle name="20% - Accent4 13" xfId="25727" hidden="1" xr:uid="{00000000-0005-0000-0000-00003C310000}"/>
    <cellStyle name="20% - Accent4 13" xfId="25909" hidden="1" xr:uid="{00000000-0005-0000-0000-00003D310000}"/>
    <cellStyle name="20% - Accent4 13" xfId="27929" hidden="1" xr:uid="{00000000-0005-0000-0000-00003E310000}"/>
    <cellStyle name="20% - Accent4 13" xfId="28293" hidden="1" xr:uid="{00000000-0005-0000-0000-00003F310000}"/>
    <cellStyle name="20% - Accent4 13" xfId="29457" hidden="1" xr:uid="{00000000-0005-0000-0000-000040310000}"/>
    <cellStyle name="20% - Accent4 13" xfId="29913" hidden="1" xr:uid="{00000000-0005-0000-0000-000041310000}"/>
    <cellStyle name="20% - Accent4 13" xfId="30754" hidden="1" xr:uid="{00000000-0005-0000-0000-000042310000}"/>
    <cellStyle name="20% - Accent4 13" xfId="31767" hidden="1" xr:uid="{00000000-0005-0000-0000-000043310000}"/>
    <cellStyle name="20% - Accent4 13" xfId="33176" hidden="1" xr:uid="{00000000-0005-0000-0000-000044310000}"/>
    <cellStyle name="20% - Accent4 13" xfId="33291" hidden="1" xr:uid="{00000000-0005-0000-0000-000045310000}"/>
    <cellStyle name="20% - Accent4 13" xfId="34014" hidden="1" xr:uid="{00000000-0005-0000-0000-000046310000}"/>
    <cellStyle name="20% - Accent4 13" xfId="34187" hidden="1" xr:uid="{00000000-0005-0000-0000-000047310000}"/>
    <cellStyle name="20% - Accent4 13" xfId="34580" hidden="1" xr:uid="{00000000-0005-0000-0000-000048310000}"/>
    <cellStyle name="20% - Accent4 13" xfId="34728" hidden="1" xr:uid="{00000000-0005-0000-0000-000049310000}"/>
    <cellStyle name="20% - Accent4 13" xfId="35066" hidden="1" xr:uid="{00000000-0005-0000-0000-00004A310000}"/>
    <cellStyle name="20% - Accent4 13" xfId="35403" hidden="1" xr:uid="{00000000-0005-0000-0000-00004B310000}"/>
    <cellStyle name="20% - Accent4 13" xfId="35968" hidden="1" xr:uid="{00000000-0005-0000-0000-00004C310000}"/>
    <cellStyle name="20% - Accent4 13" xfId="36083" hidden="1" xr:uid="{00000000-0005-0000-0000-00004D310000}"/>
    <cellStyle name="20% - Accent4 13" xfId="36806" hidden="1" xr:uid="{00000000-0005-0000-0000-00004E310000}"/>
    <cellStyle name="20% - Accent4 13" xfId="36979" hidden="1" xr:uid="{00000000-0005-0000-0000-00004F310000}"/>
    <cellStyle name="20% - Accent4 13" xfId="37372" hidden="1" xr:uid="{00000000-0005-0000-0000-000050310000}"/>
    <cellStyle name="20% - Accent4 13" xfId="37520" hidden="1" xr:uid="{00000000-0005-0000-0000-000051310000}"/>
    <cellStyle name="20% - Accent4 13" xfId="37858" hidden="1" xr:uid="{00000000-0005-0000-0000-000052310000}"/>
    <cellStyle name="20% - Accent4 13" xfId="38195" hidden="1" xr:uid="{00000000-0005-0000-0000-000053310000}"/>
    <cellStyle name="20% - Accent4 13" xfId="32414" hidden="1" xr:uid="{00000000-0005-0000-0000-000054310000}"/>
    <cellStyle name="20% - Accent4 13" xfId="32043" hidden="1" xr:uid="{00000000-0005-0000-0000-000055310000}"/>
    <cellStyle name="20% - Accent4 13" xfId="29890" hidden="1" xr:uid="{00000000-0005-0000-0000-000056310000}"/>
    <cellStyle name="20% - Accent4 13" xfId="29358" hidden="1" xr:uid="{00000000-0005-0000-0000-000057310000}"/>
    <cellStyle name="20% - Accent4 13" xfId="28245" hidden="1" xr:uid="{00000000-0005-0000-0000-000058310000}"/>
    <cellStyle name="20% - Accent4 13" xfId="27777" hidden="1" xr:uid="{00000000-0005-0000-0000-000059310000}"/>
    <cellStyle name="20% - Accent4 13" xfId="26585" hidden="1" xr:uid="{00000000-0005-0000-0000-00005A310000}"/>
    <cellStyle name="20% - Accent4 13" xfId="25542" hidden="1" xr:uid="{00000000-0005-0000-0000-00005B310000}"/>
    <cellStyle name="20% - Accent4 13" xfId="39331" hidden="1" xr:uid="{00000000-0005-0000-0000-00005C310000}"/>
    <cellStyle name="20% - Accent4 13" xfId="39446" hidden="1" xr:uid="{00000000-0005-0000-0000-00005D310000}"/>
    <cellStyle name="20% - Accent4 13" xfId="40169" hidden="1" xr:uid="{00000000-0005-0000-0000-00005E310000}"/>
    <cellStyle name="20% - Accent4 13" xfId="40342" hidden="1" xr:uid="{00000000-0005-0000-0000-00005F310000}"/>
    <cellStyle name="20% - Accent4 13" xfId="40735" hidden="1" xr:uid="{00000000-0005-0000-0000-000060310000}"/>
    <cellStyle name="20% - Accent4 13" xfId="40883" hidden="1" xr:uid="{00000000-0005-0000-0000-000061310000}"/>
    <cellStyle name="20% - Accent4 13" xfId="41221" hidden="1" xr:uid="{00000000-0005-0000-0000-000062310000}"/>
    <cellStyle name="20% - Accent4 13" xfId="41558" hidden="1" xr:uid="{00000000-0005-0000-0000-000063310000}"/>
    <cellStyle name="20% - Accent4 13" xfId="42123" hidden="1" xr:uid="{00000000-0005-0000-0000-000064310000}"/>
    <cellStyle name="20% - Accent4 13" xfId="42238" hidden="1" xr:uid="{00000000-0005-0000-0000-000065310000}"/>
    <cellStyle name="20% - Accent4 13" xfId="42961" hidden="1" xr:uid="{00000000-0005-0000-0000-000066310000}"/>
    <cellStyle name="20% - Accent4 13" xfId="43134" hidden="1" xr:uid="{00000000-0005-0000-0000-000067310000}"/>
    <cellStyle name="20% - Accent4 13" xfId="43527" hidden="1" xr:uid="{00000000-0005-0000-0000-000068310000}"/>
    <cellStyle name="20% - Accent4 13" xfId="43675" hidden="1" xr:uid="{00000000-0005-0000-0000-000069310000}"/>
    <cellStyle name="20% - Accent4 13" xfId="44013" hidden="1" xr:uid="{00000000-0005-0000-0000-00006A310000}"/>
    <cellStyle name="20% - Accent4 13" xfId="44350" hidden="1" xr:uid="{00000000-0005-0000-0000-00006B310000}"/>
    <cellStyle name="20% - Accent4 13" xfId="38677" hidden="1" xr:uid="{00000000-0005-0000-0000-00006C310000}"/>
    <cellStyle name="20% - Accent4 13" xfId="32838" hidden="1" xr:uid="{00000000-0005-0000-0000-00006D310000}"/>
    <cellStyle name="20% - Accent4 13" xfId="30349" hidden="1" xr:uid="{00000000-0005-0000-0000-00006E310000}"/>
    <cellStyle name="20% - Accent4 13" xfId="29713" hidden="1" xr:uid="{00000000-0005-0000-0000-00006F310000}"/>
    <cellStyle name="20% - Accent4 13" xfId="28478" hidden="1" xr:uid="{00000000-0005-0000-0000-000070310000}"/>
    <cellStyle name="20% - Accent4 13" xfId="27912" hidden="1" xr:uid="{00000000-0005-0000-0000-000071310000}"/>
    <cellStyle name="20% - Accent4 13" xfId="26760" hidden="1" xr:uid="{00000000-0005-0000-0000-000072310000}"/>
    <cellStyle name="20% - Accent4 13" xfId="25653" hidden="1" xr:uid="{00000000-0005-0000-0000-000073310000}"/>
    <cellStyle name="20% - Accent4 13" xfId="45053" hidden="1" xr:uid="{00000000-0005-0000-0000-000074310000}"/>
    <cellStyle name="20% - Accent4 13" xfId="45168" hidden="1" xr:uid="{00000000-0005-0000-0000-000075310000}"/>
    <cellStyle name="20% - Accent4 13" xfId="45891" hidden="1" xr:uid="{00000000-0005-0000-0000-000076310000}"/>
    <cellStyle name="20% - Accent4 13" xfId="46064" hidden="1" xr:uid="{00000000-0005-0000-0000-000077310000}"/>
    <cellStyle name="20% - Accent4 13" xfId="46457" hidden="1" xr:uid="{00000000-0005-0000-0000-000078310000}"/>
    <cellStyle name="20% - Accent4 13" xfId="46605" hidden="1" xr:uid="{00000000-0005-0000-0000-000079310000}"/>
    <cellStyle name="20% - Accent4 13" xfId="46943" hidden="1" xr:uid="{00000000-0005-0000-0000-00007A310000}"/>
    <cellStyle name="20% - Accent4 13" xfId="47280" hidden="1" xr:uid="{00000000-0005-0000-0000-00007B310000}"/>
    <cellStyle name="20% - Accent4 13" xfId="47845" hidden="1" xr:uid="{00000000-0005-0000-0000-00007C310000}"/>
    <cellStyle name="20% - Accent4 13" xfId="47960" hidden="1" xr:uid="{00000000-0005-0000-0000-00007D310000}"/>
    <cellStyle name="20% - Accent4 13" xfId="48683" hidden="1" xr:uid="{00000000-0005-0000-0000-00007E310000}"/>
    <cellStyle name="20% - Accent4 13" xfId="48856" hidden="1" xr:uid="{00000000-0005-0000-0000-00007F310000}"/>
    <cellStyle name="20% - Accent4 13" xfId="49249" hidden="1" xr:uid="{00000000-0005-0000-0000-000080310000}"/>
    <cellStyle name="20% - Accent4 13" xfId="49397" hidden="1" xr:uid="{00000000-0005-0000-0000-000081310000}"/>
    <cellStyle name="20% - Accent4 13" xfId="49735" hidden="1" xr:uid="{00000000-0005-0000-0000-000082310000}"/>
    <cellStyle name="20% - Accent4 13" xfId="50072" hidden="1" xr:uid="{00000000-0005-0000-0000-000083310000}"/>
    <cellStyle name="20% - Accent4 3 2 3 2" xfId="675" hidden="1" xr:uid="{00000000-0005-0000-0000-000084310000}"/>
    <cellStyle name="20% - Accent4 3 2 3 2" xfId="859" hidden="1" xr:uid="{00000000-0005-0000-0000-000085310000}"/>
    <cellStyle name="20% - Accent4 3 2 3 2" xfId="2877" hidden="1" xr:uid="{00000000-0005-0000-0000-000086310000}"/>
    <cellStyle name="20% - Accent4 3 2 3 2" xfId="3241" hidden="1" xr:uid="{00000000-0005-0000-0000-000087310000}"/>
    <cellStyle name="20% - Accent4 3 2 3 2" xfId="4405" hidden="1" xr:uid="{00000000-0005-0000-0000-000088310000}"/>
    <cellStyle name="20% - Accent4 3 2 3 2" xfId="4861" hidden="1" xr:uid="{00000000-0005-0000-0000-000089310000}"/>
    <cellStyle name="20% - Accent4 3 2 3 2" xfId="5703" hidden="1" xr:uid="{00000000-0005-0000-0000-00008A310000}"/>
    <cellStyle name="20% - Accent4 3 2 3 2" xfId="6715" hidden="1" xr:uid="{00000000-0005-0000-0000-00008B310000}"/>
    <cellStyle name="20% - Accent4 3 2 3 2" xfId="8124" hidden="1" xr:uid="{00000000-0005-0000-0000-00008C310000}"/>
    <cellStyle name="20% - Accent4 3 2 3 2" xfId="8239" hidden="1" xr:uid="{00000000-0005-0000-0000-00008D310000}"/>
    <cellStyle name="20% - Accent4 3 2 3 2" xfId="8962" hidden="1" xr:uid="{00000000-0005-0000-0000-00008E310000}"/>
    <cellStyle name="20% - Accent4 3 2 3 2" xfId="9135" hidden="1" xr:uid="{00000000-0005-0000-0000-00008F310000}"/>
    <cellStyle name="20% - Accent4 3 2 3 2" xfId="9528" hidden="1" xr:uid="{00000000-0005-0000-0000-000090310000}"/>
    <cellStyle name="20% - Accent4 3 2 3 2" xfId="9676" hidden="1" xr:uid="{00000000-0005-0000-0000-000091310000}"/>
    <cellStyle name="20% - Accent4 3 2 3 2" xfId="10014" hidden="1" xr:uid="{00000000-0005-0000-0000-000092310000}"/>
    <cellStyle name="20% - Accent4 3 2 3 2" xfId="10351" hidden="1" xr:uid="{00000000-0005-0000-0000-000093310000}"/>
    <cellStyle name="20% - Accent4 3 2 3 2" xfId="10916" hidden="1" xr:uid="{00000000-0005-0000-0000-000094310000}"/>
    <cellStyle name="20% - Accent4 3 2 3 2" xfId="11031" hidden="1" xr:uid="{00000000-0005-0000-0000-000095310000}"/>
    <cellStyle name="20% - Accent4 3 2 3 2" xfId="11754" hidden="1" xr:uid="{00000000-0005-0000-0000-000096310000}"/>
    <cellStyle name="20% - Accent4 3 2 3 2" xfId="11927" hidden="1" xr:uid="{00000000-0005-0000-0000-000097310000}"/>
    <cellStyle name="20% - Accent4 3 2 3 2" xfId="12320" hidden="1" xr:uid="{00000000-0005-0000-0000-000098310000}"/>
    <cellStyle name="20% - Accent4 3 2 3 2" xfId="12468" hidden="1" xr:uid="{00000000-0005-0000-0000-000099310000}"/>
    <cellStyle name="20% - Accent4 3 2 3 2" xfId="12806" hidden="1" xr:uid="{00000000-0005-0000-0000-00009A310000}"/>
    <cellStyle name="20% - Accent4 3 2 3 2" xfId="13143" hidden="1" xr:uid="{00000000-0005-0000-0000-00009B310000}"/>
    <cellStyle name="20% - Accent4 3 2 3 2" xfId="7208" hidden="1" xr:uid="{00000000-0005-0000-0000-00009C310000}"/>
    <cellStyle name="20% - Accent4 3 2 3 2" xfId="6838" hidden="1" xr:uid="{00000000-0005-0000-0000-00009D310000}"/>
    <cellStyle name="20% - Accent4 3 2 3 2" xfId="4685" hidden="1" xr:uid="{00000000-0005-0000-0000-00009E310000}"/>
    <cellStyle name="20% - Accent4 3 2 3 2" xfId="4153" hidden="1" xr:uid="{00000000-0005-0000-0000-00009F310000}"/>
    <cellStyle name="20% - Accent4 3 2 3 2" xfId="3037" hidden="1" xr:uid="{00000000-0005-0000-0000-0000A0310000}"/>
    <cellStyle name="20% - Accent4 3 2 3 2" xfId="2572" hidden="1" xr:uid="{00000000-0005-0000-0000-0000A1310000}"/>
    <cellStyle name="20% - Accent4 3 2 3 2" xfId="1369" hidden="1" xr:uid="{00000000-0005-0000-0000-0000A2310000}"/>
    <cellStyle name="20% - Accent4 3 2 3 2" xfId="302" hidden="1" xr:uid="{00000000-0005-0000-0000-0000A3310000}"/>
    <cellStyle name="20% - Accent4 3 2 3 2" xfId="14279" hidden="1" xr:uid="{00000000-0005-0000-0000-0000A4310000}"/>
    <cellStyle name="20% - Accent4 3 2 3 2" xfId="14394" hidden="1" xr:uid="{00000000-0005-0000-0000-0000A5310000}"/>
    <cellStyle name="20% - Accent4 3 2 3 2" xfId="15117" hidden="1" xr:uid="{00000000-0005-0000-0000-0000A6310000}"/>
    <cellStyle name="20% - Accent4 3 2 3 2" xfId="15290" hidden="1" xr:uid="{00000000-0005-0000-0000-0000A7310000}"/>
    <cellStyle name="20% - Accent4 3 2 3 2" xfId="15683" hidden="1" xr:uid="{00000000-0005-0000-0000-0000A8310000}"/>
    <cellStyle name="20% - Accent4 3 2 3 2" xfId="15831" hidden="1" xr:uid="{00000000-0005-0000-0000-0000A9310000}"/>
    <cellStyle name="20% - Accent4 3 2 3 2" xfId="16169" hidden="1" xr:uid="{00000000-0005-0000-0000-0000AA310000}"/>
    <cellStyle name="20% - Accent4 3 2 3 2" xfId="16506" hidden="1" xr:uid="{00000000-0005-0000-0000-0000AB310000}"/>
    <cellStyle name="20% - Accent4 3 2 3 2" xfId="17071" hidden="1" xr:uid="{00000000-0005-0000-0000-0000AC310000}"/>
    <cellStyle name="20% - Accent4 3 2 3 2" xfId="17186" hidden="1" xr:uid="{00000000-0005-0000-0000-0000AD310000}"/>
    <cellStyle name="20% - Accent4 3 2 3 2" xfId="17909" hidden="1" xr:uid="{00000000-0005-0000-0000-0000AE310000}"/>
    <cellStyle name="20% - Accent4 3 2 3 2" xfId="18082" hidden="1" xr:uid="{00000000-0005-0000-0000-0000AF310000}"/>
    <cellStyle name="20% - Accent4 3 2 3 2" xfId="18475" hidden="1" xr:uid="{00000000-0005-0000-0000-0000B0310000}"/>
    <cellStyle name="20% - Accent4 3 2 3 2" xfId="18623" hidden="1" xr:uid="{00000000-0005-0000-0000-0000B1310000}"/>
    <cellStyle name="20% - Accent4 3 2 3 2" xfId="18961" hidden="1" xr:uid="{00000000-0005-0000-0000-0000B2310000}"/>
    <cellStyle name="20% - Accent4 3 2 3 2" xfId="19298" hidden="1" xr:uid="{00000000-0005-0000-0000-0000B3310000}"/>
    <cellStyle name="20% - Accent4 3 2 3 2" xfId="13471" hidden="1" xr:uid="{00000000-0005-0000-0000-0000B4310000}"/>
    <cellStyle name="20% - Accent4 3 2 3 2" xfId="7634" hidden="1" xr:uid="{00000000-0005-0000-0000-0000B5310000}"/>
    <cellStyle name="20% - Accent4 3 2 3 2" xfId="5136" hidden="1" xr:uid="{00000000-0005-0000-0000-0000B6310000}"/>
    <cellStyle name="20% - Accent4 3 2 3 2" xfId="4491" hidden="1" xr:uid="{00000000-0005-0000-0000-0000B7310000}"/>
    <cellStyle name="20% - Accent4 3 2 3 2" xfId="3272" hidden="1" xr:uid="{00000000-0005-0000-0000-0000B8310000}"/>
    <cellStyle name="20% - Accent4 3 2 3 2" xfId="2702" hidden="1" xr:uid="{00000000-0005-0000-0000-0000B9310000}"/>
    <cellStyle name="20% - Accent4 3 2 3 2" xfId="1543" hidden="1" xr:uid="{00000000-0005-0000-0000-0000BA310000}"/>
    <cellStyle name="20% - Accent4 3 2 3 2" xfId="441" hidden="1" xr:uid="{00000000-0005-0000-0000-0000BB310000}"/>
    <cellStyle name="20% - Accent4 3 2 3 2" xfId="20001" hidden="1" xr:uid="{00000000-0005-0000-0000-0000BC310000}"/>
    <cellStyle name="20% - Accent4 3 2 3 2" xfId="20116" hidden="1" xr:uid="{00000000-0005-0000-0000-0000BD310000}"/>
    <cellStyle name="20% - Accent4 3 2 3 2" xfId="20839" hidden="1" xr:uid="{00000000-0005-0000-0000-0000BE310000}"/>
    <cellStyle name="20% - Accent4 3 2 3 2" xfId="21012" hidden="1" xr:uid="{00000000-0005-0000-0000-0000BF310000}"/>
    <cellStyle name="20% - Accent4 3 2 3 2" xfId="21405" hidden="1" xr:uid="{00000000-0005-0000-0000-0000C0310000}"/>
    <cellStyle name="20% - Accent4 3 2 3 2" xfId="21553" hidden="1" xr:uid="{00000000-0005-0000-0000-0000C1310000}"/>
    <cellStyle name="20% - Accent4 3 2 3 2" xfId="21891" hidden="1" xr:uid="{00000000-0005-0000-0000-0000C2310000}"/>
    <cellStyle name="20% - Accent4 3 2 3 2" xfId="22228" hidden="1" xr:uid="{00000000-0005-0000-0000-0000C3310000}"/>
    <cellStyle name="20% - Accent4 3 2 3 2" xfId="22793" hidden="1" xr:uid="{00000000-0005-0000-0000-0000C4310000}"/>
    <cellStyle name="20% - Accent4 3 2 3 2" xfId="22908" hidden="1" xr:uid="{00000000-0005-0000-0000-0000C5310000}"/>
    <cellStyle name="20% - Accent4 3 2 3 2" xfId="23631" hidden="1" xr:uid="{00000000-0005-0000-0000-0000C6310000}"/>
    <cellStyle name="20% - Accent4 3 2 3 2" xfId="23804" hidden="1" xr:uid="{00000000-0005-0000-0000-0000C7310000}"/>
    <cellStyle name="20% - Accent4 3 2 3 2" xfId="24197" hidden="1" xr:uid="{00000000-0005-0000-0000-0000C8310000}"/>
    <cellStyle name="20% - Accent4 3 2 3 2" xfId="24345" hidden="1" xr:uid="{00000000-0005-0000-0000-0000C9310000}"/>
    <cellStyle name="20% - Accent4 3 2 3 2" xfId="24683" hidden="1" xr:uid="{00000000-0005-0000-0000-0000CA310000}"/>
    <cellStyle name="20% - Accent4 3 2 3 2" xfId="25020" hidden="1" xr:uid="{00000000-0005-0000-0000-0000CB310000}"/>
    <cellStyle name="20% - Accent4 3 2 3 2" xfId="25803" hidden="1" xr:uid="{00000000-0005-0000-0000-0000CC310000}"/>
    <cellStyle name="20% - Accent4 3 2 3 2" xfId="25987" hidden="1" xr:uid="{00000000-0005-0000-0000-0000CD310000}"/>
    <cellStyle name="20% - Accent4 3 2 3 2" xfId="28005" hidden="1" xr:uid="{00000000-0005-0000-0000-0000CE310000}"/>
    <cellStyle name="20% - Accent4 3 2 3 2" xfId="28369" hidden="1" xr:uid="{00000000-0005-0000-0000-0000CF310000}"/>
    <cellStyle name="20% - Accent4 3 2 3 2" xfId="29533" hidden="1" xr:uid="{00000000-0005-0000-0000-0000D0310000}"/>
    <cellStyle name="20% - Accent4 3 2 3 2" xfId="29989" hidden="1" xr:uid="{00000000-0005-0000-0000-0000D1310000}"/>
    <cellStyle name="20% - Accent4 3 2 3 2" xfId="30831" hidden="1" xr:uid="{00000000-0005-0000-0000-0000D2310000}"/>
    <cellStyle name="20% - Accent4 3 2 3 2" xfId="31843" hidden="1" xr:uid="{00000000-0005-0000-0000-0000D3310000}"/>
    <cellStyle name="20% - Accent4 3 2 3 2" xfId="33252" hidden="1" xr:uid="{00000000-0005-0000-0000-0000D4310000}"/>
    <cellStyle name="20% - Accent4 3 2 3 2" xfId="33367" hidden="1" xr:uid="{00000000-0005-0000-0000-0000D5310000}"/>
    <cellStyle name="20% - Accent4 3 2 3 2" xfId="34090" hidden="1" xr:uid="{00000000-0005-0000-0000-0000D6310000}"/>
    <cellStyle name="20% - Accent4 3 2 3 2" xfId="34263" hidden="1" xr:uid="{00000000-0005-0000-0000-0000D7310000}"/>
    <cellStyle name="20% - Accent4 3 2 3 2" xfId="34656" hidden="1" xr:uid="{00000000-0005-0000-0000-0000D8310000}"/>
    <cellStyle name="20% - Accent4 3 2 3 2" xfId="34804" hidden="1" xr:uid="{00000000-0005-0000-0000-0000D9310000}"/>
    <cellStyle name="20% - Accent4 3 2 3 2" xfId="35142" hidden="1" xr:uid="{00000000-0005-0000-0000-0000DA310000}"/>
    <cellStyle name="20% - Accent4 3 2 3 2" xfId="35479" hidden="1" xr:uid="{00000000-0005-0000-0000-0000DB310000}"/>
    <cellStyle name="20% - Accent4 3 2 3 2" xfId="36044" hidden="1" xr:uid="{00000000-0005-0000-0000-0000DC310000}"/>
    <cellStyle name="20% - Accent4 3 2 3 2" xfId="36159" hidden="1" xr:uid="{00000000-0005-0000-0000-0000DD310000}"/>
    <cellStyle name="20% - Accent4 3 2 3 2" xfId="36882" hidden="1" xr:uid="{00000000-0005-0000-0000-0000DE310000}"/>
    <cellStyle name="20% - Accent4 3 2 3 2" xfId="37055" hidden="1" xr:uid="{00000000-0005-0000-0000-0000DF310000}"/>
    <cellStyle name="20% - Accent4 3 2 3 2" xfId="37448" hidden="1" xr:uid="{00000000-0005-0000-0000-0000E0310000}"/>
    <cellStyle name="20% - Accent4 3 2 3 2" xfId="37596" hidden="1" xr:uid="{00000000-0005-0000-0000-0000E1310000}"/>
    <cellStyle name="20% - Accent4 3 2 3 2" xfId="37934" hidden="1" xr:uid="{00000000-0005-0000-0000-0000E2310000}"/>
    <cellStyle name="20% - Accent4 3 2 3 2" xfId="38271" hidden="1" xr:uid="{00000000-0005-0000-0000-0000E3310000}"/>
    <cellStyle name="20% - Accent4 3 2 3 2" xfId="32336" hidden="1" xr:uid="{00000000-0005-0000-0000-0000E4310000}"/>
    <cellStyle name="20% - Accent4 3 2 3 2" xfId="31966" hidden="1" xr:uid="{00000000-0005-0000-0000-0000E5310000}"/>
    <cellStyle name="20% - Accent4 3 2 3 2" xfId="29813" hidden="1" xr:uid="{00000000-0005-0000-0000-0000E6310000}"/>
    <cellStyle name="20% - Accent4 3 2 3 2" xfId="29281" hidden="1" xr:uid="{00000000-0005-0000-0000-0000E7310000}"/>
    <cellStyle name="20% - Accent4 3 2 3 2" xfId="28165" hidden="1" xr:uid="{00000000-0005-0000-0000-0000E8310000}"/>
    <cellStyle name="20% - Accent4 3 2 3 2" xfId="27700" hidden="1" xr:uid="{00000000-0005-0000-0000-0000E9310000}"/>
    <cellStyle name="20% - Accent4 3 2 3 2" xfId="26497" hidden="1" xr:uid="{00000000-0005-0000-0000-0000EA310000}"/>
    <cellStyle name="20% - Accent4 3 2 3 2" xfId="25430" hidden="1" xr:uid="{00000000-0005-0000-0000-0000EB310000}"/>
    <cellStyle name="20% - Accent4 3 2 3 2" xfId="39407" hidden="1" xr:uid="{00000000-0005-0000-0000-0000EC310000}"/>
    <cellStyle name="20% - Accent4 3 2 3 2" xfId="39522" hidden="1" xr:uid="{00000000-0005-0000-0000-0000ED310000}"/>
    <cellStyle name="20% - Accent4 3 2 3 2" xfId="40245" hidden="1" xr:uid="{00000000-0005-0000-0000-0000EE310000}"/>
    <cellStyle name="20% - Accent4 3 2 3 2" xfId="40418" hidden="1" xr:uid="{00000000-0005-0000-0000-0000EF310000}"/>
    <cellStyle name="20% - Accent4 3 2 3 2" xfId="40811" hidden="1" xr:uid="{00000000-0005-0000-0000-0000F0310000}"/>
    <cellStyle name="20% - Accent4 3 2 3 2" xfId="40959" hidden="1" xr:uid="{00000000-0005-0000-0000-0000F1310000}"/>
    <cellStyle name="20% - Accent4 3 2 3 2" xfId="41297" hidden="1" xr:uid="{00000000-0005-0000-0000-0000F2310000}"/>
    <cellStyle name="20% - Accent4 3 2 3 2" xfId="41634" hidden="1" xr:uid="{00000000-0005-0000-0000-0000F3310000}"/>
    <cellStyle name="20% - Accent4 3 2 3 2" xfId="42199" hidden="1" xr:uid="{00000000-0005-0000-0000-0000F4310000}"/>
    <cellStyle name="20% - Accent4 3 2 3 2" xfId="42314" hidden="1" xr:uid="{00000000-0005-0000-0000-0000F5310000}"/>
    <cellStyle name="20% - Accent4 3 2 3 2" xfId="43037" hidden="1" xr:uid="{00000000-0005-0000-0000-0000F6310000}"/>
    <cellStyle name="20% - Accent4 3 2 3 2" xfId="43210" hidden="1" xr:uid="{00000000-0005-0000-0000-0000F7310000}"/>
    <cellStyle name="20% - Accent4 3 2 3 2" xfId="43603" hidden="1" xr:uid="{00000000-0005-0000-0000-0000F8310000}"/>
    <cellStyle name="20% - Accent4 3 2 3 2" xfId="43751" hidden="1" xr:uid="{00000000-0005-0000-0000-0000F9310000}"/>
    <cellStyle name="20% - Accent4 3 2 3 2" xfId="44089" hidden="1" xr:uid="{00000000-0005-0000-0000-0000FA310000}"/>
    <cellStyle name="20% - Accent4 3 2 3 2" xfId="44426" hidden="1" xr:uid="{00000000-0005-0000-0000-0000FB310000}"/>
    <cellStyle name="20% - Accent4 3 2 3 2" xfId="38599" hidden="1" xr:uid="{00000000-0005-0000-0000-0000FC310000}"/>
    <cellStyle name="20% - Accent4 3 2 3 2" xfId="32762" hidden="1" xr:uid="{00000000-0005-0000-0000-0000FD310000}"/>
    <cellStyle name="20% - Accent4 3 2 3 2" xfId="30264" hidden="1" xr:uid="{00000000-0005-0000-0000-0000FE310000}"/>
    <cellStyle name="20% - Accent4 3 2 3 2" xfId="29619" hidden="1" xr:uid="{00000000-0005-0000-0000-0000FF310000}"/>
    <cellStyle name="20% - Accent4 3 2 3 2" xfId="28400" hidden="1" xr:uid="{00000000-0005-0000-0000-000000320000}"/>
    <cellStyle name="20% - Accent4 3 2 3 2" xfId="27830" hidden="1" xr:uid="{00000000-0005-0000-0000-000001320000}"/>
    <cellStyle name="20% - Accent4 3 2 3 2" xfId="26671" hidden="1" xr:uid="{00000000-0005-0000-0000-000002320000}"/>
    <cellStyle name="20% - Accent4 3 2 3 2" xfId="25569" hidden="1" xr:uid="{00000000-0005-0000-0000-000003320000}"/>
    <cellStyle name="20% - Accent4 3 2 3 2" xfId="45129" hidden="1" xr:uid="{00000000-0005-0000-0000-000004320000}"/>
    <cellStyle name="20% - Accent4 3 2 3 2" xfId="45244" hidden="1" xr:uid="{00000000-0005-0000-0000-000005320000}"/>
    <cellStyle name="20% - Accent4 3 2 3 2" xfId="45967" hidden="1" xr:uid="{00000000-0005-0000-0000-000006320000}"/>
    <cellStyle name="20% - Accent4 3 2 3 2" xfId="46140" hidden="1" xr:uid="{00000000-0005-0000-0000-000007320000}"/>
    <cellStyle name="20% - Accent4 3 2 3 2" xfId="46533" hidden="1" xr:uid="{00000000-0005-0000-0000-000008320000}"/>
    <cellStyle name="20% - Accent4 3 2 3 2" xfId="46681" hidden="1" xr:uid="{00000000-0005-0000-0000-000009320000}"/>
    <cellStyle name="20% - Accent4 3 2 3 2" xfId="47019" hidden="1" xr:uid="{00000000-0005-0000-0000-00000A320000}"/>
    <cellStyle name="20% - Accent4 3 2 3 2" xfId="47356" hidden="1" xr:uid="{00000000-0005-0000-0000-00000B320000}"/>
    <cellStyle name="20% - Accent4 3 2 3 2" xfId="47921" hidden="1" xr:uid="{00000000-0005-0000-0000-00000C320000}"/>
    <cellStyle name="20% - Accent4 3 2 3 2" xfId="48036" hidden="1" xr:uid="{00000000-0005-0000-0000-00000D320000}"/>
    <cellStyle name="20% - Accent4 3 2 3 2" xfId="48759" hidden="1" xr:uid="{00000000-0005-0000-0000-00000E320000}"/>
    <cellStyle name="20% - Accent4 3 2 3 2" xfId="48932" hidden="1" xr:uid="{00000000-0005-0000-0000-00000F320000}"/>
    <cellStyle name="20% - Accent4 3 2 3 2" xfId="49325" hidden="1" xr:uid="{00000000-0005-0000-0000-000010320000}"/>
    <cellStyle name="20% - Accent4 3 2 3 2" xfId="49473" hidden="1" xr:uid="{00000000-0005-0000-0000-000011320000}"/>
    <cellStyle name="20% - Accent4 3 2 3 2" xfId="49811" hidden="1" xr:uid="{00000000-0005-0000-0000-000012320000}"/>
    <cellStyle name="20% - Accent4 3 2 3 2" xfId="50148" hidden="1" xr:uid="{00000000-0005-0000-0000-000013320000}"/>
    <cellStyle name="20% - Accent4 3 2 4 2" xfId="632" hidden="1" xr:uid="{00000000-0005-0000-0000-000014320000}"/>
    <cellStyle name="20% - Accent4 3 2 4 2" xfId="816" hidden="1" xr:uid="{00000000-0005-0000-0000-000015320000}"/>
    <cellStyle name="20% - Accent4 3 2 4 2" xfId="2834" hidden="1" xr:uid="{00000000-0005-0000-0000-000016320000}"/>
    <cellStyle name="20% - Accent4 3 2 4 2" xfId="3198" hidden="1" xr:uid="{00000000-0005-0000-0000-000017320000}"/>
    <cellStyle name="20% - Accent4 3 2 4 2" xfId="4362" hidden="1" xr:uid="{00000000-0005-0000-0000-000018320000}"/>
    <cellStyle name="20% - Accent4 3 2 4 2" xfId="4818" hidden="1" xr:uid="{00000000-0005-0000-0000-000019320000}"/>
    <cellStyle name="20% - Accent4 3 2 4 2" xfId="5660" hidden="1" xr:uid="{00000000-0005-0000-0000-00001A320000}"/>
    <cellStyle name="20% - Accent4 3 2 4 2" xfId="6672" hidden="1" xr:uid="{00000000-0005-0000-0000-00001B320000}"/>
    <cellStyle name="20% - Accent4 3 2 4 2" xfId="8081" hidden="1" xr:uid="{00000000-0005-0000-0000-00001C320000}"/>
    <cellStyle name="20% - Accent4 3 2 4 2" xfId="8196" hidden="1" xr:uid="{00000000-0005-0000-0000-00001D320000}"/>
    <cellStyle name="20% - Accent4 3 2 4 2" xfId="8919" hidden="1" xr:uid="{00000000-0005-0000-0000-00001E320000}"/>
    <cellStyle name="20% - Accent4 3 2 4 2" xfId="9092" hidden="1" xr:uid="{00000000-0005-0000-0000-00001F320000}"/>
    <cellStyle name="20% - Accent4 3 2 4 2" xfId="9485" hidden="1" xr:uid="{00000000-0005-0000-0000-000020320000}"/>
    <cellStyle name="20% - Accent4 3 2 4 2" xfId="9633" hidden="1" xr:uid="{00000000-0005-0000-0000-000021320000}"/>
    <cellStyle name="20% - Accent4 3 2 4 2" xfId="9971" hidden="1" xr:uid="{00000000-0005-0000-0000-000022320000}"/>
    <cellStyle name="20% - Accent4 3 2 4 2" xfId="10308" hidden="1" xr:uid="{00000000-0005-0000-0000-000023320000}"/>
    <cellStyle name="20% - Accent4 3 2 4 2" xfId="10873" hidden="1" xr:uid="{00000000-0005-0000-0000-000024320000}"/>
    <cellStyle name="20% - Accent4 3 2 4 2" xfId="10988" hidden="1" xr:uid="{00000000-0005-0000-0000-000025320000}"/>
    <cellStyle name="20% - Accent4 3 2 4 2" xfId="11711" hidden="1" xr:uid="{00000000-0005-0000-0000-000026320000}"/>
    <cellStyle name="20% - Accent4 3 2 4 2" xfId="11884" hidden="1" xr:uid="{00000000-0005-0000-0000-000027320000}"/>
    <cellStyle name="20% - Accent4 3 2 4 2" xfId="12277" hidden="1" xr:uid="{00000000-0005-0000-0000-000028320000}"/>
    <cellStyle name="20% - Accent4 3 2 4 2" xfId="12425" hidden="1" xr:uid="{00000000-0005-0000-0000-000029320000}"/>
    <cellStyle name="20% - Accent4 3 2 4 2" xfId="12763" hidden="1" xr:uid="{00000000-0005-0000-0000-00002A320000}"/>
    <cellStyle name="20% - Accent4 3 2 4 2" xfId="13100" hidden="1" xr:uid="{00000000-0005-0000-0000-00002B320000}"/>
    <cellStyle name="20% - Accent4 3 2 4 2" xfId="7252" hidden="1" xr:uid="{00000000-0005-0000-0000-00002C320000}"/>
    <cellStyle name="20% - Accent4 3 2 4 2" xfId="6881" hidden="1" xr:uid="{00000000-0005-0000-0000-00002D320000}"/>
    <cellStyle name="20% - Accent4 3 2 4 2" xfId="4728" hidden="1" xr:uid="{00000000-0005-0000-0000-00002E320000}"/>
    <cellStyle name="20% - Accent4 3 2 4 2" xfId="4196" hidden="1" xr:uid="{00000000-0005-0000-0000-00002F320000}"/>
    <cellStyle name="20% - Accent4 3 2 4 2" xfId="3082" hidden="1" xr:uid="{00000000-0005-0000-0000-000030320000}"/>
    <cellStyle name="20% - Accent4 3 2 4 2" xfId="2615" hidden="1" xr:uid="{00000000-0005-0000-0000-000031320000}"/>
    <cellStyle name="20% - Accent4 3 2 4 2" xfId="1418" hidden="1" xr:uid="{00000000-0005-0000-0000-000032320000}"/>
    <cellStyle name="20% - Accent4 3 2 4 2" xfId="371" hidden="1" xr:uid="{00000000-0005-0000-0000-000033320000}"/>
    <cellStyle name="20% - Accent4 3 2 4 2" xfId="14236" hidden="1" xr:uid="{00000000-0005-0000-0000-000034320000}"/>
    <cellStyle name="20% - Accent4 3 2 4 2" xfId="14351" hidden="1" xr:uid="{00000000-0005-0000-0000-000035320000}"/>
    <cellStyle name="20% - Accent4 3 2 4 2" xfId="15074" hidden="1" xr:uid="{00000000-0005-0000-0000-000036320000}"/>
    <cellStyle name="20% - Accent4 3 2 4 2" xfId="15247" hidden="1" xr:uid="{00000000-0005-0000-0000-000037320000}"/>
    <cellStyle name="20% - Accent4 3 2 4 2" xfId="15640" hidden="1" xr:uid="{00000000-0005-0000-0000-000038320000}"/>
    <cellStyle name="20% - Accent4 3 2 4 2" xfId="15788" hidden="1" xr:uid="{00000000-0005-0000-0000-000039320000}"/>
    <cellStyle name="20% - Accent4 3 2 4 2" xfId="16126" hidden="1" xr:uid="{00000000-0005-0000-0000-00003A320000}"/>
    <cellStyle name="20% - Accent4 3 2 4 2" xfId="16463" hidden="1" xr:uid="{00000000-0005-0000-0000-00003B320000}"/>
    <cellStyle name="20% - Accent4 3 2 4 2" xfId="17028" hidden="1" xr:uid="{00000000-0005-0000-0000-00003C320000}"/>
    <cellStyle name="20% - Accent4 3 2 4 2" xfId="17143" hidden="1" xr:uid="{00000000-0005-0000-0000-00003D320000}"/>
    <cellStyle name="20% - Accent4 3 2 4 2" xfId="17866" hidden="1" xr:uid="{00000000-0005-0000-0000-00003E320000}"/>
    <cellStyle name="20% - Accent4 3 2 4 2" xfId="18039" hidden="1" xr:uid="{00000000-0005-0000-0000-00003F320000}"/>
    <cellStyle name="20% - Accent4 3 2 4 2" xfId="18432" hidden="1" xr:uid="{00000000-0005-0000-0000-000040320000}"/>
    <cellStyle name="20% - Accent4 3 2 4 2" xfId="18580" hidden="1" xr:uid="{00000000-0005-0000-0000-000041320000}"/>
    <cellStyle name="20% - Accent4 3 2 4 2" xfId="18918" hidden="1" xr:uid="{00000000-0005-0000-0000-000042320000}"/>
    <cellStyle name="20% - Accent4 3 2 4 2" xfId="19255" hidden="1" xr:uid="{00000000-0005-0000-0000-000043320000}"/>
    <cellStyle name="20% - Accent4 3 2 4 2" xfId="13515" hidden="1" xr:uid="{00000000-0005-0000-0000-000044320000}"/>
    <cellStyle name="20% - Accent4 3 2 4 2" xfId="7677" hidden="1" xr:uid="{00000000-0005-0000-0000-000045320000}"/>
    <cellStyle name="20% - Accent4 3 2 4 2" xfId="5185" hidden="1" xr:uid="{00000000-0005-0000-0000-000046320000}"/>
    <cellStyle name="20% - Accent4 3 2 4 2" xfId="4546" hidden="1" xr:uid="{00000000-0005-0000-0000-000047320000}"/>
    <cellStyle name="20% - Accent4 3 2 4 2" xfId="3316" hidden="1" xr:uid="{00000000-0005-0000-0000-000048320000}"/>
    <cellStyle name="20% - Accent4 3 2 4 2" xfId="2748" hidden="1" xr:uid="{00000000-0005-0000-0000-000049320000}"/>
    <cellStyle name="20% - Accent4 3 2 4 2" xfId="1593" hidden="1" xr:uid="{00000000-0005-0000-0000-00004A320000}"/>
    <cellStyle name="20% - Accent4 3 2 4 2" xfId="488" hidden="1" xr:uid="{00000000-0005-0000-0000-00004B320000}"/>
    <cellStyle name="20% - Accent4 3 2 4 2" xfId="19958" hidden="1" xr:uid="{00000000-0005-0000-0000-00004C320000}"/>
    <cellStyle name="20% - Accent4 3 2 4 2" xfId="20073" hidden="1" xr:uid="{00000000-0005-0000-0000-00004D320000}"/>
    <cellStyle name="20% - Accent4 3 2 4 2" xfId="20796" hidden="1" xr:uid="{00000000-0005-0000-0000-00004E320000}"/>
    <cellStyle name="20% - Accent4 3 2 4 2" xfId="20969" hidden="1" xr:uid="{00000000-0005-0000-0000-00004F320000}"/>
    <cellStyle name="20% - Accent4 3 2 4 2" xfId="21362" hidden="1" xr:uid="{00000000-0005-0000-0000-000050320000}"/>
    <cellStyle name="20% - Accent4 3 2 4 2" xfId="21510" hidden="1" xr:uid="{00000000-0005-0000-0000-000051320000}"/>
    <cellStyle name="20% - Accent4 3 2 4 2" xfId="21848" hidden="1" xr:uid="{00000000-0005-0000-0000-000052320000}"/>
    <cellStyle name="20% - Accent4 3 2 4 2" xfId="22185" hidden="1" xr:uid="{00000000-0005-0000-0000-000053320000}"/>
    <cellStyle name="20% - Accent4 3 2 4 2" xfId="22750" hidden="1" xr:uid="{00000000-0005-0000-0000-000054320000}"/>
    <cellStyle name="20% - Accent4 3 2 4 2" xfId="22865" hidden="1" xr:uid="{00000000-0005-0000-0000-000055320000}"/>
    <cellStyle name="20% - Accent4 3 2 4 2" xfId="23588" hidden="1" xr:uid="{00000000-0005-0000-0000-000056320000}"/>
    <cellStyle name="20% - Accent4 3 2 4 2" xfId="23761" hidden="1" xr:uid="{00000000-0005-0000-0000-000057320000}"/>
    <cellStyle name="20% - Accent4 3 2 4 2" xfId="24154" hidden="1" xr:uid="{00000000-0005-0000-0000-000058320000}"/>
    <cellStyle name="20% - Accent4 3 2 4 2" xfId="24302" hidden="1" xr:uid="{00000000-0005-0000-0000-000059320000}"/>
    <cellStyle name="20% - Accent4 3 2 4 2" xfId="24640" hidden="1" xr:uid="{00000000-0005-0000-0000-00005A320000}"/>
    <cellStyle name="20% - Accent4 3 2 4 2" xfId="24977" hidden="1" xr:uid="{00000000-0005-0000-0000-00005B320000}"/>
    <cellStyle name="20% - Accent4 3 2 4 2" xfId="25760" hidden="1" xr:uid="{00000000-0005-0000-0000-00005C320000}"/>
    <cellStyle name="20% - Accent4 3 2 4 2" xfId="25944" hidden="1" xr:uid="{00000000-0005-0000-0000-00005D320000}"/>
    <cellStyle name="20% - Accent4 3 2 4 2" xfId="27962" hidden="1" xr:uid="{00000000-0005-0000-0000-00005E320000}"/>
    <cellStyle name="20% - Accent4 3 2 4 2" xfId="28326" hidden="1" xr:uid="{00000000-0005-0000-0000-00005F320000}"/>
    <cellStyle name="20% - Accent4 3 2 4 2" xfId="29490" hidden="1" xr:uid="{00000000-0005-0000-0000-000060320000}"/>
    <cellStyle name="20% - Accent4 3 2 4 2" xfId="29946" hidden="1" xr:uid="{00000000-0005-0000-0000-000061320000}"/>
    <cellStyle name="20% - Accent4 3 2 4 2" xfId="30788" hidden="1" xr:uid="{00000000-0005-0000-0000-000062320000}"/>
    <cellStyle name="20% - Accent4 3 2 4 2" xfId="31800" hidden="1" xr:uid="{00000000-0005-0000-0000-000063320000}"/>
    <cellStyle name="20% - Accent4 3 2 4 2" xfId="33209" hidden="1" xr:uid="{00000000-0005-0000-0000-000064320000}"/>
    <cellStyle name="20% - Accent4 3 2 4 2" xfId="33324" hidden="1" xr:uid="{00000000-0005-0000-0000-000065320000}"/>
    <cellStyle name="20% - Accent4 3 2 4 2" xfId="34047" hidden="1" xr:uid="{00000000-0005-0000-0000-000066320000}"/>
    <cellStyle name="20% - Accent4 3 2 4 2" xfId="34220" hidden="1" xr:uid="{00000000-0005-0000-0000-000067320000}"/>
    <cellStyle name="20% - Accent4 3 2 4 2" xfId="34613" hidden="1" xr:uid="{00000000-0005-0000-0000-000068320000}"/>
    <cellStyle name="20% - Accent4 3 2 4 2" xfId="34761" hidden="1" xr:uid="{00000000-0005-0000-0000-000069320000}"/>
    <cellStyle name="20% - Accent4 3 2 4 2" xfId="35099" hidden="1" xr:uid="{00000000-0005-0000-0000-00006A320000}"/>
    <cellStyle name="20% - Accent4 3 2 4 2" xfId="35436" hidden="1" xr:uid="{00000000-0005-0000-0000-00006B320000}"/>
    <cellStyle name="20% - Accent4 3 2 4 2" xfId="36001" hidden="1" xr:uid="{00000000-0005-0000-0000-00006C320000}"/>
    <cellStyle name="20% - Accent4 3 2 4 2" xfId="36116" hidden="1" xr:uid="{00000000-0005-0000-0000-00006D320000}"/>
    <cellStyle name="20% - Accent4 3 2 4 2" xfId="36839" hidden="1" xr:uid="{00000000-0005-0000-0000-00006E320000}"/>
    <cellStyle name="20% - Accent4 3 2 4 2" xfId="37012" hidden="1" xr:uid="{00000000-0005-0000-0000-00006F320000}"/>
    <cellStyle name="20% - Accent4 3 2 4 2" xfId="37405" hidden="1" xr:uid="{00000000-0005-0000-0000-000070320000}"/>
    <cellStyle name="20% - Accent4 3 2 4 2" xfId="37553" hidden="1" xr:uid="{00000000-0005-0000-0000-000071320000}"/>
    <cellStyle name="20% - Accent4 3 2 4 2" xfId="37891" hidden="1" xr:uid="{00000000-0005-0000-0000-000072320000}"/>
    <cellStyle name="20% - Accent4 3 2 4 2" xfId="38228" hidden="1" xr:uid="{00000000-0005-0000-0000-000073320000}"/>
    <cellStyle name="20% - Accent4 3 2 4 2" xfId="32380" hidden="1" xr:uid="{00000000-0005-0000-0000-000074320000}"/>
    <cellStyle name="20% - Accent4 3 2 4 2" xfId="32009" hidden="1" xr:uid="{00000000-0005-0000-0000-000075320000}"/>
    <cellStyle name="20% - Accent4 3 2 4 2" xfId="29856" hidden="1" xr:uid="{00000000-0005-0000-0000-000076320000}"/>
    <cellStyle name="20% - Accent4 3 2 4 2" xfId="29324" hidden="1" xr:uid="{00000000-0005-0000-0000-000077320000}"/>
    <cellStyle name="20% - Accent4 3 2 4 2" xfId="28210" hidden="1" xr:uid="{00000000-0005-0000-0000-000078320000}"/>
    <cellStyle name="20% - Accent4 3 2 4 2" xfId="27743" hidden="1" xr:uid="{00000000-0005-0000-0000-000079320000}"/>
    <cellStyle name="20% - Accent4 3 2 4 2" xfId="26546" hidden="1" xr:uid="{00000000-0005-0000-0000-00007A320000}"/>
    <cellStyle name="20% - Accent4 3 2 4 2" xfId="25499" hidden="1" xr:uid="{00000000-0005-0000-0000-00007B320000}"/>
    <cellStyle name="20% - Accent4 3 2 4 2" xfId="39364" hidden="1" xr:uid="{00000000-0005-0000-0000-00007C320000}"/>
    <cellStyle name="20% - Accent4 3 2 4 2" xfId="39479" hidden="1" xr:uid="{00000000-0005-0000-0000-00007D320000}"/>
    <cellStyle name="20% - Accent4 3 2 4 2" xfId="40202" hidden="1" xr:uid="{00000000-0005-0000-0000-00007E320000}"/>
    <cellStyle name="20% - Accent4 3 2 4 2" xfId="40375" hidden="1" xr:uid="{00000000-0005-0000-0000-00007F320000}"/>
    <cellStyle name="20% - Accent4 3 2 4 2" xfId="40768" hidden="1" xr:uid="{00000000-0005-0000-0000-000080320000}"/>
    <cellStyle name="20% - Accent4 3 2 4 2" xfId="40916" hidden="1" xr:uid="{00000000-0005-0000-0000-000081320000}"/>
    <cellStyle name="20% - Accent4 3 2 4 2" xfId="41254" hidden="1" xr:uid="{00000000-0005-0000-0000-000082320000}"/>
    <cellStyle name="20% - Accent4 3 2 4 2" xfId="41591" hidden="1" xr:uid="{00000000-0005-0000-0000-000083320000}"/>
    <cellStyle name="20% - Accent4 3 2 4 2" xfId="42156" hidden="1" xr:uid="{00000000-0005-0000-0000-000084320000}"/>
    <cellStyle name="20% - Accent4 3 2 4 2" xfId="42271" hidden="1" xr:uid="{00000000-0005-0000-0000-000085320000}"/>
    <cellStyle name="20% - Accent4 3 2 4 2" xfId="42994" hidden="1" xr:uid="{00000000-0005-0000-0000-000086320000}"/>
    <cellStyle name="20% - Accent4 3 2 4 2" xfId="43167" hidden="1" xr:uid="{00000000-0005-0000-0000-000087320000}"/>
    <cellStyle name="20% - Accent4 3 2 4 2" xfId="43560" hidden="1" xr:uid="{00000000-0005-0000-0000-000088320000}"/>
    <cellStyle name="20% - Accent4 3 2 4 2" xfId="43708" hidden="1" xr:uid="{00000000-0005-0000-0000-000089320000}"/>
    <cellStyle name="20% - Accent4 3 2 4 2" xfId="44046" hidden="1" xr:uid="{00000000-0005-0000-0000-00008A320000}"/>
    <cellStyle name="20% - Accent4 3 2 4 2" xfId="44383" hidden="1" xr:uid="{00000000-0005-0000-0000-00008B320000}"/>
    <cellStyle name="20% - Accent4 3 2 4 2" xfId="38643" hidden="1" xr:uid="{00000000-0005-0000-0000-00008C320000}"/>
    <cellStyle name="20% - Accent4 3 2 4 2" xfId="32805" hidden="1" xr:uid="{00000000-0005-0000-0000-00008D320000}"/>
    <cellStyle name="20% - Accent4 3 2 4 2" xfId="30313" hidden="1" xr:uid="{00000000-0005-0000-0000-00008E320000}"/>
    <cellStyle name="20% - Accent4 3 2 4 2" xfId="29674" hidden="1" xr:uid="{00000000-0005-0000-0000-00008F320000}"/>
    <cellStyle name="20% - Accent4 3 2 4 2" xfId="28444" hidden="1" xr:uid="{00000000-0005-0000-0000-000090320000}"/>
    <cellStyle name="20% - Accent4 3 2 4 2" xfId="27876" hidden="1" xr:uid="{00000000-0005-0000-0000-000091320000}"/>
    <cellStyle name="20% - Accent4 3 2 4 2" xfId="26721" hidden="1" xr:uid="{00000000-0005-0000-0000-000092320000}"/>
    <cellStyle name="20% - Accent4 3 2 4 2" xfId="25616" hidden="1" xr:uid="{00000000-0005-0000-0000-000093320000}"/>
    <cellStyle name="20% - Accent4 3 2 4 2" xfId="45086" hidden="1" xr:uid="{00000000-0005-0000-0000-000094320000}"/>
    <cellStyle name="20% - Accent4 3 2 4 2" xfId="45201" hidden="1" xr:uid="{00000000-0005-0000-0000-000095320000}"/>
    <cellStyle name="20% - Accent4 3 2 4 2" xfId="45924" hidden="1" xr:uid="{00000000-0005-0000-0000-000096320000}"/>
    <cellStyle name="20% - Accent4 3 2 4 2" xfId="46097" hidden="1" xr:uid="{00000000-0005-0000-0000-000097320000}"/>
    <cellStyle name="20% - Accent4 3 2 4 2" xfId="46490" hidden="1" xr:uid="{00000000-0005-0000-0000-000098320000}"/>
    <cellStyle name="20% - Accent4 3 2 4 2" xfId="46638" hidden="1" xr:uid="{00000000-0005-0000-0000-000099320000}"/>
    <cellStyle name="20% - Accent4 3 2 4 2" xfId="46976" hidden="1" xr:uid="{00000000-0005-0000-0000-00009A320000}"/>
    <cellStyle name="20% - Accent4 3 2 4 2" xfId="47313" hidden="1" xr:uid="{00000000-0005-0000-0000-00009B320000}"/>
    <cellStyle name="20% - Accent4 3 2 4 2" xfId="47878" hidden="1" xr:uid="{00000000-0005-0000-0000-00009C320000}"/>
    <cellStyle name="20% - Accent4 3 2 4 2" xfId="47993" hidden="1" xr:uid="{00000000-0005-0000-0000-00009D320000}"/>
    <cellStyle name="20% - Accent4 3 2 4 2" xfId="48716" hidden="1" xr:uid="{00000000-0005-0000-0000-00009E320000}"/>
    <cellStyle name="20% - Accent4 3 2 4 2" xfId="48889" hidden="1" xr:uid="{00000000-0005-0000-0000-00009F320000}"/>
    <cellStyle name="20% - Accent4 3 2 4 2" xfId="49282" hidden="1" xr:uid="{00000000-0005-0000-0000-0000A0320000}"/>
    <cellStyle name="20% - Accent4 3 2 4 2" xfId="49430" hidden="1" xr:uid="{00000000-0005-0000-0000-0000A1320000}"/>
    <cellStyle name="20% - Accent4 3 2 4 2" xfId="49768" hidden="1" xr:uid="{00000000-0005-0000-0000-0000A2320000}"/>
    <cellStyle name="20% - Accent4 3 2 4 2" xfId="50105" hidden="1" xr:uid="{00000000-0005-0000-0000-0000A3320000}"/>
    <cellStyle name="20% - Accent4 3 3 3 2" xfId="631" hidden="1" xr:uid="{00000000-0005-0000-0000-0000A4320000}"/>
    <cellStyle name="20% - Accent4 3 3 3 2" xfId="815" hidden="1" xr:uid="{00000000-0005-0000-0000-0000A5320000}"/>
    <cellStyle name="20% - Accent4 3 3 3 2" xfId="2833" hidden="1" xr:uid="{00000000-0005-0000-0000-0000A6320000}"/>
    <cellStyle name="20% - Accent4 3 3 3 2" xfId="3197" hidden="1" xr:uid="{00000000-0005-0000-0000-0000A7320000}"/>
    <cellStyle name="20% - Accent4 3 3 3 2" xfId="4361" hidden="1" xr:uid="{00000000-0005-0000-0000-0000A8320000}"/>
    <cellStyle name="20% - Accent4 3 3 3 2" xfId="4817" hidden="1" xr:uid="{00000000-0005-0000-0000-0000A9320000}"/>
    <cellStyle name="20% - Accent4 3 3 3 2" xfId="5659" hidden="1" xr:uid="{00000000-0005-0000-0000-0000AA320000}"/>
    <cellStyle name="20% - Accent4 3 3 3 2" xfId="6671" hidden="1" xr:uid="{00000000-0005-0000-0000-0000AB320000}"/>
    <cellStyle name="20% - Accent4 3 3 3 2" xfId="8080" hidden="1" xr:uid="{00000000-0005-0000-0000-0000AC320000}"/>
    <cellStyle name="20% - Accent4 3 3 3 2" xfId="8195" hidden="1" xr:uid="{00000000-0005-0000-0000-0000AD320000}"/>
    <cellStyle name="20% - Accent4 3 3 3 2" xfId="8918" hidden="1" xr:uid="{00000000-0005-0000-0000-0000AE320000}"/>
    <cellStyle name="20% - Accent4 3 3 3 2" xfId="9091" hidden="1" xr:uid="{00000000-0005-0000-0000-0000AF320000}"/>
    <cellStyle name="20% - Accent4 3 3 3 2" xfId="9484" hidden="1" xr:uid="{00000000-0005-0000-0000-0000B0320000}"/>
    <cellStyle name="20% - Accent4 3 3 3 2" xfId="9632" hidden="1" xr:uid="{00000000-0005-0000-0000-0000B1320000}"/>
    <cellStyle name="20% - Accent4 3 3 3 2" xfId="9970" hidden="1" xr:uid="{00000000-0005-0000-0000-0000B2320000}"/>
    <cellStyle name="20% - Accent4 3 3 3 2" xfId="10307" hidden="1" xr:uid="{00000000-0005-0000-0000-0000B3320000}"/>
    <cellStyle name="20% - Accent4 3 3 3 2" xfId="10872" hidden="1" xr:uid="{00000000-0005-0000-0000-0000B4320000}"/>
    <cellStyle name="20% - Accent4 3 3 3 2" xfId="10987" hidden="1" xr:uid="{00000000-0005-0000-0000-0000B5320000}"/>
    <cellStyle name="20% - Accent4 3 3 3 2" xfId="11710" hidden="1" xr:uid="{00000000-0005-0000-0000-0000B6320000}"/>
    <cellStyle name="20% - Accent4 3 3 3 2" xfId="11883" hidden="1" xr:uid="{00000000-0005-0000-0000-0000B7320000}"/>
    <cellStyle name="20% - Accent4 3 3 3 2" xfId="12276" hidden="1" xr:uid="{00000000-0005-0000-0000-0000B8320000}"/>
    <cellStyle name="20% - Accent4 3 3 3 2" xfId="12424" hidden="1" xr:uid="{00000000-0005-0000-0000-0000B9320000}"/>
    <cellStyle name="20% - Accent4 3 3 3 2" xfId="12762" hidden="1" xr:uid="{00000000-0005-0000-0000-0000BA320000}"/>
    <cellStyle name="20% - Accent4 3 3 3 2" xfId="13099" hidden="1" xr:uid="{00000000-0005-0000-0000-0000BB320000}"/>
    <cellStyle name="20% - Accent4 3 3 3 2" xfId="7253" hidden="1" xr:uid="{00000000-0005-0000-0000-0000BC320000}"/>
    <cellStyle name="20% - Accent4 3 3 3 2" xfId="6882" hidden="1" xr:uid="{00000000-0005-0000-0000-0000BD320000}"/>
    <cellStyle name="20% - Accent4 3 3 3 2" xfId="4729" hidden="1" xr:uid="{00000000-0005-0000-0000-0000BE320000}"/>
    <cellStyle name="20% - Accent4 3 3 3 2" xfId="4197" hidden="1" xr:uid="{00000000-0005-0000-0000-0000BF320000}"/>
    <cellStyle name="20% - Accent4 3 3 3 2" xfId="3083" hidden="1" xr:uid="{00000000-0005-0000-0000-0000C0320000}"/>
    <cellStyle name="20% - Accent4 3 3 3 2" xfId="2616" hidden="1" xr:uid="{00000000-0005-0000-0000-0000C1320000}"/>
    <cellStyle name="20% - Accent4 3 3 3 2" xfId="1419" hidden="1" xr:uid="{00000000-0005-0000-0000-0000C2320000}"/>
    <cellStyle name="20% - Accent4 3 3 3 2" xfId="374" hidden="1" xr:uid="{00000000-0005-0000-0000-0000C3320000}"/>
    <cellStyle name="20% - Accent4 3 3 3 2" xfId="14235" hidden="1" xr:uid="{00000000-0005-0000-0000-0000C4320000}"/>
    <cellStyle name="20% - Accent4 3 3 3 2" xfId="14350" hidden="1" xr:uid="{00000000-0005-0000-0000-0000C5320000}"/>
    <cellStyle name="20% - Accent4 3 3 3 2" xfId="15073" hidden="1" xr:uid="{00000000-0005-0000-0000-0000C6320000}"/>
    <cellStyle name="20% - Accent4 3 3 3 2" xfId="15246" hidden="1" xr:uid="{00000000-0005-0000-0000-0000C7320000}"/>
    <cellStyle name="20% - Accent4 3 3 3 2" xfId="15639" hidden="1" xr:uid="{00000000-0005-0000-0000-0000C8320000}"/>
    <cellStyle name="20% - Accent4 3 3 3 2" xfId="15787" hidden="1" xr:uid="{00000000-0005-0000-0000-0000C9320000}"/>
    <cellStyle name="20% - Accent4 3 3 3 2" xfId="16125" hidden="1" xr:uid="{00000000-0005-0000-0000-0000CA320000}"/>
    <cellStyle name="20% - Accent4 3 3 3 2" xfId="16462" hidden="1" xr:uid="{00000000-0005-0000-0000-0000CB320000}"/>
    <cellStyle name="20% - Accent4 3 3 3 2" xfId="17027" hidden="1" xr:uid="{00000000-0005-0000-0000-0000CC320000}"/>
    <cellStyle name="20% - Accent4 3 3 3 2" xfId="17142" hidden="1" xr:uid="{00000000-0005-0000-0000-0000CD320000}"/>
    <cellStyle name="20% - Accent4 3 3 3 2" xfId="17865" hidden="1" xr:uid="{00000000-0005-0000-0000-0000CE320000}"/>
    <cellStyle name="20% - Accent4 3 3 3 2" xfId="18038" hidden="1" xr:uid="{00000000-0005-0000-0000-0000CF320000}"/>
    <cellStyle name="20% - Accent4 3 3 3 2" xfId="18431" hidden="1" xr:uid="{00000000-0005-0000-0000-0000D0320000}"/>
    <cellStyle name="20% - Accent4 3 3 3 2" xfId="18579" hidden="1" xr:uid="{00000000-0005-0000-0000-0000D1320000}"/>
    <cellStyle name="20% - Accent4 3 3 3 2" xfId="18917" hidden="1" xr:uid="{00000000-0005-0000-0000-0000D2320000}"/>
    <cellStyle name="20% - Accent4 3 3 3 2" xfId="19254" hidden="1" xr:uid="{00000000-0005-0000-0000-0000D3320000}"/>
    <cellStyle name="20% - Accent4 3 3 3 2" xfId="13516" hidden="1" xr:uid="{00000000-0005-0000-0000-0000D4320000}"/>
    <cellStyle name="20% - Accent4 3 3 3 2" xfId="7678" hidden="1" xr:uid="{00000000-0005-0000-0000-0000D5320000}"/>
    <cellStyle name="20% - Accent4 3 3 3 2" xfId="5186" hidden="1" xr:uid="{00000000-0005-0000-0000-0000D6320000}"/>
    <cellStyle name="20% - Accent4 3 3 3 2" xfId="4548" hidden="1" xr:uid="{00000000-0005-0000-0000-0000D7320000}"/>
    <cellStyle name="20% - Accent4 3 3 3 2" xfId="3317" hidden="1" xr:uid="{00000000-0005-0000-0000-0000D8320000}"/>
    <cellStyle name="20% - Accent4 3 3 3 2" xfId="2749" hidden="1" xr:uid="{00000000-0005-0000-0000-0000D9320000}"/>
    <cellStyle name="20% - Accent4 3 3 3 2" xfId="1594" hidden="1" xr:uid="{00000000-0005-0000-0000-0000DA320000}"/>
    <cellStyle name="20% - Accent4 3 3 3 2" xfId="490" hidden="1" xr:uid="{00000000-0005-0000-0000-0000DB320000}"/>
    <cellStyle name="20% - Accent4 3 3 3 2" xfId="19957" hidden="1" xr:uid="{00000000-0005-0000-0000-0000DC320000}"/>
    <cellStyle name="20% - Accent4 3 3 3 2" xfId="20072" hidden="1" xr:uid="{00000000-0005-0000-0000-0000DD320000}"/>
    <cellStyle name="20% - Accent4 3 3 3 2" xfId="20795" hidden="1" xr:uid="{00000000-0005-0000-0000-0000DE320000}"/>
    <cellStyle name="20% - Accent4 3 3 3 2" xfId="20968" hidden="1" xr:uid="{00000000-0005-0000-0000-0000DF320000}"/>
    <cellStyle name="20% - Accent4 3 3 3 2" xfId="21361" hidden="1" xr:uid="{00000000-0005-0000-0000-0000E0320000}"/>
    <cellStyle name="20% - Accent4 3 3 3 2" xfId="21509" hidden="1" xr:uid="{00000000-0005-0000-0000-0000E1320000}"/>
    <cellStyle name="20% - Accent4 3 3 3 2" xfId="21847" hidden="1" xr:uid="{00000000-0005-0000-0000-0000E2320000}"/>
    <cellStyle name="20% - Accent4 3 3 3 2" xfId="22184" hidden="1" xr:uid="{00000000-0005-0000-0000-0000E3320000}"/>
    <cellStyle name="20% - Accent4 3 3 3 2" xfId="22749" hidden="1" xr:uid="{00000000-0005-0000-0000-0000E4320000}"/>
    <cellStyle name="20% - Accent4 3 3 3 2" xfId="22864" hidden="1" xr:uid="{00000000-0005-0000-0000-0000E5320000}"/>
    <cellStyle name="20% - Accent4 3 3 3 2" xfId="23587" hidden="1" xr:uid="{00000000-0005-0000-0000-0000E6320000}"/>
    <cellStyle name="20% - Accent4 3 3 3 2" xfId="23760" hidden="1" xr:uid="{00000000-0005-0000-0000-0000E7320000}"/>
    <cellStyle name="20% - Accent4 3 3 3 2" xfId="24153" hidden="1" xr:uid="{00000000-0005-0000-0000-0000E8320000}"/>
    <cellStyle name="20% - Accent4 3 3 3 2" xfId="24301" hidden="1" xr:uid="{00000000-0005-0000-0000-0000E9320000}"/>
    <cellStyle name="20% - Accent4 3 3 3 2" xfId="24639" hidden="1" xr:uid="{00000000-0005-0000-0000-0000EA320000}"/>
    <cellStyle name="20% - Accent4 3 3 3 2" xfId="24976" hidden="1" xr:uid="{00000000-0005-0000-0000-0000EB320000}"/>
    <cellStyle name="20% - Accent4 3 3 3 2" xfId="25759" hidden="1" xr:uid="{00000000-0005-0000-0000-0000EC320000}"/>
    <cellStyle name="20% - Accent4 3 3 3 2" xfId="25943" hidden="1" xr:uid="{00000000-0005-0000-0000-0000ED320000}"/>
    <cellStyle name="20% - Accent4 3 3 3 2" xfId="27961" hidden="1" xr:uid="{00000000-0005-0000-0000-0000EE320000}"/>
    <cellStyle name="20% - Accent4 3 3 3 2" xfId="28325" hidden="1" xr:uid="{00000000-0005-0000-0000-0000EF320000}"/>
    <cellStyle name="20% - Accent4 3 3 3 2" xfId="29489" hidden="1" xr:uid="{00000000-0005-0000-0000-0000F0320000}"/>
    <cellStyle name="20% - Accent4 3 3 3 2" xfId="29945" hidden="1" xr:uid="{00000000-0005-0000-0000-0000F1320000}"/>
    <cellStyle name="20% - Accent4 3 3 3 2" xfId="30787" hidden="1" xr:uid="{00000000-0005-0000-0000-0000F2320000}"/>
    <cellStyle name="20% - Accent4 3 3 3 2" xfId="31799" hidden="1" xr:uid="{00000000-0005-0000-0000-0000F3320000}"/>
    <cellStyle name="20% - Accent4 3 3 3 2" xfId="33208" hidden="1" xr:uid="{00000000-0005-0000-0000-0000F4320000}"/>
    <cellStyle name="20% - Accent4 3 3 3 2" xfId="33323" hidden="1" xr:uid="{00000000-0005-0000-0000-0000F5320000}"/>
    <cellStyle name="20% - Accent4 3 3 3 2" xfId="34046" hidden="1" xr:uid="{00000000-0005-0000-0000-0000F6320000}"/>
    <cellStyle name="20% - Accent4 3 3 3 2" xfId="34219" hidden="1" xr:uid="{00000000-0005-0000-0000-0000F7320000}"/>
    <cellStyle name="20% - Accent4 3 3 3 2" xfId="34612" hidden="1" xr:uid="{00000000-0005-0000-0000-0000F8320000}"/>
    <cellStyle name="20% - Accent4 3 3 3 2" xfId="34760" hidden="1" xr:uid="{00000000-0005-0000-0000-0000F9320000}"/>
    <cellStyle name="20% - Accent4 3 3 3 2" xfId="35098" hidden="1" xr:uid="{00000000-0005-0000-0000-0000FA320000}"/>
    <cellStyle name="20% - Accent4 3 3 3 2" xfId="35435" hidden="1" xr:uid="{00000000-0005-0000-0000-0000FB320000}"/>
    <cellStyle name="20% - Accent4 3 3 3 2" xfId="36000" hidden="1" xr:uid="{00000000-0005-0000-0000-0000FC320000}"/>
    <cellStyle name="20% - Accent4 3 3 3 2" xfId="36115" hidden="1" xr:uid="{00000000-0005-0000-0000-0000FD320000}"/>
    <cellStyle name="20% - Accent4 3 3 3 2" xfId="36838" hidden="1" xr:uid="{00000000-0005-0000-0000-0000FE320000}"/>
    <cellStyle name="20% - Accent4 3 3 3 2" xfId="37011" hidden="1" xr:uid="{00000000-0005-0000-0000-0000FF320000}"/>
    <cellStyle name="20% - Accent4 3 3 3 2" xfId="37404" hidden="1" xr:uid="{00000000-0005-0000-0000-000000330000}"/>
    <cellStyle name="20% - Accent4 3 3 3 2" xfId="37552" hidden="1" xr:uid="{00000000-0005-0000-0000-000001330000}"/>
    <cellStyle name="20% - Accent4 3 3 3 2" xfId="37890" hidden="1" xr:uid="{00000000-0005-0000-0000-000002330000}"/>
    <cellStyle name="20% - Accent4 3 3 3 2" xfId="38227" hidden="1" xr:uid="{00000000-0005-0000-0000-000003330000}"/>
    <cellStyle name="20% - Accent4 3 3 3 2" xfId="32381" hidden="1" xr:uid="{00000000-0005-0000-0000-000004330000}"/>
    <cellStyle name="20% - Accent4 3 3 3 2" xfId="32010" hidden="1" xr:uid="{00000000-0005-0000-0000-000005330000}"/>
    <cellStyle name="20% - Accent4 3 3 3 2" xfId="29857" hidden="1" xr:uid="{00000000-0005-0000-0000-000006330000}"/>
    <cellStyle name="20% - Accent4 3 3 3 2" xfId="29325" hidden="1" xr:uid="{00000000-0005-0000-0000-000007330000}"/>
    <cellStyle name="20% - Accent4 3 3 3 2" xfId="28211" hidden="1" xr:uid="{00000000-0005-0000-0000-000008330000}"/>
    <cellStyle name="20% - Accent4 3 3 3 2" xfId="27744" hidden="1" xr:uid="{00000000-0005-0000-0000-000009330000}"/>
    <cellStyle name="20% - Accent4 3 3 3 2" xfId="26547" hidden="1" xr:uid="{00000000-0005-0000-0000-00000A330000}"/>
    <cellStyle name="20% - Accent4 3 3 3 2" xfId="25502" hidden="1" xr:uid="{00000000-0005-0000-0000-00000B330000}"/>
    <cellStyle name="20% - Accent4 3 3 3 2" xfId="39363" hidden="1" xr:uid="{00000000-0005-0000-0000-00000C330000}"/>
    <cellStyle name="20% - Accent4 3 3 3 2" xfId="39478" hidden="1" xr:uid="{00000000-0005-0000-0000-00000D330000}"/>
    <cellStyle name="20% - Accent4 3 3 3 2" xfId="40201" hidden="1" xr:uid="{00000000-0005-0000-0000-00000E330000}"/>
    <cellStyle name="20% - Accent4 3 3 3 2" xfId="40374" hidden="1" xr:uid="{00000000-0005-0000-0000-00000F330000}"/>
    <cellStyle name="20% - Accent4 3 3 3 2" xfId="40767" hidden="1" xr:uid="{00000000-0005-0000-0000-000010330000}"/>
    <cellStyle name="20% - Accent4 3 3 3 2" xfId="40915" hidden="1" xr:uid="{00000000-0005-0000-0000-000011330000}"/>
    <cellStyle name="20% - Accent4 3 3 3 2" xfId="41253" hidden="1" xr:uid="{00000000-0005-0000-0000-000012330000}"/>
    <cellStyle name="20% - Accent4 3 3 3 2" xfId="41590" hidden="1" xr:uid="{00000000-0005-0000-0000-000013330000}"/>
    <cellStyle name="20% - Accent4 3 3 3 2" xfId="42155" hidden="1" xr:uid="{00000000-0005-0000-0000-000014330000}"/>
    <cellStyle name="20% - Accent4 3 3 3 2" xfId="42270" hidden="1" xr:uid="{00000000-0005-0000-0000-000015330000}"/>
    <cellStyle name="20% - Accent4 3 3 3 2" xfId="42993" hidden="1" xr:uid="{00000000-0005-0000-0000-000016330000}"/>
    <cellStyle name="20% - Accent4 3 3 3 2" xfId="43166" hidden="1" xr:uid="{00000000-0005-0000-0000-000017330000}"/>
    <cellStyle name="20% - Accent4 3 3 3 2" xfId="43559" hidden="1" xr:uid="{00000000-0005-0000-0000-000018330000}"/>
    <cellStyle name="20% - Accent4 3 3 3 2" xfId="43707" hidden="1" xr:uid="{00000000-0005-0000-0000-000019330000}"/>
    <cellStyle name="20% - Accent4 3 3 3 2" xfId="44045" hidden="1" xr:uid="{00000000-0005-0000-0000-00001A330000}"/>
    <cellStyle name="20% - Accent4 3 3 3 2" xfId="44382" hidden="1" xr:uid="{00000000-0005-0000-0000-00001B330000}"/>
    <cellStyle name="20% - Accent4 3 3 3 2" xfId="38644" hidden="1" xr:uid="{00000000-0005-0000-0000-00001C330000}"/>
    <cellStyle name="20% - Accent4 3 3 3 2" xfId="32806" hidden="1" xr:uid="{00000000-0005-0000-0000-00001D330000}"/>
    <cellStyle name="20% - Accent4 3 3 3 2" xfId="30314" hidden="1" xr:uid="{00000000-0005-0000-0000-00001E330000}"/>
    <cellStyle name="20% - Accent4 3 3 3 2" xfId="29676" hidden="1" xr:uid="{00000000-0005-0000-0000-00001F330000}"/>
    <cellStyle name="20% - Accent4 3 3 3 2" xfId="28445" hidden="1" xr:uid="{00000000-0005-0000-0000-000020330000}"/>
    <cellStyle name="20% - Accent4 3 3 3 2" xfId="27877" hidden="1" xr:uid="{00000000-0005-0000-0000-000021330000}"/>
    <cellStyle name="20% - Accent4 3 3 3 2" xfId="26722" hidden="1" xr:uid="{00000000-0005-0000-0000-000022330000}"/>
    <cellStyle name="20% - Accent4 3 3 3 2" xfId="25618" hidden="1" xr:uid="{00000000-0005-0000-0000-000023330000}"/>
    <cellStyle name="20% - Accent4 3 3 3 2" xfId="45085" hidden="1" xr:uid="{00000000-0005-0000-0000-000024330000}"/>
    <cellStyle name="20% - Accent4 3 3 3 2" xfId="45200" hidden="1" xr:uid="{00000000-0005-0000-0000-000025330000}"/>
    <cellStyle name="20% - Accent4 3 3 3 2" xfId="45923" hidden="1" xr:uid="{00000000-0005-0000-0000-000026330000}"/>
    <cellStyle name="20% - Accent4 3 3 3 2" xfId="46096" hidden="1" xr:uid="{00000000-0005-0000-0000-000027330000}"/>
    <cellStyle name="20% - Accent4 3 3 3 2" xfId="46489" hidden="1" xr:uid="{00000000-0005-0000-0000-000028330000}"/>
    <cellStyle name="20% - Accent4 3 3 3 2" xfId="46637" hidden="1" xr:uid="{00000000-0005-0000-0000-000029330000}"/>
    <cellStyle name="20% - Accent4 3 3 3 2" xfId="46975" hidden="1" xr:uid="{00000000-0005-0000-0000-00002A330000}"/>
    <cellStyle name="20% - Accent4 3 3 3 2" xfId="47312" hidden="1" xr:uid="{00000000-0005-0000-0000-00002B330000}"/>
    <cellStyle name="20% - Accent4 3 3 3 2" xfId="47877" hidden="1" xr:uid="{00000000-0005-0000-0000-00002C330000}"/>
    <cellStyle name="20% - Accent4 3 3 3 2" xfId="47992" hidden="1" xr:uid="{00000000-0005-0000-0000-00002D330000}"/>
    <cellStyle name="20% - Accent4 3 3 3 2" xfId="48715" hidden="1" xr:uid="{00000000-0005-0000-0000-00002E330000}"/>
    <cellStyle name="20% - Accent4 3 3 3 2" xfId="48888" hidden="1" xr:uid="{00000000-0005-0000-0000-00002F330000}"/>
    <cellStyle name="20% - Accent4 3 3 3 2" xfId="49281" hidden="1" xr:uid="{00000000-0005-0000-0000-000030330000}"/>
    <cellStyle name="20% - Accent4 3 3 3 2" xfId="49429" hidden="1" xr:uid="{00000000-0005-0000-0000-000031330000}"/>
    <cellStyle name="20% - Accent4 3 3 3 2" xfId="49767" hidden="1" xr:uid="{00000000-0005-0000-0000-000032330000}"/>
    <cellStyle name="20% - Accent4 3 3 3 2" xfId="50104" hidden="1" xr:uid="{00000000-0005-0000-0000-000033330000}"/>
    <cellStyle name="20% - Accent4 4 2 3 2" xfId="676" hidden="1" xr:uid="{00000000-0005-0000-0000-000034330000}"/>
    <cellStyle name="20% - Accent4 4 2 3 2" xfId="860" hidden="1" xr:uid="{00000000-0005-0000-0000-000035330000}"/>
    <cellStyle name="20% - Accent4 4 2 3 2" xfId="2878" hidden="1" xr:uid="{00000000-0005-0000-0000-000036330000}"/>
    <cellStyle name="20% - Accent4 4 2 3 2" xfId="3242" hidden="1" xr:uid="{00000000-0005-0000-0000-000037330000}"/>
    <cellStyle name="20% - Accent4 4 2 3 2" xfId="4406" hidden="1" xr:uid="{00000000-0005-0000-0000-000038330000}"/>
    <cellStyle name="20% - Accent4 4 2 3 2" xfId="4862" hidden="1" xr:uid="{00000000-0005-0000-0000-000039330000}"/>
    <cellStyle name="20% - Accent4 4 2 3 2" xfId="5704" hidden="1" xr:uid="{00000000-0005-0000-0000-00003A330000}"/>
    <cellStyle name="20% - Accent4 4 2 3 2" xfId="6716" hidden="1" xr:uid="{00000000-0005-0000-0000-00003B330000}"/>
    <cellStyle name="20% - Accent4 4 2 3 2" xfId="8125" hidden="1" xr:uid="{00000000-0005-0000-0000-00003C330000}"/>
    <cellStyle name="20% - Accent4 4 2 3 2" xfId="8240" hidden="1" xr:uid="{00000000-0005-0000-0000-00003D330000}"/>
    <cellStyle name="20% - Accent4 4 2 3 2" xfId="8963" hidden="1" xr:uid="{00000000-0005-0000-0000-00003E330000}"/>
    <cellStyle name="20% - Accent4 4 2 3 2" xfId="9136" hidden="1" xr:uid="{00000000-0005-0000-0000-00003F330000}"/>
    <cellStyle name="20% - Accent4 4 2 3 2" xfId="9529" hidden="1" xr:uid="{00000000-0005-0000-0000-000040330000}"/>
    <cellStyle name="20% - Accent4 4 2 3 2" xfId="9677" hidden="1" xr:uid="{00000000-0005-0000-0000-000041330000}"/>
    <cellStyle name="20% - Accent4 4 2 3 2" xfId="10015" hidden="1" xr:uid="{00000000-0005-0000-0000-000042330000}"/>
    <cellStyle name="20% - Accent4 4 2 3 2" xfId="10352" hidden="1" xr:uid="{00000000-0005-0000-0000-000043330000}"/>
    <cellStyle name="20% - Accent4 4 2 3 2" xfId="10917" hidden="1" xr:uid="{00000000-0005-0000-0000-000044330000}"/>
    <cellStyle name="20% - Accent4 4 2 3 2" xfId="11032" hidden="1" xr:uid="{00000000-0005-0000-0000-000045330000}"/>
    <cellStyle name="20% - Accent4 4 2 3 2" xfId="11755" hidden="1" xr:uid="{00000000-0005-0000-0000-000046330000}"/>
    <cellStyle name="20% - Accent4 4 2 3 2" xfId="11928" hidden="1" xr:uid="{00000000-0005-0000-0000-000047330000}"/>
    <cellStyle name="20% - Accent4 4 2 3 2" xfId="12321" hidden="1" xr:uid="{00000000-0005-0000-0000-000048330000}"/>
    <cellStyle name="20% - Accent4 4 2 3 2" xfId="12469" hidden="1" xr:uid="{00000000-0005-0000-0000-000049330000}"/>
    <cellStyle name="20% - Accent4 4 2 3 2" xfId="12807" hidden="1" xr:uid="{00000000-0005-0000-0000-00004A330000}"/>
    <cellStyle name="20% - Accent4 4 2 3 2" xfId="13144" hidden="1" xr:uid="{00000000-0005-0000-0000-00004B330000}"/>
    <cellStyle name="20% - Accent4 4 2 3 2" xfId="7207" hidden="1" xr:uid="{00000000-0005-0000-0000-00004C330000}"/>
    <cellStyle name="20% - Accent4 4 2 3 2" xfId="6837" hidden="1" xr:uid="{00000000-0005-0000-0000-00004D330000}"/>
    <cellStyle name="20% - Accent4 4 2 3 2" xfId="4684" hidden="1" xr:uid="{00000000-0005-0000-0000-00004E330000}"/>
    <cellStyle name="20% - Accent4 4 2 3 2" xfId="4152" hidden="1" xr:uid="{00000000-0005-0000-0000-00004F330000}"/>
    <cellStyle name="20% - Accent4 4 2 3 2" xfId="3036" hidden="1" xr:uid="{00000000-0005-0000-0000-000050330000}"/>
    <cellStyle name="20% - Accent4 4 2 3 2" xfId="2571" hidden="1" xr:uid="{00000000-0005-0000-0000-000051330000}"/>
    <cellStyle name="20% - Accent4 4 2 3 2" xfId="1368" hidden="1" xr:uid="{00000000-0005-0000-0000-000052330000}"/>
    <cellStyle name="20% - Accent4 4 2 3 2" xfId="301" hidden="1" xr:uid="{00000000-0005-0000-0000-000053330000}"/>
    <cellStyle name="20% - Accent4 4 2 3 2" xfId="14280" hidden="1" xr:uid="{00000000-0005-0000-0000-000054330000}"/>
    <cellStyle name="20% - Accent4 4 2 3 2" xfId="14395" hidden="1" xr:uid="{00000000-0005-0000-0000-000055330000}"/>
    <cellStyle name="20% - Accent4 4 2 3 2" xfId="15118" hidden="1" xr:uid="{00000000-0005-0000-0000-000056330000}"/>
    <cellStyle name="20% - Accent4 4 2 3 2" xfId="15291" hidden="1" xr:uid="{00000000-0005-0000-0000-000057330000}"/>
    <cellStyle name="20% - Accent4 4 2 3 2" xfId="15684" hidden="1" xr:uid="{00000000-0005-0000-0000-000058330000}"/>
    <cellStyle name="20% - Accent4 4 2 3 2" xfId="15832" hidden="1" xr:uid="{00000000-0005-0000-0000-000059330000}"/>
    <cellStyle name="20% - Accent4 4 2 3 2" xfId="16170" hidden="1" xr:uid="{00000000-0005-0000-0000-00005A330000}"/>
    <cellStyle name="20% - Accent4 4 2 3 2" xfId="16507" hidden="1" xr:uid="{00000000-0005-0000-0000-00005B330000}"/>
    <cellStyle name="20% - Accent4 4 2 3 2" xfId="17072" hidden="1" xr:uid="{00000000-0005-0000-0000-00005C330000}"/>
    <cellStyle name="20% - Accent4 4 2 3 2" xfId="17187" hidden="1" xr:uid="{00000000-0005-0000-0000-00005D330000}"/>
    <cellStyle name="20% - Accent4 4 2 3 2" xfId="17910" hidden="1" xr:uid="{00000000-0005-0000-0000-00005E330000}"/>
    <cellStyle name="20% - Accent4 4 2 3 2" xfId="18083" hidden="1" xr:uid="{00000000-0005-0000-0000-00005F330000}"/>
    <cellStyle name="20% - Accent4 4 2 3 2" xfId="18476" hidden="1" xr:uid="{00000000-0005-0000-0000-000060330000}"/>
    <cellStyle name="20% - Accent4 4 2 3 2" xfId="18624" hidden="1" xr:uid="{00000000-0005-0000-0000-000061330000}"/>
    <cellStyle name="20% - Accent4 4 2 3 2" xfId="18962" hidden="1" xr:uid="{00000000-0005-0000-0000-000062330000}"/>
    <cellStyle name="20% - Accent4 4 2 3 2" xfId="19299" hidden="1" xr:uid="{00000000-0005-0000-0000-000063330000}"/>
    <cellStyle name="20% - Accent4 4 2 3 2" xfId="13470" hidden="1" xr:uid="{00000000-0005-0000-0000-000064330000}"/>
    <cellStyle name="20% - Accent4 4 2 3 2" xfId="7633" hidden="1" xr:uid="{00000000-0005-0000-0000-000065330000}"/>
    <cellStyle name="20% - Accent4 4 2 3 2" xfId="5134" hidden="1" xr:uid="{00000000-0005-0000-0000-000066330000}"/>
    <cellStyle name="20% - Accent4 4 2 3 2" xfId="4490" hidden="1" xr:uid="{00000000-0005-0000-0000-000067330000}"/>
    <cellStyle name="20% - Accent4 4 2 3 2" xfId="3271" hidden="1" xr:uid="{00000000-0005-0000-0000-000068330000}"/>
    <cellStyle name="20% - Accent4 4 2 3 2" xfId="2701" hidden="1" xr:uid="{00000000-0005-0000-0000-000069330000}"/>
    <cellStyle name="20% - Accent4 4 2 3 2" xfId="1542" hidden="1" xr:uid="{00000000-0005-0000-0000-00006A330000}"/>
    <cellStyle name="20% - Accent4 4 2 3 2" xfId="439" hidden="1" xr:uid="{00000000-0005-0000-0000-00006B330000}"/>
    <cellStyle name="20% - Accent4 4 2 3 2" xfId="20002" hidden="1" xr:uid="{00000000-0005-0000-0000-00006C330000}"/>
    <cellStyle name="20% - Accent4 4 2 3 2" xfId="20117" hidden="1" xr:uid="{00000000-0005-0000-0000-00006D330000}"/>
    <cellStyle name="20% - Accent4 4 2 3 2" xfId="20840" hidden="1" xr:uid="{00000000-0005-0000-0000-00006E330000}"/>
    <cellStyle name="20% - Accent4 4 2 3 2" xfId="21013" hidden="1" xr:uid="{00000000-0005-0000-0000-00006F330000}"/>
    <cellStyle name="20% - Accent4 4 2 3 2" xfId="21406" hidden="1" xr:uid="{00000000-0005-0000-0000-000070330000}"/>
    <cellStyle name="20% - Accent4 4 2 3 2" xfId="21554" hidden="1" xr:uid="{00000000-0005-0000-0000-000071330000}"/>
    <cellStyle name="20% - Accent4 4 2 3 2" xfId="21892" hidden="1" xr:uid="{00000000-0005-0000-0000-000072330000}"/>
    <cellStyle name="20% - Accent4 4 2 3 2" xfId="22229" hidden="1" xr:uid="{00000000-0005-0000-0000-000073330000}"/>
    <cellStyle name="20% - Accent4 4 2 3 2" xfId="22794" hidden="1" xr:uid="{00000000-0005-0000-0000-000074330000}"/>
    <cellStyle name="20% - Accent4 4 2 3 2" xfId="22909" hidden="1" xr:uid="{00000000-0005-0000-0000-000075330000}"/>
    <cellStyle name="20% - Accent4 4 2 3 2" xfId="23632" hidden="1" xr:uid="{00000000-0005-0000-0000-000076330000}"/>
    <cellStyle name="20% - Accent4 4 2 3 2" xfId="23805" hidden="1" xr:uid="{00000000-0005-0000-0000-000077330000}"/>
    <cellStyle name="20% - Accent4 4 2 3 2" xfId="24198" hidden="1" xr:uid="{00000000-0005-0000-0000-000078330000}"/>
    <cellStyle name="20% - Accent4 4 2 3 2" xfId="24346" hidden="1" xr:uid="{00000000-0005-0000-0000-000079330000}"/>
    <cellStyle name="20% - Accent4 4 2 3 2" xfId="24684" hidden="1" xr:uid="{00000000-0005-0000-0000-00007A330000}"/>
    <cellStyle name="20% - Accent4 4 2 3 2" xfId="25021" hidden="1" xr:uid="{00000000-0005-0000-0000-00007B330000}"/>
    <cellStyle name="20% - Accent4 4 2 3 2" xfId="25804" hidden="1" xr:uid="{00000000-0005-0000-0000-00007C330000}"/>
    <cellStyle name="20% - Accent4 4 2 3 2" xfId="25988" hidden="1" xr:uid="{00000000-0005-0000-0000-00007D330000}"/>
    <cellStyle name="20% - Accent4 4 2 3 2" xfId="28006" hidden="1" xr:uid="{00000000-0005-0000-0000-00007E330000}"/>
    <cellStyle name="20% - Accent4 4 2 3 2" xfId="28370" hidden="1" xr:uid="{00000000-0005-0000-0000-00007F330000}"/>
    <cellStyle name="20% - Accent4 4 2 3 2" xfId="29534" hidden="1" xr:uid="{00000000-0005-0000-0000-000080330000}"/>
    <cellStyle name="20% - Accent4 4 2 3 2" xfId="29990" hidden="1" xr:uid="{00000000-0005-0000-0000-000081330000}"/>
    <cellStyle name="20% - Accent4 4 2 3 2" xfId="30832" hidden="1" xr:uid="{00000000-0005-0000-0000-000082330000}"/>
    <cellStyle name="20% - Accent4 4 2 3 2" xfId="31844" hidden="1" xr:uid="{00000000-0005-0000-0000-000083330000}"/>
    <cellStyle name="20% - Accent4 4 2 3 2" xfId="33253" hidden="1" xr:uid="{00000000-0005-0000-0000-000084330000}"/>
    <cellStyle name="20% - Accent4 4 2 3 2" xfId="33368" hidden="1" xr:uid="{00000000-0005-0000-0000-000085330000}"/>
    <cellStyle name="20% - Accent4 4 2 3 2" xfId="34091" hidden="1" xr:uid="{00000000-0005-0000-0000-000086330000}"/>
    <cellStyle name="20% - Accent4 4 2 3 2" xfId="34264" hidden="1" xr:uid="{00000000-0005-0000-0000-000087330000}"/>
    <cellStyle name="20% - Accent4 4 2 3 2" xfId="34657" hidden="1" xr:uid="{00000000-0005-0000-0000-000088330000}"/>
    <cellStyle name="20% - Accent4 4 2 3 2" xfId="34805" hidden="1" xr:uid="{00000000-0005-0000-0000-000089330000}"/>
    <cellStyle name="20% - Accent4 4 2 3 2" xfId="35143" hidden="1" xr:uid="{00000000-0005-0000-0000-00008A330000}"/>
    <cellStyle name="20% - Accent4 4 2 3 2" xfId="35480" hidden="1" xr:uid="{00000000-0005-0000-0000-00008B330000}"/>
    <cellStyle name="20% - Accent4 4 2 3 2" xfId="36045" hidden="1" xr:uid="{00000000-0005-0000-0000-00008C330000}"/>
    <cellStyle name="20% - Accent4 4 2 3 2" xfId="36160" hidden="1" xr:uid="{00000000-0005-0000-0000-00008D330000}"/>
    <cellStyle name="20% - Accent4 4 2 3 2" xfId="36883" hidden="1" xr:uid="{00000000-0005-0000-0000-00008E330000}"/>
    <cellStyle name="20% - Accent4 4 2 3 2" xfId="37056" hidden="1" xr:uid="{00000000-0005-0000-0000-00008F330000}"/>
    <cellStyle name="20% - Accent4 4 2 3 2" xfId="37449" hidden="1" xr:uid="{00000000-0005-0000-0000-000090330000}"/>
    <cellStyle name="20% - Accent4 4 2 3 2" xfId="37597" hidden="1" xr:uid="{00000000-0005-0000-0000-000091330000}"/>
    <cellStyle name="20% - Accent4 4 2 3 2" xfId="37935" hidden="1" xr:uid="{00000000-0005-0000-0000-000092330000}"/>
    <cellStyle name="20% - Accent4 4 2 3 2" xfId="38272" hidden="1" xr:uid="{00000000-0005-0000-0000-000093330000}"/>
    <cellStyle name="20% - Accent4 4 2 3 2" xfId="32335" hidden="1" xr:uid="{00000000-0005-0000-0000-000094330000}"/>
    <cellStyle name="20% - Accent4 4 2 3 2" xfId="31965" hidden="1" xr:uid="{00000000-0005-0000-0000-000095330000}"/>
    <cellStyle name="20% - Accent4 4 2 3 2" xfId="29812" hidden="1" xr:uid="{00000000-0005-0000-0000-000096330000}"/>
    <cellStyle name="20% - Accent4 4 2 3 2" xfId="29280" hidden="1" xr:uid="{00000000-0005-0000-0000-000097330000}"/>
    <cellStyle name="20% - Accent4 4 2 3 2" xfId="28164" hidden="1" xr:uid="{00000000-0005-0000-0000-000098330000}"/>
    <cellStyle name="20% - Accent4 4 2 3 2" xfId="27699" hidden="1" xr:uid="{00000000-0005-0000-0000-000099330000}"/>
    <cellStyle name="20% - Accent4 4 2 3 2" xfId="26496" hidden="1" xr:uid="{00000000-0005-0000-0000-00009A330000}"/>
    <cellStyle name="20% - Accent4 4 2 3 2" xfId="25429" hidden="1" xr:uid="{00000000-0005-0000-0000-00009B330000}"/>
    <cellStyle name="20% - Accent4 4 2 3 2" xfId="39408" hidden="1" xr:uid="{00000000-0005-0000-0000-00009C330000}"/>
    <cellStyle name="20% - Accent4 4 2 3 2" xfId="39523" hidden="1" xr:uid="{00000000-0005-0000-0000-00009D330000}"/>
    <cellStyle name="20% - Accent4 4 2 3 2" xfId="40246" hidden="1" xr:uid="{00000000-0005-0000-0000-00009E330000}"/>
    <cellStyle name="20% - Accent4 4 2 3 2" xfId="40419" hidden="1" xr:uid="{00000000-0005-0000-0000-00009F330000}"/>
    <cellStyle name="20% - Accent4 4 2 3 2" xfId="40812" hidden="1" xr:uid="{00000000-0005-0000-0000-0000A0330000}"/>
    <cellStyle name="20% - Accent4 4 2 3 2" xfId="40960" hidden="1" xr:uid="{00000000-0005-0000-0000-0000A1330000}"/>
    <cellStyle name="20% - Accent4 4 2 3 2" xfId="41298" hidden="1" xr:uid="{00000000-0005-0000-0000-0000A2330000}"/>
    <cellStyle name="20% - Accent4 4 2 3 2" xfId="41635" hidden="1" xr:uid="{00000000-0005-0000-0000-0000A3330000}"/>
    <cellStyle name="20% - Accent4 4 2 3 2" xfId="42200" hidden="1" xr:uid="{00000000-0005-0000-0000-0000A4330000}"/>
    <cellStyle name="20% - Accent4 4 2 3 2" xfId="42315" hidden="1" xr:uid="{00000000-0005-0000-0000-0000A5330000}"/>
    <cellStyle name="20% - Accent4 4 2 3 2" xfId="43038" hidden="1" xr:uid="{00000000-0005-0000-0000-0000A6330000}"/>
    <cellStyle name="20% - Accent4 4 2 3 2" xfId="43211" hidden="1" xr:uid="{00000000-0005-0000-0000-0000A7330000}"/>
    <cellStyle name="20% - Accent4 4 2 3 2" xfId="43604" hidden="1" xr:uid="{00000000-0005-0000-0000-0000A8330000}"/>
    <cellStyle name="20% - Accent4 4 2 3 2" xfId="43752" hidden="1" xr:uid="{00000000-0005-0000-0000-0000A9330000}"/>
    <cellStyle name="20% - Accent4 4 2 3 2" xfId="44090" hidden="1" xr:uid="{00000000-0005-0000-0000-0000AA330000}"/>
    <cellStyle name="20% - Accent4 4 2 3 2" xfId="44427" hidden="1" xr:uid="{00000000-0005-0000-0000-0000AB330000}"/>
    <cellStyle name="20% - Accent4 4 2 3 2" xfId="38598" hidden="1" xr:uid="{00000000-0005-0000-0000-0000AC330000}"/>
    <cellStyle name="20% - Accent4 4 2 3 2" xfId="32761" hidden="1" xr:uid="{00000000-0005-0000-0000-0000AD330000}"/>
    <cellStyle name="20% - Accent4 4 2 3 2" xfId="30262" hidden="1" xr:uid="{00000000-0005-0000-0000-0000AE330000}"/>
    <cellStyle name="20% - Accent4 4 2 3 2" xfId="29618" hidden="1" xr:uid="{00000000-0005-0000-0000-0000AF330000}"/>
    <cellStyle name="20% - Accent4 4 2 3 2" xfId="28399" hidden="1" xr:uid="{00000000-0005-0000-0000-0000B0330000}"/>
    <cellStyle name="20% - Accent4 4 2 3 2" xfId="27829" hidden="1" xr:uid="{00000000-0005-0000-0000-0000B1330000}"/>
    <cellStyle name="20% - Accent4 4 2 3 2" xfId="26670" hidden="1" xr:uid="{00000000-0005-0000-0000-0000B2330000}"/>
    <cellStyle name="20% - Accent4 4 2 3 2" xfId="25567" hidden="1" xr:uid="{00000000-0005-0000-0000-0000B3330000}"/>
    <cellStyle name="20% - Accent4 4 2 3 2" xfId="45130" hidden="1" xr:uid="{00000000-0005-0000-0000-0000B4330000}"/>
    <cellStyle name="20% - Accent4 4 2 3 2" xfId="45245" hidden="1" xr:uid="{00000000-0005-0000-0000-0000B5330000}"/>
    <cellStyle name="20% - Accent4 4 2 3 2" xfId="45968" hidden="1" xr:uid="{00000000-0005-0000-0000-0000B6330000}"/>
    <cellStyle name="20% - Accent4 4 2 3 2" xfId="46141" hidden="1" xr:uid="{00000000-0005-0000-0000-0000B7330000}"/>
    <cellStyle name="20% - Accent4 4 2 3 2" xfId="46534" hidden="1" xr:uid="{00000000-0005-0000-0000-0000B8330000}"/>
    <cellStyle name="20% - Accent4 4 2 3 2" xfId="46682" hidden="1" xr:uid="{00000000-0005-0000-0000-0000B9330000}"/>
    <cellStyle name="20% - Accent4 4 2 3 2" xfId="47020" hidden="1" xr:uid="{00000000-0005-0000-0000-0000BA330000}"/>
    <cellStyle name="20% - Accent4 4 2 3 2" xfId="47357" hidden="1" xr:uid="{00000000-0005-0000-0000-0000BB330000}"/>
    <cellStyle name="20% - Accent4 4 2 3 2" xfId="47922" hidden="1" xr:uid="{00000000-0005-0000-0000-0000BC330000}"/>
    <cellStyle name="20% - Accent4 4 2 3 2" xfId="48037" hidden="1" xr:uid="{00000000-0005-0000-0000-0000BD330000}"/>
    <cellStyle name="20% - Accent4 4 2 3 2" xfId="48760" hidden="1" xr:uid="{00000000-0005-0000-0000-0000BE330000}"/>
    <cellStyle name="20% - Accent4 4 2 3 2" xfId="48933" hidden="1" xr:uid="{00000000-0005-0000-0000-0000BF330000}"/>
    <cellStyle name="20% - Accent4 4 2 3 2" xfId="49326" hidden="1" xr:uid="{00000000-0005-0000-0000-0000C0330000}"/>
    <cellStyle name="20% - Accent4 4 2 3 2" xfId="49474" hidden="1" xr:uid="{00000000-0005-0000-0000-0000C1330000}"/>
    <cellStyle name="20% - Accent4 4 2 3 2" xfId="49812" hidden="1" xr:uid="{00000000-0005-0000-0000-0000C2330000}"/>
    <cellStyle name="20% - Accent4 4 2 3 2" xfId="50149" hidden="1" xr:uid="{00000000-0005-0000-0000-0000C3330000}"/>
    <cellStyle name="20% - Accent4 4 2 4 2" xfId="634" hidden="1" xr:uid="{00000000-0005-0000-0000-0000C4330000}"/>
    <cellStyle name="20% - Accent4 4 2 4 2" xfId="818" hidden="1" xr:uid="{00000000-0005-0000-0000-0000C5330000}"/>
    <cellStyle name="20% - Accent4 4 2 4 2" xfId="2836" hidden="1" xr:uid="{00000000-0005-0000-0000-0000C6330000}"/>
    <cellStyle name="20% - Accent4 4 2 4 2" xfId="3200" hidden="1" xr:uid="{00000000-0005-0000-0000-0000C7330000}"/>
    <cellStyle name="20% - Accent4 4 2 4 2" xfId="4364" hidden="1" xr:uid="{00000000-0005-0000-0000-0000C8330000}"/>
    <cellStyle name="20% - Accent4 4 2 4 2" xfId="4820" hidden="1" xr:uid="{00000000-0005-0000-0000-0000C9330000}"/>
    <cellStyle name="20% - Accent4 4 2 4 2" xfId="5662" hidden="1" xr:uid="{00000000-0005-0000-0000-0000CA330000}"/>
    <cellStyle name="20% - Accent4 4 2 4 2" xfId="6674" hidden="1" xr:uid="{00000000-0005-0000-0000-0000CB330000}"/>
    <cellStyle name="20% - Accent4 4 2 4 2" xfId="8083" hidden="1" xr:uid="{00000000-0005-0000-0000-0000CC330000}"/>
    <cellStyle name="20% - Accent4 4 2 4 2" xfId="8198" hidden="1" xr:uid="{00000000-0005-0000-0000-0000CD330000}"/>
    <cellStyle name="20% - Accent4 4 2 4 2" xfId="8921" hidden="1" xr:uid="{00000000-0005-0000-0000-0000CE330000}"/>
    <cellStyle name="20% - Accent4 4 2 4 2" xfId="9094" hidden="1" xr:uid="{00000000-0005-0000-0000-0000CF330000}"/>
    <cellStyle name="20% - Accent4 4 2 4 2" xfId="9487" hidden="1" xr:uid="{00000000-0005-0000-0000-0000D0330000}"/>
    <cellStyle name="20% - Accent4 4 2 4 2" xfId="9635" hidden="1" xr:uid="{00000000-0005-0000-0000-0000D1330000}"/>
    <cellStyle name="20% - Accent4 4 2 4 2" xfId="9973" hidden="1" xr:uid="{00000000-0005-0000-0000-0000D2330000}"/>
    <cellStyle name="20% - Accent4 4 2 4 2" xfId="10310" hidden="1" xr:uid="{00000000-0005-0000-0000-0000D3330000}"/>
    <cellStyle name="20% - Accent4 4 2 4 2" xfId="10875" hidden="1" xr:uid="{00000000-0005-0000-0000-0000D4330000}"/>
    <cellStyle name="20% - Accent4 4 2 4 2" xfId="10990" hidden="1" xr:uid="{00000000-0005-0000-0000-0000D5330000}"/>
    <cellStyle name="20% - Accent4 4 2 4 2" xfId="11713" hidden="1" xr:uid="{00000000-0005-0000-0000-0000D6330000}"/>
    <cellStyle name="20% - Accent4 4 2 4 2" xfId="11886" hidden="1" xr:uid="{00000000-0005-0000-0000-0000D7330000}"/>
    <cellStyle name="20% - Accent4 4 2 4 2" xfId="12279" hidden="1" xr:uid="{00000000-0005-0000-0000-0000D8330000}"/>
    <cellStyle name="20% - Accent4 4 2 4 2" xfId="12427" hidden="1" xr:uid="{00000000-0005-0000-0000-0000D9330000}"/>
    <cellStyle name="20% - Accent4 4 2 4 2" xfId="12765" hidden="1" xr:uid="{00000000-0005-0000-0000-0000DA330000}"/>
    <cellStyle name="20% - Accent4 4 2 4 2" xfId="13102" hidden="1" xr:uid="{00000000-0005-0000-0000-0000DB330000}"/>
    <cellStyle name="20% - Accent4 4 2 4 2" xfId="7250" hidden="1" xr:uid="{00000000-0005-0000-0000-0000DC330000}"/>
    <cellStyle name="20% - Accent4 4 2 4 2" xfId="6879" hidden="1" xr:uid="{00000000-0005-0000-0000-0000DD330000}"/>
    <cellStyle name="20% - Accent4 4 2 4 2" xfId="4726" hidden="1" xr:uid="{00000000-0005-0000-0000-0000DE330000}"/>
    <cellStyle name="20% - Accent4 4 2 4 2" xfId="4194" hidden="1" xr:uid="{00000000-0005-0000-0000-0000DF330000}"/>
    <cellStyle name="20% - Accent4 4 2 4 2" xfId="3080" hidden="1" xr:uid="{00000000-0005-0000-0000-0000E0330000}"/>
    <cellStyle name="20% - Accent4 4 2 4 2" xfId="2613" hidden="1" xr:uid="{00000000-0005-0000-0000-0000E1330000}"/>
    <cellStyle name="20% - Accent4 4 2 4 2" xfId="1416" hidden="1" xr:uid="{00000000-0005-0000-0000-0000E2330000}"/>
    <cellStyle name="20% - Accent4 4 2 4 2" xfId="367" hidden="1" xr:uid="{00000000-0005-0000-0000-0000E3330000}"/>
    <cellStyle name="20% - Accent4 4 2 4 2" xfId="14238" hidden="1" xr:uid="{00000000-0005-0000-0000-0000E4330000}"/>
    <cellStyle name="20% - Accent4 4 2 4 2" xfId="14353" hidden="1" xr:uid="{00000000-0005-0000-0000-0000E5330000}"/>
    <cellStyle name="20% - Accent4 4 2 4 2" xfId="15076" hidden="1" xr:uid="{00000000-0005-0000-0000-0000E6330000}"/>
    <cellStyle name="20% - Accent4 4 2 4 2" xfId="15249" hidden="1" xr:uid="{00000000-0005-0000-0000-0000E7330000}"/>
    <cellStyle name="20% - Accent4 4 2 4 2" xfId="15642" hidden="1" xr:uid="{00000000-0005-0000-0000-0000E8330000}"/>
    <cellStyle name="20% - Accent4 4 2 4 2" xfId="15790" hidden="1" xr:uid="{00000000-0005-0000-0000-0000E9330000}"/>
    <cellStyle name="20% - Accent4 4 2 4 2" xfId="16128" hidden="1" xr:uid="{00000000-0005-0000-0000-0000EA330000}"/>
    <cellStyle name="20% - Accent4 4 2 4 2" xfId="16465" hidden="1" xr:uid="{00000000-0005-0000-0000-0000EB330000}"/>
    <cellStyle name="20% - Accent4 4 2 4 2" xfId="17030" hidden="1" xr:uid="{00000000-0005-0000-0000-0000EC330000}"/>
    <cellStyle name="20% - Accent4 4 2 4 2" xfId="17145" hidden="1" xr:uid="{00000000-0005-0000-0000-0000ED330000}"/>
    <cellStyle name="20% - Accent4 4 2 4 2" xfId="17868" hidden="1" xr:uid="{00000000-0005-0000-0000-0000EE330000}"/>
    <cellStyle name="20% - Accent4 4 2 4 2" xfId="18041" hidden="1" xr:uid="{00000000-0005-0000-0000-0000EF330000}"/>
    <cellStyle name="20% - Accent4 4 2 4 2" xfId="18434" hidden="1" xr:uid="{00000000-0005-0000-0000-0000F0330000}"/>
    <cellStyle name="20% - Accent4 4 2 4 2" xfId="18582" hidden="1" xr:uid="{00000000-0005-0000-0000-0000F1330000}"/>
    <cellStyle name="20% - Accent4 4 2 4 2" xfId="18920" hidden="1" xr:uid="{00000000-0005-0000-0000-0000F2330000}"/>
    <cellStyle name="20% - Accent4 4 2 4 2" xfId="19257" hidden="1" xr:uid="{00000000-0005-0000-0000-0000F3330000}"/>
    <cellStyle name="20% - Accent4 4 2 4 2" xfId="13513" hidden="1" xr:uid="{00000000-0005-0000-0000-0000F4330000}"/>
    <cellStyle name="20% - Accent4 4 2 4 2" xfId="7675" hidden="1" xr:uid="{00000000-0005-0000-0000-0000F5330000}"/>
    <cellStyle name="20% - Accent4 4 2 4 2" xfId="5183" hidden="1" xr:uid="{00000000-0005-0000-0000-0000F6330000}"/>
    <cellStyle name="20% - Accent4 4 2 4 2" xfId="4544" hidden="1" xr:uid="{00000000-0005-0000-0000-0000F7330000}"/>
    <cellStyle name="20% - Accent4 4 2 4 2" xfId="3314" hidden="1" xr:uid="{00000000-0005-0000-0000-0000F8330000}"/>
    <cellStyle name="20% - Accent4 4 2 4 2" xfId="2746" hidden="1" xr:uid="{00000000-0005-0000-0000-0000F9330000}"/>
    <cellStyle name="20% - Accent4 4 2 4 2" xfId="1591" hidden="1" xr:uid="{00000000-0005-0000-0000-0000FA330000}"/>
    <cellStyle name="20% - Accent4 4 2 4 2" xfId="486" hidden="1" xr:uid="{00000000-0005-0000-0000-0000FB330000}"/>
    <cellStyle name="20% - Accent4 4 2 4 2" xfId="19960" hidden="1" xr:uid="{00000000-0005-0000-0000-0000FC330000}"/>
    <cellStyle name="20% - Accent4 4 2 4 2" xfId="20075" hidden="1" xr:uid="{00000000-0005-0000-0000-0000FD330000}"/>
    <cellStyle name="20% - Accent4 4 2 4 2" xfId="20798" hidden="1" xr:uid="{00000000-0005-0000-0000-0000FE330000}"/>
    <cellStyle name="20% - Accent4 4 2 4 2" xfId="20971" hidden="1" xr:uid="{00000000-0005-0000-0000-0000FF330000}"/>
    <cellStyle name="20% - Accent4 4 2 4 2" xfId="21364" hidden="1" xr:uid="{00000000-0005-0000-0000-000000340000}"/>
    <cellStyle name="20% - Accent4 4 2 4 2" xfId="21512" hidden="1" xr:uid="{00000000-0005-0000-0000-000001340000}"/>
    <cellStyle name="20% - Accent4 4 2 4 2" xfId="21850" hidden="1" xr:uid="{00000000-0005-0000-0000-000002340000}"/>
    <cellStyle name="20% - Accent4 4 2 4 2" xfId="22187" hidden="1" xr:uid="{00000000-0005-0000-0000-000003340000}"/>
    <cellStyle name="20% - Accent4 4 2 4 2" xfId="22752" hidden="1" xr:uid="{00000000-0005-0000-0000-000004340000}"/>
    <cellStyle name="20% - Accent4 4 2 4 2" xfId="22867" hidden="1" xr:uid="{00000000-0005-0000-0000-000005340000}"/>
    <cellStyle name="20% - Accent4 4 2 4 2" xfId="23590" hidden="1" xr:uid="{00000000-0005-0000-0000-000006340000}"/>
    <cellStyle name="20% - Accent4 4 2 4 2" xfId="23763" hidden="1" xr:uid="{00000000-0005-0000-0000-000007340000}"/>
    <cellStyle name="20% - Accent4 4 2 4 2" xfId="24156" hidden="1" xr:uid="{00000000-0005-0000-0000-000008340000}"/>
    <cellStyle name="20% - Accent4 4 2 4 2" xfId="24304" hidden="1" xr:uid="{00000000-0005-0000-0000-000009340000}"/>
    <cellStyle name="20% - Accent4 4 2 4 2" xfId="24642" hidden="1" xr:uid="{00000000-0005-0000-0000-00000A340000}"/>
    <cellStyle name="20% - Accent4 4 2 4 2" xfId="24979" hidden="1" xr:uid="{00000000-0005-0000-0000-00000B340000}"/>
    <cellStyle name="20% - Accent4 4 2 4 2" xfId="25762" hidden="1" xr:uid="{00000000-0005-0000-0000-00000C340000}"/>
    <cellStyle name="20% - Accent4 4 2 4 2" xfId="25946" hidden="1" xr:uid="{00000000-0005-0000-0000-00000D340000}"/>
    <cellStyle name="20% - Accent4 4 2 4 2" xfId="27964" hidden="1" xr:uid="{00000000-0005-0000-0000-00000E340000}"/>
    <cellStyle name="20% - Accent4 4 2 4 2" xfId="28328" hidden="1" xr:uid="{00000000-0005-0000-0000-00000F340000}"/>
    <cellStyle name="20% - Accent4 4 2 4 2" xfId="29492" hidden="1" xr:uid="{00000000-0005-0000-0000-000010340000}"/>
    <cellStyle name="20% - Accent4 4 2 4 2" xfId="29948" hidden="1" xr:uid="{00000000-0005-0000-0000-000011340000}"/>
    <cellStyle name="20% - Accent4 4 2 4 2" xfId="30790" hidden="1" xr:uid="{00000000-0005-0000-0000-000012340000}"/>
    <cellStyle name="20% - Accent4 4 2 4 2" xfId="31802" hidden="1" xr:uid="{00000000-0005-0000-0000-000013340000}"/>
    <cellStyle name="20% - Accent4 4 2 4 2" xfId="33211" hidden="1" xr:uid="{00000000-0005-0000-0000-000014340000}"/>
    <cellStyle name="20% - Accent4 4 2 4 2" xfId="33326" hidden="1" xr:uid="{00000000-0005-0000-0000-000015340000}"/>
    <cellStyle name="20% - Accent4 4 2 4 2" xfId="34049" hidden="1" xr:uid="{00000000-0005-0000-0000-000016340000}"/>
    <cellStyle name="20% - Accent4 4 2 4 2" xfId="34222" hidden="1" xr:uid="{00000000-0005-0000-0000-000017340000}"/>
    <cellStyle name="20% - Accent4 4 2 4 2" xfId="34615" hidden="1" xr:uid="{00000000-0005-0000-0000-000018340000}"/>
    <cellStyle name="20% - Accent4 4 2 4 2" xfId="34763" hidden="1" xr:uid="{00000000-0005-0000-0000-000019340000}"/>
    <cellStyle name="20% - Accent4 4 2 4 2" xfId="35101" hidden="1" xr:uid="{00000000-0005-0000-0000-00001A340000}"/>
    <cellStyle name="20% - Accent4 4 2 4 2" xfId="35438" hidden="1" xr:uid="{00000000-0005-0000-0000-00001B340000}"/>
    <cellStyle name="20% - Accent4 4 2 4 2" xfId="36003" hidden="1" xr:uid="{00000000-0005-0000-0000-00001C340000}"/>
    <cellStyle name="20% - Accent4 4 2 4 2" xfId="36118" hidden="1" xr:uid="{00000000-0005-0000-0000-00001D340000}"/>
    <cellStyle name="20% - Accent4 4 2 4 2" xfId="36841" hidden="1" xr:uid="{00000000-0005-0000-0000-00001E340000}"/>
    <cellStyle name="20% - Accent4 4 2 4 2" xfId="37014" hidden="1" xr:uid="{00000000-0005-0000-0000-00001F340000}"/>
    <cellStyle name="20% - Accent4 4 2 4 2" xfId="37407" hidden="1" xr:uid="{00000000-0005-0000-0000-000020340000}"/>
    <cellStyle name="20% - Accent4 4 2 4 2" xfId="37555" hidden="1" xr:uid="{00000000-0005-0000-0000-000021340000}"/>
    <cellStyle name="20% - Accent4 4 2 4 2" xfId="37893" hidden="1" xr:uid="{00000000-0005-0000-0000-000022340000}"/>
    <cellStyle name="20% - Accent4 4 2 4 2" xfId="38230" hidden="1" xr:uid="{00000000-0005-0000-0000-000023340000}"/>
    <cellStyle name="20% - Accent4 4 2 4 2" xfId="32378" hidden="1" xr:uid="{00000000-0005-0000-0000-000024340000}"/>
    <cellStyle name="20% - Accent4 4 2 4 2" xfId="32007" hidden="1" xr:uid="{00000000-0005-0000-0000-000025340000}"/>
    <cellStyle name="20% - Accent4 4 2 4 2" xfId="29854" hidden="1" xr:uid="{00000000-0005-0000-0000-000026340000}"/>
    <cellStyle name="20% - Accent4 4 2 4 2" xfId="29322" hidden="1" xr:uid="{00000000-0005-0000-0000-000027340000}"/>
    <cellStyle name="20% - Accent4 4 2 4 2" xfId="28208" hidden="1" xr:uid="{00000000-0005-0000-0000-000028340000}"/>
    <cellStyle name="20% - Accent4 4 2 4 2" xfId="27741" hidden="1" xr:uid="{00000000-0005-0000-0000-000029340000}"/>
    <cellStyle name="20% - Accent4 4 2 4 2" xfId="26544" hidden="1" xr:uid="{00000000-0005-0000-0000-00002A340000}"/>
    <cellStyle name="20% - Accent4 4 2 4 2" xfId="25495" hidden="1" xr:uid="{00000000-0005-0000-0000-00002B340000}"/>
    <cellStyle name="20% - Accent4 4 2 4 2" xfId="39366" hidden="1" xr:uid="{00000000-0005-0000-0000-00002C340000}"/>
    <cellStyle name="20% - Accent4 4 2 4 2" xfId="39481" hidden="1" xr:uid="{00000000-0005-0000-0000-00002D340000}"/>
    <cellStyle name="20% - Accent4 4 2 4 2" xfId="40204" hidden="1" xr:uid="{00000000-0005-0000-0000-00002E340000}"/>
    <cellStyle name="20% - Accent4 4 2 4 2" xfId="40377" hidden="1" xr:uid="{00000000-0005-0000-0000-00002F340000}"/>
    <cellStyle name="20% - Accent4 4 2 4 2" xfId="40770" hidden="1" xr:uid="{00000000-0005-0000-0000-000030340000}"/>
    <cellStyle name="20% - Accent4 4 2 4 2" xfId="40918" hidden="1" xr:uid="{00000000-0005-0000-0000-000031340000}"/>
    <cellStyle name="20% - Accent4 4 2 4 2" xfId="41256" hidden="1" xr:uid="{00000000-0005-0000-0000-000032340000}"/>
    <cellStyle name="20% - Accent4 4 2 4 2" xfId="41593" hidden="1" xr:uid="{00000000-0005-0000-0000-000033340000}"/>
    <cellStyle name="20% - Accent4 4 2 4 2" xfId="42158" hidden="1" xr:uid="{00000000-0005-0000-0000-000034340000}"/>
    <cellStyle name="20% - Accent4 4 2 4 2" xfId="42273" hidden="1" xr:uid="{00000000-0005-0000-0000-000035340000}"/>
    <cellStyle name="20% - Accent4 4 2 4 2" xfId="42996" hidden="1" xr:uid="{00000000-0005-0000-0000-000036340000}"/>
    <cellStyle name="20% - Accent4 4 2 4 2" xfId="43169" hidden="1" xr:uid="{00000000-0005-0000-0000-000037340000}"/>
    <cellStyle name="20% - Accent4 4 2 4 2" xfId="43562" hidden="1" xr:uid="{00000000-0005-0000-0000-000038340000}"/>
    <cellStyle name="20% - Accent4 4 2 4 2" xfId="43710" hidden="1" xr:uid="{00000000-0005-0000-0000-000039340000}"/>
    <cellStyle name="20% - Accent4 4 2 4 2" xfId="44048" hidden="1" xr:uid="{00000000-0005-0000-0000-00003A340000}"/>
    <cellStyle name="20% - Accent4 4 2 4 2" xfId="44385" hidden="1" xr:uid="{00000000-0005-0000-0000-00003B340000}"/>
    <cellStyle name="20% - Accent4 4 2 4 2" xfId="38641" hidden="1" xr:uid="{00000000-0005-0000-0000-00003C340000}"/>
    <cellStyle name="20% - Accent4 4 2 4 2" xfId="32803" hidden="1" xr:uid="{00000000-0005-0000-0000-00003D340000}"/>
    <cellStyle name="20% - Accent4 4 2 4 2" xfId="30311" hidden="1" xr:uid="{00000000-0005-0000-0000-00003E340000}"/>
    <cellStyle name="20% - Accent4 4 2 4 2" xfId="29672" hidden="1" xr:uid="{00000000-0005-0000-0000-00003F340000}"/>
    <cellStyle name="20% - Accent4 4 2 4 2" xfId="28442" hidden="1" xr:uid="{00000000-0005-0000-0000-000040340000}"/>
    <cellStyle name="20% - Accent4 4 2 4 2" xfId="27874" hidden="1" xr:uid="{00000000-0005-0000-0000-000041340000}"/>
    <cellStyle name="20% - Accent4 4 2 4 2" xfId="26719" hidden="1" xr:uid="{00000000-0005-0000-0000-000042340000}"/>
    <cellStyle name="20% - Accent4 4 2 4 2" xfId="25614" hidden="1" xr:uid="{00000000-0005-0000-0000-000043340000}"/>
    <cellStyle name="20% - Accent4 4 2 4 2" xfId="45088" hidden="1" xr:uid="{00000000-0005-0000-0000-000044340000}"/>
    <cellStyle name="20% - Accent4 4 2 4 2" xfId="45203" hidden="1" xr:uid="{00000000-0005-0000-0000-000045340000}"/>
    <cellStyle name="20% - Accent4 4 2 4 2" xfId="45926" hidden="1" xr:uid="{00000000-0005-0000-0000-000046340000}"/>
    <cellStyle name="20% - Accent4 4 2 4 2" xfId="46099" hidden="1" xr:uid="{00000000-0005-0000-0000-000047340000}"/>
    <cellStyle name="20% - Accent4 4 2 4 2" xfId="46492" hidden="1" xr:uid="{00000000-0005-0000-0000-000048340000}"/>
    <cellStyle name="20% - Accent4 4 2 4 2" xfId="46640" hidden="1" xr:uid="{00000000-0005-0000-0000-000049340000}"/>
    <cellStyle name="20% - Accent4 4 2 4 2" xfId="46978" hidden="1" xr:uid="{00000000-0005-0000-0000-00004A340000}"/>
    <cellStyle name="20% - Accent4 4 2 4 2" xfId="47315" hidden="1" xr:uid="{00000000-0005-0000-0000-00004B340000}"/>
    <cellStyle name="20% - Accent4 4 2 4 2" xfId="47880" hidden="1" xr:uid="{00000000-0005-0000-0000-00004C340000}"/>
    <cellStyle name="20% - Accent4 4 2 4 2" xfId="47995" hidden="1" xr:uid="{00000000-0005-0000-0000-00004D340000}"/>
    <cellStyle name="20% - Accent4 4 2 4 2" xfId="48718" hidden="1" xr:uid="{00000000-0005-0000-0000-00004E340000}"/>
    <cellStyle name="20% - Accent4 4 2 4 2" xfId="48891" hidden="1" xr:uid="{00000000-0005-0000-0000-00004F340000}"/>
    <cellStyle name="20% - Accent4 4 2 4 2" xfId="49284" hidden="1" xr:uid="{00000000-0005-0000-0000-000050340000}"/>
    <cellStyle name="20% - Accent4 4 2 4 2" xfId="49432" hidden="1" xr:uid="{00000000-0005-0000-0000-000051340000}"/>
    <cellStyle name="20% - Accent4 4 2 4 2" xfId="49770" hidden="1" xr:uid="{00000000-0005-0000-0000-000052340000}"/>
    <cellStyle name="20% - Accent4 4 2 4 2" xfId="50107" hidden="1" xr:uid="{00000000-0005-0000-0000-000053340000}"/>
    <cellStyle name="20% - Accent4 4 3 3 2" xfId="633" hidden="1" xr:uid="{00000000-0005-0000-0000-000054340000}"/>
    <cellStyle name="20% - Accent4 4 3 3 2" xfId="817" hidden="1" xr:uid="{00000000-0005-0000-0000-000055340000}"/>
    <cellStyle name="20% - Accent4 4 3 3 2" xfId="2835" hidden="1" xr:uid="{00000000-0005-0000-0000-000056340000}"/>
    <cellStyle name="20% - Accent4 4 3 3 2" xfId="3199" hidden="1" xr:uid="{00000000-0005-0000-0000-000057340000}"/>
    <cellStyle name="20% - Accent4 4 3 3 2" xfId="4363" hidden="1" xr:uid="{00000000-0005-0000-0000-000058340000}"/>
    <cellStyle name="20% - Accent4 4 3 3 2" xfId="4819" hidden="1" xr:uid="{00000000-0005-0000-0000-000059340000}"/>
    <cellStyle name="20% - Accent4 4 3 3 2" xfId="5661" hidden="1" xr:uid="{00000000-0005-0000-0000-00005A340000}"/>
    <cellStyle name="20% - Accent4 4 3 3 2" xfId="6673" hidden="1" xr:uid="{00000000-0005-0000-0000-00005B340000}"/>
    <cellStyle name="20% - Accent4 4 3 3 2" xfId="8082" hidden="1" xr:uid="{00000000-0005-0000-0000-00005C340000}"/>
    <cellStyle name="20% - Accent4 4 3 3 2" xfId="8197" hidden="1" xr:uid="{00000000-0005-0000-0000-00005D340000}"/>
    <cellStyle name="20% - Accent4 4 3 3 2" xfId="8920" hidden="1" xr:uid="{00000000-0005-0000-0000-00005E340000}"/>
    <cellStyle name="20% - Accent4 4 3 3 2" xfId="9093" hidden="1" xr:uid="{00000000-0005-0000-0000-00005F340000}"/>
    <cellStyle name="20% - Accent4 4 3 3 2" xfId="9486" hidden="1" xr:uid="{00000000-0005-0000-0000-000060340000}"/>
    <cellStyle name="20% - Accent4 4 3 3 2" xfId="9634" hidden="1" xr:uid="{00000000-0005-0000-0000-000061340000}"/>
    <cellStyle name="20% - Accent4 4 3 3 2" xfId="9972" hidden="1" xr:uid="{00000000-0005-0000-0000-000062340000}"/>
    <cellStyle name="20% - Accent4 4 3 3 2" xfId="10309" hidden="1" xr:uid="{00000000-0005-0000-0000-000063340000}"/>
    <cellStyle name="20% - Accent4 4 3 3 2" xfId="10874" hidden="1" xr:uid="{00000000-0005-0000-0000-000064340000}"/>
    <cellStyle name="20% - Accent4 4 3 3 2" xfId="10989" hidden="1" xr:uid="{00000000-0005-0000-0000-000065340000}"/>
    <cellStyle name="20% - Accent4 4 3 3 2" xfId="11712" hidden="1" xr:uid="{00000000-0005-0000-0000-000066340000}"/>
    <cellStyle name="20% - Accent4 4 3 3 2" xfId="11885" hidden="1" xr:uid="{00000000-0005-0000-0000-000067340000}"/>
    <cellStyle name="20% - Accent4 4 3 3 2" xfId="12278" hidden="1" xr:uid="{00000000-0005-0000-0000-000068340000}"/>
    <cellStyle name="20% - Accent4 4 3 3 2" xfId="12426" hidden="1" xr:uid="{00000000-0005-0000-0000-000069340000}"/>
    <cellStyle name="20% - Accent4 4 3 3 2" xfId="12764" hidden="1" xr:uid="{00000000-0005-0000-0000-00006A340000}"/>
    <cellStyle name="20% - Accent4 4 3 3 2" xfId="13101" hidden="1" xr:uid="{00000000-0005-0000-0000-00006B340000}"/>
    <cellStyle name="20% - Accent4 4 3 3 2" xfId="7251" hidden="1" xr:uid="{00000000-0005-0000-0000-00006C340000}"/>
    <cellStyle name="20% - Accent4 4 3 3 2" xfId="6880" hidden="1" xr:uid="{00000000-0005-0000-0000-00006D340000}"/>
    <cellStyle name="20% - Accent4 4 3 3 2" xfId="4727" hidden="1" xr:uid="{00000000-0005-0000-0000-00006E340000}"/>
    <cellStyle name="20% - Accent4 4 3 3 2" xfId="4195" hidden="1" xr:uid="{00000000-0005-0000-0000-00006F340000}"/>
    <cellStyle name="20% - Accent4 4 3 3 2" xfId="3081" hidden="1" xr:uid="{00000000-0005-0000-0000-000070340000}"/>
    <cellStyle name="20% - Accent4 4 3 3 2" xfId="2614" hidden="1" xr:uid="{00000000-0005-0000-0000-000071340000}"/>
    <cellStyle name="20% - Accent4 4 3 3 2" xfId="1417" hidden="1" xr:uid="{00000000-0005-0000-0000-000072340000}"/>
    <cellStyle name="20% - Accent4 4 3 3 2" xfId="370" hidden="1" xr:uid="{00000000-0005-0000-0000-000073340000}"/>
    <cellStyle name="20% - Accent4 4 3 3 2" xfId="14237" hidden="1" xr:uid="{00000000-0005-0000-0000-000074340000}"/>
    <cellStyle name="20% - Accent4 4 3 3 2" xfId="14352" hidden="1" xr:uid="{00000000-0005-0000-0000-000075340000}"/>
    <cellStyle name="20% - Accent4 4 3 3 2" xfId="15075" hidden="1" xr:uid="{00000000-0005-0000-0000-000076340000}"/>
    <cellStyle name="20% - Accent4 4 3 3 2" xfId="15248" hidden="1" xr:uid="{00000000-0005-0000-0000-000077340000}"/>
    <cellStyle name="20% - Accent4 4 3 3 2" xfId="15641" hidden="1" xr:uid="{00000000-0005-0000-0000-000078340000}"/>
    <cellStyle name="20% - Accent4 4 3 3 2" xfId="15789" hidden="1" xr:uid="{00000000-0005-0000-0000-000079340000}"/>
    <cellStyle name="20% - Accent4 4 3 3 2" xfId="16127" hidden="1" xr:uid="{00000000-0005-0000-0000-00007A340000}"/>
    <cellStyle name="20% - Accent4 4 3 3 2" xfId="16464" hidden="1" xr:uid="{00000000-0005-0000-0000-00007B340000}"/>
    <cellStyle name="20% - Accent4 4 3 3 2" xfId="17029" hidden="1" xr:uid="{00000000-0005-0000-0000-00007C340000}"/>
    <cellStyle name="20% - Accent4 4 3 3 2" xfId="17144" hidden="1" xr:uid="{00000000-0005-0000-0000-00007D340000}"/>
    <cellStyle name="20% - Accent4 4 3 3 2" xfId="17867" hidden="1" xr:uid="{00000000-0005-0000-0000-00007E340000}"/>
    <cellStyle name="20% - Accent4 4 3 3 2" xfId="18040" hidden="1" xr:uid="{00000000-0005-0000-0000-00007F340000}"/>
    <cellStyle name="20% - Accent4 4 3 3 2" xfId="18433" hidden="1" xr:uid="{00000000-0005-0000-0000-000080340000}"/>
    <cellStyle name="20% - Accent4 4 3 3 2" xfId="18581" hidden="1" xr:uid="{00000000-0005-0000-0000-000081340000}"/>
    <cellStyle name="20% - Accent4 4 3 3 2" xfId="18919" hidden="1" xr:uid="{00000000-0005-0000-0000-000082340000}"/>
    <cellStyle name="20% - Accent4 4 3 3 2" xfId="19256" hidden="1" xr:uid="{00000000-0005-0000-0000-000083340000}"/>
    <cellStyle name="20% - Accent4 4 3 3 2" xfId="13514" hidden="1" xr:uid="{00000000-0005-0000-0000-000084340000}"/>
    <cellStyle name="20% - Accent4 4 3 3 2" xfId="7676" hidden="1" xr:uid="{00000000-0005-0000-0000-000085340000}"/>
    <cellStyle name="20% - Accent4 4 3 3 2" xfId="5184" hidden="1" xr:uid="{00000000-0005-0000-0000-000086340000}"/>
    <cellStyle name="20% - Accent4 4 3 3 2" xfId="4545" hidden="1" xr:uid="{00000000-0005-0000-0000-000087340000}"/>
    <cellStyle name="20% - Accent4 4 3 3 2" xfId="3315" hidden="1" xr:uid="{00000000-0005-0000-0000-000088340000}"/>
    <cellStyle name="20% - Accent4 4 3 3 2" xfId="2747" hidden="1" xr:uid="{00000000-0005-0000-0000-000089340000}"/>
    <cellStyle name="20% - Accent4 4 3 3 2" xfId="1592" hidden="1" xr:uid="{00000000-0005-0000-0000-00008A340000}"/>
    <cellStyle name="20% - Accent4 4 3 3 2" xfId="487" hidden="1" xr:uid="{00000000-0005-0000-0000-00008B340000}"/>
    <cellStyle name="20% - Accent4 4 3 3 2" xfId="19959" hidden="1" xr:uid="{00000000-0005-0000-0000-00008C340000}"/>
    <cellStyle name="20% - Accent4 4 3 3 2" xfId="20074" hidden="1" xr:uid="{00000000-0005-0000-0000-00008D340000}"/>
    <cellStyle name="20% - Accent4 4 3 3 2" xfId="20797" hidden="1" xr:uid="{00000000-0005-0000-0000-00008E340000}"/>
    <cellStyle name="20% - Accent4 4 3 3 2" xfId="20970" hidden="1" xr:uid="{00000000-0005-0000-0000-00008F340000}"/>
    <cellStyle name="20% - Accent4 4 3 3 2" xfId="21363" hidden="1" xr:uid="{00000000-0005-0000-0000-000090340000}"/>
    <cellStyle name="20% - Accent4 4 3 3 2" xfId="21511" hidden="1" xr:uid="{00000000-0005-0000-0000-000091340000}"/>
    <cellStyle name="20% - Accent4 4 3 3 2" xfId="21849" hidden="1" xr:uid="{00000000-0005-0000-0000-000092340000}"/>
    <cellStyle name="20% - Accent4 4 3 3 2" xfId="22186" hidden="1" xr:uid="{00000000-0005-0000-0000-000093340000}"/>
    <cellStyle name="20% - Accent4 4 3 3 2" xfId="22751" hidden="1" xr:uid="{00000000-0005-0000-0000-000094340000}"/>
    <cellStyle name="20% - Accent4 4 3 3 2" xfId="22866" hidden="1" xr:uid="{00000000-0005-0000-0000-000095340000}"/>
    <cellStyle name="20% - Accent4 4 3 3 2" xfId="23589" hidden="1" xr:uid="{00000000-0005-0000-0000-000096340000}"/>
    <cellStyle name="20% - Accent4 4 3 3 2" xfId="23762" hidden="1" xr:uid="{00000000-0005-0000-0000-000097340000}"/>
    <cellStyle name="20% - Accent4 4 3 3 2" xfId="24155" hidden="1" xr:uid="{00000000-0005-0000-0000-000098340000}"/>
    <cellStyle name="20% - Accent4 4 3 3 2" xfId="24303" hidden="1" xr:uid="{00000000-0005-0000-0000-000099340000}"/>
    <cellStyle name="20% - Accent4 4 3 3 2" xfId="24641" hidden="1" xr:uid="{00000000-0005-0000-0000-00009A340000}"/>
    <cellStyle name="20% - Accent4 4 3 3 2" xfId="24978" hidden="1" xr:uid="{00000000-0005-0000-0000-00009B340000}"/>
    <cellStyle name="20% - Accent4 4 3 3 2" xfId="25761" hidden="1" xr:uid="{00000000-0005-0000-0000-00009C340000}"/>
    <cellStyle name="20% - Accent4 4 3 3 2" xfId="25945" hidden="1" xr:uid="{00000000-0005-0000-0000-00009D340000}"/>
    <cellStyle name="20% - Accent4 4 3 3 2" xfId="27963" hidden="1" xr:uid="{00000000-0005-0000-0000-00009E340000}"/>
    <cellStyle name="20% - Accent4 4 3 3 2" xfId="28327" hidden="1" xr:uid="{00000000-0005-0000-0000-00009F340000}"/>
    <cellStyle name="20% - Accent4 4 3 3 2" xfId="29491" hidden="1" xr:uid="{00000000-0005-0000-0000-0000A0340000}"/>
    <cellStyle name="20% - Accent4 4 3 3 2" xfId="29947" hidden="1" xr:uid="{00000000-0005-0000-0000-0000A1340000}"/>
    <cellStyle name="20% - Accent4 4 3 3 2" xfId="30789" hidden="1" xr:uid="{00000000-0005-0000-0000-0000A2340000}"/>
    <cellStyle name="20% - Accent4 4 3 3 2" xfId="31801" hidden="1" xr:uid="{00000000-0005-0000-0000-0000A3340000}"/>
    <cellStyle name="20% - Accent4 4 3 3 2" xfId="33210" hidden="1" xr:uid="{00000000-0005-0000-0000-0000A4340000}"/>
    <cellStyle name="20% - Accent4 4 3 3 2" xfId="33325" hidden="1" xr:uid="{00000000-0005-0000-0000-0000A5340000}"/>
    <cellStyle name="20% - Accent4 4 3 3 2" xfId="34048" hidden="1" xr:uid="{00000000-0005-0000-0000-0000A6340000}"/>
    <cellStyle name="20% - Accent4 4 3 3 2" xfId="34221" hidden="1" xr:uid="{00000000-0005-0000-0000-0000A7340000}"/>
    <cellStyle name="20% - Accent4 4 3 3 2" xfId="34614" hidden="1" xr:uid="{00000000-0005-0000-0000-0000A8340000}"/>
    <cellStyle name="20% - Accent4 4 3 3 2" xfId="34762" hidden="1" xr:uid="{00000000-0005-0000-0000-0000A9340000}"/>
    <cellStyle name="20% - Accent4 4 3 3 2" xfId="35100" hidden="1" xr:uid="{00000000-0005-0000-0000-0000AA340000}"/>
    <cellStyle name="20% - Accent4 4 3 3 2" xfId="35437" hidden="1" xr:uid="{00000000-0005-0000-0000-0000AB340000}"/>
    <cellStyle name="20% - Accent4 4 3 3 2" xfId="36002" hidden="1" xr:uid="{00000000-0005-0000-0000-0000AC340000}"/>
    <cellStyle name="20% - Accent4 4 3 3 2" xfId="36117" hidden="1" xr:uid="{00000000-0005-0000-0000-0000AD340000}"/>
    <cellStyle name="20% - Accent4 4 3 3 2" xfId="36840" hidden="1" xr:uid="{00000000-0005-0000-0000-0000AE340000}"/>
    <cellStyle name="20% - Accent4 4 3 3 2" xfId="37013" hidden="1" xr:uid="{00000000-0005-0000-0000-0000AF340000}"/>
    <cellStyle name="20% - Accent4 4 3 3 2" xfId="37406" hidden="1" xr:uid="{00000000-0005-0000-0000-0000B0340000}"/>
    <cellStyle name="20% - Accent4 4 3 3 2" xfId="37554" hidden="1" xr:uid="{00000000-0005-0000-0000-0000B1340000}"/>
    <cellStyle name="20% - Accent4 4 3 3 2" xfId="37892" hidden="1" xr:uid="{00000000-0005-0000-0000-0000B2340000}"/>
    <cellStyle name="20% - Accent4 4 3 3 2" xfId="38229" hidden="1" xr:uid="{00000000-0005-0000-0000-0000B3340000}"/>
    <cellStyle name="20% - Accent4 4 3 3 2" xfId="32379" hidden="1" xr:uid="{00000000-0005-0000-0000-0000B4340000}"/>
    <cellStyle name="20% - Accent4 4 3 3 2" xfId="32008" hidden="1" xr:uid="{00000000-0005-0000-0000-0000B5340000}"/>
    <cellStyle name="20% - Accent4 4 3 3 2" xfId="29855" hidden="1" xr:uid="{00000000-0005-0000-0000-0000B6340000}"/>
    <cellStyle name="20% - Accent4 4 3 3 2" xfId="29323" hidden="1" xr:uid="{00000000-0005-0000-0000-0000B7340000}"/>
    <cellStyle name="20% - Accent4 4 3 3 2" xfId="28209" hidden="1" xr:uid="{00000000-0005-0000-0000-0000B8340000}"/>
    <cellStyle name="20% - Accent4 4 3 3 2" xfId="27742" hidden="1" xr:uid="{00000000-0005-0000-0000-0000B9340000}"/>
    <cellStyle name="20% - Accent4 4 3 3 2" xfId="26545" hidden="1" xr:uid="{00000000-0005-0000-0000-0000BA340000}"/>
    <cellStyle name="20% - Accent4 4 3 3 2" xfId="25498" hidden="1" xr:uid="{00000000-0005-0000-0000-0000BB340000}"/>
    <cellStyle name="20% - Accent4 4 3 3 2" xfId="39365" hidden="1" xr:uid="{00000000-0005-0000-0000-0000BC340000}"/>
    <cellStyle name="20% - Accent4 4 3 3 2" xfId="39480" hidden="1" xr:uid="{00000000-0005-0000-0000-0000BD340000}"/>
    <cellStyle name="20% - Accent4 4 3 3 2" xfId="40203" hidden="1" xr:uid="{00000000-0005-0000-0000-0000BE340000}"/>
    <cellStyle name="20% - Accent4 4 3 3 2" xfId="40376" hidden="1" xr:uid="{00000000-0005-0000-0000-0000BF340000}"/>
    <cellStyle name="20% - Accent4 4 3 3 2" xfId="40769" hidden="1" xr:uid="{00000000-0005-0000-0000-0000C0340000}"/>
    <cellStyle name="20% - Accent4 4 3 3 2" xfId="40917" hidden="1" xr:uid="{00000000-0005-0000-0000-0000C1340000}"/>
    <cellStyle name="20% - Accent4 4 3 3 2" xfId="41255" hidden="1" xr:uid="{00000000-0005-0000-0000-0000C2340000}"/>
    <cellStyle name="20% - Accent4 4 3 3 2" xfId="41592" hidden="1" xr:uid="{00000000-0005-0000-0000-0000C3340000}"/>
    <cellStyle name="20% - Accent4 4 3 3 2" xfId="42157" hidden="1" xr:uid="{00000000-0005-0000-0000-0000C4340000}"/>
    <cellStyle name="20% - Accent4 4 3 3 2" xfId="42272" hidden="1" xr:uid="{00000000-0005-0000-0000-0000C5340000}"/>
    <cellStyle name="20% - Accent4 4 3 3 2" xfId="42995" hidden="1" xr:uid="{00000000-0005-0000-0000-0000C6340000}"/>
    <cellStyle name="20% - Accent4 4 3 3 2" xfId="43168" hidden="1" xr:uid="{00000000-0005-0000-0000-0000C7340000}"/>
    <cellStyle name="20% - Accent4 4 3 3 2" xfId="43561" hidden="1" xr:uid="{00000000-0005-0000-0000-0000C8340000}"/>
    <cellStyle name="20% - Accent4 4 3 3 2" xfId="43709" hidden="1" xr:uid="{00000000-0005-0000-0000-0000C9340000}"/>
    <cellStyle name="20% - Accent4 4 3 3 2" xfId="44047" hidden="1" xr:uid="{00000000-0005-0000-0000-0000CA340000}"/>
    <cellStyle name="20% - Accent4 4 3 3 2" xfId="44384" hidden="1" xr:uid="{00000000-0005-0000-0000-0000CB340000}"/>
    <cellStyle name="20% - Accent4 4 3 3 2" xfId="38642" hidden="1" xr:uid="{00000000-0005-0000-0000-0000CC340000}"/>
    <cellStyle name="20% - Accent4 4 3 3 2" xfId="32804" hidden="1" xr:uid="{00000000-0005-0000-0000-0000CD340000}"/>
    <cellStyle name="20% - Accent4 4 3 3 2" xfId="30312" hidden="1" xr:uid="{00000000-0005-0000-0000-0000CE340000}"/>
    <cellStyle name="20% - Accent4 4 3 3 2" xfId="29673" hidden="1" xr:uid="{00000000-0005-0000-0000-0000CF340000}"/>
    <cellStyle name="20% - Accent4 4 3 3 2" xfId="28443" hidden="1" xr:uid="{00000000-0005-0000-0000-0000D0340000}"/>
    <cellStyle name="20% - Accent4 4 3 3 2" xfId="27875" hidden="1" xr:uid="{00000000-0005-0000-0000-0000D1340000}"/>
    <cellStyle name="20% - Accent4 4 3 3 2" xfId="26720" hidden="1" xr:uid="{00000000-0005-0000-0000-0000D2340000}"/>
    <cellStyle name="20% - Accent4 4 3 3 2" xfId="25615" hidden="1" xr:uid="{00000000-0005-0000-0000-0000D3340000}"/>
    <cellStyle name="20% - Accent4 4 3 3 2" xfId="45087" hidden="1" xr:uid="{00000000-0005-0000-0000-0000D4340000}"/>
    <cellStyle name="20% - Accent4 4 3 3 2" xfId="45202" hidden="1" xr:uid="{00000000-0005-0000-0000-0000D5340000}"/>
    <cellStyle name="20% - Accent4 4 3 3 2" xfId="45925" hidden="1" xr:uid="{00000000-0005-0000-0000-0000D6340000}"/>
    <cellStyle name="20% - Accent4 4 3 3 2" xfId="46098" hidden="1" xr:uid="{00000000-0005-0000-0000-0000D7340000}"/>
    <cellStyle name="20% - Accent4 4 3 3 2" xfId="46491" hidden="1" xr:uid="{00000000-0005-0000-0000-0000D8340000}"/>
    <cellStyle name="20% - Accent4 4 3 3 2" xfId="46639" hidden="1" xr:uid="{00000000-0005-0000-0000-0000D9340000}"/>
    <cellStyle name="20% - Accent4 4 3 3 2" xfId="46977" hidden="1" xr:uid="{00000000-0005-0000-0000-0000DA340000}"/>
    <cellStyle name="20% - Accent4 4 3 3 2" xfId="47314" hidden="1" xr:uid="{00000000-0005-0000-0000-0000DB340000}"/>
    <cellStyle name="20% - Accent4 4 3 3 2" xfId="47879" hidden="1" xr:uid="{00000000-0005-0000-0000-0000DC340000}"/>
    <cellStyle name="20% - Accent4 4 3 3 2" xfId="47994" hidden="1" xr:uid="{00000000-0005-0000-0000-0000DD340000}"/>
    <cellStyle name="20% - Accent4 4 3 3 2" xfId="48717" hidden="1" xr:uid="{00000000-0005-0000-0000-0000DE340000}"/>
    <cellStyle name="20% - Accent4 4 3 3 2" xfId="48890" hidden="1" xr:uid="{00000000-0005-0000-0000-0000DF340000}"/>
    <cellStyle name="20% - Accent4 4 3 3 2" xfId="49283" hidden="1" xr:uid="{00000000-0005-0000-0000-0000E0340000}"/>
    <cellStyle name="20% - Accent4 4 3 3 2" xfId="49431" hidden="1" xr:uid="{00000000-0005-0000-0000-0000E1340000}"/>
    <cellStyle name="20% - Accent4 4 3 3 2" xfId="49769" hidden="1" xr:uid="{00000000-0005-0000-0000-0000E2340000}"/>
    <cellStyle name="20% - Accent4 4 3 3 2" xfId="50106" hidden="1" xr:uid="{00000000-0005-0000-0000-0000E3340000}"/>
    <cellStyle name="20% - Accent4 5 2" xfId="613" hidden="1" xr:uid="{00000000-0005-0000-0000-0000E4340000}"/>
    <cellStyle name="20% - Accent4 5 2" xfId="797" hidden="1" xr:uid="{00000000-0005-0000-0000-0000E5340000}"/>
    <cellStyle name="20% - Accent4 5 2" xfId="2815" hidden="1" xr:uid="{00000000-0005-0000-0000-0000E6340000}"/>
    <cellStyle name="20% - Accent4 5 2" xfId="3179" hidden="1" xr:uid="{00000000-0005-0000-0000-0000E7340000}"/>
    <cellStyle name="20% - Accent4 5 2" xfId="4343" hidden="1" xr:uid="{00000000-0005-0000-0000-0000E8340000}"/>
    <cellStyle name="20% - Accent4 5 2" xfId="4799" hidden="1" xr:uid="{00000000-0005-0000-0000-0000E9340000}"/>
    <cellStyle name="20% - Accent4 5 2" xfId="5641" hidden="1" xr:uid="{00000000-0005-0000-0000-0000EA340000}"/>
    <cellStyle name="20% - Accent4 5 2" xfId="6653" hidden="1" xr:uid="{00000000-0005-0000-0000-0000EB340000}"/>
    <cellStyle name="20% - Accent4 5 2" xfId="8062" hidden="1" xr:uid="{00000000-0005-0000-0000-0000EC340000}"/>
    <cellStyle name="20% - Accent4 5 2" xfId="8177" hidden="1" xr:uid="{00000000-0005-0000-0000-0000ED340000}"/>
    <cellStyle name="20% - Accent4 5 2" xfId="8900" hidden="1" xr:uid="{00000000-0005-0000-0000-0000EE340000}"/>
    <cellStyle name="20% - Accent4 5 2" xfId="9073" hidden="1" xr:uid="{00000000-0005-0000-0000-0000EF340000}"/>
    <cellStyle name="20% - Accent4 5 2" xfId="9466" hidden="1" xr:uid="{00000000-0005-0000-0000-0000F0340000}"/>
    <cellStyle name="20% - Accent4 5 2" xfId="9614" hidden="1" xr:uid="{00000000-0005-0000-0000-0000F1340000}"/>
    <cellStyle name="20% - Accent4 5 2" xfId="9952" hidden="1" xr:uid="{00000000-0005-0000-0000-0000F2340000}"/>
    <cellStyle name="20% - Accent4 5 2" xfId="10289" hidden="1" xr:uid="{00000000-0005-0000-0000-0000F3340000}"/>
    <cellStyle name="20% - Accent4 5 2" xfId="10854" hidden="1" xr:uid="{00000000-0005-0000-0000-0000F4340000}"/>
    <cellStyle name="20% - Accent4 5 2" xfId="10969" hidden="1" xr:uid="{00000000-0005-0000-0000-0000F5340000}"/>
    <cellStyle name="20% - Accent4 5 2" xfId="11692" hidden="1" xr:uid="{00000000-0005-0000-0000-0000F6340000}"/>
    <cellStyle name="20% - Accent4 5 2" xfId="11865" hidden="1" xr:uid="{00000000-0005-0000-0000-0000F7340000}"/>
    <cellStyle name="20% - Accent4 5 2" xfId="12258" hidden="1" xr:uid="{00000000-0005-0000-0000-0000F8340000}"/>
    <cellStyle name="20% - Accent4 5 2" xfId="12406" hidden="1" xr:uid="{00000000-0005-0000-0000-0000F9340000}"/>
    <cellStyle name="20% - Accent4 5 2" xfId="12744" hidden="1" xr:uid="{00000000-0005-0000-0000-0000FA340000}"/>
    <cellStyle name="20% - Accent4 5 2" xfId="13081" hidden="1" xr:uid="{00000000-0005-0000-0000-0000FB340000}"/>
    <cellStyle name="20% - Accent4 5 2" xfId="7272" hidden="1" xr:uid="{00000000-0005-0000-0000-0000FC340000}"/>
    <cellStyle name="20% - Accent4 5 2" xfId="6900" hidden="1" xr:uid="{00000000-0005-0000-0000-0000FD340000}"/>
    <cellStyle name="20% - Accent4 5 2" xfId="4748" hidden="1" xr:uid="{00000000-0005-0000-0000-0000FE340000}"/>
    <cellStyle name="20% - Accent4 5 2" xfId="4215" hidden="1" xr:uid="{00000000-0005-0000-0000-0000FF340000}"/>
    <cellStyle name="20% - Accent4 5 2" xfId="3103" hidden="1" xr:uid="{00000000-0005-0000-0000-000000350000}"/>
    <cellStyle name="20% - Accent4 5 2" xfId="2634" hidden="1" xr:uid="{00000000-0005-0000-0000-000001350000}"/>
    <cellStyle name="20% - Accent4 5 2" xfId="1442" hidden="1" xr:uid="{00000000-0005-0000-0000-000002350000}"/>
    <cellStyle name="20% - Accent4 5 2" xfId="394" hidden="1" xr:uid="{00000000-0005-0000-0000-000003350000}"/>
    <cellStyle name="20% - Accent4 5 2" xfId="14217" hidden="1" xr:uid="{00000000-0005-0000-0000-000004350000}"/>
    <cellStyle name="20% - Accent4 5 2" xfId="14332" hidden="1" xr:uid="{00000000-0005-0000-0000-000005350000}"/>
    <cellStyle name="20% - Accent4 5 2" xfId="15055" hidden="1" xr:uid="{00000000-0005-0000-0000-000006350000}"/>
    <cellStyle name="20% - Accent4 5 2" xfId="15228" hidden="1" xr:uid="{00000000-0005-0000-0000-000007350000}"/>
    <cellStyle name="20% - Accent4 5 2" xfId="15621" hidden="1" xr:uid="{00000000-0005-0000-0000-000008350000}"/>
    <cellStyle name="20% - Accent4 5 2" xfId="15769" hidden="1" xr:uid="{00000000-0005-0000-0000-000009350000}"/>
    <cellStyle name="20% - Accent4 5 2" xfId="16107" hidden="1" xr:uid="{00000000-0005-0000-0000-00000A350000}"/>
    <cellStyle name="20% - Accent4 5 2" xfId="16444" hidden="1" xr:uid="{00000000-0005-0000-0000-00000B350000}"/>
    <cellStyle name="20% - Accent4 5 2" xfId="17009" hidden="1" xr:uid="{00000000-0005-0000-0000-00000C350000}"/>
    <cellStyle name="20% - Accent4 5 2" xfId="17124" hidden="1" xr:uid="{00000000-0005-0000-0000-00000D350000}"/>
    <cellStyle name="20% - Accent4 5 2" xfId="17847" hidden="1" xr:uid="{00000000-0005-0000-0000-00000E350000}"/>
    <cellStyle name="20% - Accent4 5 2" xfId="18020" hidden="1" xr:uid="{00000000-0005-0000-0000-00000F350000}"/>
    <cellStyle name="20% - Accent4 5 2" xfId="18413" hidden="1" xr:uid="{00000000-0005-0000-0000-000010350000}"/>
    <cellStyle name="20% - Accent4 5 2" xfId="18561" hidden="1" xr:uid="{00000000-0005-0000-0000-000011350000}"/>
    <cellStyle name="20% - Accent4 5 2" xfId="18899" hidden="1" xr:uid="{00000000-0005-0000-0000-000012350000}"/>
    <cellStyle name="20% - Accent4 5 2" xfId="19236" hidden="1" xr:uid="{00000000-0005-0000-0000-000013350000}"/>
    <cellStyle name="20% - Accent4 5 2" xfId="13535" hidden="1" xr:uid="{00000000-0005-0000-0000-000014350000}"/>
    <cellStyle name="20% - Accent4 5 2" xfId="7696" hidden="1" xr:uid="{00000000-0005-0000-0000-000015350000}"/>
    <cellStyle name="20% - Accent4 5 2" xfId="5207" hidden="1" xr:uid="{00000000-0005-0000-0000-000016350000}"/>
    <cellStyle name="20% - Accent4 5 2" xfId="4567" hidden="1" xr:uid="{00000000-0005-0000-0000-000017350000}"/>
    <cellStyle name="20% - Accent4 5 2" xfId="3335" hidden="1" xr:uid="{00000000-0005-0000-0000-000018350000}"/>
    <cellStyle name="20% - Accent4 5 2" xfId="2768" hidden="1" xr:uid="{00000000-0005-0000-0000-000019350000}"/>
    <cellStyle name="20% - Accent4 5 2" xfId="1613" hidden="1" xr:uid="{00000000-0005-0000-0000-00001A350000}"/>
    <cellStyle name="20% - Accent4 5 2" xfId="511" hidden="1" xr:uid="{00000000-0005-0000-0000-00001B350000}"/>
    <cellStyle name="20% - Accent4 5 2" xfId="19939" hidden="1" xr:uid="{00000000-0005-0000-0000-00001C350000}"/>
    <cellStyle name="20% - Accent4 5 2" xfId="20054" hidden="1" xr:uid="{00000000-0005-0000-0000-00001D350000}"/>
    <cellStyle name="20% - Accent4 5 2" xfId="20777" hidden="1" xr:uid="{00000000-0005-0000-0000-00001E350000}"/>
    <cellStyle name="20% - Accent4 5 2" xfId="20950" hidden="1" xr:uid="{00000000-0005-0000-0000-00001F350000}"/>
    <cellStyle name="20% - Accent4 5 2" xfId="21343" hidden="1" xr:uid="{00000000-0005-0000-0000-000020350000}"/>
    <cellStyle name="20% - Accent4 5 2" xfId="21491" hidden="1" xr:uid="{00000000-0005-0000-0000-000021350000}"/>
    <cellStyle name="20% - Accent4 5 2" xfId="21829" hidden="1" xr:uid="{00000000-0005-0000-0000-000022350000}"/>
    <cellStyle name="20% - Accent4 5 2" xfId="22166" hidden="1" xr:uid="{00000000-0005-0000-0000-000023350000}"/>
    <cellStyle name="20% - Accent4 5 2" xfId="22731" hidden="1" xr:uid="{00000000-0005-0000-0000-000024350000}"/>
    <cellStyle name="20% - Accent4 5 2" xfId="22846" hidden="1" xr:uid="{00000000-0005-0000-0000-000025350000}"/>
    <cellStyle name="20% - Accent4 5 2" xfId="23569" hidden="1" xr:uid="{00000000-0005-0000-0000-000026350000}"/>
    <cellStyle name="20% - Accent4 5 2" xfId="23742" hidden="1" xr:uid="{00000000-0005-0000-0000-000027350000}"/>
    <cellStyle name="20% - Accent4 5 2" xfId="24135" hidden="1" xr:uid="{00000000-0005-0000-0000-000028350000}"/>
    <cellStyle name="20% - Accent4 5 2" xfId="24283" hidden="1" xr:uid="{00000000-0005-0000-0000-000029350000}"/>
    <cellStyle name="20% - Accent4 5 2" xfId="24621" hidden="1" xr:uid="{00000000-0005-0000-0000-00002A350000}"/>
    <cellStyle name="20% - Accent4 5 2" xfId="24958" hidden="1" xr:uid="{00000000-0005-0000-0000-00002B350000}"/>
    <cellStyle name="20% - Accent4 5 2" xfId="25741" hidden="1" xr:uid="{00000000-0005-0000-0000-00002C350000}"/>
    <cellStyle name="20% - Accent4 5 2" xfId="25925" hidden="1" xr:uid="{00000000-0005-0000-0000-00002D350000}"/>
    <cellStyle name="20% - Accent4 5 2" xfId="27943" hidden="1" xr:uid="{00000000-0005-0000-0000-00002E350000}"/>
    <cellStyle name="20% - Accent4 5 2" xfId="28307" hidden="1" xr:uid="{00000000-0005-0000-0000-00002F350000}"/>
    <cellStyle name="20% - Accent4 5 2" xfId="29471" hidden="1" xr:uid="{00000000-0005-0000-0000-000030350000}"/>
    <cellStyle name="20% - Accent4 5 2" xfId="29927" hidden="1" xr:uid="{00000000-0005-0000-0000-000031350000}"/>
    <cellStyle name="20% - Accent4 5 2" xfId="30769" hidden="1" xr:uid="{00000000-0005-0000-0000-000032350000}"/>
    <cellStyle name="20% - Accent4 5 2" xfId="31781" hidden="1" xr:uid="{00000000-0005-0000-0000-000033350000}"/>
    <cellStyle name="20% - Accent4 5 2" xfId="33190" hidden="1" xr:uid="{00000000-0005-0000-0000-000034350000}"/>
    <cellStyle name="20% - Accent4 5 2" xfId="33305" hidden="1" xr:uid="{00000000-0005-0000-0000-000035350000}"/>
    <cellStyle name="20% - Accent4 5 2" xfId="34028" hidden="1" xr:uid="{00000000-0005-0000-0000-000036350000}"/>
    <cellStyle name="20% - Accent4 5 2" xfId="34201" hidden="1" xr:uid="{00000000-0005-0000-0000-000037350000}"/>
    <cellStyle name="20% - Accent4 5 2" xfId="34594" hidden="1" xr:uid="{00000000-0005-0000-0000-000038350000}"/>
    <cellStyle name="20% - Accent4 5 2" xfId="34742" hidden="1" xr:uid="{00000000-0005-0000-0000-000039350000}"/>
    <cellStyle name="20% - Accent4 5 2" xfId="35080" hidden="1" xr:uid="{00000000-0005-0000-0000-00003A350000}"/>
    <cellStyle name="20% - Accent4 5 2" xfId="35417" hidden="1" xr:uid="{00000000-0005-0000-0000-00003B350000}"/>
    <cellStyle name="20% - Accent4 5 2" xfId="35982" hidden="1" xr:uid="{00000000-0005-0000-0000-00003C350000}"/>
    <cellStyle name="20% - Accent4 5 2" xfId="36097" hidden="1" xr:uid="{00000000-0005-0000-0000-00003D350000}"/>
    <cellStyle name="20% - Accent4 5 2" xfId="36820" hidden="1" xr:uid="{00000000-0005-0000-0000-00003E350000}"/>
    <cellStyle name="20% - Accent4 5 2" xfId="36993" hidden="1" xr:uid="{00000000-0005-0000-0000-00003F350000}"/>
    <cellStyle name="20% - Accent4 5 2" xfId="37386" hidden="1" xr:uid="{00000000-0005-0000-0000-000040350000}"/>
    <cellStyle name="20% - Accent4 5 2" xfId="37534" hidden="1" xr:uid="{00000000-0005-0000-0000-000041350000}"/>
    <cellStyle name="20% - Accent4 5 2" xfId="37872" hidden="1" xr:uid="{00000000-0005-0000-0000-000042350000}"/>
    <cellStyle name="20% - Accent4 5 2" xfId="38209" hidden="1" xr:uid="{00000000-0005-0000-0000-000043350000}"/>
    <cellStyle name="20% - Accent4 5 2" xfId="32400" hidden="1" xr:uid="{00000000-0005-0000-0000-000044350000}"/>
    <cellStyle name="20% - Accent4 5 2" xfId="32028" hidden="1" xr:uid="{00000000-0005-0000-0000-000045350000}"/>
    <cellStyle name="20% - Accent4 5 2" xfId="29876" hidden="1" xr:uid="{00000000-0005-0000-0000-000046350000}"/>
    <cellStyle name="20% - Accent4 5 2" xfId="29343" hidden="1" xr:uid="{00000000-0005-0000-0000-000047350000}"/>
    <cellStyle name="20% - Accent4 5 2" xfId="28231" hidden="1" xr:uid="{00000000-0005-0000-0000-000048350000}"/>
    <cellStyle name="20% - Accent4 5 2" xfId="27762" hidden="1" xr:uid="{00000000-0005-0000-0000-000049350000}"/>
    <cellStyle name="20% - Accent4 5 2" xfId="26570" hidden="1" xr:uid="{00000000-0005-0000-0000-00004A350000}"/>
    <cellStyle name="20% - Accent4 5 2" xfId="25522" hidden="1" xr:uid="{00000000-0005-0000-0000-00004B350000}"/>
    <cellStyle name="20% - Accent4 5 2" xfId="39345" hidden="1" xr:uid="{00000000-0005-0000-0000-00004C350000}"/>
    <cellStyle name="20% - Accent4 5 2" xfId="39460" hidden="1" xr:uid="{00000000-0005-0000-0000-00004D350000}"/>
    <cellStyle name="20% - Accent4 5 2" xfId="40183" hidden="1" xr:uid="{00000000-0005-0000-0000-00004E350000}"/>
    <cellStyle name="20% - Accent4 5 2" xfId="40356" hidden="1" xr:uid="{00000000-0005-0000-0000-00004F350000}"/>
    <cellStyle name="20% - Accent4 5 2" xfId="40749" hidden="1" xr:uid="{00000000-0005-0000-0000-000050350000}"/>
    <cellStyle name="20% - Accent4 5 2" xfId="40897" hidden="1" xr:uid="{00000000-0005-0000-0000-000051350000}"/>
    <cellStyle name="20% - Accent4 5 2" xfId="41235" hidden="1" xr:uid="{00000000-0005-0000-0000-000052350000}"/>
    <cellStyle name="20% - Accent4 5 2" xfId="41572" hidden="1" xr:uid="{00000000-0005-0000-0000-000053350000}"/>
    <cellStyle name="20% - Accent4 5 2" xfId="42137" hidden="1" xr:uid="{00000000-0005-0000-0000-000054350000}"/>
    <cellStyle name="20% - Accent4 5 2" xfId="42252" hidden="1" xr:uid="{00000000-0005-0000-0000-000055350000}"/>
    <cellStyle name="20% - Accent4 5 2" xfId="42975" hidden="1" xr:uid="{00000000-0005-0000-0000-000056350000}"/>
    <cellStyle name="20% - Accent4 5 2" xfId="43148" hidden="1" xr:uid="{00000000-0005-0000-0000-000057350000}"/>
    <cellStyle name="20% - Accent4 5 2" xfId="43541" hidden="1" xr:uid="{00000000-0005-0000-0000-000058350000}"/>
    <cellStyle name="20% - Accent4 5 2" xfId="43689" hidden="1" xr:uid="{00000000-0005-0000-0000-000059350000}"/>
    <cellStyle name="20% - Accent4 5 2" xfId="44027" hidden="1" xr:uid="{00000000-0005-0000-0000-00005A350000}"/>
    <cellStyle name="20% - Accent4 5 2" xfId="44364" hidden="1" xr:uid="{00000000-0005-0000-0000-00005B350000}"/>
    <cellStyle name="20% - Accent4 5 2" xfId="38663" hidden="1" xr:uid="{00000000-0005-0000-0000-00005C350000}"/>
    <cellStyle name="20% - Accent4 5 2" xfId="32824" hidden="1" xr:uid="{00000000-0005-0000-0000-00005D350000}"/>
    <cellStyle name="20% - Accent4 5 2" xfId="30335" hidden="1" xr:uid="{00000000-0005-0000-0000-00005E350000}"/>
    <cellStyle name="20% - Accent4 5 2" xfId="29695" hidden="1" xr:uid="{00000000-0005-0000-0000-00005F350000}"/>
    <cellStyle name="20% - Accent4 5 2" xfId="28463" hidden="1" xr:uid="{00000000-0005-0000-0000-000060350000}"/>
    <cellStyle name="20% - Accent4 5 2" xfId="27896" hidden="1" xr:uid="{00000000-0005-0000-0000-000061350000}"/>
    <cellStyle name="20% - Accent4 5 2" xfId="26741" hidden="1" xr:uid="{00000000-0005-0000-0000-000062350000}"/>
    <cellStyle name="20% - Accent4 5 2" xfId="25639" hidden="1" xr:uid="{00000000-0005-0000-0000-000063350000}"/>
    <cellStyle name="20% - Accent4 5 2" xfId="45067" hidden="1" xr:uid="{00000000-0005-0000-0000-000064350000}"/>
    <cellStyle name="20% - Accent4 5 2" xfId="45182" hidden="1" xr:uid="{00000000-0005-0000-0000-000065350000}"/>
    <cellStyle name="20% - Accent4 5 2" xfId="45905" hidden="1" xr:uid="{00000000-0005-0000-0000-000066350000}"/>
    <cellStyle name="20% - Accent4 5 2" xfId="46078" hidden="1" xr:uid="{00000000-0005-0000-0000-000067350000}"/>
    <cellStyle name="20% - Accent4 5 2" xfId="46471" hidden="1" xr:uid="{00000000-0005-0000-0000-000068350000}"/>
    <cellStyle name="20% - Accent4 5 2" xfId="46619" hidden="1" xr:uid="{00000000-0005-0000-0000-000069350000}"/>
    <cellStyle name="20% - Accent4 5 2" xfId="46957" hidden="1" xr:uid="{00000000-0005-0000-0000-00006A350000}"/>
    <cellStyle name="20% - Accent4 5 2" xfId="47294" hidden="1" xr:uid="{00000000-0005-0000-0000-00006B350000}"/>
    <cellStyle name="20% - Accent4 5 2" xfId="47859" hidden="1" xr:uid="{00000000-0005-0000-0000-00006C350000}"/>
    <cellStyle name="20% - Accent4 5 2" xfId="47974" hidden="1" xr:uid="{00000000-0005-0000-0000-00006D350000}"/>
    <cellStyle name="20% - Accent4 5 2" xfId="48697" hidden="1" xr:uid="{00000000-0005-0000-0000-00006E350000}"/>
    <cellStyle name="20% - Accent4 5 2" xfId="48870" hidden="1" xr:uid="{00000000-0005-0000-0000-00006F350000}"/>
    <cellStyle name="20% - Accent4 5 2" xfId="49263" hidden="1" xr:uid="{00000000-0005-0000-0000-000070350000}"/>
    <cellStyle name="20% - Accent4 5 2" xfId="49411" hidden="1" xr:uid="{00000000-0005-0000-0000-000071350000}"/>
    <cellStyle name="20% - Accent4 5 2" xfId="49749" hidden="1" xr:uid="{00000000-0005-0000-0000-000072350000}"/>
    <cellStyle name="20% - Accent4 5 2" xfId="50086" hidden="1" xr:uid="{00000000-0005-0000-0000-000073350000}"/>
    <cellStyle name="20% - Accent4 7" xfId="83" hidden="1" xr:uid="{00000000-0005-0000-0000-000074350000}"/>
    <cellStyle name="20% - Accent4 7" xfId="183" hidden="1" xr:uid="{00000000-0005-0000-0000-000075350000}"/>
    <cellStyle name="20% - Accent4 7" xfId="261" hidden="1" xr:uid="{00000000-0005-0000-0000-000076350000}"/>
    <cellStyle name="20% - Accent4 7" xfId="538" hidden="1" xr:uid="{00000000-0005-0000-0000-000077350000}"/>
    <cellStyle name="20% - Accent4 7" xfId="1897" hidden="1" xr:uid="{00000000-0005-0000-0000-000078350000}"/>
    <cellStyle name="20% - Accent4 7" xfId="2039" hidden="1" xr:uid="{00000000-0005-0000-0000-000079350000}"/>
    <cellStyle name="20% - Accent4 7" xfId="2208" hidden="1" xr:uid="{00000000-0005-0000-0000-00007A350000}"/>
    <cellStyle name="20% - Accent4 7" xfId="2489" hidden="1" xr:uid="{00000000-0005-0000-0000-00007B350000}"/>
    <cellStyle name="20% - Accent4 7" xfId="1469" hidden="1" xr:uid="{00000000-0005-0000-0000-00007C350000}"/>
    <cellStyle name="20% - Accent4 7" xfId="1767" hidden="1" xr:uid="{00000000-0005-0000-0000-00007D350000}"/>
    <cellStyle name="20% - Accent4 7" xfId="3444" hidden="1" xr:uid="{00000000-0005-0000-0000-00007E350000}"/>
    <cellStyle name="20% - Accent4 7" xfId="3586" hidden="1" xr:uid="{00000000-0005-0000-0000-00007F350000}"/>
    <cellStyle name="20% - Accent4 7" xfId="3742" hidden="1" xr:uid="{00000000-0005-0000-0000-000080350000}"/>
    <cellStyle name="20% - Accent4 7" xfId="3946" hidden="1" xr:uid="{00000000-0005-0000-0000-000081350000}"/>
    <cellStyle name="20% - Accent4 7" xfId="1332" hidden="1" xr:uid="{00000000-0005-0000-0000-000082350000}"/>
    <cellStyle name="20% - Accent4 7" xfId="1544" hidden="1" xr:uid="{00000000-0005-0000-0000-000083350000}"/>
    <cellStyle name="20% - Accent4 7" xfId="4951" hidden="1" xr:uid="{00000000-0005-0000-0000-000084350000}"/>
    <cellStyle name="20% - Accent4 7" xfId="5052" hidden="1" xr:uid="{00000000-0005-0000-0000-000085350000}"/>
    <cellStyle name="20% - Accent4 7" xfId="5243" hidden="1" xr:uid="{00000000-0005-0000-0000-000086350000}"/>
    <cellStyle name="20% - Accent4 7" xfId="5933" hidden="1" xr:uid="{00000000-0005-0000-0000-000087350000}"/>
    <cellStyle name="20% - Accent4 7" xfId="6088" hidden="1" xr:uid="{00000000-0005-0000-0000-000088350000}"/>
    <cellStyle name="20% - Accent4 7" xfId="6271" hidden="1" xr:uid="{00000000-0005-0000-0000-000089350000}"/>
    <cellStyle name="20% - Accent4 7" xfId="6959" hidden="1" xr:uid="{00000000-0005-0000-0000-00008A350000}"/>
    <cellStyle name="20% - Accent4 7" xfId="7069" hidden="1" xr:uid="{00000000-0005-0000-0000-00008B350000}"/>
    <cellStyle name="20% - Accent4 7" xfId="7739" hidden="1" xr:uid="{00000000-0005-0000-0000-00008C350000}"/>
    <cellStyle name="20% - Accent4 7" xfId="7835" hidden="1" xr:uid="{00000000-0005-0000-0000-00008D350000}"/>
    <cellStyle name="20% - Accent4 7" xfId="7911" hidden="1" xr:uid="{00000000-0005-0000-0000-00008E350000}"/>
    <cellStyle name="20% - Accent4 7" xfId="7989" hidden="1" xr:uid="{00000000-0005-0000-0000-00008F350000}"/>
    <cellStyle name="20% - Accent4 7" xfId="8574" hidden="1" xr:uid="{00000000-0005-0000-0000-000090350000}"/>
    <cellStyle name="20% - Accent4 7" xfId="8650" hidden="1" xr:uid="{00000000-0005-0000-0000-000091350000}"/>
    <cellStyle name="20% - Accent4 7" xfId="8729" hidden="1" xr:uid="{00000000-0005-0000-0000-000092350000}"/>
    <cellStyle name="20% - Accent4 7" xfId="8828" hidden="1" xr:uid="{00000000-0005-0000-0000-000093350000}"/>
    <cellStyle name="20% - Accent4 7" xfId="8347" hidden="1" xr:uid="{00000000-0005-0000-0000-000094350000}"/>
    <cellStyle name="20% - Accent4 7" xfId="8518" hidden="1" xr:uid="{00000000-0005-0000-0000-000095350000}"/>
    <cellStyle name="20% - Accent4 7" xfId="9169" hidden="1" xr:uid="{00000000-0005-0000-0000-000096350000}"/>
    <cellStyle name="20% - Accent4 7" xfId="9245" hidden="1" xr:uid="{00000000-0005-0000-0000-000097350000}"/>
    <cellStyle name="20% - Accent4 7" xfId="9323" hidden="1" xr:uid="{00000000-0005-0000-0000-000098350000}"/>
    <cellStyle name="20% - Accent4 7" xfId="9410" hidden="1" xr:uid="{00000000-0005-0000-0000-000099350000}"/>
    <cellStyle name="20% - Accent4 7" xfId="8311" hidden="1" xr:uid="{00000000-0005-0000-0000-00009A350000}"/>
    <cellStyle name="20% - Accent4 7" xfId="8400" hidden="1" xr:uid="{00000000-0005-0000-0000-00009B350000}"/>
    <cellStyle name="20% - Accent4 7" xfId="9701" hidden="1" xr:uid="{00000000-0005-0000-0000-00009C350000}"/>
    <cellStyle name="20% - Accent4 7" xfId="9777" hidden="1" xr:uid="{00000000-0005-0000-0000-00009D350000}"/>
    <cellStyle name="20% - Accent4 7" xfId="9855" hidden="1" xr:uid="{00000000-0005-0000-0000-00009E350000}"/>
    <cellStyle name="20% - Accent4 7" xfId="10038" hidden="1" xr:uid="{00000000-0005-0000-0000-00009F350000}"/>
    <cellStyle name="20% - Accent4 7" xfId="10114" hidden="1" xr:uid="{00000000-0005-0000-0000-0000A0350000}"/>
    <cellStyle name="20% - Accent4 7" xfId="10192" hidden="1" xr:uid="{00000000-0005-0000-0000-0000A1350000}"/>
    <cellStyle name="20% - Accent4 7" xfId="10375" hidden="1" xr:uid="{00000000-0005-0000-0000-0000A2350000}"/>
    <cellStyle name="20% - Accent4 7" xfId="10451" hidden="1" xr:uid="{00000000-0005-0000-0000-0000A3350000}"/>
    <cellStyle name="20% - Accent4 7" xfId="10531" hidden="1" xr:uid="{00000000-0005-0000-0000-0000A4350000}"/>
    <cellStyle name="20% - Accent4 7" xfId="10627" hidden="1" xr:uid="{00000000-0005-0000-0000-0000A5350000}"/>
    <cellStyle name="20% - Accent4 7" xfId="10703" hidden="1" xr:uid="{00000000-0005-0000-0000-0000A6350000}"/>
    <cellStyle name="20% - Accent4 7" xfId="10781" hidden="1" xr:uid="{00000000-0005-0000-0000-0000A7350000}"/>
    <cellStyle name="20% - Accent4 7" xfId="11366" hidden="1" xr:uid="{00000000-0005-0000-0000-0000A8350000}"/>
    <cellStyle name="20% - Accent4 7" xfId="11442" hidden="1" xr:uid="{00000000-0005-0000-0000-0000A9350000}"/>
    <cellStyle name="20% - Accent4 7" xfId="11521" hidden="1" xr:uid="{00000000-0005-0000-0000-0000AA350000}"/>
    <cellStyle name="20% - Accent4 7" xfId="11620" hidden="1" xr:uid="{00000000-0005-0000-0000-0000AB350000}"/>
    <cellStyle name="20% - Accent4 7" xfId="11139" hidden="1" xr:uid="{00000000-0005-0000-0000-0000AC350000}"/>
    <cellStyle name="20% - Accent4 7" xfId="11310" hidden="1" xr:uid="{00000000-0005-0000-0000-0000AD350000}"/>
    <cellStyle name="20% - Accent4 7" xfId="11961" hidden="1" xr:uid="{00000000-0005-0000-0000-0000AE350000}"/>
    <cellStyle name="20% - Accent4 7" xfId="12037" hidden="1" xr:uid="{00000000-0005-0000-0000-0000AF350000}"/>
    <cellStyle name="20% - Accent4 7" xfId="12115" hidden="1" xr:uid="{00000000-0005-0000-0000-0000B0350000}"/>
    <cellStyle name="20% - Accent4 7" xfId="12202" hidden="1" xr:uid="{00000000-0005-0000-0000-0000B1350000}"/>
    <cellStyle name="20% - Accent4 7" xfId="11103" hidden="1" xr:uid="{00000000-0005-0000-0000-0000B2350000}"/>
    <cellStyle name="20% - Accent4 7" xfId="11192" hidden="1" xr:uid="{00000000-0005-0000-0000-0000B3350000}"/>
    <cellStyle name="20% - Accent4 7" xfId="12493" hidden="1" xr:uid="{00000000-0005-0000-0000-0000B4350000}"/>
    <cellStyle name="20% - Accent4 7" xfId="12569" hidden="1" xr:uid="{00000000-0005-0000-0000-0000B5350000}"/>
    <cellStyle name="20% - Accent4 7" xfId="12647" hidden="1" xr:uid="{00000000-0005-0000-0000-0000B6350000}"/>
    <cellStyle name="20% - Accent4 7" xfId="12830" hidden="1" xr:uid="{00000000-0005-0000-0000-0000B7350000}"/>
    <cellStyle name="20% - Accent4 7" xfId="12906" hidden="1" xr:uid="{00000000-0005-0000-0000-0000B8350000}"/>
    <cellStyle name="20% - Accent4 7" xfId="12984" hidden="1" xr:uid="{00000000-0005-0000-0000-0000B9350000}"/>
    <cellStyle name="20% - Accent4 7" xfId="13167" hidden="1" xr:uid="{00000000-0005-0000-0000-0000BA350000}"/>
    <cellStyle name="20% - Accent4 7" xfId="13243" hidden="1" xr:uid="{00000000-0005-0000-0000-0000BB350000}"/>
    <cellStyle name="20% - Accent4 7" xfId="7608" hidden="1" xr:uid="{00000000-0005-0000-0000-0000BC350000}"/>
    <cellStyle name="20% - Accent4 7" xfId="7512" hidden="1" xr:uid="{00000000-0005-0000-0000-0000BD350000}"/>
    <cellStyle name="20% - Accent4 7" xfId="7434" hidden="1" xr:uid="{00000000-0005-0000-0000-0000BE350000}"/>
    <cellStyle name="20% - Accent4 7" xfId="7349" hidden="1" xr:uid="{00000000-0005-0000-0000-0000BF350000}"/>
    <cellStyle name="20% - Accent4 7" xfId="5581" hidden="1" xr:uid="{00000000-0005-0000-0000-0000C0350000}"/>
    <cellStyle name="20% - Accent4 7" xfId="5492" hidden="1" xr:uid="{00000000-0005-0000-0000-0000C1350000}"/>
    <cellStyle name="20% - Accent4 7" xfId="5401" hidden="1" xr:uid="{00000000-0005-0000-0000-0000C2350000}"/>
    <cellStyle name="20% - Accent4 7" xfId="5066" hidden="1" xr:uid="{00000000-0005-0000-0000-0000C3350000}"/>
    <cellStyle name="20% - Accent4 7" xfId="6339" hidden="1" xr:uid="{00000000-0005-0000-0000-0000C4350000}"/>
    <cellStyle name="20% - Accent4 7" xfId="5772" hidden="1" xr:uid="{00000000-0005-0000-0000-0000C5350000}"/>
    <cellStyle name="20% - Accent4 7" xfId="3907" hidden="1" xr:uid="{00000000-0005-0000-0000-0000C6350000}"/>
    <cellStyle name="20% - Accent4 7" xfId="3738" hidden="1" xr:uid="{00000000-0005-0000-0000-0000C7350000}"/>
    <cellStyle name="20% - Accent4 7" xfId="3564" hidden="1" xr:uid="{00000000-0005-0000-0000-0000C8350000}"/>
    <cellStyle name="20% - Accent4 7" xfId="3391" hidden="1" xr:uid="{00000000-0005-0000-0000-0000C9350000}"/>
    <cellStyle name="20% - Accent4 7" xfId="6453" hidden="1" xr:uid="{00000000-0005-0000-0000-0000CA350000}"/>
    <cellStyle name="20% - Accent4 7" xfId="6073" hidden="1" xr:uid="{00000000-0005-0000-0000-0000CB350000}"/>
    <cellStyle name="20% - Accent4 7" xfId="2301" hidden="1" xr:uid="{00000000-0005-0000-0000-0000CC350000}"/>
    <cellStyle name="20% - Accent4 7" xfId="2058" hidden="1" xr:uid="{00000000-0005-0000-0000-0000CD350000}"/>
    <cellStyle name="20% - Accent4 7" xfId="1876" hidden="1" xr:uid="{00000000-0005-0000-0000-0000CE350000}"/>
    <cellStyle name="20% - Accent4 7" xfId="1181" hidden="1" xr:uid="{00000000-0005-0000-0000-0000CF350000}"/>
    <cellStyle name="20% - Accent4 7" xfId="1040" hidden="1" xr:uid="{00000000-0005-0000-0000-0000D0350000}"/>
    <cellStyle name="20% - Accent4 7" xfId="900" hidden="1" xr:uid="{00000000-0005-0000-0000-0000D1350000}"/>
    <cellStyle name="20% - Accent4 7" xfId="60" hidden="1" xr:uid="{00000000-0005-0000-0000-0000D2350000}"/>
    <cellStyle name="20% - Accent4 7" xfId="13390" hidden="1" xr:uid="{00000000-0005-0000-0000-0000D3350000}"/>
    <cellStyle name="20% - Accent4 7" xfId="13894" hidden="1" xr:uid="{00000000-0005-0000-0000-0000D4350000}"/>
    <cellStyle name="20% - Accent4 7" xfId="13990" hidden="1" xr:uid="{00000000-0005-0000-0000-0000D5350000}"/>
    <cellStyle name="20% - Accent4 7" xfId="14066" hidden="1" xr:uid="{00000000-0005-0000-0000-0000D6350000}"/>
    <cellStyle name="20% - Accent4 7" xfId="14144" hidden="1" xr:uid="{00000000-0005-0000-0000-0000D7350000}"/>
    <cellStyle name="20% - Accent4 7" xfId="14729" hidden="1" xr:uid="{00000000-0005-0000-0000-0000D8350000}"/>
    <cellStyle name="20% - Accent4 7" xfId="14805" hidden="1" xr:uid="{00000000-0005-0000-0000-0000D9350000}"/>
    <cellStyle name="20% - Accent4 7" xfId="14884" hidden="1" xr:uid="{00000000-0005-0000-0000-0000DA350000}"/>
    <cellStyle name="20% - Accent4 7" xfId="14983" hidden="1" xr:uid="{00000000-0005-0000-0000-0000DB350000}"/>
    <cellStyle name="20% - Accent4 7" xfId="14502" hidden="1" xr:uid="{00000000-0005-0000-0000-0000DC350000}"/>
    <cellStyle name="20% - Accent4 7" xfId="14673" hidden="1" xr:uid="{00000000-0005-0000-0000-0000DD350000}"/>
    <cellStyle name="20% - Accent4 7" xfId="15324" hidden="1" xr:uid="{00000000-0005-0000-0000-0000DE350000}"/>
    <cellStyle name="20% - Accent4 7" xfId="15400" hidden="1" xr:uid="{00000000-0005-0000-0000-0000DF350000}"/>
    <cellStyle name="20% - Accent4 7" xfId="15478" hidden="1" xr:uid="{00000000-0005-0000-0000-0000E0350000}"/>
    <cellStyle name="20% - Accent4 7" xfId="15565" hidden="1" xr:uid="{00000000-0005-0000-0000-0000E1350000}"/>
    <cellStyle name="20% - Accent4 7" xfId="14466" hidden="1" xr:uid="{00000000-0005-0000-0000-0000E2350000}"/>
    <cellStyle name="20% - Accent4 7" xfId="14555" hidden="1" xr:uid="{00000000-0005-0000-0000-0000E3350000}"/>
    <cellStyle name="20% - Accent4 7" xfId="15856" hidden="1" xr:uid="{00000000-0005-0000-0000-0000E4350000}"/>
    <cellStyle name="20% - Accent4 7" xfId="15932" hidden="1" xr:uid="{00000000-0005-0000-0000-0000E5350000}"/>
    <cellStyle name="20% - Accent4 7" xfId="16010" hidden="1" xr:uid="{00000000-0005-0000-0000-0000E6350000}"/>
    <cellStyle name="20% - Accent4 7" xfId="16193" hidden="1" xr:uid="{00000000-0005-0000-0000-0000E7350000}"/>
    <cellStyle name="20% - Accent4 7" xfId="16269" hidden="1" xr:uid="{00000000-0005-0000-0000-0000E8350000}"/>
    <cellStyle name="20% - Accent4 7" xfId="16347" hidden="1" xr:uid="{00000000-0005-0000-0000-0000E9350000}"/>
    <cellStyle name="20% - Accent4 7" xfId="16530" hidden="1" xr:uid="{00000000-0005-0000-0000-0000EA350000}"/>
    <cellStyle name="20% - Accent4 7" xfId="16606" hidden="1" xr:uid="{00000000-0005-0000-0000-0000EB350000}"/>
    <cellStyle name="20% - Accent4 7" xfId="16686" hidden="1" xr:uid="{00000000-0005-0000-0000-0000EC350000}"/>
    <cellStyle name="20% - Accent4 7" xfId="16782" hidden="1" xr:uid="{00000000-0005-0000-0000-0000ED350000}"/>
    <cellStyle name="20% - Accent4 7" xfId="16858" hidden="1" xr:uid="{00000000-0005-0000-0000-0000EE350000}"/>
    <cellStyle name="20% - Accent4 7" xfId="16936" hidden="1" xr:uid="{00000000-0005-0000-0000-0000EF350000}"/>
    <cellStyle name="20% - Accent4 7" xfId="17521" hidden="1" xr:uid="{00000000-0005-0000-0000-0000F0350000}"/>
    <cellStyle name="20% - Accent4 7" xfId="17597" hidden="1" xr:uid="{00000000-0005-0000-0000-0000F1350000}"/>
    <cellStyle name="20% - Accent4 7" xfId="17676" hidden="1" xr:uid="{00000000-0005-0000-0000-0000F2350000}"/>
    <cellStyle name="20% - Accent4 7" xfId="17775" hidden="1" xr:uid="{00000000-0005-0000-0000-0000F3350000}"/>
    <cellStyle name="20% - Accent4 7" xfId="17294" hidden="1" xr:uid="{00000000-0005-0000-0000-0000F4350000}"/>
    <cellStyle name="20% - Accent4 7" xfId="17465" hidden="1" xr:uid="{00000000-0005-0000-0000-0000F5350000}"/>
    <cellStyle name="20% - Accent4 7" xfId="18116" hidden="1" xr:uid="{00000000-0005-0000-0000-0000F6350000}"/>
    <cellStyle name="20% - Accent4 7" xfId="18192" hidden="1" xr:uid="{00000000-0005-0000-0000-0000F7350000}"/>
    <cellStyle name="20% - Accent4 7" xfId="18270" hidden="1" xr:uid="{00000000-0005-0000-0000-0000F8350000}"/>
    <cellStyle name="20% - Accent4 7" xfId="18357" hidden="1" xr:uid="{00000000-0005-0000-0000-0000F9350000}"/>
    <cellStyle name="20% - Accent4 7" xfId="17258" hidden="1" xr:uid="{00000000-0005-0000-0000-0000FA350000}"/>
    <cellStyle name="20% - Accent4 7" xfId="17347" hidden="1" xr:uid="{00000000-0005-0000-0000-0000FB350000}"/>
    <cellStyle name="20% - Accent4 7" xfId="18648" hidden="1" xr:uid="{00000000-0005-0000-0000-0000FC350000}"/>
    <cellStyle name="20% - Accent4 7" xfId="18724" hidden="1" xr:uid="{00000000-0005-0000-0000-0000FD350000}"/>
    <cellStyle name="20% - Accent4 7" xfId="18802" hidden="1" xr:uid="{00000000-0005-0000-0000-0000FE350000}"/>
    <cellStyle name="20% - Accent4 7" xfId="18985" hidden="1" xr:uid="{00000000-0005-0000-0000-0000FF350000}"/>
    <cellStyle name="20% - Accent4 7" xfId="19061" hidden="1" xr:uid="{00000000-0005-0000-0000-000000360000}"/>
    <cellStyle name="20% - Accent4 7" xfId="19139" hidden="1" xr:uid="{00000000-0005-0000-0000-000001360000}"/>
    <cellStyle name="20% - Accent4 7" xfId="19322" hidden="1" xr:uid="{00000000-0005-0000-0000-000002360000}"/>
    <cellStyle name="20% - Accent4 7" xfId="19398" hidden="1" xr:uid="{00000000-0005-0000-0000-000003360000}"/>
    <cellStyle name="20% - Accent4 7" xfId="13868" hidden="1" xr:uid="{00000000-0005-0000-0000-000004360000}"/>
    <cellStyle name="20% - Accent4 7" xfId="13772" hidden="1" xr:uid="{00000000-0005-0000-0000-000005360000}"/>
    <cellStyle name="20% - Accent4 7" xfId="13694" hidden="1" xr:uid="{00000000-0005-0000-0000-000006360000}"/>
    <cellStyle name="20% - Accent4 7" xfId="13609" hidden="1" xr:uid="{00000000-0005-0000-0000-000007360000}"/>
    <cellStyle name="20% - Accent4 7" xfId="6447" hidden="1" xr:uid="{00000000-0005-0000-0000-000008360000}"/>
    <cellStyle name="20% - Accent4 7" xfId="6256" hidden="1" xr:uid="{00000000-0005-0000-0000-000009360000}"/>
    <cellStyle name="20% - Accent4 7" xfId="6030" hidden="1" xr:uid="{00000000-0005-0000-0000-00000A360000}"/>
    <cellStyle name="20% - Accent4 7" xfId="5750" hidden="1" xr:uid="{00000000-0005-0000-0000-00000B360000}"/>
    <cellStyle name="20% - Accent4 7" xfId="6956" hidden="1" xr:uid="{00000000-0005-0000-0000-00000C360000}"/>
    <cellStyle name="20% - Accent4 7" xfId="6569" hidden="1" xr:uid="{00000000-0005-0000-0000-00000D360000}"/>
    <cellStyle name="20% - Accent4 7" xfId="4308" hidden="1" xr:uid="{00000000-0005-0000-0000-00000E360000}"/>
    <cellStyle name="20% - Accent4 7" xfId="4123" hidden="1" xr:uid="{00000000-0005-0000-0000-00000F360000}"/>
    <cellStyle name="20% - Accent4 7" xfId="4030" hidden="1" xr:uid="{00000000-0005-0000-0000-000010360000}"/>
    <cellStyle name="20% - Accent4 7" xfId="3815" hidden="1" xr:uid="{00000000-0005-0000-0000-000011360000}"/>
    <cellStyle name="20% - Accent4 7" xfId="7098" hidden="1" xr:uid="{00000000-0005-0000-0000-000012360000}"/>
    <cellStyle name="20% - Accent4 7" xfId="6798" hidden="1" xr:uid="{00000000-0005-0000-0000-000013360000}"/>
    <cellStyle name="20% - Accent4 7" xfId="2528" hidden="1" xr:uid="{00000000-0005-0000-0000-000014360000}"/>
    <cellStyle name="20% - Accent4 7" xfId="2424" hidden="1" xr:uid="{00000000-0005-0000-0000-000015360000}"/>
    <cellStyle name="20% - Accent4 7" xfId="2309" hidden="1" xr:uid="{00000000-0005-0000-0000-000016360000}"/>
    <cellStyle name="20% - Accent4 7" xfId="1269" hidden="1" xr:uid="{00000000-0005-0000-0000-000017360000}"/>
    <cellStyle name="20% - Accent4 7" xfId="1188" hidden="1" xr:uid="{00000000-0005-0000-0000-000018360000}"/>
    <cellStyle name="20% - Accent4 7" xfId="977" hidden="1" xr:uid="{00000000-0005-0000-0000-000019360000}"/>
    <cellStyle name="20% - Accent4 7" xfId="7725" hidden="1" xr:uid="{00000000-0005-0000-0000-00001A360000}"/>
    <cellStyle name="20% - Accent4 7" xfId="19536" hidden="1" xr:uid="{00000000-0005-0000-0000-00001B360000}"/>
    <cellStyle name="20% - Accent4 7" xfId="19616" hidden="1" xr:uid="{00000000-0005-0000-0000-00001C360000}"/>
    <cellStyle name="20% - Accent4 7" xfId="19712" hidden="1" xr:uid="{00000000-0005-0000-0000-00001D360000}"/>
    <cellStyle name="20% - Accent4 7" xfId="19788" hidden="1" xr:uid="{00000000-0005-0000-0000-00001E360000}"/>
    <cellStyle name="20% - Accent4 7" xfId="19866" hidden="1" xr:uid="{00000000-0005-0000-0000-00001F360000}"/>
    <cellStyle name="20% - Accent4 7" xfId="20451" hidden="1" xr:uid="{00000000-0005-0000-0000-000020360000}"/>
    <cellStyle name="20% - Accent4 7" xfId="20527" hidden="1" xr:uid="{00000000-0005-0000-0000-000021360000}"/>
    <cellStyle name="20% - Accent4 7" xfId="20606" hidden="1" xr:uid="{00000000-0005-0000-0000-000022360000}"/>
    <cellStyle name="20% - Accent4 7" xfId="20705" hidden="1" xr:uid="{00000000-0005-0000-0000-000023360000}"/>
    <cellStyle name="20% - Accent4 7" xfId="20224" hidden="1" xr:uid="{00000000-0005-0000-0000-000024360000}"/>
    <cellStyle name="20% - Accent4 7" xfId="20395" hidden="1" xr:uid="{00000000-0005-0000-0000-000025360000}"/>
    <cellStyle name="20% - Accent4 7" xfId="21046" hidden="1" xr:uid="{00000000-0005-0000-0000-000026360000}"/>
    <cellStyle name="20% - Accent4 7" xfId="21122" hidden="1" xr:uid="{00000000-0005-0000-0000-000027360000}"/>
    <cellStyle name="20% - Accent4 7" xfId="21200" hidden="1" xr:uid="{00000000-0005-0000-0000-000028360000}"/>
    <cellStyle name="20% - Accent4 7" xfId="21287" hidden="1" xr:uid="{00000000-0005-0000-0000-000029360000}"/>
    <cellStyle name="20% - Accent4 7" xfId="20188" hidden="1" xr:uid="{00000000-0005-0000-0000-00002A360000}"/>
    <cellStyle name="20% - Accent4 7" xfId="20277" hidden="1" xr:uid="{00000000-0005-0000-0000-00002B360000}"/>
    <cellStyle name="20% - Accent4 7" xfId="21578" hidden="1" xr:uid="{00000000-0005-0000-0000-00002C360000}"/>
    <cellStyle name="20% - Accent4 7" xfId="21654" hidden="1" xr:uid="{00000000-0005-0000-0000-00002D360000}"/>
    <cellStyle name="20% - Accent4 7" xfId="21732" hidden="1" xr:uid="{00000000-0005-0000-0000-00002E360000}"/>
    <cellStyle name="20% - Accent4 7" xfId="21915" hidden="1" xr:uid="{00000000-0005-0000-0000-00002F360000}"/>
    <cellStyle name="20% - Accent4 7" xfId="21991" hidden="1" xr:uid="{00000000-0005-0000-0000-000030360000}"/>
    <cellStyle name="20% - Accent4 7" xfId="22069" hidden="1" xr:uid="{00000000-0005-0000-0000-000031360000}"/>
    <cellStyle name="20% - Accent4 7" xfId="22252" hidden="1" xr:uid="{00000000-0005-0000-0000-000032360000}"/>
    <cellStyle name="20% - Accent4 7" xfId="22328" hidden="1" xr:uid="{00000000-0005-0000-0000-000033360000}"/>
    <cellStyle name="20% - Accent4 7" xfId="22408" hidden="1" xr:uid="{00000000-0005-0000-0000-000034360000}"/>
    <cellStyle name="20% - Accent4 7" xfId="22504" hidden="1" xr:uid="{00000000-0005-0000-0000-000035360000}"/>
    <cellStyle name="20% - Accent4 7" xfId="22580" hidden="1" xr:uid="{00000000-0005-0000-0000-000036360000}"/>
    <cellStyle name="20% - Accent4 7" xfId="22658" hidden="1" xr:uid="{00000000-0005-0000-0000-000037360000}"/>
    <cellStyle name="20% - Accent4 7" xfId="23243" hidden="1" xr:uid="{00000000-0005-0000-0000-000038360000}"/>
    <cellStyle name="20% - Accent4 7" xfId="23319" hidden="1" xr:uid="{00000000-0005-0000-0000-000039360000}"/>
    <cellStyle name="20% - Accent4 7" xfId="23398" hidden="1" xr:uid="{00000000-0005-0000-0000-00003A360000}"/>
    <cellStyle name="20% - Accent4 7" xfId="23497" hidden="1" xr:uid="{00000000-0005-0000-0000-00003B360000}"/>
    <cellStyle name="20% - Accent4 7" xfId="23016" hidden="1" xr:uid="{00000000-0005-0000-0000-00003C360000}"/>
    <cellStyle name="20% - Accent4 7" xfId="23187" hidden="1" xr:uid="{00000000-0005-0000-0000-00003D360000}"/>
    <cellStyle name="20% - Accent4 7" xfId="23838" hidden="1" xr:uid="{00000000-0005-0000-0000-00003E360000}"/>
    <cellStyle name="20% - Accent4 7" xfId="23914" hidden="1" xr:uid="{00000000-0005-0000-0000-00003F360000}"/>
    <cellStyle name="20% - Accent4 7" xfId="23992" hidden="1" xr:uid="{00000000-0005-0000-0000-000040360000}"/>
    <cellStyle name="20% - Accent4 7" xfId="24079" hidden="1" xr:uid="{00000000-0005-0000-0000-000041360000}"/>
    <cellStyle name="20% - Accent4 7" xfId="22980" hidden="1" xr:uid="{00000000-0005-0000-0000-000042360000}"/>
    <cellStyle name="20% - Accent4 7" xfId="23069" hidden="1" xr:uid="{00000000-0005-0000-0000-000043360000}"/>
    <cellStyle name="20% - Accent4 7" xfId="24370" hidden="1" xr:uid="{00000000-0005-0000-0000-000044360000}"/>
    <cellStyle name="20% - Accent4 7" xfId="24446" hidden="1" xr:uid="{00000000-0005-0000-0000-000045360000}"/>
    <cellStyle name="20% - Accent4 7" xfId="24524" hidden="1" xr:uid="{00000000-0005-0000-0000-000046360000}"/>
    <cellStyle name="20% - Accent4 7" xfId="24707" hidden="1" xr:uid="{00000000-0005-0000-0000-000047360000}"/>
    <cellStyle name="20% - Accent4 7" xfId="24783" hidden="1" xr:uid="{00000000-0005-0000-0000-000048360000}"/>
    <cellStyle name="20% - Accent4 7" xfId="24861" hidden="1" xr:uid="{00000000-0005-0000-0000-000049360000}"/>
    <cellStyle name="20% - Accent4 7" xfId="25044" hidden="1" xr:uid="{00000000-0005-0000-0000-00004A360000}"/>
    <cellStyle name="20% - Accent4 7" xfId="25120" hidden="1" xr:uid="{00000000-0005-0000-0000-00004B360000}"/>
    <cellStyle name="20% - Accent4 7" xfId="25211" hidden="1" xr:uid="{00000000-0005-0000-0000-00004C360000}"/>
    <cellStyle name="20% - Accent4 7" xfId="25311" hidden="1" xr:uid="{00000000-0005-0000-0000-00004D360000}"/>
    <cellStyle name="20% - Accent4 7" xfId="25389" hidden="1" xr:uid="{00000000-0005-0000-0000-00004E360000}"/>
    <cellStyle name="20% - Accent4 7" xfId="25666" hidden="1" xr:uid="{00000000-0005-0000-0000-00004F360000}"/>
    <cellStyle name="20% - Accent4 7" xfId="27025" hidden="1" xr:uid="{00000000-0005-0000-0000-000050360000}"/>
    <cellStyle name="20% - Accent4 7" xfId="27167" hidden="1" xr:uid="{00000000-0005-0000-0000-000051360000}"/>
    <cellStyle name="20% - Accent4 7" xfId="27336" hidden="1" xr:uid="{00000000-0005-0000-0000-000052360000}"/>
    <cellStyle name="20% - Accent4 7" xfId="27617" hidden="1" xr:uid="{00000000-0005-0000-0000-000053360000}"/>
    <cellStyle name="20% - Accent4 7" xfId="26597" hidden="1" xr:uid="{00000000-0005-0000-0000-000054360000}"/>
    <cellStyle name="20% - Accent4 7" xfId="26895" hidden="1" xr:uid="{00000000-0005-0000-0000-000055360000}"/>
    <cellStyle name="20% - Accent4 7" xfId="28572" hidden="1" xr:uid="{00000000-0005-0000-0000-000056360000}"/>
    <cellStyle name="20% - Accent4 7" xfId="28714" hidden="1" xr:uid="{00000000-0005-0000-0000-000057360000}"/>
    <cellStyle name="20% - Accent4 7" xfId="28870" hidden="1" xr:uid="{00000000-0005-0000-0000-000058360000}"/>
    <cellStyle name="20% - Accent4 7" xfId="29074" hidden="1" xr:uid="{00000000-0005-0000-0000-000059360000}"/>
    <cellStyle name="20% - Accent4 7" xfId="26460" hidden="1" xr:uid="{00000000-0005-0000-0000-00005A360000}"/>
    <cellStyle name="20% - Accent4 7" xfId="26672" hidden="1" xr:uid="{00000000-0005-0000-0000-00005B360000}"/>
    <cellStyle name="20% - Accent4 7" xfId="30079" hidden="1" xr:uid="{00000000-0005-0000-0000-00005C360000}"/>
    <cellStyle name="20% - Accent4 7" xfId="30180" hidden="1" xr:uid="{00000000-0005-0000-0000-00005D360000}"/>
    <cellStyle name="20% - Accent4 7" xfId="30371" hidden="1" xr:uid="{00000000-0005-0000-0000-00005E360000}"/>
    <cellStyle name="20% - Accent4 7" xfId="31061" hidden="1" xr:uid="{00000000-0005-0000-0000-00005F360000}"/>
    <cellStyle name="20% - Accent4 7" xfId="31216" hidden="1" xr:uid="{00000000-0005-0000-0000-000060360000}"/>
    <cellStyle name="20% - Accent4 7" xfId="31399" hidden="1" xr:uid="{00000000-0005-0000-0000-000061360000}"/>
    <cellStyle name="20% - Accent4 7" xfId="32087" hidden="1" xr:uid="{00000000-0005-0000-0000-000062360000}"/>
    <cellStyle name="20% - Accent4 7" xfId="32197" hidden="1" xr:uid="{00000000-0005-0000-0000-000063360000}"/>
    <cellStyle name="20% - Accent4 7" xfId="32867" hidden="1" xr:uid="{00000000-0005-0000-0000-000064360000}"/>
    <cellStyle name="20% - Accent4 7" xfId="32963" hidden="1" xr:uid="{00000000-0005-0000-0000-000065360000}"/>
    <cellStyle name="20% - Accent4 7" xfId="33039" hidden="1" xr:uid="{00000000-0005-0000-0000-000066360000}"/>
    <cellStyle name="20% - Accent4 7" xfId="33117" hidden="1" xr:uid="{00000000-0005-0000-0000-000067360000}"/>
    <cellStyle name="20% - Accent4 7" xfId="33702" hidden="1" xr:uid="{00000000-0005-0000-0000-000068360000}"/>
    <cellStyle name="20% - Accent4 7" xfId="33778" hidden="1" xr:uid="{00000000-0005-0000-0000-000069360000}"/>
    <cellStyle name="20% - Accent4 7" xfId="33857" hidden="1" xr:uid="{00000000-0005-0000-0000-00006A360000}"/>
    <cellStyle name="20% - Accent4 7" xfId="33956" hidden="1" xr:uid="{00000000-0005-0000-0000-00006B360000}"/>
    <cellStyle name="20% - Accent4 7" xfId="33475" hidden="1" xr:uid="{00000000-0005-0000-0000-00006C360000}"/>
    <cellStyle name="20% - Accent4 7" xfId="33646" hidden="1" xr:uid="{00000000-0005-0000-0000-00006D360000}"/>
    <cellStyle name="20% - Accent4 7" xfId="34297" hidden="1" xr:uid="{00000000-0005-0000-0000-00006E360000}"/>
    <cellStyle name="20% - Accent4 7" xfId="34373" hidden="1" xr:uid="{00000000-0005-0000-0000-00006F360000}"/>
    <cellStyle name="20% - Accent4 7" xfId="34451" hidden="1" xr:uid="{00000000-0005-0000-0000-000070360000}"/>
    <cellStyle name="20% - Accent4 7" xfId="34538" hidden="1" xr:uid="{00000000-0005-0000-0000-000071360000}"/>
    <cellStyle name="20% - Accent4 7" xfId="33439" hidden="1" xr:uid="{00000000-0005-0000-0000-000072360000}"/>
    <cellStyle name="20% - Accent4 7" xfId="33528" hidden="1" xr:uid="{00000000-0005-0000-0000-000073360000}"/>
    <cellStyle name="20% - Accent4 7" xfId="34829" hidden="1" xr:uid="{00000000-0005-0000-0000-000074360000}"/>
    <cellStyle name="20% - Accent4 7" xfId="34905" hidden="1" xr:uid="{00000000-0005-0000-0000-000075360000}"/>
    <cellStyle name="20% - Accent4 7" xfId="34983" hidden="1" xr:uid="{00000000-0005-0000-0000-000076360000}"/>
    <cellStyle name="20% - Accent4 7" xfId="35166" hidden="1" xr:uid="{00000000-0005-0000-0000-000077360000}"/>
    <cellStyle name="20% - Accent4 7" xfId="35242" hidden="1" xr:uid="{00000000-0005-0000-0000-000078360000}"/>
    <cellStyle name="20% - Accent4 7" xfId="35320" hidden="1" xr:uid="{00000000-0005-0000-0000-000079360000}"/>
    <cellStyle name="20% - Accent4 7" xfId="35503" hidden="1" xr:uid="{00000000-0005-0000-0000-00007A360000}"/>
    <cellStyle name="20% - Accent4 7" xfId="35579" hidden="1" xr:uid="{00000000-0005-0000-0000-00007B360000}"/>
    <cellStyle name="20% - Accent4 7" xfId="35659" hidden="1" xr:uid="{00000000-0005-0000-0000-00007C360000}"/>
    <cellStyle name="20% - Accent4 7" xfId="35755" hidden="1" xr:uid="{00000000-0005-0000-0000-00007D360000}"/>
    <cellStyle name="20% - Accent4 7" xfId="35831" hidden="1" xr:uid="{00000000-0005-0000-0000-00007E360000}"/>
    <cellStyle name="20% - Accent4 7" xfId="35909" hidden="1" xr:uid="{00000000-0005-0000-0000-00007F360000}"/>
    <cellStyle name="20% - Accent4 7" xfId="36494" hidden="1" xr:uid="{00000000-0005-0000-0000-000080360000}"/>
    <cellStyle name="20% - Accent4 7" xfId="36570" hidden="1" xr:uid="{00000000-0005-0000-0000-000081360000}"/>
    <cellStyle name="20% - Accent4 7" xfId="36649" hidden="1" xr:uid="{00000000-0005-0000-0000-000082360000}"/>
    <cellStyle name="20% - Accent4 7" xfId="36748" hidden="1" xr:uid="{00000000-0005-0000-0000-000083360000}"/>
    <cellStyle name="20% - Accent4 7" xfId="36267" hidden="1" xr:uid="{00000000-0005-0000-0000-000084360000}"/>
    <cellStyle name="20% - Accent4 7" xfId="36438" hidden="1" xr:uid="{00000000-0005-0000-0000-000085360000}"/>
    <cellStyle name="20% - Accent4 7" xfId="37089" hidden="1" xr:uid="{00000000-0005-0000-0000-000086360000}"/>
    <cellStyle name="20% - Accent4 7" xfId="37165" hidden="1" xr:uid="{00000000-0005-0000-0000-000087360000}"/>
    <cellStyle name="20% - Accent4 7" xfId="37243" hidden="1" xr:uid="{00000000-0005-0000-0000-000088360000}"/>
    <cellStyle name="20% - Accent4 7" xfId="37330" hidden="1" xr:uid="{00000000-0005-0000-0000-000089360000}"/>
    <cellStyle name="20% - Accent4 7" xfId="36231" hidden="1" xr:uid="{00000000-0005-0000-0000-00008A360000}"/>
    <cellStyle name="20% - Accent4 7" xfId="36320" hidden="1" xr:uid="{00000000-0005-0000-0000-00008B360000}"/>
    <cellStyle name="20% - Accent4 7" xfId="37621" hidden="1" xr:uid="{00000000-0005-0000-0000-00008C360000}"/>
    <cellStyle name="20% - Accent4 7" xfId="37697" hidden="1" xr:uid="{00000000-0005-0000-0000-00008D360000}"/>
    <cellStyle name="20% - Accent4 7" xfId="37775" hidden="1" xr:uid="{00000000-0005-0000-0000-00008E360000}"/>
    <cellStyle name="20% - Accent4 7" xfId="37958" hidden="1" xr:uid="{00000000-0005-0000-0000-00008F360000}"/>
    <cellStyle name="20% - Accent4 7" xfId="38034" hidden="1" xr:uid="{00000000-0005-0000-0000-000090360000}"/>
    <cellStyle name="20% - Accent4 7" xfId="38112" hidden="1" xr:uid="{00000000-0005-0000-0000-000091360000}"/>
    <cellStyle name="20% - Accent4 7" xfId="38295" hidden="1" xr:uid="{00000000-0005-0000-0000-000092360000}"/>
    <cellStyle name="20% - Accent4 7" xfId="38371" hidden="1" xr:uid="{00000000-0005-0000-0000-000093360000}"/>
    <cellStyle name="20% - Accent4 7" xfId="32736" hidden="1" xr:uid="{00000000-0005-0000-0000-000094360000}"/>
    <cellStyle name="20% - Accent4 7" xfId="32640" hidden="1" xr:uid="{00000000-0005-0000-0000-000095360000}"/>
    <cellStyle name="20% - Accent4 7" xfId="32562" hidden="1" xr:uid="{00000000-0005-0000-0000-000096360000}"/>
    <cellStyle name="20% - Accent4 7" xfId="32477" hidden="1" xr:uid="{00000000-0005-0000-0000-000097360000}"/>
    <cellStyle name="20% - Accent4 7" xfId="30709" hidden="1" xr:uid="{00000000-0005-0000-0000-000098360000}"/>
    <cellStyle name="20% - Accent4 7" xfId="30620" hidden="1" xr:uid="{00000000-0005-0000-0000-000099360000}"/>
    <cellStyle name="20% - Accent4 7" xfId="30529" hidden="1" xr:uid="{00000000-0005-0000-0000-00009A360000}"/>
    <cellStyle name="20% - Accent4 7" xfId="30194" hidden="1" xr:uid="{00000000-0005-0000-0000-00009B360000}"/>
    <cellStyle name="20% - Accent4 7" xfId="31467" hidden="1" xr:uid="{00000000-0005-0000-0000-00009C360000}"/>
    <cellStyle name="20% - Accent4 7" xfId="30900" hidden="1" xr:uid="{00000000-0005-0000-0000-00009D360000}"/>
    <cellStyle name="20% - Accent4 7" xfId="29035" hidden="1" xr:uid="{00000000-0005-0000-0000-00009E360000}"/>
    <cellStyle name="20% - Accent4 7" xfId="28866" hidden="1" xr:uid="{00000000-0005-0000-0000-00009F360000}"/>
    <cellStyle name="20% - Accent4 7" xfId="28692" hidden="1" xr:uid="{00000000-0005-0000-0000-0000A0360000}"/>
    <cellStyle name="20% - Accent4 7" xfId="28519" hidden="1" xr:uid="{00000000-0005-0000-0000-0000A1360000}"/>
    <cellStyle name="20% - Accent4 7" xfId="31581" hidden="1" xr:uid="{00000000-0005-0000-0000-0000A2360000}"/>
    <cellStyle name="20% - Accent4 7" xfId="31201" hidden="1" xr:uid="{00000000-0005-0000-0000-0000A3360000}"/>
    <cellStyle name="20% - Accent4 7" xfId="27429" hidden="1" xr:uid="{00000000-0005-0000-0000-0000A4360000}"/>
    <cellStyle name="20% - Accent4 7" xfId="27186" hidden="1" xr:uid="{00000000-0005-0000-0000-0000A5360000}"/>
    <cellStyle name="20% - Accent4 7" xfId="27004" hidden="1" xr:uid="{00000000-0005-0000-0000-0000A6360000}"/>
    <cellStyle name="20% - Accent4 7" xfId="26309" hidden="1" xr:uid="{00000000-0005-0000-0000-0000A7360000}"/>
    <cellStyle name="20% - Accent4 7" xfId="26168" hidden="1" xr:uid="{00000000-0005-0000-0000-0000A8360000}"/>
    <cellStyle name="20% - Accent4 7" xfId="26028" hidden="1" xr:uid="{00000000-0005-0000-0000-0000A9360000}"/>
    <cellStyle name="20% - Accent4 7" xfId="25188" hidden="1" xr:uid="{00000000-0005-0000-0000-0000AA360000}"/>
    <cellStyle name="20% - Accent4 7" xfId="38518" hidden="1" xr:uid="{00000000-0005-0000-0000-0000AB360000}"/>
    <cellStyle name="20% - Accent4 7" xfId="39022" hidden="1" xr:uid="{00000000-0005-0000-0000-0000AC360000}"/>
    <cellStyle name="20% - Accent4 7" xfId="39118" hidden="1" xr:uid="{00000000-0005-0000-0000-0000AD360000}"/>
    <cellStyle name="20% - Accent4 7" xfId="39194" hidden="1" xr:uid="{00000000-0005-0000-0000-0000AE360000}"/>
    <cellStyle name="20% - Accent4 7" xfId="39272" hidden="1" xr:uid="{00000000-0005-0000-0000-0000AF360000}"/>
    <cellStyle name="20% - Accent4 7" xfId="39857" hidden="1" xr:uid="{00000000-0005-0000-0000-0000B0360000}"/>
    <cellStyle name="20% - Accent4 7" xfId="39933" hidden="1" xr:uid="{00000000-0005-0000-0000-0000B1360000}"/>
    <cellStyle name="20% - Accent4 7" xfId="40012" hidden="1" xr:uid="{00000000-0005-0000-0000-0000B2360000}"/>
    <cellStyle name="20% - Accent4 7" xfId="40111" hidden="1" xr:uid="{00000000-0005-0000-0000-0000B3360000}"/>
    <cellStyle name="20% - Accent4 7" xfId="39630" hidden="1" xr:uid="{00000000-0005-0000-0000-0000B4360000}"/>
    <cellStyle name="20% - Accent4 7" xfId="39801" hidden="1" xr:uid="{00000000-0005-0000-0000-0000B5360000}"/>
    <cellStyle name="20% - Accent4 7" xfId="40452" hidden="1" xr:uid="{00000000-0005-0000-0000-0000B6360000}"/>
    <cellStyle name="20% - Accent4 7" xfId="40528" hidden="1" xr:uid="{00000000-0005-0000-0000-0000B7360000}"/>
    <cellStyle name="20% - Accent4 7" xfId="40606" hidden="1" xr:uid="{00000000-0005-0000-0000-0000B8360000}"/>
    <cellStyle name="20% - Accent4 7" xfId="40693" hidden="1" xr:uid="{00000000-0005-0000-0000-0000B9360000}"/>
    <cellStyle name="20% - Accent4 7" xfId="39594" hidden="1" xr:uid="{00000000-0005-0000-0000-0000BA360000}"/>
    <cellStyle name="20% - Accent4 7" xfId="39683" hidden="1" xr:uid="{00000000-0005-0000-0000-0000BB360000}"/>
    <cellStyle name="20% - Accent4 7" xfId="40984" hidden="1" xr:uid="{00000000-0005-0000-0000-0000BC360000}"/>
    <cellStyle name="20% - Accent4 7" xfId="41060" hidden="1" xr:uid="{00000000-0005-0000-0000-0000BD360000}"/>
    <cellStyle name="20% - Accent4 7" xfId="41138" hidden="1" xr:uid="{00000000-0005-0000-0000-0000BE360000}"/>
    <cellStyle name="20% - Accent4 7" xfId="41321" hidden="1" xr:uid="{00000000-0005-0000-0000-0000BF360000}"/>
    <cellStyle name="20% - Accent4 7" xfId="41397" hidden="1" xr:uid="{00000000-0005-0000-0000-0000C0360000}"/>
    <cellStyle name="20% - Accent4 7" xfId="41475" hidden="1" xr:uid="{00000000-0005-0000-0000-0000C1360000}"/>
    <cellStyle name="20% - Accent4 7" xfId="41658" hidden="1" xr:uid="{00000000-0005-0000-0000-0000C2360000}"/>
    <cellStyle name="20% - Accent4 7" xfId="41734" hidden="1" xr:uid="{00000000-0005-0000-0000-0000C3360000}"/>
    <cellStyle name="20% - Accent4 7" xfId="41814" hidden="1" xr:uid="{00000000-0005-0000-0000-0000C4360000}"/>
    <cellStyle name="20% - Accent4 7" xfId="41910" hidden="1" xr:uid="{00000000-0005-0000-0000-0000C5360000}"/>
    <cellStyle name="20% - Accent4 7" xfId="41986" hidden="1" xr:uid="{00000000-0005-0000-0000-0000C6360000}"/>
    <cellStyle name="20% - Accent4 7" xfId="42064" hidden="1" xr:uid="{00000000-0005-0000-0000-0000C7360000}"/>
    <cellStyle name="20% - Accent4 7" xfId="42649" hidden="1" xr:uid="{00000000-0005-0000-0000-0000C8360000}"/>
    <cellStyle name="20% - Accent4 7" xfId="42725" hidden="1" xr:uid="{00000000-0005-0000-0000-0000C9360000}"/>
    <cellStyle name="20% - Accent4 7" xfId="42804" hidden="1" xr:uid="{00000000-0005-0000-0000-0000CA360000}"/>
    <cellStyle name="20% - Accent4 7" xfId="42903" hidden="1" xr:uid="{00000000-0005-0000-0000-0000CB360000}"/>
    <cellStyle name="20% - Accent4 7" xfId="42422" hidden="1" xr:uid="{00000000-0005-0000-0000-0000CC360000}"/>
    <cellStyle name="20% - Accent4 7" xfId="42593" hidden="1" xr:uid="{00000000-0005-0000-0000-0000CD360000}"/>
    <cellStyle name="20% - Accent4 7" xfId="43244" hidden="1" xr:uid="{00000000-0005-0000-0000-0000CE360000}"/>
    <cellStyle name="20% - Accent4 7" xfId="43320" hidden="1" xr:uid="{00000000-0005-0000-0000-0000CF360000}"/>
    <cellStyle name="20% - Accent4 7" xfId="43398" hidden="1" xr:uid="{00000000-0005-0000-0000-0000D0360000}"/>
    <cellStyle name="20% - Accent4 7" xfId="43485" hidden="1" xr:uid="{00000000-0005-0000-0000-0000D1360000}"/>
    <cellStyle name="20% - Accent4 7" xfId="42386" hidden="1" xr:uid="{00000000-0005-0000-0000-0000D2360000}"/>
    <cellStyle name="20% - Accent4 7" xfId="42475" hidden="1" xr:uid="{00000000-0005-0000-0000-0000D3360000}"/>
    <cellStyle name="20% - Accent4 7" xfId="43776" hidden="1" xr:uid="{00000000-0005-0000-0000-0000D4360000}"/>
    <cellStyle name="20% - Accent4 7" xfId="43852" hidden="1" xr:uid="{00000000-0005-0000-0000-0000D5360000}"/>
    <cellStyle name="20% - Accent4 7" xfId="43930" hidden="1" xr:uid="{00000000-0005-0000-0000-0000D6360000}"/>
    <cellStyle name="20% - Accent4 7" xfId="44113" hidden="1" xr:uid="{00000000-0005-0000-0000-0000D7360000}"/>
    <cellStyle name="20% - Accent4 7" xfId="44189" hidden="1" xr:uid="{00000000-0005-0000-0000-0000D8360000}"/>
    <cellStyle name="20% - Accent4 7" xfId="44267" hidden="1" xr:uid="{00000000-0005-0000-0000-0000D9360000}"/>
    <cellStyle name="20% - Accent4 7" xfId="44450" hidden="1" xr:uid="{00000000-0005-0000-0000-0000DA360000}"/>
    <cellStyle name="20% - Accent4 7" xfId="44526" hidden="1" xr:uid="{00000000-0005-0000-0000-0000DB360000}"/>
    <cellStyle name="20% - Accent4 7" xfId="38996" hidden="1" xr:uid="{00000000-0005-0000-0000-0000DC360000}"/>
    <cellStyle name="20% - Accent4 7" xfId="38900" hidden="1" xr:uid="{00000000-0005-0000-0000-0000DD360000}"/>
    <cellStyle name="20% - Accent4 7" xfId="38822" hidden="1" xr:uid="{00000000-0005-0000-0000-0000DE360000}"/>
    <cellStyle name="20% - Accent4 7" xfId="38737" hidden="1" xr:uid="{00000000-0005-0000-0000-0000DF360000}"/>
    <cellStyle name="20% - Accent4 7" xfId="31575" hidden="1" xr:uid="{00000000-0005-0000-0000-0000E0360000}"/>
    <cellStyle name="20% - Accent4 7" xfId="31384" hidden="1" xr:uid="{00000000-0005-0000-0000-0000E1360000}"/>
    <cellStyle name="20% - Accent4 7" xfId="31158" hidden="1" xr:uid="{00000000-0005-0000-0000-0000E2360000}"/>
    <cellStyle name="20% - Accent4 7" xfId="30878" hidden="1" xr:uid="{00000000-0005-0000-0000-0000E3360000}"/>
    <cellStyle name="20% - Accent4 7" xfId="32084" hidden="1" xr:uid="{00000000-0005-0000-0000-0000E4360000}"/>
    <cellStyle name="20% - Accent4 7" xfId="31697" hidden="1" xr:uid="{00000000-0005-0000-0000-0000E5360000}"/>
    <cellStyle name="20% - Accent4 7" xfId="29436" hidden="1" xr:uid="{00000000-0005-0000-0000-0000E6360000}"/>
    <cellStyle name="20% - Accent4 7" xfId="29251" hidden="1" xr:uid="{00000000-0005-0000-0000-0000E7360000}"/>
    <cellStyle name="20% - Accent4 7" xfId="29158" hidden="1" xr:uid="{00000000-0005-0000-0000-0000E8360000}"/>
    <cellStyle name="20% - Accent4 7" xfId="28943" hidden="1" xr:uid="{00000000-0005-0000-0000-0000E9360000}"/>
    <cellStyle name="20% - Accent4 7" xfId="32226" hidden="1" xr:uid="{00000000-0005-0000-0000-0000EA360000}"/>
    <cellStyle name="20% - Accent4 7" xfId="31926" hidden="1" xr:uid="{00000000-0005-0000-0000-0000EB360000}"/>
    <cellStyle name="20% - Accent4 7" xfId="27656" hidden="1" xr:uid="{00000000-0005-0000-0000-0000EC360000}"/>
    <cellStyle name="20% - Accent4 7" xfId="27552" hidden="1" xr:uid="{00000000-0005-0000-0000-0000ED360000}"/>
    <cellStyle name="20% - Accent4 7" xfId="27437" hidden="1" xr:uid="{00000000-0005-0000-0000-0000EE360000}"/>
    <cellStyle name="20% - Accent4 7" xfId="26397" hidden="1" xr:uid="{00000000-0005-0000-0000-0000EF360000}"/>
    <cellStyle name="20% - Accent4 7" xfId="26316" hidden="1" xr:uid="{00000000-0005-0000-0000-0000F0360000}"/>
    <cellStyle name="20% - Accent4 7" xfId="26105" hidden="1" xr:uid="{00000000-0005-0000-0000-0000F1360000}"/>
    <cellStyle name="20% - Accent4 7" xfId="32853" hidden="1" xr:uid="{00000000-0005-0000-0000-0000F2360000}"/>
    <cellStyle name="20% - Accent4 7" xfId="44664" hidden="1" xr:uid="{00000000-0005-0000-0000-0000F3360000}"/>
    <cellStyle name="20% - Accent4 7" xfId="44744" hidden="1" xr:uid="{00000000-0005-0000-0000-0000F4360000}"/>
    <cellStyle name="20% - Accent4 7" xfId="44840" hidden="1" xr:uid="{00000000-0005-0000-0000-0000F5360000}"/>
    <cellStyle name="20% - Accent4 7" xfId="44916" hidden="1" xr:uid="{00000000-0005-0000-0000-0000F6360000}"/>
    <cellStyle name="20% - Accent4 7" xfId="44994" hidden="1" xr:uid="{00000000-0005-0000-0000-0000F7360000}"/>
    <cellStyle name="20% - Accent4 7" xfId="45579" hidden="1" xr:uid="{00000000-0005-0000-0000-0000F8360000}"/>
    <cellStyle name="20% - Accent4 7" xfId="45655" hidden="1" xr:uid="{00000000-0005-0000-0000-0000F9360000}"/>
    <cellStyle name="20% - Accent4 7" xfId="45734" hidden="1" xr:uid="{00000000-0005-0000-0000-0000FA360000}"/>
    <cellStyle name="20% - Accent4 7" xfId="45833" hidden="1" xr:uid="{00000000-0005-0000-0000-0000FB360000}"/>
    <cellStyle name="20% - Accent4 7" xfId="45352" hidden="1" xr:uid="{00000000-0005-0000-0000-0000FC360000}"/>
    <cellStyle name="20% - Accent4 7" xfId="45523" hidden="1" xr:uid="{00000000-0005-0000-0000-0000FD360000}"/>
    <cellStyle name="20% - Accent4 7" xfId="46174" hidden="1" xr:uid="{00000000-0005-0000-0000-0000FE360000}"/>
    <cellStyle name="20% - Accent4 7" xfId="46250" hidden="1" xr:uid="{00000000-0005-0000-0000-0000FF360000}"/>
    <cellStyle name="20% - Accent4 7" xfId="46328" hidden="1" xr:uid="{00000000-0005-0000-0000-000000370000}"/>
    <cellStyle name="20% - Accent4 7" xfId="46415" hidden="1" xr:uid="{00000000-0005-0000-0000-000001370000}"/>
    <cellStyle name="20% - Accent4 7" xfId="45316" hidden="1" xr:uid="{00000000-0005-0000-0000-000002370000}"/>
    <cellStyle name="20% - Accent4 7" xfId="45405" hidden="1" xr:uid="{00000000-0005-0000-0000-000003370000}"/>
    <cellStyle name="20% - Accent4 7" xfId="46706" hidden="1" xr:uid="{00000000-0005-0000-0000-000004370000}"/>
    <cellStyle name="20% - Accent4 7" xfId="46782" hidden="1" xr:uid="{00000000-0005-0000-0000-000005370000}"/>
    <cellStyle name="20% - Accent4 7" xfId="46860" hidden="1" xr:uid="{00000000-0005-0000-0000-000006370000}"/>
    <cellStyle name="20% - Accent4 7" xfId="47043" hidden="1" xr:uid="{00000000-0005-0000-0000-000007370000}"/>
    <cellStyle name="20% - Accent4 7" xfId="47119" hidden="1" xr:uid="{00000000-0005-0000-0000-000008370000}"/>
    <cellStyle name="20% - Accent4 7" xfId="47197" hidden="1" xr:uid="{00000000-0005-0000-0000-000009370000}"/>
    <cellStyle name="20% - Accent4 7" xfId="47380" hidden="1" xr:uid="{00000000-0005-0000-0000-00000A370000}"/>
    <cellStyle name="20% - Accent4 7" xfId="47456" hidden="1" xr:uid="{00000000-0005-0000-0000-00000B370000}"/>
    <cellStyle name="20% - Accent4 7" xfId="47536" hidden="1" xr:uid="{00000000-0005-0000-0000-00000C370000}"/>
    <cellStyle name="20% - Accent4 7" xfId="47632" hidden="1" xr:uid="{00000000-0005-0000-0000-00000D370000}"/>
    <cellStyle name="20% - Accent4 7" xfId="47708" hidden="1" xr:uid="{00000000-0005-0000-0000-00000E370000}"/>
    <cellStyle name="20% - Accent4 7" xfId="47786" hidden="1" xr:uid="{00000000-0005-0000-0000-00000F370000}"/>
    <cellStyle name="20% - Accent4 7" xfId="48371" hidden="1" xr:uid="{00000000-0005-0000-0000-000010370000}"/>
    <cellStyle name="20% - Accent4 7" xfId="48447" hidden="1" xr:uid="{00000000-0005-0000-0000-000011370000}"/>
    <cellStyle name="20% - Accent4 7" xfId="48526" hidden="1" xr:uid="{00000000-0005-0000-0000-000012370000}"/>
    <cellStyle name="20% - Accent4 7" xfId="48625" hidden="1" xr:uid="{00000000-0005-0000-0000-000013370000}"/>
    <cellStyle name="20% - Accent4 7" xfId="48144" hidden="1" xr:uid="{00000000-0005-0000-0000-000014370000}"/>
    <cellStyle name="20% - Accent4 7" xfId="48315" hidden="1" xr:uid="{00000000-0005-0000-0000-000015370000}"/>
    <cellStyle name="20% - Accent4 7" xfId="48966" hidden="1" xr:uid="{00000000-0005-0000-0000-000016370000}"/>
    <cellStyle name="20% - Accent4 7" xfId="49042" hidden="1" xr:uid="{00000000-0005-0000-0000-000017370000}"/>
    <cellStyle name="20% - Accent4 7" xfId="49120" hidden="1" xr:uid="{00000000-0005-0000-0000-000018370000}"/>
    <cellStyle name="20% - Accent4 7" xfId="49207" hidden="1" xr:uid="{00000000-0005-0000-0000-000019370000}"/>
    <cellStyle name="20% - Accent4 7" xfId="48108" hidden="1" xr:uid="{00000000-0005-0000-0000-00001A370000}"/>
    <cellStyle name="20% - Accent4 7" xfId="48197" hidden="1" xr:uid="{00000000-0005-0000-0000-00001B370000}"/>
    <cellStyle name="20% - Accent4 7" xfId="49498" hidden="1" xr:uid="{00000000-0005-0000-0000-00001C370000}"/>
    <cellStyle name="20% - Accent4 7" xfId="49574" hidden="1" xr:uid="{00000000-0005-0000-0000-00001D370000}"/>
    <cellStyle name="20% - Accent4 7" xfId="49652" hidden="1" xr:uid="{00000000-0005-0000-0000-00001E370000}"/>
    <cellStyle name="20% - Accent4 7" xfId="49835" hidden="1" xr:uid="{00000000-0005-0000-0000-00001F370000}"/>
    <cellStyle name="20% - Accent4 7" xfId="49911" hidden="1" xr:uid="{00000000-0005-0000-0000-000020370000}"/>
    <cellStyle name="20% - Accent4 7" xfId="49989" hidden="1" xr:uid="{00000000-0005-0000-0000-000021370000}"/>
    <cellStyle name="20% - Accent4 7" xfId="50172" hidden="1" xr:uid="{00000000-0005-0000-0000-000022370000}"/>
    <cellStyle name="20% - Accent4 7" xfId="50248" hidden="1" xr:uid="{00000000-0005-0000-0000-000023370000}"/>
    <cellStyle name="20% - Accent4 8" xfId="99" hidden="1" xr:uid="{00000000-0005-0000-0000-000024370000}"/>
    <cellStyle name="20% - Accent4 8" xfId="174" hidden="1" xr:uid="{00000000-0005-0000-0000-000025370000}"/>
    <cellStyle name="20% - Accent4 8" xfId="253" hidden="1" xr:uid="{00000000-0005-0000-0000-000026370000}"/>
    <cellStyle name="20% - Accent4 8" xfId="503" hidden="1" xr:uid="{00000000-0005-0000-0000-000027370000}"/>
    <cellStyle name="20% - Accent4 8" xfId="1880" hidden="1" xr:uid="{00000000-0005-0000-0000-000028370000}"/>
    <cellStyle name="20% - Accent4 8" xfId="2009" hidden="1" xr:uid="{00000000-0005-0000-0000-000029370000}"/>
    <cellStyle name="20% - Accent4 8" xfId="2160" hidden="1" xr:uid="{00000000-0005-0000-0000-00002A370000}"/>
    <cellStyle name="20% - Accent4 8" xfId="2509" hidden="1" xr:uid="{00000000-0005-0000-0000-00002B370000}"/>
    <cellStyle name="20% - Accent4 8" xfId="1789" hidden="1" xr:uid="{00000000-0005-0000-0000-00002C370000}"/>
    <cellStyle name="20% - Accent4 8" xfId="1658" hidden="1" xr:uid="{00000000-0005-0000-0000-00002D370000}"/>
    <cellStyle name="20% - Accent4 8" xfId="1534" hidden="1" xr:uid="{00000000-0005-0000-0000-00002E370000}"/>
    <cellStyle name="20% - Accent4 8" xfId="3568" hidden="1" xr:uid="{00000000-0005-0000-0000-00002F370000}"/>
    <cellStyle name="20% - Accent4 8" xfId="3710" hidden="1" xr:uid="{00000000-0005-0000-0000-000030370000}"/>
    <cellStyle name="20% - Accent4 8" xfId="3955" hidden="1" xr:uid="{00000000-0005-0000-0000-000031370000}"/>
    <cellStyle name="20% - Accent4 8" xfId="1503" hidden="1" xr:uid="{00000000-0005-0000-0000-000032370000}"/>
    <cellStyle name="20% - Accent4 8" xfId="1696" hidden="1" xr:uid="{00000000-0005-0000-0000-000033370000}"/>
    <cellStyle name="20% - Accent4 8" xfId="1676" hidden="1" xr:uid="{00000000-0005-0000-0000-000034370000}"/>
    <cellStyle name="20% - Accent4 8" xfId="5035" hidden="1" xr:uid="{00000000-0005-0000-0000-000035370000}"/>
    <cellStyle name="20% - Accent4 8" xfId="5225" hidden="1" xr:uid="{00000000-0005-0000-0000-000036370000}"/>
    <cellStyle name="20% - Accent4 8" xfId="1295" hidden="1" xr:uid="{00000000-0005-0000-0000-000037370000}"/>
    <cellStyle name="20% - Accent4 8" xfId="6064" hidden="1" xr:uid="{00000000-0005-0000-0000-000038370000}"/>
    <cellStyle name="20% - Accent4 8" xfId="6234" hidden="1" xr:uid="{00000000-0005-0000-0000-000039370000}"/>
    <cellStyle name="20% - Accent4 8" xfId="3943" hidden="1" xr:uid="{00000000-0005-0000-0000-00003A370000}"/>
    <cellStyle name="20% - Accent4 8" xfId="7054" hidden="1" xr:uid="{00000000-0005-0000-0000-00003B370000}"/>
    <cellStyle name="20% - Accent4 8" xfId="7755" hidden="1" xr:uid="{00000000-0005-0000-0000-00003C370000}"/>
    <cellStyle name="20% - Accent4 8" xfId="7826" hidden="1" xr:uid="{00000000-0005-0000-0000-00003D370000}"/>
    <cellStyle name="20% - Accent4 8" xfId="7903" hidden="1" xr:uid="{00000000-0005-0000-0000-00003E370000}"/>
    <cellStyle name="20% - Accent4 8" xfId="7981" hidden="1" xr:uid="{00000000-0005-0000-0000-00003F370000}"/>
    <cellStyle name="20% - Accent4 8" xfId="8565" hidden="1" xr:uid="{00000000-0005-0000-0000-000040370000}"/>
    <cellStyle name="20% - Accent4 8" xfId="8642" hidden="1" xr:uid="{00000000-0005-0000-0000-000041370000}"/>
    <cellStyle name="20% - Accent4 8" xfId="8721" hidden="1" xr:uid="{00000000-0005-0000-0000-000042370000}"/>
    <cellStyle name="20% - Accent4 8" xfId="8832" hidden="1" xr:uid="{00000000-0005-0000-0000-000043370000}"/>
    <cellStyle name="20% - Accent4 8" xfId="8536" hidden="1" xr:uid="{00000000-0005-0000-0000-000044370000}"/>
    <cellStyle name="20% - Accent4 8" xfId="8429" hidden="1" xr:uid="{00000000-0005-0000-0000-000045370000}"/>
    <cellStyle name="20% - Accent4 8" xfId="8397" hidden="1" xr:uid="{00000000-0005-0000-0000-000046370000}"/>
    <cellStyle name="20% - Accent4 8" xfId="9237" hidden="1" xr:uid="{00000000-0005-0000-0000-000047370000}"/>
    <cellStyle name="20% - Accent4 8" xfId="9315" hidden="1" xr:uid="{00000000-0005-0000-0000-000048370000}"/>
    <cellStyle name="20% - Accent4 8" xfId="9413" hidden="1" xr:uid="{00000000-0005-0000-0000-000049370000}"/>
    <cellStyle name="20% - Accent4 8" xfId="8378" hidden="1" xr:uid="{00000000-0005-0000-0000-00004A370000}"/>
    <cellStyle name="20% - Accent4 8" xfId="8461" hidden="1" xr:uid="{00000000-0005-0000-0000-00004B370000}"/>
    <cellStyle name="20% - Accent4 8" xfId="8445" hidden="1" xr:uid="{00000000-0005-0000-0000-00004C370000}"/>
    <cellStyle name="20% - Accent4 8" xfId="9769" hidden="1" xr:uid="{00000000-0005-0000-0000-00004D370000}"/>
    <cellStyle name="20% - Accent4 8" xfId="9847" hidden="1" xr:uid="{00000000-0005-0000-0000-00004E370000}"/>
    <cellStyle name="20% - Accent4 8" xfId="8279" hidden="1" xr:uid="{00000000-0005-0000-0000-00004F370000}"/>
    <cellStyle name="20% - Accent4 8" xfId="10106" hidden="1" xr:uid="{00000000-0005-0000-0000-000050370000}"/>
    <cellStyle name="20% - Accent4 8" xfId="10184" hidden="1" xr:uid="{00000000-0005-0000-0000-000051370000}"/>
    <cellStyle name="20% - Accent4 8" xfId="9408" hidden="1" xr:uid="{00000000-0005-0000-0000-000052370000}"/>
    <cellStyle name="20% - Accent4 8" xfId="10443" hidden="1" xr:uid="{00000000-0005-0000-0000-000053370000}"/>
    <cellStyle name="20% - Accent4 8" xfId="10547" hidden="1" xr:uid="{00000000-0005-0000-0000-000054370000}"/>
    <cellStyle name="20% - Accent4 8" xfId="10618" hidden="1" xr:uid="{00000000-0005-0000-0000-000055370000}"/>
    <cellStyle name="20% - Accent4 8" xfId="10695" hidden="1" xr:uid="{00000000-0005-0000-0000-000056370000}"/>
    <cellStyle name="20% - Accent4 8" xfId="10773" hidden="1" xr:uid="{00000000-0005-0000-0000-000057370000}"/>
    <cellStyle name="20% - Accent4 8" xfId="11357" hidden="1" xr:uid="{00000000-0005-0000-0000-000058370000}"/>
    <cellStyle name="20% - Accent4 8" xfId="11434" hidden="1" xr:uid="{00000000-0005-0000-0000-000059370000}"/>
    <cellStyle name="20% - Accent4 8" xfId="11513" hidden="1" xr:uid="{00000000-0005-0000-0000-00005A370000}"/>
    <cellStyle name="20% - Accent4 8" xfId="11624" hidden="1" xr:uid="{00000000-0005-0000-0000-00005B370000}"/>
    <cellStyle name="20% - Accent4 8" xfId="11328" hidden="1" xr:uid="{00000000-0005-0000-0000-00005C370000}"/>
    <cellStyle name="20% - Accent4 8" xfId="11221" hidden="1" xr:uid="{00000000-0005-0000-0000-00005D370000}"/>
    <cellStyle name="20% - Accent4 8" xfId="11189" hidden="1" xr:uid="{00000000-0005-0000-0000-00005E370000}"/>
    <cellStyle name="20% - Accent4 8" xfId="12029" hidden="1" xr:uid="{00000000-0005-0000-0000-00005F370000}"/>
    <cellStyle name="20% - Accent4 8" xfId="12107" hidden="1" xr:uid="{00000000-0005-0000-0000-000060370000}"/>
    <cellStyle name="20% - Accent4 8" xfId="12205" hidden="1" xr:uid="{00000000-0005-0000-0000-000061370000}"/>
    <cellStyle name="20% - Accent4 8" xfId="11170" hidden="1" xr:uid="{00000000-0005-0000-0000-000062370000}"/>
    <cellStyle name="20% - Accent4 8" xfId="11253" hidden="1" xr:uid="{00000000-0005-0000-0000-000063370000}"/>
    <cellStyle name="20% - Accent4 8" xfId="11237" hidden="1" xr:uid="{00000000-0005-0000-0000-000064370000}"/>
    <cellStyle name="20% - Accent4 8" xfId="12561" hidden="1" xr:uid="{00000000-0005-0000-0000-000065370000}"/>
    <cellStyle name="20% - Accent4 8" xfId="12639" hidden="1" xr:uid="{00000000-0005-0000-0000-000066370000}"/>
    <cellStyle name="20% - Accent4 8" xfId="11071" hidden="1" xr:uid="{00000000-0005-0000-0000-000067370000}"/>
    <cellStyle name="20% - Accent4 8" xfId="12898" hidden="1" xr:uid="{00000000-0005-0000-0000-000068370000}"/>
    <cellStyle name="20% - Accent4 8" xfId="12976" hidden="1" xr:uid="{00000000-0005-0000-0000-000069370000}"/>
    <cellStyle name="20% - Accent4 8" xfId="12200" hidden="1" xr:uid="{00000000-0005-0000-0000-00006A370000}"/>
    <cellStyle name="20% - Accent4 8" xfId="13235" hidden="1" xr:uid="{00000000-0005-0000-0000-00006B370000}"/>
    <cellStyle name="20% - Accent4 8" xfId="7592" hidden="1" xr:uid="{00000000-0005-0000-0000-00006C370000}"/>
    <cellStyle name="20% - Accent4 8" xfId="7521" hidden="1" xr:uid="{00000000-0005-0000-0000-00006D370000}"/>
    <cellStyle name="20% - Accent4 8" xfId="7442" hidden="1" xr:uid="{00000000-0005-0000-0000-00006E370000}"/>
    <cellStyle name="20% - Accent4 8" xfId="7359" hidden="1" xr:uid="{00000000-0005-0000-0000-00006F370000}"/>
    <cellStyle name="20% - Accent4 8" xfId="5593" hidden="1" xr:uid="{00000000-0005-0000-0000-000070370000}"/>
    <cellStyle name="20% - Accent4 8" xfId="5503" hidden="1" xr:uid="{00000000-0005-0000-0000-000071370000}"/>
    <cellStyle name="20% - Accent4 8" xfId="5415" hidden="1" xr:uid="{00000000-0005-0000-0000-000072370000}"/>
    <cellStyle name="20% - Accent4 8" xfId="5045" hidden="1" xr:uid="{00000000-0005-0000-0000-000073370000}"/>
    <cellStyle name="20% - Accent4 8" xfId="5749" hidden="1" xr:uid="{00000000-0005-0000-0000-000074370000}"/>
    <cellStyle name="20% - Accent4 8" xfId="5946" hidden="1" xr:uid="{00000000-0005-0000-0000-000075370000}"/>
    <cellStyle name="20% - Accent4 8" xfId="6078" hidden="1" xr:uid="{00000000-0005-0000-0000-000076370000}"/>
    <cellStyle name="20% - Accent4 8" xfId="3792" hidden="1" xr:uid="{00000000-0005-0000-0000-000077370000}"/>
    <cellStyle name="20% - Accent4 8" xfId="3580" hidden="1" xr:uid="{00000000-0005-0000-0000-000078370000}"/>
    <cellStyle name="20% - Accent4 8" xfId="3387" hidden="1" xr:uid="{00000000-0005-0000-0000-000079370000}"/>
    <cellStyle name="20% - Accent4 8" xfId="6196" hidden="1" xr:uid="{00000000-0005-0000-0000-00007A370000}"/>
    <cellStyle name="20% - Accent4 8" xfId="5870" hidden="1" xr:uid="{00000000-0005-0000-0000-00007B370000}"/>
    <cellStyle name="20% - Accent4 8" xfId="5893" hidden="1" xr:uid="{00000000-0005-0000-0000-00007C370000}"/>
    <cellStyle name="20% - Accent4 8" xfId="2111" hidden="1" xr:uid="{00000000-0005-0000-0000-00007D370000}"/>
    <cellStyle name="20% - Accent4 8" xfId="1894" hidden="1" xr:uid="{00000000-0005-0000-0000-00007E370000}"/>
    <cellStyle name="20% - Accent4 8" xfId="6519" hidden="1" xr:uid="{00000000-0005-0000-0000-00007F370000}"/>
    <cellStyle name="20% - Accent4 8" xfId="1054" hidden="1" xr:uid="{00000000-0005-0000-0000-000080370000}"/>
    <cellStyle name="20% - Accent4 8" xfId="916" hidden="1" xr:uid="{00000000-0005-0000-0000-000081370000}"/>
    <cellStyle name="20% - Accent4 8" xfId="3393" hidden="1" xr:uid="{00000000-0005-0000-0000-000082370000}"/>
    <cellStyle name="20% - Accent4 8" xfId="13381" hidden="1" xr:uid="{00000000-0005-0000-0000-000083370000}"/>
    <cellStyle name="20% - Accent4 8" xfId="13910" hidden="1" xr:uid="{00000000-0005-0000-0000-000084370000}"/>
    <cellStyle name="20% - Accent4 8" xfId="13981" hidden="1" xr:uid="{00000000-0005-0000-0000-000085370000}"/>
    <cellStyle name="20% - Accent4 8" xfId="14058" hidden="1" xr:uid="{00000000-0005-0000-0000-000086370000}"/>
    <cellStyle name="20% - Accent4 8" xfId="14136" hidden="1" xr:uid="{00000000-0005-0000-0000-000087370000}"/>
    <cellStyle name="20% - Accent4 8" xfId="14720" hidden="1" xr:uid="{00000000-0005-0000-0000-000088370000}"/>
    <cellStyle name="20% - Accent4 8" xfId="14797" hidden="1" xr:uid="{00000000-0005-0000-0000-000089370000}"/>
    <cellStyle name="20% - Accent4 8" xfId="14876" hidden="1" xr:uid="{00000000-0005-0000-0000-00008A370000}"/>
    <cellStyle name="20% - Accent4 8" xfId="14987" hidden="1" xr:uid="{00000000-0005-0000-0000-00008B370000}"/>
    <cellStyle name="20% - Accent4 8" xfId="14691" hidden="1" xr:uid="{00000000-0005-0000-0000-00008C370000}"/>
    <cellStyle name="20% - Accent4 8" xfId="14584" hidden="1" xr:uid="{00000000-0005-0000-0000-00008D370000}"/>
    <cellStyle name="20% - Accent4 8" xfId="14552" hidden="1" xr:uid="{00000000-0005-0000-0000-00008E370000}"/>
    <cellStyle name="20% - Accent4 8" xfId="15392" hidden="1" xr:uid="{00000000-0005-0000-0000-00008F370000}"/>
    <cellStyle name="20% - Accent4 8" xfId="15470" hidden="1" xr:uid="{00000000-0005-0000-0000-000090370000}"/>
    <cellStyle name="20% - Accent4 8" xfId="15568" hidden="1" xr:uid="{00000000-0005-0000-0000-000091370000}"/>
    <cellStyle name="20% - Accent4 8" xfId="14533" hidden="1" xr:uid="{00000000-0005-0000-0000-000092370000}"/>
    <cellStyle name="20% - Accent4 8" xfId="14616" hidden="1" xr:uid="{00000000-0005-0000-0000-000093370000}"/>
    <cellStyle name="20% - Accent4 8" xfId="14600" hidden="1" xr:uid="{00000000-0005-0000-0000-000094370000}"/>
    <cellStyle name="20% - Accent4 8" xfId="15924" hidden="1" xr:uid="{00000000-0005-0000-0000-000095370000}"/>
    <cellStyle name="20% - Accent4 8" xfId="16002" hidden="1" xr:uid="{00000000-0005-0000-0000-000096370000}"/>
    <cellStyle name="20% - Accent4 8" xfId="14434" hidden="1" xr:uid="{00000000-0005-0000-0000-000097370000}"/>
    <cellStyle name="20% - Accent4 8" xfId="16261" hidden="1" xr:uid="{00000000-0005-0000-0000-000098370000}"/>
    <cellStyle name="20% - Accent4 8" xfId="16339" hidden="1" xr:uid="{00000000-0005-0000-0000-000099370000}"/>
    <cellStyle name="20% - Accent4 8" xfId="15563" hidden="1" xr:uid="{00000000-0005-0000-0000-00009A370000}"/>
    <cellStyle name="20% - Accent4 8" xfId="16598" hidden="1" xr:uid="{00000000-0005-0000-0000-00009B370000}"/>
    <cellStyle name="20% - Accent4 8" xfId="16702" hidden="1" xr:uid="{00000000-0005-0000-0000-00009C370000}"/>
    <cellStyle name="20% - Accent4 8" xfId="16773" hidden="1" xr:uid="{00000000-0005-0000-0000-00009D370000}"/>
    <cellStyle name="20% - Accent4 8" xfId="16850" hidden="1" xr:uid="{00000000-0005-0000-0000-00009E370000}"/>
    <cellStyle name="20% - Accent4 8" xfId="16928" hidden="1" xr:uid="{00000000-0005-0000-0000-00009F370000}"/>
    <cellStyle name="20% - Accent4 8" xfId="17512" hidden="1" xr:uid="{00000000-0005-0000-0000-0000A0370000}"/>
    <cellStyle name="20% - Accent4 8" xfId="17589" hidden="1" xr:uid="{00000000-0005-0000-0000-0000A1370000}"/>
    <cellStyle name="20% - Accent4 8" xfId="17668" hidden="1" xr:uid="{00000000-0005-0000-0000-0000A2370000}"/>
    <cellStyle name="20% - Accent4 8" xfId="17779" hidden="1" xr:uid="{00000000-0005-0000-0000-0000A3370000}"/>
    <cellStyle name="20% - Accent4 8" xfId="17483" hidden="1" xr:uid="{00000000-0005-0000-0000-0000A4370000}"/>
    <cellStyle name="20% - Accent4 8" xfId="17376" hidden="1" xr:uid="{00000000-0005-0000-0000-0000A5370000}"/>
    <cellStyle name="20% - Accent4 8" xfId="17344" hidden="1" xr:uid="{00000000-0005-0000-0000-0000A6370000}"/>
    <cellStyle name="20% - Accent4 8" xfId="18184" hidden="1" xr:uid="{00000000-0005-0000-0000-0000A7370000}"/>
    <cellStyle name="20% - Accent4 8" xfId="18262" hidden="1" xr:uid="{00000000-0005-0000-0000-0000A8370000}"/>
    <cellStyle name="20% - Accent4 8" xfId="18360" hidden="1" xr:uid="{00000000-0005-0000-0000-0000A9370000}"/>
    <cellStyle name="20% - Accent4 8" xfId="17325" hidden="1" xr:uid="{00000000-0005-0000-0000-0000AA370000}"/>
    <cellStyle name="20% - Accent4 8" xfId="17408" hidden="1" xr:uid="{00000000-0005-0000-0000-0000AB370000}"/>
    <cellStyle name="20% - Accent4 8" xfId="17392" hidden="1" xr:uid="{00000000-0005-0000-0000-0000AC370000}"/>
    <cellStyle name="20% - Accent4 8" xfId="18716" hidden="1" xr:uid="{00000000-0005-0000-0000-0000AD370000}"/>
    <cellStyle name="20% - Accent4 8" xfId="18794" hidden="1" xr:uid="{00000000-0005-0000-0000-0000AE370000}"/>
    <cellStyle name="20% - Accent4 8" xfId="17226" hidden="1" xr:uid="{00000000-0005-0000-0000-0000AF370000}"/>
    <cellStyle name="20% - Accent4 8" xfId="19053" hidden="1" xr:uid="{00000000-0005-0000-0000-0000B0370000}"/>
    <cellStyle name="20% - Accent4 8" xfId="19131" hidden="1" xr:uid="{00000000-0005-0000-0000-0000B1370000}"/>
    <cellStyle name="20% - Accent4 8" xfId="18355" hidden="1" xr:uid="{00000000-0005-0000-0000-0000B2370000}"/>
    <cellStyle name="20% - Accent4 8" xfId="19390" hidden="1" xr:uid="{00000000-0005-0000-0000-0000B3370000}"/>
    <cellStyle name="20% - Accent4 8" xfId="13852" hidden="1" xr:uid="{00000000-0005-0000-0000-0000B4370000}"/>
    <cellStyle name="20% - Accent4 8" xfId="13781" hidden="1" xr:uid="{00000000-0005-0000-0000-0000B5370000}"/>
    <cellStyle name="20% - Accent4 8" xfId="13702" hidden="1" xr:uid="{00000000-0005-0000-0000-0000B6370000}"/>
    <cellStyle name="20% - Accent4 8" xfId="13619" hidden="1" xr:uid="{00000000-0005-0000-0000-0000B7370000}"/>
    <cellStyle name="20% - Accent4 8" xfId="6466" hidden="1" xr:uid="{00000000-0005-0000-0000-0000B8370000}"/>
    <cellStyle name="20% - Accent4 8" xfId="6319" hidden="1" xr:uid="{00000000-0005-0000-0000-0000B9370000}"/>
    <cellStyle name="20% - Accent4 8" xfId="6063" hidden="1" xr:uid="{00000000-0005-0000-0000-0000BA370000}"/>
    <cellStyle name="20% - Accent4 8" xfId="5732" hidden="1" xr:uid="{00000000-0005-0000-0000-0000BB370000}"/>
    <cellStyle name="20% - Accent4 8" xfId="6530" hidden="1" xr:uid="{00000000-0005-0000-0000-0000BC370000}"/>
    <cellStyle name="20% - Accent4 8" xfId="6767" hidden="1" xr:uid="{00000000-0005-0000-0000-0000BD370000}"/>
    <cellStyle name="20% - Accent4 8" xfId="6801" hidden="1" xr:uid="{00000000-0005-0000-0000-0000BE370000}"/>
    <cellStyle name="20% - Accent4 8" xfId="4132" hidden="1" xr:uid="{00000000-0005-0000-0000-0000BF370000}"/>
    <cellStyle name="20% - Accent4 8" xfId="4044" hidden="1" xr:uid="{00000000-0005-0000-0000-0000C0370000}"/>
    <cellStyle name="20% - Accent4 8" xfId="3806" hidden="1" xr:uid="{00000000-0005-0000-0000-0000C1370000}"/>
    <cellStyle name="20% - Accent4 8" xfId="6821" hidden="1" xr:uid="{00000000-0005-0000-0000-0000C2370000}"/>
    <cellStyle name="20% - Accent4 8" xfId="6734" hidden="1" xr:uid="{00000000-0005-0000-0000-0000C3370000}"/>
    <cellStyle name="20% - Accent4 8" xfId="6751" hidden="1" xr:uid="{00000000-0005-0000-0000-0000C4370000}"/>
    <cellStyle name="20% - Accent4 8" xfId="2441" hidden="1" xr:uid="{00000000-0005-0000-0000-0000C5370000}"/>
    <cellStyle name="20% - Accent4 8" xfId="2321" hidden="1" xr:uid="{00000000-0005-0000-0000-0000C6370000}"/>
    <cellStyle name="20% - Accent4 8" xfId="7165" hidden="1" xr:uid="{00000000-0005-0000-0000-0000C7370000}"/>
    <cellStyle name="20% - Accent4 8" xfId="1196" hidden="1" xr:uid="{00000000-0005-0000-0000-0000C8370000}"/>
    <cellStyle name="20% - Accent4 8" xfId="1029" hidden="1" xr:uid="{00000000-0005-0000-0000-0000C9370000}"/>
    <cellStyle name="20% - Accent4 8" xfId="3820" hidden="1" xr:uid="{00000000-0005-0000-0000-0000CA370000}"/>
    <cellStyle name="20% - Accent4 8" xfId="19528" hidden="1" xr:uid="{00000000-0005-0000-0000-0000CB370000}"/>
    <cellStyle name="20% - Accent4 8" xfId="19632" hidden="1" xr:uid="{00000000-0005-0000-0000-0000CC370000}"/>
    <cellStyle name="20% - Accent4 8" xfId="19703" hidden="1" xr:uid="{00000000-0005-0000-0000-0000CD370000}"/>
    <cellStyle name="20% - Accent4 8" xfId="19780" hidden="1" xr:uid="{00000000-0005-0000-0000-0000CE370000}"/>
    <cellStyle name="20% - Accent4 8" xfId="19858" hidden="1" xr:uid="{00000000-0005-0000-0000-0000CF370000}"/>
    <cellStyle name="20% - Accent4 8" xfId="20442" hidden="1" xr:uid="{00000000-0005-0000-0000-0000D0370000}"/>
    <cellStyle name="20% - Accent4 8" xfId="20519" hidden="1" xr:uid="{00000000-0005-0000-0000-0000D1370000}"/>
    <cellStyle name="20% - Accent4 8" xfId="20598" hidden="1" xr:uid="{00000000-0005-0000-0000-0000D2370000}"/>
    <cellStyle name="20% - Accent4 8" xfId="20709" hidden="1" xr:uid="{00000000-0005-0000-0000-0000D3370000}"/>
    <cellStyle name="20% - Accent4 8" xfId="20413" hidden="1" xr:uid="{00000000-0005-0000-0000-0000D4370000}"/>
    <cellStyle name="20% - Accent4 8" xfId="20306" hidden="1" xr:uid="{00000000-0005-0000-0000-0000D5370000}"/>
    <cellStyle name="20% - Accent4 8" xfId="20274" hidden="1" xr:uid="{00000000-0005-0000-0000-0000D6370000}"/>
    <cellStyle name="20% - Accent4 8" xfId="21114" hidden="1" xr:uid="{00000000-0005-0000-0000-0000D7370000}"/>
    <cellStyle name="20% - Accent4 8" xfId="21192" hidden="1" xr:uid="{00000000-0005-0000-0000-0000D8370000}"/>
    <cellStyle name="20% - Accent4 8" xfId="21290" hidden="1" xr:uid="{00000000-0005-0000-0000-0000D9370000}"/>
    <cellStyle name="20% - Accent4 8" xfId="20255" hidden="1" xr:uid="{00000000-0005-0000-0000-0000DA370000}"/>
    <cellStyle name="20% - Accent4 8" xfId="20338" hidden="1" xr:uid="{00000000-0005-0000-0000-0000DB370000}"/>
    <cellStyle name="20% - Accent4 8" xfId="20322" hidden="1" xr:uid="{00000000-0005-0000-0000-0000DC370000}"/>
    <cellStyle name="20% - Accent4 8" xfId="21646" hidden="1" xr:uid="{00000000-0005-0000-0000-0000DD370000}"/>
    <cellStyle name="20% - Accent4 8" xfId="21724" hidden="1" xr:uid="{00000000-0005-0000-0000-0000DE370000}"/>
    <cellStyle name="20% - Accent4 8" xfId="20156" hidden="1" xr:uid="{00000000-0005-0000-0000-0000DF370000}"/>
    <cellStyle name="20% - Accent4 8" xfId="21983" hidden="1" xr:uid="{00000000-0005-0000-0000-0000E0370000}"/>
    <cellStyle name="20% - Accent4 8" xfId="22061" hidden="1" xr:uid="{00000000-0005-0000-0000-0000E1370000}"/>
    <cellStyle name="20% - Accent4 8" xfId="21285" hidden="1" xr:uid="{00000000-0005-0000-0000-0000E2370000}"/>
    <cellStyle name="20% - Accent4 8" xfId="22320" hidden="1" xr:uid="{00000000-0005-0000-0000-0000E3370000}"/>
    <cellStyle name="20% - Accent4 8" xfId="22424" hidden="1" xr:uid="{00000000-0005-0000-0000-0000E4370000}"/>
    <cellStyle name="20% - Accent4 8" xfId="22495" hidden="1" xr:uid="{00000000-0005-0000-0000-0000E5370000}"/>
    <cellStyle name="20% - Accent4 8" xfId="22572" hidden="1" xr:uid="{00000000-0005-0000-0000-0000E6370000}"/>
    <cellStyle name="20% - Accent4 8" xfId="22650" hidden="1" xr:uid="{00000000-0005-0000-0000-0000E7370000}"/>
    <cellStyle name="20% - Accent4 8" xfId="23234" hidden="1" xr:uid="{00000000-0005-0000-0000-0000E8370000}"/>
    <cellStyle name="20% - Accent4 8" xfId="23311" hidden="1" xr:uid="{00000000-0005-0000-0000-0000E9370000}"/>
    <cellStyle name="20% - Accent4 8" xfId="23390" hidden="1" xr:uid="{00000000-0005-0000-0000-0000EA370000}"/>
    <cellStyle name="20% - Accent4 8" xfId="23501" hidden="1" xr:uid="{00000000-0005-0000-0000-0000EB370000}"/>
    <cellStyle name="20% - Accent4 8" xfId="23205" hidden="1" xr:uid="{00000000-0005-0000-0000-0000EC370000}"/>
    <cellStyle name="20% - Accent4 8" xfId="23098" hidden="1" xr:uid="{00000000-0005-0000-0000-0000ED370000}"/>
    <cellStyle name="20% - Accent4 8" xfId="23066" hidden="1" xr:uid="{00000000-0005-0000-0000-0000EE370000}"/>
    <cellStyle name="20% - Accent4 8" xfId="23906" hidden="1" xr:uid="{00000000-0005-0000-0000-0000EF370000}"/>
    <cellStyle name="20% - Accent4 8" xfId="23984" hidden="1" xr:uid="{00000000-0005-0000-0000-0000F0370000}"/>
    <cellStyle name="20% - Accent4 8" xfId="24082" hidden="1" xr:uid="{00000000-0005-0000-0000-0000F1370000}"/>
    <cellStyle name="20% - Accent4 8" xfId="23047" hidden="1" xr:uid="{00000000-0005-0000-0000-0000F2370000}"/>
    <cellStyle name="20% - Accent4 8" xfId="23130" hidden="1" xr:uid="{00000000-0005-0000-0000-0000F3370000}"/>
    <cellStyle name="20% - Accent4 8" xfId="23114" hidden="1" xr:uid="{00000000-0005-0000-0000-0000F4370000}"/>
    <cellStyle name="20% - Accent4 8" xfId="24438" hidden="1" xr:uid="{00000000-0005-0000-0000-0000F5370000}"/>
    <cellStyle name="20% - Accent4 8" xfId="24516" hidden="1" xr:uid="{00000000-0005-0000-0000-0000F6370000}"/>
    <cellStyle name="20% - Accent4 8" xfId="22948" hidden="1" xr:uid="{00000000-0005-0000-0000-0000F7370000}"/>
    <cellStyle name="20% - Accent4 8" xfId="24775" hidden="1" xr:uid="{00000000-0005-0000-0000-0000F8370000}"/>
    <cellStyle name="20% - Accent4 8" xfId="24853" hidden="1" xr:uid="{00000000-0005-0000-0000-0000F9370000}"/>
    <cellStyle name="20% - Accent4 8" xfId="24077" hidden="1" xr:uid="{00000000-0005-0000-0000-0000FA370000}"/>
    <cellStyle name="20% - Accent4 8" xfId="25112" hidden="1" xr:uid="{00000000-0005-0000-0000-0000FB370000}"/>
    <cellStyle name="20% - Accent4 8" xfId="25227" hidden="1" xr:uid="{00000000-0005-0000-0000-0000FC370000}"/>
    <cellStyle name="20% - Accent4 8" xfId="25302" hidden="1" xr:uid="{00000000-0005-0000-0000-0000FD370000}"/>
    <cellStyle name="20% - Accent4 8" xfId="25381" hidden="1" xr:uid="{00000000-0005-0000-0000-0000FE370000}"/>
    <cellStyle name="20% - Accent4 8" xfId="25631" hidden="1" xr:uid="{00000000-0005-0000-0000-0000FF370000}"/>
    <cellStyle name="20% - Accent4 8" xfId="27008" hidden="1" xr:uid="{00000000-0005-0000-0000-000000380000}"/>
    <cellStyle name="20% - Accent4 8" xfId="27137" hidden="1" xr:uid="{00000000-0005-0000-0000-000001380000}"/>
    <cellStyle name="20% - Accent4 8" xfId="27288" hidden="1" xr:uid="{00000000-0005-0000-0000-000002380000}"/>
    <cellStyle name="20% - Accent4 8" xfId="27637" hidden="1" xr:uid="{00000000-0005-0000-0000-000003380000}"/>
    <cellStyle name="20% - Accent4 8" xfId="26917" hidden="1" xr:uid="{00000000-0005-0000-0000-000004380000}"/>
    <cellStyle name="20% - Accent4 8" xfId="26786" hidden="1" xr:uid="{00000000-0005-0000-0000-000005380000}"/>
    <cellStyle name="20% - Accent4 8" xfId="26662" hidden="1" xr:uid="{00000000-0005-0000-0000-000006380000}"/>
    <cellStyle name="20% - Accent4 8" xfId="28696" hidden="1" xr:uid="{00000000-0005-0000-0000-000007380000}"/>
    <cellStyle name="20% - Accent4 8" xfId="28838" hidden="1" xr:uid="{00000000-0005-0000-0000-000008380000}"/>
    <cellStyle name="20% - Accent4 8" xfId="29083" hidden="1" xr:uid="{00000000-0005-0000-0000-000009380000}"/>
    <cellStyle name="20% - Accent4 8" xfId="26631" hidden="1" xr:uid="{00000000-0005-0000-0000-00000A380000}"/>
    <cellStyle name="20% - Accent4 8" xfId="26824" hidden="1" xr:uid="{00000000-0005-0000-0000-00000B380000}"/>
    <cellStyle name="20% - Accent4 8" xfId="26804" hidden="1" xr:uid="{00000000-0005-0000-0000-00000C380000}"/>
    <cellStyle name="20% - Accent4 8" xfId="30163" hidden="1" xr:uid="{00000000-0005-0000-0000-00000D380000}"/>
    <cellStyle name="20% - Accent4 8" xfId="30353" hidden="1" xr:uid="{00000000-0005-0000-0000-00000E380000}"/>
    <cellStyle name="20% - Accent4 8" xfId="26423" hidden="1" xr:uid="{00000000-0005-0000-0000-00000F380000}"/>
    <cellStyle name="20% - Accent4 8" xfId="31192" hidden="1" xr:uid="{00000000-0005-0000-0000-000010380000}"/>
    <cellStyle name="20% - Accent4 8" xfId="31362" hidden="1" xr:uid="{00000000-0005-0000-0000-000011380000}"/>
    <cellStyle name="20% - Accent4 8" xfId="29071" hidden="1" xr:uid="{00000000-0005-0000-0000-000012380000}"/>
    <cellStyle name="20% - Accent4 8" xfId="32182" hidden="1" xr:uid="{00000000-0005-0000-0000-000013380000}"/>
    <cellStyle name="20% - Accent4 8" xfId="32883" hidden="1" xr:uid="{00000000-0005-0000-0000-000014380000}"/>
    <cellStyle name="20% - Accent4 8" xfId="32954" hidden="1" xr:uid="{00000000-0005-0000-0000-000015380000}"/>
    <cellStyle name="20% - Accent4 8" xfId="33031" hidden="1" xr:uid="{00000000-0005-0000-0000-000016380000}"/>
    <cellStyle name="20% - Accent4 8" xfId="33109" hidden="1" xr:uid="{00000000-0005-0000-0000-000017380000}"/>
    <cellStyle name="20% - Accent4 8" xfId="33693" hidden="1" xr:uid="{00000000-0005-0000-0000-000018380000}"/>
    <cellStyle name="20% - Accent4 8" xfId="33770" hidden="1" xr:uid="{00000000-0005-0000-0000-000019380000}"/>
    <cellStyle name="20% - Accent4 8" xfId="33849" hidden="1" xr:uid="{00000000-0005-0000-0000-00001A380000}"/>
    <cellStyle name="20% - Accent4 8" xfId="33960" hidden="1" xr:uid="{00000000-0005-0000-0000-00001B380000}"/>
    <cellStyle name="20% - Accent4 8" xfId="33664" hidden="1" xr:uid="{00000000-0005-0000-0000-00001C380000}"/>
    <cellStyle name="20% - Accent4 8" xfId="33557" hidden="1" xr:uid="{00000000-0005-0000-0000-00001D380000}"/>
    <cellStyle name="20% - Accent4 8" xfId="33525" hidden="1" xr:uid="{00000000-0005-0000-0000-00001E380000}"/>
    <cellStyle name="20% - Accent4 8" xfId="34365" hidden="1" xr:uid="{00000000-0005-0000-0000-00001F380000}"/>
    <cellStyle name="20% - Accent4 8" xfId="34443" hidden="1" xr:uid="{00000000-0005-0000-0000-000020380000}"/>
    <cellStyle name="20% - Accent4 8" xfId="34541" hidden="1" xr:uid="{00000000-0005-0000-0000-000021380000}"/>
    <cellStyle name="20% - Accent4 8" xfId="33506" hidden="1" xr:uid="{00000000-0005-0000-0000-000022380000}"/>
    <cellStyle name="20% - Accent4 8" xfId="33589" hidden="1" xr:uid="{00000000-0005-0000-0000-000023380000}"/>
    <cellStyle name="20% - Accent4 8" xfId="33573" hidden="1" xr:uid="{00000000-0005-0000-0000-000024380000}"/>
    <cellStyle name="20% - Accent4 8" xfId="34897" hidden="1" xr:uid="{00000000-0005-0000-0000-000025380000}"/>
    <cellStyle name="20% - Accent4 8" xfId="34975" hidden="1" xr:uid="{00000000-0005-0000-0000-000026380000}"/>
    <cellStyle name="20% - Accent4 8" xfId="33407" hidden="1" xr:uid="{00000000-0005-0000-0000-000027380000}"/>
    <cellStyle name="20% - Accent4 8" xfId="35234" hidden="1" xr:uid="{00000000-0005-0000-0000-000028380000}"/>
    <cellStyle name="20% - Accent4 8" xfId="35312" hidden="1" xr:uid="{00000000-0005-0000-0000-000029380000}"/>
    <cellStyle name="20% - Accent4 8" xfId="34536" hidden="1" xr:uid="{00000000-0005-0000-0000-00002A380000}"/>
    <cellStyle name="20% - Accent4 8" xfId="35571" hidden="1" xr:uid="{00000000-0005-0000-0000-00002B380000}"/>
    <cellStyle name="20% - Accent4 8" xfId="35675" hidden="1" xr:uid="{00000000-0005-0000-0000-00002C380000}"/>
    <cellStyle name="20% - Accent4 8" xfId="35746" hidden="1" xr:uid="{00000000-0005-0000-0000-00002D380000}"/>
    <cellStyle name="20% - Accent4 8" xfId="35823" hidden="1" xr:uid="{00000000-0005-0000-0000-00002E380000}"/>
    <cellStyle name="20% - Accent4 8" xfId="35901" hidden="1" xr:uid="{00000000-0005-0000-0000-00002F380000}"/>
    <cellStyle name="20% - Accent4 8" xfId="36485" hidden="1" xr:uid="{00000000-0005-0000-0000-000030380000}"/>
    <cellStyle name="20% - Accent4 8" xfId="36562" hidden="1" xr:uid="{00000000-0005-0000-0000-000031380000}"/>
    <cellStyle name="20% - Accent4 8" xfId="36641" hidden="1" xr:uid="{00000000-0005-0000-0000-000032380000}"/>
    <cellStyle name="20% - Accent4 8" xfId="36752" hidden="1" xr:uid="{00000000-0005-0000-0000-000033380000}"/>
    <cellStyle name="20% - Accent4 8" xfId="36456" hidden="1" xr:uid="{00000000-0005-0000-0000-000034380000}"/>
    <cellStyle name="20% - Accent4 8" xfId="36349" hidden="1" xr:uid="{00000000-0005-0000-0000-000035380000}"/>
    <cellStyle name="20% - Accent4 8" xfId="36317" hidden="1" xr:uid="{00000000-0005-0000-0000-000036380000}"/>
    <cellStyle name="20% - Accent4 8" xfId="37157" hidden="1" xr:uid="{00000000-0005-0000-0000-000037380000}"/>
    <cellStyle name="20% - Accent4 8" xfId="37235" hidden="1" xr:uid="{00000000-0005-0000-0000-000038380000}"/>
    <cellStyle name="20% - Accent4 8" xfId="37333" hidden="1" xr:uid="{00000000-0005-0000-0000-000039380000}"/>
    <cellStyle name="20% - Accent4 8" xfId="36298" hidden="1" xr:uid="{00000000-0005-0000-0000-00003A380000}"/>
    <cellStyle name="20% - Accent4 8" xfId="36381" hidden="1" xr:uid="{00000000-0005-0000-0000-00003B380000}"/>
    <cellStyle name="20% - Accent4 8" xfId="36365" hidden="1" xr:uid="{00000000-0005-0000-0000-00003C380000}"/>
    <cellStyle name="20% - Accent4 8" xfId="37689" hidden="1" xr:uid="{00000000-0005-0000-0000-00003D380000}"/>
    <cellStyle name="20% - Accent4 8" xfId="37767" hidden="1" xr:uid="{00000000-0005-0000-0000-00003E380000}"/>
    <cellStyle name="20% - Accent4 8" xfId="36199" hidden="1" xr:uid="{00000000-0005-0000-0000-00003F380000}"/>
    <cellStyle name="20% - Accent4 8" xfId="38026" hidden="1" xr:uid="{00000000-0005-0000-0000-000040380000}"/>
    <cellStyle name="20% - Accent4 8" xfId="38104" hidden="1" xr:uid="{00000000-0005-0000-0000-000041380000}"/>
    <cellStyle name="20% - Accent4 8" xfId="37328" hidden="1" xr:uid="{00000000-0005-0000-0000-000042380000}"/>
    <cellStyle name="20% - Accent4 8" xfId="38363" hidden="1" xr:uid="{00000000-0005-0000-0000-000043380000}"/>
    <cellStyle name="20% - Accent4 8" xfId="32720" hidden="1" xr:uid="{00000000-0005-0000-0000-000044380000}"/>
    <cellStyle name="20% - Accent4 8" xfId="32649" hidden="1" xr:uid="{00000000-0005-0000-0000-000045380000}"/>
    <cellStyle name="20% - Accent4 8" xfId="32570" hidden="1" xr:uid="{00000000-0005-0000-0000-000046380000}"/>
    <cellStyle name="20% - Accent4 8" xfId="32487" hidden="1" xr:uid="{00000000-0005-0000-0000-000047380000}"/>
    <cellStyle name="20% - Accent4 8" xfId="30721" hidden="1" xr:uid="{00000000-0005-0000-0000-000048380000}"/>
    <cellStyle name="20% - Accent4 8" xfId="30631" hidden="1" xr:uid="{00000000-0005-0000-0000-000049380000}"/>
    <cellStyle name="20% - Accent4 8" xfId="30543" hidden="1" xr:uid="{00000000-0005-0000-0000-00004A380000}"/>
    <cellStyle name="20% - Accent4 8" xfId="30173" hidden="1" xr:uid="{00000000-0005-0000-0000-00004B380000}"/>
    <cellStyle name="20% - Accent4 8" xfId="30877" hidden="1" xr:uid="{00000000-0005-0000-0000-00004C380000}"/>
    <cellStyle name="20% - Accent4 8" xfId="31074" hidden="1" xr:uid="{00000000-0005-0000-0000-00004D380000}"/>
    <cellStyle name="20% - Accent4 8" xfId="31206" hidden="1" xr:uid="{00000000-0005-0000-0000-00004E380000}"/>
    <cellStyle name="20% - Accent4 8" xfId="28920" hidden="1" xr:uid="{00000000-0005-0000-0000-00004F380000}"/>
    <cellStyle name="20% - Accent4 8" xfId="28708" hidden="1" xr:uid="{00000000-0005-0000-0000-000050380000}"/>
    <cellStyle name="20% - Accent4 8" xfId="28515" hidden="1" xr:uid="{00000000-0005-0000-0000-000051380000}"/>
    <cellStyle name="20% - Accent4 8" xfId="31324" hidden="1" xr:uid="{00000000-0005-0000-0000-000052380000}"/>
    <cellStyle name="20% - Accent4 8" xfId="30998" hidden="1" xr:uid="{00000000-0005-0000-0000-000053380000}"/>
    <cellStyle name="20% - Accent4 8" xfId="31021" hidden="1" xr:uid="{00000000-0005-0000-0000-000054380000}"/>
    <cellStyle name="20% - Accent4 8" xfId="27239" hidden="1" xr:uid="{00000000-0005-0000-0000-000055380000}"/>
    <cellStyle name="20% - Accent4 8" xfId="27022" hidden="1" xr:uid="{00000000-0005-0000-0000-000056380000}"/>
    <cellStyle name="20% - Accent4 8" xfId="31647" hidden="1" xr:uid="{00000000-0005-0000-0000-000057380000}"/>
    <cellStyle name="20% - Accent4 8" xfId="26182" hidden="1" xr:uid="{00000000-0005-0000-0000-000058380000}"/>
    <cellStyle name="20% - Accent4 8" xfId="26044" hidden="1" xr:uid="{00000000-0005-0000-0000-000059380000}"/>
    <cellStyle name="20% - Accent4 8" xfId="28521" hidden="1" xr:uid="{00000000-0005-0000-0000-00005A380000}"/>
    <cellStyle name="20% - Accent4 8" xfId="38509" hidden="1" xr:uid="{00000000-0005-0000-0000-00005B380000}"/>
    <cellStyle name="20% - Accent4 8" xfId="39038" hidden="1" xr:uid="{00000000-0005-0000-0000-00005C380000}"/>
    <cellStyle name="20% - Accent4 8" xfId="39109" hidden="1" xr:uid="{00000000-0005-0000-0000-00005D380000}"/>
    <cellStyle name="20% - Accent4 8" xfId="39186" hidden="1" xr:uid="{00000000-0005-0000-0000-00005E380000}"/>
    <cellStyle name="20% - Accent4 8" xfId="39264" hidden="1" xr:uid="{00000000-0005-0000-0000-00005F380000}"/>
    <cellStyle name="20% - Accent4 8" xfId="39848" hidden="1" xr:uid="{00000000-0005-0000-0000-000060380000}"/>
    <cellStyle name="20% - Accent4 8" xfId="39925" hidden="1" xr:uid="{00000000-0005-0000-0000-000061380000}"/>
    <cellStyle name="20% - Accent4 8" xfId="40004" hidden="1" xr:uid="{00000000-0005-0000-0000-000062380000}"/>
    <cellStyle name="20% - Accent4 8" xfId="40115" hidden="1" xr:uid="{00000000-0005-0000-0000-000063380000}"/>
    <cellStyle name="20% - Accent4 8" xfId="39819" hidden="1" xr:uid="{00000000-0005-0000-0000-000064380000}"/>
    <cellStyle name="20% - Accent4 8" xfId="39712" hidden="1" xr:uid="{00000000-0005-0000-0000-000065380000}"/>
    <cellStyle name="20% - Accent4 8" xfId="39680" hidden="1" xr:uid="{00000000-0005-0000-0000-000066380000}"/>
    <cellStyle name="20% - Accent4 8" xfId="40520" hidden="1" xr:uid="{00000000-0005-0000-0000-000067380000}"/>
    <cellStyle name="20% - Accent4 8" xfId="40598" hidden="1" xr:uid="{00000000-0005-0000-0000-000068380000}"/>
    <cellStyle name="20% - Accent4 8" xfId="40696" hidden="1" xr:uid="{00000000-0005-0000-0000-000069380000}"/>
    <cellStyle name="20% - Accent4 8" xfId="39661" hidden="1" xr:uid="{00000000-0005-0000-0000-00006A380000}"/>
    <cellStyle name="20% - Accent4 8" xfId="39744" hidden="1" xr:uid="{00000000-0005-0000-0000-00006B380000}"/>
    <cellStyle name="20% - Accent4 8" xfId="39728" hidden="1" xr:uid="{00000000-0005-0000-0000-00006C380000}"/>
    <cellStyle name="20% - Accent4 8" xfId="41052" hidden="1" xr:uid="{00000000-0005-0000-0000-00006D380000}"/>
    <cellStyle name="20% - Accent4 8" xfId="41130" hidden="1" xr:uid="{00000000-0005-0000-0000-00006E380000}"/>
    <cellStyle name="20% - Accent4 8" xfId="39562" hidden="1" xr:uid="{00000000-0005-0000-0000-00006F380000}"/>
    <cellStyle name="20% - Accent4 8" xfId="41389" hidden="1" xr:uid="{00000000-0005-0000-0000-000070380000}"/>
    <cellStyle name="20% - Accent4 8" xfId="41467" hidden="1" xr:uid="{00000000-0005-0000-0000-000071380000}"/>
    <cellStyle name="20% - Accent4 8" xfId="40691" hidden="1" xr:uid="{00000000-0005-0000-0000-000072380000}"/>
    <cellStyle name="20% - Accent4 8" xfId="41726" hidden="1" xr:uid="{00000000-0005-0000-0000-000073380000}"/>
    <cellStyle name="20% - Accent4 8" xfId="41830" hidden="1" xr:uid="{00000000-0005-0000-0000-000074380000}"/>
    <cellStyle name="20% - Accent4 8" xfId="41901" hidden="1" xr:uid="{00000000-0005-0000-0000-000075380000}"/>
    <cellStyle name="20% - Accent4 8" xfId="41978" hidden="1" xr:uid="{00000000-0005-0000-0000-000076380000}"/>
    <cellStyle name="20% - Accent4 8" xfId="42056" hidden="1" xr:uid="{00000000-0005-0000-0000-000077380000}"/>
    <cellStyle name="20% - Accent4 8" xfId="42640" hidden="1" xr:uid="{00000000-0005-0000-0000-000078380000}"/>
    <cellStyle name="20% - Accent4 8" xfId="42717" hidden="1" xr:uid="{00000000-0005-0000-0000-000079380000}"/>
    <cellStyle name="20% - Accent4 8" xfId="42796" hidden="1" xr:uid="{00000000-0005-0000-0000-00007A380000}"/>
    <cellStyle name="20% - Accent4 8" xfId="42907" hidden="1" xr:uid="{00000000-0005-0000-0000-00007B380000}"/>
    <cellStyle name="20% - Accent4 8" xfId="42611" hidden="1" xr:uid="{00000000-0005-0000-0000-00007C380000}"/>
    <cellStyle name="20% - Accent4 8" xfId="42504" hidden="1" xr:uid="{00000000-0005-0000-0000-00007D380000}"/>
    <cellStyle name="20% - Accent4 8" xfId="42472" hidden="1" xr:uid="{00000000-0005-0000-0000-00007E380000}"/>
    <cellStyle name="20% - Accent4 8" xfId="43312" hidden="1" xr:uid="{00000000-0005-0000-0000-00007F380000}"/>
    <cellStyle name="20% - Accent4 8" xfId="43390" hidden="1" xr:uid="{00000000-0005-0000-0000-000080380000}"/>
    <cellStyle name="20% - Accent4 8" xfId="43488" hidden="1" xr:uid="{00000000-0005-0000-0000-000081380000}"/>
    <cellStyle name="20% - Accent4 8" xfId="42453" hidden="1" xr:uid="{00000000-0005-0000-0000-000082380000}"/>
    <cellStyle name="20% - Accent4 8" xfId="42536" hidden="1" xr:uid="{00000000-0005-0000-0000-000083380000}"/>
    <cellStyle name="20% - Accent4 8" xfId="42520" hidden="1" xr:uid="{00000000-0005-0000-0000-000084380000}"/>
    <cellStyle name="20% - Accent4 8" xfId="43844" hidden="1" xr:uid="{00000000-0005-0000-0000-000085380000}"/>
    <cellStyle name="20% - Accent4 8" xfId="43922" hidden="1" xr:uid="{00000000-0005-0000-0000-000086380000}"/>
    <cellStyle name="20% - Accent4 8" xfId="42354" hidden="1" xr:uid="{00000000-0005-0000-0000-000087380000}"/>
    <cellStyle name="20% - Accent4 8" xfId="44181" hidden="1" xr:uid="{00000000-0005-0000-0000-000088380000}"/>
    <cellStyle name="20% - Accent4 8" xfId="44259" hidden="1" xr:uid="{00000000-0005-0000-0000-000089380000}"/>
    <cellStyle name="20% - Accent4 8" xfId="43483" hidden="1" xr:uid="{00000000-0005-0000-0000-00008A380000}"/>
    <cellStyle name="20% - Accent4 8" xfId="44518" hidden="1" xr:uid="{00000000-0005-0000-0000-00008B380000}"/>
    <cellStyle name="20% - Accent4 8" xfId="38980" hidden="1" xr:uid="{00000000-0005-0000-0000-00008C380000}"/>
    <cellStyle name="20% - Accent4 8" xfId="38909" hidden="1" xr:uid="{00000000-0005-0000-0000-00008D380000}"/>
    <cellStyle name="20% - Accent4 8" xfId="38830" hidden="1" xr:uid="{00000000-0005-0000-0000-00008E380000}"/>
    <cellStyle name="20% - Accent4 8" xfId="38747" hidden="1" xr:uid="{00000000-0005-0000-0000-00008F380000}"/>
    <cellStyle name="20% - Accent4 8" xfId="31594" hidden="1" xr:uid="{00000000-0005-0000-0000-000090380000}"/>
    <cellStyle name="20% - Accent4 8" xfId="31447" hidden="1" xr:uid="{00000000-0005-0000-0000-000091380000}"/>
    <cellStyle name="20% - Accent4 8" xfId="31191" hidden="1" xr:uid="{00000000-0005-0000-0000-000092380000}"/>
    <cellStyle name="20% - Accent4 8" xfId="30860" hidden="1" xr:uid="{00000000-0005-0000-0000-000093380000}"/>
    <cellStyle name="20% - Accent4 8" xfId="31658" hidden="1" xr:uid="{00000000-0005-0000-0000-000094380000}"/>
    <cellStyle name="20% - Accent4 8" xfId="31895" hidden="1" xr:uid="{00000000-0005-0000-0000-000095380000}"/>
    <cellStyle name="20% - Accent4 8" xfId="31929" hidden="1" xr:uid="{00000000-0005-0000-0000-000096380000}"/>
    <cellStyle name="20% - Accent4 8" xfId="29260" hidden="1" xr:uid="{00000000-0005-0000-0000-000097380000}"/>
    <cellStyle name="20% - Accent4 8" xfId="29172" hidden="1" xr:uid="{00000000-0005-0000-0000-000098380000}"/>
    <cellStyle name="20% - Accent4 8" xfId="28934" hidden="1" xr:uid="{00000000-0005-0000-0000-000099380000}"/>
    <cellStyle name="20% - Accent4 8" xfId="31949" hidden="1" xr:uid="{00000000-0005-0000-0000-00009A380000}"/>
    <cellStyle name="20% - Accent4 8" xfId="31862" hidden="1" xr:uid="{00000000-0005-0000-0000-00009B380000}"/>
    <cellStyle name="20% - Accent4 8" xfId="31879" hidden="1" xr:uid="{00000000-0005-0000-0000-00009C380000}"/>
    <cellStyle name="20% - Accent4 8" xfId="27569" hidden="1" xr:uid="{00000000-0005-0000-0000-00009D380000}"/>
    <cellStyle name="20% - Accent4 8" xfId="27449" hidden="1" xr:uid="{00000000-0005-0000-0000-00009E380000}"/>
    <cellStyle name="20% - Accent4 8" xfId="32293" hidden="1" xr:uid="{00000000-0005-0000-0000-00009F380000}"/>
    <cellStyle name="20% - Accent4 8" xfId="26324" hidden="1" xr:uid="{00000000-0005-0000-0000-0000A0380000}"/>
    <cellStyle name="20% - Accent4 8" xfId="26157" hidden="1" xr:uid="{00000000-0005-0000-0000-0000A1380000}"/>
    <cellStyle name="20% - Accent4 8" xfId="28948" hidden="1" xr:uid="{00000000-0005-0000-0000-0000A2380000}"/>
    <cellStyle name="20% - Accent4 8" xfId="44656" hidden="1" xr:uid="{00000000-0005-0000-0000-0000A3380000}"/>
    <cellStyle name="20% - Accent4 8" xfId="44760" hidden="1" xr:uid="{00000000-0005-0000-0000-0000A4380000}"/>
    <cellStyle name="20% - Accent4 8" xfId="44831" hidden="1" xr:uid="{00000000-0005-0000-0000-0000A5380000}"/>
    <cellStyle name="20% - Accent4 8" xfId="44908" hidden="1" xr:uid="{00000000-0005-0000-0000-0000A6380000}"/>
    <cellStyle name="20% - Accent4 8" xfId="44986" hidden="1" xr:uid="{00000000-0005-0000-0000-0000A7380000}"/>
    <cellStyle name="20% - Accent4 8" xfId="45570" hidden="1" xr:uid="{00000000-0005-0000-0000-0000A8380000}"/>
    <cellStyle name="20% - Accent4 8" xfId="45647" hidden="1" xr:uid="{00000000-0005-0000-0000-0000A9380000}"/>
    <cellStyle name="20% - Accent4 8" xfId="45726" hidden="1" xr:uid="{00000000-0005-0000-0000-0000AA380000}"/>
    <cellStyle name="20% - Accent4 8" xfId="45837" hidden="1" xr:uid="{00000000-0005-0000-0000-0000AB380000}"/>
    <cellStyle name="20% - Accent4 8" xfId="45541" hidden="1" xr:uid="{00000000-0005-0000-0000-0000AC380000}"/>
    <cellStyle name="20% - Accent4 8" xfId="45434" hidden="1" xr:uid="{00000000-0005-0000-0000-0000AD380000}"/>
    <cellStyle name="20% - Accent4 8" xfId="45402" hidden="1" xr:uid="{00000000-0005-0000-0000-0000AE380000}"/>
    <cellStyle name="20% - Accent4 8" xfId="46242" hidden="1" xr:uid="{00000000-0005-0000-0000-0000AF380000}"/>
    <cellStyle name="20% - Accent4 8" xfId="46320" hidden="1" xr:uid="{00000000-0005-0000-0000-0000B0380000}"/>
    <cellStyle name="20% - Accent4 8" xfId="46418" hidden="1" xr:uid="{00000000-0005-0000-0000-0000B1380000}"/>
    <cellStyle name="20% - Accent4 8" xfId="45383" hidden="1" xr:uid="{00000000-0005-0000-0000-0000B2380000}"/>
    <cellStyle name="20% - Accent4 8" xfId="45466" hidden="1" xr:uid="{00000000-0005-0000-0000-0000B3380000}"/>
    <cellStyle name="20% - Accent4 8" xfId="45450" hidden="1" xr:uid="{00000000-0005-0000-0000-0000B4380000}"/>
    <cellStyle name="20% - Accent4 8" xfId="46774" hidden="1" xr:uid="{00000000-0005-0000-0000-0000B5380000}"/>
    <cellStyle name="20% - Accent4 8" xfId="46852" hidden="1" xr:uid="{00000000-0005-0000-0000-0000B6380000}"/>
    <cellStyle name="20% - Accent4 8" xfId="45284" hidden="1" xr:uid="{00000000-0005-0000-0000-0000B7380000}"/>
    <cellStyle name="20% - Accent4 8" xfId="47111" hidden="1" xr:uid="{00000000-0005-0000-0000-0000B8380000}"/>
    <cellStyle name="20% - Accent4 8" xfId="47189" hidden="1" xr:uid="{00000000-0005-0000-0000-0000B9380000}"/>
    <cellStyle name="20% - Accent4 8" xfId="46413" hidden="1" xr:uid="{00000000-0005-0000-0000-0000BA380000}"/>
    <cellStyle name="20% - Accent4 8" xfId="47448" hidden="1" xr:uid="{00000000-0005-0000-0000-0000BB380000}"/>
    <cellStyle name="20% - Accent4 8" xfId="47552" hidden="1" xr:uid="{00000000-0005-0000-0000-0000BC380000}"/>
    <cellStyle name="20% - Accent4 8" xfId="47623" hidden="1" xr:uid="{00000000-0005-0000-0000-0000BD380000}"/>
    <cellStyle name="20% - Accent4 8" xfId="47700" hidden="1" xr:uid="{00000000-0005-0000-0000-0000BE380000}"/>
    <cellStyle name="20% - Accent4 8" xfId="47778" hidden="1" xr:uid="{00000000-0005-0000-0000-0000BF380000}"/>
    <cellStyle name="20% - Accent4 8" xfId="48362" hidden="1" xr:uid="{00000000-0005-0000-0000-0000C0380000}"/>
    <cellStyle name="20% - Accent4 8" xfId="48439" hidden="1" xr:uid="{00000000-0005-0000-0000-0000C1380000}"/>
    <cellStyle name="20% - Accent4 8" xfId="48518" hidden="1" xr:uid="{00000000-0005-0000-0000-0000C2380000}"/>
    <cellStyle name="20% - Accent4 8" xfId="48629" hidden="1" xr:uid="{00000000-0005-0000-0000-0000C3380000}"/>
    <cellStyle name="20% - Accent4 8" xfId="48333" hidden="1" xr:uid="{00000000-0005-0000-0000-0000C4380000}"/>
    <cellStyle name="20% - Accent4 8" xfId="48226" hidden="1" xr:uid="{00000000-0005-0000-0000-0000C5380000}"/>
    <cellStyle name="20% - Accent4 8" xfId="48194" hidden="1" xr:uid="{00000000-0005-0000-0000-0000C6380000}"/>
    <cellStyle name="20% - Accent4 8" xfId="49034" hidden="1" xr:uid="{00000000-0005-0000-0000-0000C7380000}"/>
    <cellStyle name="20% - Accent4 8" xfId="49112" hidden="1" xr:uid="{00000000-0005-0000-0000-0000C8380000}"/>
    <cellStyle name="20% - Accent4 8" xfId="49210" hidden="1" xr:uid="{00000000-0005-0000-0000-0000C9380000}"/>
    <cellStyle name="20% - Accent4 8" xfId="48175" hidden="1" xr:uid="{00000000-0005-0000-0000-0000CA380000}"/>
    <cellStyle name="20% - Accent4 8" xfId="48258" hidden="1" xr:uid="{00000000-0005-0000-0000-0000CB380000}"/>
    <cellStyle name="20% - Accent4 8" xfId="48242" hidden="1" xr:uid="{00000000-0005-0000-0000-0000CC380000}"/>
    <cellStyle name="20% - Accent4 8" xfId="49566" hidden="1" xr:uid="{00000000-0005-0000-0000-0000CD380000}"/>
    <cellStyle name="20% - Accent4 8" xfId="49644" hidden="1" xr:uid="{00000000-0005-0000-0000-0000CE380000}"/>
    <cellStyle name="20% - Accent4 8" xfId="48076" hidden="1" xr:uid="{00000000-0005-0000-0000-0000CF380000}"/>
    <cellStyle name="20% - Accent4 8" xfId="49903" hidden="1" xr:uid="{00000000-0005-0000-0000-0000D0380000}"/>
    <cellStyle name="20% - Accent4 8" xfId="49981" hidden="1" xr:uid="{00000000-0005-0000-0000-0000D1380000}"/>
    <cellStyle name="20% - Accent4 8" xfId="49205" hidden="1" xr:uid="{00000000-0005-0000-0000-0000D2380000}"/>
    <cellStyle name="20% - Accent4 8" xfId="50240" hidden="1" xr:uid="{00000000-0005-0000-0000-0000D3380000}"/>
    <cellStyle name="20% - Accent4 9" xfId="112" hidden="1" xr:uid="{00000000-0005-0000-0000-0000D4380000}"/>
    <cellStyle name="20% - Accent4 9" xfId="190" hidden="1" xr:uid="{00000000-0005-0000-0000-0000D5380000}"/>
    <cellStyle name="20% - Accent4 9" xfId="268" hidden="1" xr:uid="{00000000-0005-0000-0000-0000D6380000}"/>
    <cellStyle name="20% - Accent4 9" xfId="545" hidden="1" xr:uid="{00000000-0005-0000-0000-0000D7380000}"/>
    <cellStyle name="20% - Accent4 9" xfId="1905" hidden="1" xr:uid="{00000000-0005-0000-0000-0000D8380000}"/>
    <cellStyle name="20% - Accent4 9" xfId="2050" hidden="1" xr:uid="{00000000-0005-0000-0000-0000D9380000}"/>
    <cellStyle name="20% - Accent4 9" xfId="2219" hidden="1" xr:uid="{00000000-0005-0000-0000-0000DA380000}"/>
    <cellStyle name="20% - Accent4 9" xfId="2974" hidden="1" xr:uid="{00000000-0005-0000-0000-0000DB380000}"/>
    <cellStyle name="20% - Accent4 9" xfId="1709" hidden="1" xr:uid="{00000000-0005-0000-0000-0000DC380000}"/>
    <cellStyle name="20% - Accent4 9" xfId="1744" hidden="1" xr:uid="{00000000-0005-0000-0000-0000DD380000}"/>
    <cellStyle name="20% - Accent4 9" xfId="3451" hidden="1" xr:uid="{00000000-0005-0000-0000-0000DE380000}"/>
    <cellStyle name="20% - Accent4 9" xfId="3593" hidden="1" xr:uid="{00000000-0005-0000-0000-0000DF380000}"/>
    <cellStyle name="20% - Accent4 9" xfId="3751" hidden="1" xr:uid="{00000000-0005-0000-0000-0000E0380000}"/>
    <cellStyle name="20% - Accent4 9" xfId="4615" hidden="1" xr:uid="{00000000-0005-0000-0000-0000E1380000}"/>
    <cellStyle name="20% - Accent4 9" xfId="2999" hidden="1" xr:uid="{00000000-0005-0000-0000-0000E2380000}"/>
    <cellStyle name="20% - Accent4 9" xfId="3156" hidden="1" xr:uid="{00000000-0005-0000-0000-0000E3380000}"/>
    <cellStyle name="20% - Accent4 9" xfId="4959" hidden="1" xr:uid="{00000000-0005-0000-0000-0000E4380000}"/>
    <cellStyle name="20% - Accent4 9" xfId="5059" hidden="1" xr:uid="{00000000-0005-0000-0000-0000E5380000}"/>
    <cellStyle name="20% - Accent4 9" xfId="5252" hidden="1" xr:uid="{00000000-0005-0000-0000-0000E6380000}"/>
    <cellStyle name="20% - Accent4 9" xfId="5944" hidden="1" xr:uid="{00000000-0005-0000-0000-0000E7380000}"/>
    <cellStyle name="20% - Accent4 9" xfId="6098" hidden="1" xr:uid="{00000000-0005-0000-0000-0000E8380000}"/>
    <cellStyle name="20% - Accent4 9" xfId="6280" hidden="1" xr:uid="{00000000-0005-0000-0000-0000E9380000}"/>
    <cellStyle name="20% - Accent4 9" xfId="6966" hidden="1" xr:uid="{00000000-0005-0000-0000-0000EA380000}"/>
    <cellStyle name="20% - Accent4 9" xfId="7079" hidden="1" xr:uid="{00000000-0005-0000-0000-0000EB380000}"/>
    <cellStyle name="20% - Accent4 9" xfId="7768" hidden="1" xr:uid="{00000000-0005-0000-0000-0000EC380000}"/>
    <cellStyle name="20% - Accent4 9" xfId="7842" hidden="1" xr:uid="{00000000-0005-0000-0000-0000ED380000}"/>
    <cellStyle name="20% - Accent4 9" xfId="7918" hidden="1" xr:uid="{00000000-0005-0000-0000-0000EE380000}"/>
    <cellStyle name="20% - Accent4 9" xfId="7996" hidden="1" xr:uid="{00000000-0005-0000-0000-0000EF380000}"/>
    <cellStyle name="20% - Accent4 9" xfId="8581" hidden="1" xr:uid="{00000000-0005-0000-0000-0000F0380000}"/>
    <cellStyle name="20% - Accent4 9" xfId="8657" hidden="1" xr:uid="{00000000-0005-0000-0000-0000F1380000}"/>
    <cellStyle name="20% - Accent4 9" xfId="8736" hidden="1" xr:uid="{00000000-0005-0000-0000-0000F2380000}"/>
    <cellStyle name="20% - Accent4 9" xfId="9005" hidden="1" xr:uid="{00000000-0005-0000-0000-0000F3380000}"/>
    <cellStyle name="20% - Accent4 9" xfId="8471" hidden="1" xr:uid="{00000000-0005-0000-0000-0000F4380000}"/>
    <cellStyle name="20% - Accent4 9" xfId="8499" hidden="1" xr:uid="{00000000-0005-0000-0000-0000F5380000}"/>
    <cellStyle name="20% - Accent4 9" xfId="9176" hidden="1" xr:uid="{00000000-0005-0000-0000-0000F6380000}"/>
    <cellStyle name="20% - Accent4 9" xfId="9252" hidden="1" xr:uid="{00000000-0005-0000-0000-0000F7380000}"/>
    <cellStyle name="20% - Accent4 9" xfId="9330" hidden="1" xr:uid="{00000000-0005-0000-0000-0000F8380000}"/>
    <cellStyle name="20% - Accent4 9" xfId="9563" hidden="1" xr:uid="{00000000-0005-0000-0000-0000F9380000}"/>
    <cellStyle name="20% - Accent4 9" xfId="9020" hidden="1" xr:uid="{00000000-0005-0000-0000-0000FA380000}"/>
    <cellStyle name="20% - Accent4 9" xfId="9051" hidden="1" xr:uid="{00000000-0005-0000-0000-0000FB380000}"/>
    <cellStyle name="20% - Accent4 9" xfId="9708" hidden="1" xr:uid="{00000000-0005-0000-0000-0000FC380000}"/>
    <cellStyle name="20% - Accent4 9" xfId="9784" hidden="1" xr:uid="{00000000-0005-0000-0000-0000FD380000}"/>
    <cellStyle name="20% - Accent4 9" xfId="9862" hidden="1" xr:uid="{00000000-0005-0000-0000-0000FE380000}"/>
    <cellStyle name="20% - Accent4 9" xfId="10045" hidden="1" xr:uid="{00000000-0005-0000-0000-0000FF380000}"/>
    <cellStyle name="20% - Accent4 9" xfId="10121" hidden="1" xr:uid="{00000000-0005-0000-0000-000000390000}"/>
    <cellStyle name="20% - Accent4 9" xfId="10199" hidden="1" xr:uid="{00000000-0005-0000-0000-000001390000}"/>
    <cellStyle name="20% - Accent4 9" xfId="10382" hidden="1" xr:uid="{00000000-0005-0000-0000-000002390000}"/>
    <cellStyle name="20% - Accent4 9" xfId="10458" hidden="1" xr:uid="{00000000-0005-0000-0000-000003390000}"/>
    <cellStyle name="20% - Accent4 9" xfId="10560" hidden="1" xr:uid="{00000000-0005-0000-0000-000004390000}"/>
    <cellStyle name="20% - Accent4 9" xfId="10634" hidden="1" xr:uid="{00000000-0005-0000-0000-000005390000}"/>
    <cellStyle name="20% - Accent4 9" xfId="10710" hidden="1" xr:uid="{00000000-0005-0000-0000-000006390000}"/>
    <cellStyle name="20% - Accent4 9" xfId="10788" hidden="1" xr:uid="{00000000-0005-0000-0000-000007390000}"/>
    <cellStyle name="20% - Accent4 9" xfId="11373" hidden="1" xr:uid="{00000000-0005-0000-0000-000008390000}"/>
    <cellStyle name="20% - Accent4 9" xfId="11449" hidden="1" xr:uid="{00000000-0005-0000-0000-000009390000}"/>
    <cellStyle name="20% - Accent4 9" xfId="11528" hidden="1" xr:uid="{00000000-0005-0000-0000-00000A390000}"/>
    <cellStyle name="20% - Accent4 9" xfId="11797" hidden="1" xr:uid="{00000000-0005-0000-0000-00000B390000}"/>
    <cellStyle name="20% - Accent4 9" xfId="11263" hidden="1" xr:uid="{00000000-0005-0000-0000-00000C390000}"/>
    <cellStyle name="20% - Accent4 9" xfId="11291" hidden="1" xr:uid="{00000000-0005-0000-0000-00000D390000}"/>
    <cellStyle name="20% - Accent4 9" xfId="11968" hidden="1" xr:uid="{00000000-0005-0000-0000-00000E390000}"/>
    <cellStyle name="20% - Accent4 9" xfId="12044" hidden="1" xr:uid="{00000000-0005-0000-0000-00000F390000}"/>
    <cellStyle name="20% - Accent4 9" xfId="12122" hidden="1" xr:uid="{00000000-0005-0000-0000-000010390000}"/>
    <cellStyle name="20% - Accent4 9" xfId="12355" hidden="1" xr:uid="{00000000-0005-0000-0000-000011390000}"/>
    <cellStyle name="20% - Accent4 9" xfId="11812" hidden="1" xr:uid="{00000000-0005-0000-0000-000012390000}"/>
    <cellStyle name="20% - Accent4 9" xfId="11843" hidden="1" xr:uid="{00000000-0005-0000-0000-000013390000}"/>
    <cellStyle name="20% - Accent4 9" xfId="12500" hidden="1" xr:uid="{00000000-0005-0000-0000-000014390000}"/>
    <cellStyle name="20% - Accent4 9" xfId="12576" hidden="1" xr:uid="{00000000-0005-0000-0000-000015390000}"/>
    <cellStyle name="20% - Accent4 9" xfId="12654" hidden="1" xr:uid="{00000000-0005-0000-0000-000016390000}"/>
    <cellStyle name="20% - Accent4 9" xfId="12837" hidden="1" xr:uid="{00000000-0005-0000-0000-000017390000}"/>
    <cellStyle name="20% - Accent4 9" xfId="12913" hidden="1" xr:uid="{00000000-0005-0000-0000-000018390000}"/>
    <cellStyle name="20% - Accent4 9" xfId="12991" hidden="1" xr:uid="{00000000-0005-0000-0000-000019390000}"/>
    <cellStyle name="20% - Accent4 9" xfId="13174" hidden="1" xr:uid="{00000000-0005-0000-0000-00001A390000}"/>
    <cellStyle name="20% - Accent4 9" xfId="13250" hidden="1" xr:uid="{00000000-0005-0000-0000-00001B390000}"/>
    <cellStyle name="20% - Accent4 9" xfId="7579" hidden="1" xr:uid="{00000000-0005-0000-0000-00001C390000}"/>
    <cellStyle name="20% - Accent4 9" xfId="7505" hidden="1" xr:uid="{00000000-0005-0000-0000-00001D390000}"/>
    <cellStyle name="20% - Accent4 9" xfId="7426" hidden="1" xr:uid="{00000000-0005-0000-0000-00001E390000}"/>
    <cellStyle name="20% - Accent4 9" xfId="7342" hidden="1" xr:uid="{00000000-0005-0000-0000-00001F390000}"/>
    <cellStyle name="20% - Accent4 9" xfId="5572" hidden="1" xr:uid="{00000000-0005-0000-0000-000020390000}"/>
    <cellStyle name="20% - Accent4 9" xfId="5485" hidden="1" xr:uid="{00000000-0005-0000-0000-000021390000}"/>
    <cellStyle name="20% - Accent4 9" xfId="5394" hidden="1" xr:uid="{00000000-0005-0000-0000-000022390000}"/>
    <cellStyle name="20% - Accent4 9" xfId="4475" hidden="1" xr:uid="{00000000-0005-0000-0000-000023390000}"/>
    <cellStyle name="20% - Accent4 9" xfId="5847" hidden="1" xr:uid="{00000000-0005-0000-0000-000024390000}"/>
    <cellStyle name="20% - Accent4 9" xfId="5797" hidden="1" xr:uid="{00000000-0005-0000-0000-000025390000}"/>
    <cellStyle name="20% - Accent4 9" xfId="3898" hidden="1" xr:uid="{00000000-0005-0000-0000-000026390000}"/>
    <cellStyle name="20% - Accent4 9" xfId="3731" hidden="1" xr:uid="{00000000-0005-0000-0000-000027390000}"/>
    <cellStyle name="20% - Accent4 9" xfId="3554" hidden="1" xr:uid="{00000000-0005-0000-0000-000028390000}"/>
    <cellStyle name="20% - Accent4 9" xfId="2914" hidden="1" xr:uid="{00000000-0005-0000-0000-000029390000}"/>
    <cellStyle name="20% - Accent4 9" xfId="4458" hidden="1" xr:uid="{00000000-0005-0000-0000-00002A390000}"/>
    <cellStyle name="20% - Accent4 9" xfId="4240" hidden="1" xr:uid="{00000000-0005-0000-0000-00002B390000}"/>
    <cellStyle name="20% - Accent4 9" xfId="2281" hidden="1" xr:uid="{00000000-0005-0000-0000-00002C390000}"/>
    <cellStyle name="20% - Accent4 9" xfId="2038" hidden="1" xr:uid="{00000000-0005-0000-0000-00002D390000}"/>
    <cellStyle name="20% - Accent4 9" xfId="1869" hidden="1" xr:uid="{00000000-0005-0000-0000-00002E390000}"/>
    <cellStyle name="20% - Accent4 9" xfId="1170" hidden="1" xr:uid="{00000000-0005-0000-0000-00002F390000}"/>
    <cellStyle name="20% - Accent4 9" xfId="1033" hidden="1" xr:uid="{00000000-0005-0000-0000-000030390000}"/>
    <cellStyle name="20% - Accent4 9" xfId="892" hidden="1" xr:uid="{00000000-0005-0000-0000-000031390000}"/>
    <cellStyle name="20% - Accent4 9" xfId="13317" hidden="1" xr:uid="{00000000-0005-0000-0000-000032390000}"/>
    <cellStyle name="20% - Accent4 9" xfId="13397" hidden="1" xr:uid="{00000000-0005-0000-0000-000033390000}"/>
    <cellStyle name="20% - Accent4 9" xfId="13923" hidden="1" xr:uid="{00000000-0005-0000-0000-000034390000}"/>
    <cellStyle name="20% - Accent4 9" xfId="13997" hidden="1" xr:uid="{00000000-0005-0000-0000-000035390000}"/>
    <cellStyle name="20% - Accent4 9" xfId="14073" hidden="1" xr:uid="{00000000-0005-0000-0000-000036390000}"/>
    <cellStyle name="20% - Accent4 9" xfId="14151" hidden="1" xr:uid="{00000000-0005-0000-0000-000037390000}"/>
    <cellStyle name="20% - Accent4 9" xfId="14736" hidden="1" xr:uid="{00000000-0005-0000-0000-000038390000}"/>
    <cellStyle name="20% - Accent4 9" xfId="14812" hidden="1" xr:uid="{00000000-0005-0000-0000-000039390000}"/>
    <cellStyle name="20% - Accent4 9" xfId="14891" hidden="1" xr:uid="{00000000-0005-0000-0000-00003A390000}"/>
    <cellStyle name="20% - Accent4 9" xfId="15160" hidden="1" xr:uid="{00000000-0005-0000-0000-00003B390000}"/>
    <cellStyle name="20% - Accent4 9" xfId="14626" hidden="1" xr:uid="{00000000-0005-0000-0000-00003C390000}"/>
    <cellStyle name="20% - Accent4 9" xfId="14654" hidden="1" xr:uid="{00000000-0005-0000-0000-00003D390000}"/>
    <cellStyle name="20% - Accent4 9" xfId="15331" hidden="1" xr:uid="{00000000-0005-0000-0000-00003E390000}"/>
    <cellStyle name="20% - Accent4 9" xfId="15407" hidden="1" xr:uid="{00000000-0005-0000-0000-00003F390000}"/>
    <cellStyle name="20% - Accent4 9" xfId="15485" hidden="1" xr:uid="{00000000-0005-0000-0000-000040390000}"/>
    <cellStyle name="20% - Accent4 9" xfId="15718" hidden="1" xr:uid="{00000000-0005-0000-0000-000041390000}"/>
    <cellStyle name="20% - Accent4 9" xfId="15175" hidden="1" xr:uid="{00000000-0005-0000-0000-000042390000}"/>
    <cellStyle name="20% - Accent4 9" xfId="15206" hidden="1" xr:uid="{00000000-0005-0000-0000-000043390000}"/>
    <cellStyle name="20% - Accent4 9" xfId="15863" hidden="1" xr:uid="{00000000-0005-0000-0000-000044390000}"/>
    <cellStyle name="20% - Accent4 9" xfId="15939" hidden="1" xr:uid="{00000000-0005-0000-0000-000045390000}"/>
    <cellStyle name="20% - Accent4 9" xfId="16017" hidden="1" xr:uid="{00000000-0005-0000-0000-000046390000}"/>
    <cellStyle name="20% - Accent4 9" xfId="16200" hidden="1" xr:uid="{00000000-0005-0000-0000-000047390000}"/>
    <cellStyle name="20% - Accent4 9" xfId="16276" hidden="1" xr:uid="{00000000-0005-0000-0000-000048390000}"/>
    <cellStyle name="20% - Accent4 9" xfId="16354" hidden="1" xr:uid="{00000000-0005-0000-0000-000049390000}"/>
    <cellStyle name="20% - Accent4 9" xfId="16537" hidden="1" xr:uid="{00000000-0005-0000-0000-00004A390000}"/>
    <cellStyle name="20% - Accent4 9" xfId="16613" hidden="1" xr:uid="{00000000-0005-0000-0000-00004B390000}"/>
    <cellStyle name="20% - Accent4 9" xfId="16715" hidden="1" xr:uid="{00000000-0005-0000-0000-00004C390000}"/>
    <cellStyle name="20% - Accent4 9" xfId="16789" hidden="1" xr:uid="{00000000-0005-0000-0000-00004D390000}"/>
    <cellStyle name="20% - Accent4 9" xfId="16865" hidden="1" xr:uid="{00000000-0005-0000-0000-00004E390000}"/>
    <cellStyle name="20% - Accent4 9" xfId="16943" hidden="1" xr:uid="{00000000-0005-0000-0000-00004F390000}"/>
    <cellStyle name="20% - Accent4 9" xfId="17528" hidden="1" xr:uid="{00000000-0005-0000-0000-000050390000}"/>
    <cellStyle name="20% - Accent4 9" xfId="17604" hidden="1" xr:uid="{00000000-0005-0000-0000-000051390000}"/>
    <cellStyle name="20% - Accent4 9" xfId="17683" hidden="1" xr:uid="{00000000-0005-0000-0000-000052390000}"/>
    <cellStyle name="20% - Accent4 9" xfId="17952" hidden="1" xr:uid="{00000000-0005-0000-0000-000053390000}"/>
    <cellStyle name="20% - Accent4 9" xfId="17418" hidden="1" xr:uid="{00000000-0005-0000-0000-000054390000}"/>
    <cellStyle name="20% - Accent4 9" xfId="17446" hidden="1" xr:uid="{00000000-0005-0000-0000-000055390000}"/>
    <cellStyle name="20% - Accent4 9" xfId="18123" hidden="1" xr:uid="{00000000-0005-0000-0000-000056390000}"/>
    <cellStyle name="20% - Accent4 9" xfId="18199" hidden="1" xr:uid="{00000000-0005-0000-0000-000057390000}"/>
    <cellStyle name="20% - Accent4 9" xfId="18277" hidden="1" xr:uid="{00000000-0005-0000-0000-000058390000}"/>
    <cellStyle name="20% - Accent4 9" xfId="18510" hidden="1" xr:uid="{00000000-0005-0000-0000-000059390000}"/>
    <cellStyle name="20% - Accent4 9" xfId="17967" hidden="1" xr:uid="{00000000-0005-0000-0000-00005A390000}"/>
    <cellStyle name="20% - Accent4 9" xfId="17998" hidden="1" xr:uid="{00000000-0005-0000-0000-00005B390000}"/>
    <cellStyle name="20% - Accent4 9" xfId="18655" hidden="1" xr:uid="{00000000-0005-0000-0000-00005C390000}"/>
    <cellStyle name="20% - Accent4 9" xfId="18731" hidden="1" xr:uid="{00000000-0005-0000-0000-00005D390000}"/>
    <cellStyle name="20% - Accent4 9" xfId="18809" hidden="1" xr:uid="{00000000-0005-0000-0000-00005E390000}"/>
    <cellStyle name="20% - Accent4 9" xfId="18992" hidden="1" xr:uid="{00000000-0005-0000-0000-00005F390000}"/>
    <cellStyle name="20% - Accent4 9" xfId="19068" hidden="1" xr:uid="{00000000-0005-0000-0000-000060390000}"/>
    <cellStyle name="20% - Accent4 9" xfId="19146" hidden="1" xr:uid="{00000000-0005-0000-0000-000061390000}"/>
    <cellStyle name="20% - Accent4 9" xfId="19329" hidden="1" xr:uid="{00000000-0005-0000-0000-000062390000}"/>
    <cellStyle name="20% - Accent4 9" xfId="19405" hidden="1" xr:uid="{00000000-0005-0000-0000-000063390000}"/>
    <cellStyle name="20% - Accent4 9" xfId="13839" hidden="1" xr:uid="{00000000-0005-0000-0000-000064390000}"/>
    <cellStyle name="20% - Accent4 9" xfId="13765" hidden="1" xr:uid="{00000000-0005-0000-0000-000065390000}"/>
    <cellStyle name="20% - Accent4 9" xfId="13686" hidden="1" xr:uid="{00000000-0005-0000-0000-000066390000}"/>
    <cellStyle name="20% - Accent4 9" xfId="13602" hidden="1" xr:uid="{00000000-0005-0000-0000-000067390000}"/>
    <cellStyle name="20% - Accent4 9" xfId="6435" hidden="1" xr:uid="{00000000-0005-0000-0000-000068390000}"/>
    <cellStyle name="20% - Accent4 9" xfId="6243" hidden="1" xr:uid="{00000000-0005-0000-0000-000069390000}"/>
    <cellStyle name="20% - Accent4 9" xfId="6007" hidden="1" xr:uid="{00000000-0005-0000-0000-00006A390000}"/>
    <cellStyle name="20% - Accent4 9" xfId="4895" hidden="1" xr:uid="{00000000-0005-0000-0000-00006B390000}"/>
    <cellStyle name="20% - Accent4 9" xfId="6624" hidden="1" xr:uid="{00000000-0005-0000-0000-00006C390000}"/>
    <cellStyle name="20% - Accent4 9" xfId="6590" hidden="1" xr:uid="{00000000-0005-0000-0000-00006D390000}"/>
    <cellStyle name="20% - Accent4 9" xfId="4301" hidden="1" xr:uid="{00000000-0005-0000-0000-00006E390000}"/>
    <cellStyle name="20% - Accent4 9" xfId="4116" hidden="1" xr:uid="{00000000-0005-0000-0000-00006F390000}"/>
    <cellStyle name="20% - Accent4 9" xfId="4022" hidden="1" xr:uid="{00000000-0005-0000-0000-000070390000}"/>
    <cellStyle name="20% - Accent4 9" xfId="2994" hidden="1" xr:uid="{00000000-0005-0000-0000-000071390000}"/>
    <cellStyle name="20% - Accent4 9" xfId="4880" hidden="1" xr:uid="{00000000-0005-0000-0000-000072390000}"/>
    <cellStyle name="20% - Accent4 9" xfId="4599" hidden="1" xr:uid="{00000000-0005-0000-0000-000073390000}"/>
    <cellStyle name="20% - Accent4 9" xfId="2518" hidden="1" xr:uid="{00000000-0005-0000-0000-000074390000}"/>
    <cellStyle name="20% - Accent4 9" xfId="2415" hidden="1" xr:uid="{00000000-0005-0000-0000-000075390000}"/>
    <cellStyle name="20% - Accent4 9" xfId="2277" hidden="1" xr:uid="{00000000-0005-0000-0000-000076390000}"/>
    <cellStyle name="20% - Accent4 9" xfId="1262" hidden="1" xr:uid="{00000000-0005-0000-0000-000077390000}"/>
    <cellStyle name="20% - Accent4 9" xfId="1174" hidden="1" xr:uid="{00000000-0005-0000-0000-000078390000}"/>
    <cellStyle name="20% - Accent4 9" xfId="969" hidden="1" xr:uid="{00000000-0005-0000-0000-000079390000}"/>
    <cellStyle name="20% - Accent4 9" xfId="7723" hidden="1" xr:uid="{00000000-0005-0000-0000-00007A390000}"/>
    <cellStyle name="20% - Accent4 9" xfId="19543" hidden="1" xr:uid="{00000000-0005-0000-0000-00007B390000}"/>
    <cellStyle name="20% - Accent4 9" xfId="19645" hidden="1" xr:uid="{00000000-0005-0000-0000-00007C390000}"/>
    <cellStyle name="20% - Accent4 9" xfId="19719" hidden="1" xr:uid="{00000000-0005-0000-0000-00007D390000}"/>
    <cellStyle name="20% - Accent4 9" xfId="19795" hidden="1" xr:uid="{00000000-0005-0000-0000-00007E390000}"/>
    <cellStyle name="20% - Accent4 9" xfId="19873" hidden="1" xr:uid="{00000000-0005-0000-0000-00007F390000}"/>
    <cellStyle name="20% - Accent4 9" xfId="20458" hidden="1" xr:uid="{00000000-0005-0000-0000-000080390000}"/>
    <cellStyle name="20% - Accent4 9" xfId="20534" hidden="1" xr:uid="{00000000-0005-0000-0000-000081390000}"/>
    <cellStyle name="20% - Accent4 9" xfId="20613" hidden="1" xr:uid="{00000000-0005-0000-0000-000082390000}"/>
    <cellStyle name="20% - Accent4 9" xfId="20882" hidden="1" xr:uid="{00000000-0005-0000-0000-000083390000}"/>
    <cellStyle name="20% - Accent4 9" xfId="20348" hidden="1" xr:uid="{00000000-0005-0000-0000-000084390000}"/>
    <cellStyle name="20% - Accent4 9" xfId="20376" hidden="1" xr:uid="{00000000-0005-0000-0000-000085390000}"/>
    <cellStyle name="20% - Accent4 9" xfId="21053" hidden="1" xr:uid="{00000000-0005-0000-0000-000086390000}"/>
    <cellStyle name="20% - Accent4 9" xfId="21129" hidden="1" xr:uid="{00000000-0005-0000-0000-000087390000}"/>
    <cellStyle name="20% - Accent4 9" xfId="21207" hidden="1" xr:uid="{00000000-0005-0000-0000-000088390000}"/>
    <cellStyle name="20% - Accent4 9" xfId="21440" hidden="1" xr:uid="{00000000-0005-0000-0000-000089390000}"/>
    <cellStyle name="20% - Accent4 9" xfId="20897" hidden="1" xr:uid="{00000000-0005-0000-0000-00008A390000}"/>
    <cellStyle name="20% - Accent4 9" xfId="20928" hidden="1" xr:uid="{00000000-0005-0000-0000-00008B390000}"/>
    <cellStyle name="20% - Accent4 9" xfId="21585" hidden="1" xr:uid="{00000000-0005-0000-0000-00008C390000}"/>
    <cellStyle name="20% - Accent4 9" xfId="21661" hidden="1" xr:uid="{00000000-0005-0000-0000-00008D390000}"/>
    <cellStyle name="20% - Accent4 9" xfId="21739" hidden="1" xr:uid="{00000000-0005-0000-0000-00008E390000}"/>
    <cellStyle name="20% - Accent4 9" xfId="21922" hidden="1" xr:uid="{00000000-0005-0000-0000-00008F390000}"/>
    <cellStyle name="20% - Accent4 9" xfId="21998" hidden="1" xr:uid="{00000000-0005-0000-0000-000090390000}"/>
    <cellStyle name="20% - Accent4 9" xfId="22076" hidden="1" xr:uid="{00000000-0005-0000-0000-000091390000}"/>
    <cellStyle name="20% - Accent4 9" xfId="22259" hidden="1" xr:uid="{00000000-0005-0000-0000-000092390000}"/>
    <cellStyle name="20% - Accent4 9" xfId="22335" hidden="1" xr:uid="{00000000-0005-0000-0000-000093390000}"/>
    <cellStyle name="20% - Accent4 9" xfId="22437" hidden="1" xr:uid="{00000000-0005-0000-0000-000094390000}"/>
    <cellStyle name="20% - Accent4 9" xfId="22511" hidden="1" xr:uid="{00000000-0005-0000-0000-000095390000}"/>
    <cellStyle name="20% - Accent4 9" xfId="22587" hidden="1" xr:uid="{00000000-0005-0000-0000-000096390000}"/>
    <cellStyle name="20% - Accent4 9" xfId="22665" hidden="1" xr:uid="{00000000-0005-0000-0000-000097390000}"/>
    <cellStyle name="20% - Accent4 9" xfId="23250" hidden="1" xr:uid="{00000000-0005-0000-0000-000098390000}"/>
    <cellStyle name="20% - Accent4 9" xfId="23326" hidden="1" xr:uid="{00000000-0005-0000-0000-000099390000}"/>
    <cellStyle name="20% - Accent4 9" xfId="23405" hidden="1" xr:uid="{00000000-0005-0000-0000-00009A390000}"/>
    <cellStyle name="20% - Accent4 9" xfId="23674" hidden="1" xr:uid="{00000000-0005-0000-0000-00009B390000}"/>
    <cellStyle name="20% - Accent4 9" xfId="23140" hidden="1" xr:uid="{00000000-0005-0000-0000-00009C390000}"/>
    <cellStyle name="20% - Accent4 9" xfId="23168" hidden="1" xr:uid="{00000000-0005-0000-0000-00009D390000}"/>
    <cellStyle name="20% - Accent4 9" xfId="23845" hidden="1" xr:uid="{00000000-0005-0000-0000-00009E390000}"/>
    <cellStyle name="20% - Accent4 9" xfId="23921" hidden="1" xr:uid="{00000000-0005-0000-0000-00009F390000}"/>
    <cellStyle name="20% - Accent4 9" xfId="23999" hidden="1" xr:uid="{00000000-0005-0000-0000-0000A0390000}"/>
    <cellStyle name="20% - Accent4 9" xfId="24232" hidden="1" xr:uid="{00000000-0005-0000-0000-0000A1390000}"/>
    <cellStyle name="20% - Accent4 9" xfId="23689" hidden="1" xr:uid="{00000000-0005-0000-0000-0000A2390000}"/>
    <cellStyle name="20% - Accent4 9" xfId="23720" hidden="1" xr:uid="{00000000-0005-0000-0000-0000A3390000}"/>
    <cellStyle name="20% - Accent4 9" xfId="24377" hidden="1" xr:uid="{00000000-0005-0000-0000-0000A4390000}"/>
    <cellStyle name="20% - Accent4 9" xfId="24453" hidden="1" xr:uid="{00000000-0005-0000-0000-0000A5390000}"/>
    <cellStyle name="20% - Accent4 9" xfId="24531" hidden="1" xr:uid="{00000000-0005-0000-0000-0000A6390000}"/>
    <cellStyle name="20% - Accent4 9" xfId="24714" hidden="1" xr:uid="{00000000-0005-0000-0000-0000A7390000}"/>
    <cellStyle name="20% - Accent4 9" xfId="24790" hidden="1" xr:uid="{00000000-0005-0000-0000-0000A8390000}"/>
    <cellStyle name="20% - Accent4 9" xfId="24868" hidden="1" xr:uid="{00000000-0005-0000-0000-0000A9390000}"/>
    <cellStyle name="20% - Accent4 9" xfId="25051" hidden="1" xr:uid="{00000000-0005-0000-0000-0000AA390000}"/>
    <cellStyle name="20% - Accent4 9" xfId="25127" hidden="1" xr:uid="{00000000-0005-0000-0000-0000AB390000}"/>
    <cellStyle name="20% - Accent4 9" xfId="25240" hidden="1" xr:uid="{00000000-0005-0000-0000-0000AC390000}"/>
    <cellStyle name="20% - Accent4 9" xfId="25318" hidden="1" xr:uid="{00000000-0005-0000-0000-0000AD390000}"/>
    <cellStyle name="20% - Accent4 9" xfId="25396" hidden="1" xr:uid="{00000000-0005-0000-0000-0000AE390000}"/>
    <cellStyle name="20% - Accent4 9" xfId="25673" hidden="1" xr:uid="{00000000-0005-0000-0000-0000AF390000}"/>
    <cellStyle name="20% - Accent4 9" xfId="27033" hidden="1" xr:uid="{00000000-0005-0000-0000-0000B0390000}"/>
    <cellStyle name="20% - Accent4 9" xfId="27178" hidden="1" xr:uid="{00000000-0005-0000-0000-0000B1390000}"/>
    <cellStyle name="20% - Accent4 9" xfId="27347" hidden="1" xr:uid="{00000000-0005-0000-0000-0000B2390000}"/>
    <cellStyle name="20% - Accent4 9" xfId="28102" hidden="1" xr:uid="{00000000-0005-0000-0000-0000B3390000}"/>
    <cellStyle name="20% - Accent4 9" xfId="26837" hidden="1" xr:uid="{00000000-0005-0000-0000-0000B4390000}"/>
    <cellStyle name="20% - Accent4 9" xfId="26872" hidden="1" xr:uid="{00000000-0005-0000-0000-0000B5390000}"/>
    <cellStyle name="20% - Accent4 9" xfId="28579" hidden="1" xr:uid="{00000000-0005-0000-0000-0000B6390000}"/>
    <cellStyle name="20% - Accent4 9" xfId="28721" hidden="1" xr:uid="{00000000-0005-0000-0000-0000B7390000}"/>
    <cellStyle name="20% - Accent4 9" xfId="28879" hidden="1" xr:uid="{00000000-0005-0000-0000-0000B8390000}"/>
    <cellStyle name="20% - Accent4 9" xfId="29743" hidden="1" xr:uid="{00000000-0005-0000-0000-0000B9390000}"/>
    <cellStyle name="20% - Accent4 9" xfId="28127" hidden="1" xr:uid="{00000000-0005-0000-0000-0000BA390000}"/>
    <cellStyle name="20% - Accent4 9" xfId="28284" hidden="1" xr:uid="{00000000-0005-0000-0000-0000BB390000}"/>
    <cellStyle name="20% - Accent4 9" xfId="30087" hidden="1" xr:uid="{00000000-0005-0000-0000-0000BC390000}"/>
    <cellStyle name="20% - Accent4 9" xfId="30187" hidden="1" xr:uid="{00000000-0005-0000-0000-0000BD390000}"/>
    <cellStyle name="20% - Accent4 9" xfId="30380" hidden="1" xr:uid="{00000000-0005-0000-0000-0000BE390000}"/>
    <cellStyle name="20% - Accent4 9" xfId="31072" hidden="1" xr:uid="{00000000-0005-0000-0000-0000BF390000}"/>
    <cellStyle name="20% - Accent4 9" xfId="31226" hidden="1" xr:uid="{00000000-0005-0000-0000-0000C0390000}"/>
    <cellStyle name="20% - Accent4 9" xfId="31408" hidden="1" xr:uid="{00000000-0005-0000-0000-0000C1390000}"/>
    <cellStyle name="20% - Accent4 9" xfId="32094" hidden="1" xr:uid="{00000000-0005-0000-0000-0000C2390000}"/>
    <cellStyle name="20% - Accent4 9" xfId="32207" hidden="1" xr:uid="{00000000-0005-0000-0000-0000C3390000}"/>
    <cellStyle name="20% - Accent4 9" xfId="32896" hidden="1" xr:uid="{00000000-0005-0000-0000-0000C4390000}"/>
    <cellStyle name="20% - Accent4 9" xfId="32970" hidden="1" xr:uid="{00000000-0005-0000-0000-0000C5390000}"/>
    <cellStyle name="20% - Accent4 9" xfId="33046" hidden="1" xr:uid="{00000000-0005-0000-0000-0000C6390000}"/>
    <cellStyle name="20% - Accent4 9" xfId="33124" hidden="1" xr:uid="{00000000-0005-0000-0000-0000C7390000}"/>
    <cellStyle name="20% - Accent4 9" xfId="33709" hidden="1" xr:uid="{00000000-0005-0000-0000-0000C8390000}"/>
    <cellStyle name="20% - Accent4 9" xfId="33785" hidden="1" xr:uid="{00000000-0005-0000-0000-0000C9390000}"/>
    <cellStyle name="20% - Accent4 9" xfId="33864" hidden="1" xr:uid="{00000000-0005-0000-0000-0000CA390000}"/>
    <cellStyle name="20% - Accent4 9" xfId="34133" hidden="1" xr:uid="{00000000-0005-0000-0000-0000CB390000}"/>
    <cellStyle name="20% - Accent4 9" xfId="33599" hidden="1" xr:uid="{00000000-0005-0000-0000-0000CC390000}"/>
    <cellStyle name="20% - Accent4 9" xfId="33627" hidden="1" xr:uid="{00000000-0005-0000-0000-0000CD390000}"/>
    <cellStyle name="20% - Accent4 9" xfId="34304" hidden="1" xr:uid="{00000000-0005-0000-0000-0000CE390000}"/>
    <cellStyle name="20% - Accent4 9" xfId="34380" hidden="1" xr:uid="{00000000-0005-0000-0000-0000CF390000}"/>
    <cellStyle name="20% - Accent4 9" xfId="34458" hidden="1" xr:uid="{00000000-0005-0000-0000-0000D0390000}"/>
    <cellStyle name="20% - Accent4 9" xfId="34691" hidden="1" xr:uid="{00000000-0005-0000-0000-0000D1390000}"/>
    <cellStyle name="20% - Accent4 9" xfId="34148" hidden="1" xr:uid="{00000000-0005-0000-0000-0000D2390000}"/>
    <cellStyle name="20% - Accent4 9" xfId="34179" hidden="1" xr:uid="{00000000-0005-0000-0000-0000D3390000}"/>
    <cellStyle name="20% - Accent4 9" xfId="34836" hidden="1" xr:uid="{00000000-0005-0000-0000-0000D4390000}"/>
    <cellStyle name="20% - Accent4 9" xfId="34912" hidden="1" xr:uid="{00000000-0005-0000-0000-0000D5390000}"/>
    <cellStyle name="20% - Accent4 9" xfId="34990" hidden="1" xr:uid="{00000000-0005-0000-0000-0000D6390000}"/>
    <cellStyle name="20% - Accent4 9" xfId="35173" hidden="1" xr:uid="{00000000-0005-0000-0000-0000D7390000}"/>
    <cellStyle name="20% - Accent4 9" xfId="35249" hidden="1" xr:uid="{00000000-0005-0000-0000-0000D8390000}"/>
    <cellStyle name="20% - Accent4 9" xfId="35327" hidden="1" xr:uid="{00000000-0005-0000-0000-0000D9390000}"/>
    <cellStyle name="20% - Accent4 9" xfId="35510" hidden="1" xr:uid="{00000000-0005-0000-0000-0000DA390000}"/>
    <cellStyle name="20% - Accent4 9" xfId="35586" hidden="1" xr:uid="{00000000-0005-0000-0000-0000DB390000}"/>
    <cellStyle name="20% - Accent4 9" xfId="35688" hidden="1" xr:uid="{00000000-0005-0000-0000-0000DC390000}"/>
    <cellStyle name="20% - Accent4 9" xfId="35762" hidden="1" xr:uid="{00000000-0005-0000-0000-0000DD390000}"/>
    <cellStyle name="20% - Accent4 9" xfId="35838" hidden="1" xr:uid="{00000000-0005-0000-0000-0000DE390000}"/>
    <cellStyle name="20% - Accent4 9" xfId="35916" hidden="1" xr:uid="{00000000-0005-0000-0000-0000DF390000}"/>
    <cellStyle name="20% - Accent4 9" xfId="36501" hidden="1" xr:uid="{00000000-0005-0000-0000-0000E0390000}"/>
    <cellStyle name="20% - Accent4 9" xfId="36577" hidden="1" xr:uid="{00000000-0005-0000-0000-0000E1390000}"/>
    <cellStyle name="20% - Accent4 9" xfId="36656" hidden="1" xr:uid="{00000000-0005-0000-0000-0000E2390000}"/>
    <cellStyle name="20% - Accent4 9" xfId="36925" hidden="1" xr:uid="{00000000-0005-0000-0000-0000E3390000}"/>
    <cellStyle name="20% - Accent4 9" xfId="36391" hidden="1" xr:uid="{00000000-0005-0000-0000-0000E4390000}"/>
    <cellStyle name="20% - Accent4 9" xfId="36419" hidden="1" xr:uid="{00000000-0005-0000-0000-0000E5390000}"/>
    <cellStyle name="20% - Accent4 9" xfId="37096" hidden="1" xr:uid="{00000000-0005-0000-0000-0000E6390000}"/>
    <cellStyle name="20% - Accent4 9" xfId="37172" hidden="1" xr:uid="{00000000-0005-0000-0000-0000E7390000}"/>
    <cellStyle name="20% - Accent4 9" xfId="37250" hidden="1" xr:uid="{00000000-0005-0000-0000-0000E8390000}"/>
    <cellStyle name="20% - Accent4 9" xfId="37483" hidden="1" xr:uid="{00000000-0005-0000-0000-0000E9390000}"/>
    <cellStyle name="20% - Accent4 9" xfId="36940" hidden="1" xr:uid="{00000000-0005-0000-0000-0000EA390000}"/>
    <cellStyle name="20% - Accent4 9" xfId="36971" hidden="1" xr:uid="{00000000-0005-0000-0000-0000EB390000}"/>
    <cellStyle name="20% - Accent4 9" xfId="37628" hidden="1" xr:uid="{00000000-0005-0000-0000-0000EC390000}"/>
    <cellStyle name="20% - Accent4 9" xfId="37704" hidden="1" xr:uid="{00000000-0005-0000-0000-0000ED390000}"/>
    <cellStyle name="20% - Accent4 9" xfId="37782" hidden="1" xr:uid="{00000000-0005-0000-0000-0000EE390000}"/>
    <cellStyle name="20% - Accent4 9" xfId="37965" hidden="1" xr:uid="{00000000-0005-0000-0000-0000EF390000}"/>
    <cellStyle name="20% - Accent4 9" xfId="38041" hidden="1" xr:uid="{00000000-0005-0000-0000-0000F0390000}"/>
    <cellStyle name="20% - Accent4 9" xfId="38119" hidden="1" xr:uid="{00000000-0005-0000-0000-0000F1390000}"/>
    <cellStyle name="20% - Accent4 9" xfId="38302" hidden="1" xr:uid="{00000000-0005-0000-0000-0000F2390000}"/>
    <cellStyle name="20% - Accent4 9" xfId="38378" hidden="1" xr:uid="{00000000-0005-0000-0000-0000F3390000}"/>
    <cellStyle name="20% - Accent4 9" xfId="32707" hidden="1" xr:uid="{00000000-0005-0000-0000-0000F4390000}"/>
    <cellStyle name="20% - Accent4 9" xfId="32633" hidden="1" xr:uid="{00000000-0005-0000-0000-0000F5390000}"/>
    <cellStyle name="20% - Accent4 9" xfId="32554" hidden="1" xr:uid="{00000000-0005-0000-0000-0000F6390000}"/>
    <cellStyle name="20% - Accent4 9" xfId="32470" hidden="1" xr:uid="{00000000-0005-0000-0000-0000F7390000}"/>
    <cellStyle name="20% - Accent4 9" xfId="30700" hidden="1" xr:uid="{00000000-0005-0000-0000-0000F8390000}"/>
    <cellStyle name="20% - Accent4 9" xfId="30613" hidden="1" xr:uid="{00000000-0005-0000-0000-0000F9390000}"/>
    <cellStyle name="20% - Accent4 9" xfId="30522" hidden="1" xr:uid="{00000000-0005-0000-0000-0000FA390000}"/>
    <cellStyle name="20% - Accent4 9" xfId="29603" hidden="1" xr:uid="{00000000-0005-0000-0000-0000FB390000}"/>
    <cellStyle name="20% - Accent4 9" xfId="30975" hidden="1" xr:uid="{00000000-0005-0000-0000-0000FC390000}"/>
    <cellStyle name="20% - Accent4 9" xfId="30925" hidden="1" xr:uid="{00000000-0005-0000-0000-0000FD390000}"/>
    <cellStyle name="20% - Accent4 9" xfId="29026" hidden="1" xr:uid="{00000000-0005-0000-0000-0000FE390000}"/>
    <cellStyle name="20% - Accent4 9" xfId="28859" hidden="1" xr:uid="{00000000-0005-0000-0000-0000FF390000}"/>
    <cellStyle name="20% - Accent4 9" xfId="28682" hidden="1" xr:uid="{00000000-0005-0000-0000-0000003A0000}"/>
    <cellStyle name="20% - Accent4 9" xfId="28042" hidden="1" xr:uid="{00000000-0005-0000-0000-0000013A0000}"/>
    <cellStyle name="20% - Accent4 9" xfId="29586" hidden="1" xr:uid="{00000000-0005-0000-0000-0000023A0000}"/>
    <cellStyle name="20% - Accent4 9" xfId="29368" hidden="1" xr:uid="{00000000-0005-0000-0000-0000033A0000}"/>
    <cellStyle name="20% - Accent4 9" xfId="27409" hidden="1" xr:uid="{00000000-0005-0000-0000-0000043A0000}"/>
    <cellStyle name="20% - Accent4 9" xfId="27166" hidden="1" xr:uid="{00000000-0005-0000-0000-0000053A0000}"/>
    <cellStyle name="20% - Accent4 9" xfId="26997" hidden="1" xr:uid="{00000000-0005-0000-0000-0000063A0000}"/>
    <cellStyle name="20% - Accent4 9" xfId="26298" hidden="1" xr:uid="{00000000-0005-0000-0000-0000073A0000}"/>
    <cellStyle name="20% - Accent4 9" xfId="26161" hidden="1" xr:uid="{00000000-0005-0000-0000-0000083A0000}"/>
    <cellStyle name="20% - Accent4 9" xfId="26020" hidden="1" xr:uid="{00000000-0005-0000-0000-0000093A0000}"/>
    <cellStyle name="20% - Accent4 9" xfId="38445" hidden="1" xr:uid="{00000000-0005-0000-0000-00000A3A0000}"/>
    <cellStyle name="20% - Accent4 9" xfId="38525" hidden="1" xr:uid="{00000000-0005-0000-0000-00000B3A0000}"/>
    <cellStyle name="20% - Accent4 9" xfId="39051" hidden="1" xr:uid="{00000000-0005-0000-0000-00000C3A0000}"/>
    <cellStyle name="20% - Accent4 9" xfId="39125" hidden="1" xr:uid="{00000000-0005-0000-0000-00000D3A0000}"/>
    <cellStyle name="20% - Accent4 9" xfId="39201" hidden="1" xr:uid="{00000000-0005-0000-0000-00000E3A0000}"/>
    <cellStyle name="20% - Accent4 9" xfId="39279" hidden="1" xr:uid="{00000000-0005-0000-0000-00000F3A0000}"/>
    <cellStyle name="20% - Accent4 9" xfId="39864" hidden="1" xr:uid="{00000000-0005-0000-0000-0000103A0000}"/>
    <cellStyle name="20% - Accent4 9" xfId="39940" hidden="1" xr:uid="{00000000-0005-0000-0000-0000113A0000}"/>
    <cellStyle name="20% - Accent4 9" xfId="40019" hidden="1" xr:uid="{00000000-0005-0000-0000-0000123A0000}"/>
    <cellStyle name="20% - Accent4 9" xfId="40288" hidden="1" xr:uid="{00000000-0005-0000-0000-0000133A0000}"/>
    <cellStyle name="20% - Accent4 9" xfId="39754" hidden="1" xr:uid="{00000000-0005-0000-0000-0000143A0000}"/>
    <cellStyle name="20% - Accent4 9" xfId="39782" hidden="1" xr:uid="{00000000-0005-0000-0000-0000153A0000}"/>
    <cellStyle name="20% - Accent4 9" xfId="40459" hidden="1" xr:uid="{00000000-0005-0000-0000-0000163A0000}"/>
    <cellStyle name="20% - Accent4 9" xfId="40535" hidden="1" xr:uid="{00000000-0005-0000-0000-0000173A0000}"/>
    <cellStyle name="20% - Accent4 9" xfId="40613" hidden="1" xr:uid="{00000000-0005-0000-0000-0000183A0000}"/>
    <cellStyle name="20% - Accent4 9" xfId="40846" hidden="1" xr:uid="{00000000-0005-0000-0000-0000193A0000}"/>
    <cellStyle name="20% - Accent4 9" xfId="40303" hidden="1" xr:uid="{00000000-0005-0000-0000-00001A3A0000}"/>
    <cellStyle name="20% - Accent4 9" xfId="40334" hidden="1" xr:uid="{00000000-0005-0000-0000-00001B3A0000}"/>
    <cellStyle name="20% - Accent4 9" xfId="40991" hidden="1" xr:uid="{00000000-0005-0000-0000-00001C3A0000}"/>
    <cellStyle name="20% - Accent4 9" xfId="41067" hidden="1" xr:uid="{00000000-0005-0000-0000-00001D3A0000}"/>
    <cellStyle name="20% - Accent4 9" xfId="41145" hidden="1" xr:uid="{00000000-0005-0000-0000-00001E3A0000}"/>
    <cellStyle name="20% - Accent4 9" xfId="41328" hidden="1" xr:uid="{00000000-0005-0000-0000-00001F3A0000}"/>
    <cellStyle name="20% - Accent4 9" xfId="41404" hidden="1" xr:uid="{00000000-0005-0000-0000-0000203A0000}"/>
    <cellStyle name="20% - Accent4 9" xfId="41482" hidden="1" xr:uid="{00000000-0005-0000-0000-0000213A0000}"/>
    <cellStyle name="20% - Accent4 9" xfId="41665" hidden="1" xr:uid="{00000000-0005-0000-0000-0000223A0000}"/>
    <cellStyle name="20% - Accent4 9" xfId="41741" hidden="1" xr:uid="{00000000-0005-0000-0000-0000233A0000}"/>
    <cellStyle name="20% - Accent4 9" xfId="41843" hidden="1" xr:uid="{00000000-0005-0000-0000-0000243A0000}"/>
    <cellStyle name="20% - Accent4 9" xfId="41917" hidden="1" xr:uid="{00000000-0005-0000-0000-0000253A0000}"/>
    <cellStyle name="20% - Accent4 9" xfId="41993" hidden="1" xr:uid="{00000000-0005-0000-0000-0000263A0000}"/>
    <cellStyle name="20% - Accent4 9" xfId="42071" hidden="1" xr:uid="{00000000-0005-0000-0000-0000273A0000}"/>
    <cellStyle name="20% - Accent4 9" xfId="42656" hidden="1" xr:uid="{00000000-0005-0000-0000-0000283A0000}"/>
    <cellStyle name="20% - Accent4 9" xfId="42732" hidden="1" xr:uid="{00000000-0005-0000-0000-0000293A0000}"/>
    <cellStyle name="20% - Accent4 9" xfId="42811" hidden="1" xr:uid="{00000000-0005-0000-0000-00002A3A0000}"/>
    <cellStyle name="20% - Accent4 9" xfId="43080" hidden="1" xr:uid="{00000000-0005-0000-0000-00002B3A0000}"/>
    <cellStyle name="20% - Accent4 9" xfId="42546" hidden="1" xr:uid="{00000000-0005-0000-0000-00002C3A0000}"/>
    <cellStyle name="20% - Accent4 9" xfId="42574" hidden="1" xr:uid="{00000000-0005-0000-0000-00002D3A0000}"/>
    <cellStyle name="20% - Accent4 9" xfId="43251" hidden="1" xr:uid="{00000000-0005-0000-0000-00002E3A0000}"/>
    <cellStyle name="20% - Accent4 9" xfId="43327" hidden="1" xr:uid="{00000000-0005-0000-0000-00002F3A0000}"/>
    <cellStyle name="20% - Accent4 9" xfId="43405" hidden="1" xr:uid="{00000000-0005-0000-0000-0000303A0000}"/>
    <cellStyle name="20% - Accent4 9" xfId="43638" hidden="1" xr:uid="{00000000-0005-0000-0000-0000313A0000}"/>
    <cellStyle name="20% - Accent4 9" xfId="43095" hidden="1" xr:uid="{00000000-0005-0000-0000-0000323A0000}"/>
    <cellStyle name="20% - Accent4 9" xfId="43126" hidden="1" xr:uid="{00000000-0005-0000-0000-0000333A0000}"/>
    <cellStyle name="20% - Accent4 9" xfId="43783" hidden="1" xr:uid="{00000000-0005-0000-0000-0000343A0000}"/>
    <cellStyle name="20% - Accent4 9" xfId="43859" hidden="1" xr:uid="{00000000-0005-0000-0000-0000353A0000}"/>
    <cellStyle name="20% - Accent4 9" xfId="43937" hidden="1" xr:uid="{00000000-0005-0000-0000-0000363A0000}"/>
    <cellStyle name="20% - Accent4 9" xfId="44120" hidden="1" xr:uid="{00000000-0005-0000-0000-0000373A0000}"/>
    <cellStyle name="20% - Accent4 9" xfId="44196" hidden="1" xr:uid="{00000000-0005-0000-0000-0000383A0000}"/>
    <cellStyle name="20% - Accent4 9" xfId="44274" hidden="1" xr:uid="{00000000-0005-0000-0000-0000393A0000}"/>
    <cellStyle name="20% - Accent4 9" xfId="44457" hidden="1" xr:uid="{00000000-0005-0000-0000-00003A3A0000}"/>
    <cellStyle name="20% - Accent4 9" xfId="44533" hidden="1" xr:uid="{00000000-0005-0000-0000-00003B3A0000}"/>
    <cellStyle name="20% - Accent4 9" xfId="38967" hidden="1" xr:uid="{00000000-0005-0000-0000-00003C3A0000}"/>
    <cellStyle name="20% - Accent4 9" xfId="38893" hidden="1" xr:uid="{00000000-0005-0000-0000-00003D3A0000}"/>
    <cellStyle name="20% - Accent4 9" xfId="38814" hidden="1" xr:uid="{00000000-0005-0000-0000-00003E3A0000}"/>
    <cellStyle name="20% - Accent4 9" xfId="38730" hidden="1" xr:uid="{00000000-0005-0000-0000-00003F3A0000}"/>
    <cellStyle name="20% - Accent4 9" xfId="31563" hidden="1" xr:uid="{00000000-0005-0000-0000-0000403A0000}"/>
    <cellStyle name="20% - Accent4 9" xfId="31371" hidden="1" xr:uid="{00000000-0005-0000-0000-0000413A0000}"/>
    <cellStyle name="20% - Accent4 9" xfId="31135" hidden="1" xr:uid="{00000000-0005-0000-0000-0000423A0000}"/>
    <cellStyle name="20% - Accent4 9" xfId="30023" hidden="1" xr:uid="{00000000-0005-0000-0000-0000433A0000}"/>
    <cellStyle name="20% - Accent4 9" xfId="31752" hidden="1" xr:uid="{00000000-0005-0000-0000-0000443A0000}"/>
    <cellStyle name="20% - Accent4 9" xfId="31718" hidden="1" xr:uid="{00000000-0005-0000-0000-0000453A0000}"/>
    <cellStyle name="20% - Accent4 9" xfId="29429" hidden="1" xr:uid="{00000000-0005-0000-0000-0000463A0000}"/>
    <cellStyle name="20% - Accent4 9" xfId="29244" hidden="1" xr:uid="{00000000-0005-0000-0000-0000473A0000}"/>
    <cellStyle name="20% - Accent4 9" xfId="29150" hidden="1" xr:uid="{00000000-0005-0000-0000-0000483A0000}"/>
    <cellStyle name="20% - Accent4 9" xfId="28122" hidden="1" xr:uid="{00000000-0005-0000-0000-0000493A0000}"/>
    <cellStyle name="20% - Accent4 9" xfId="30008" hidden="1" xr:uid="{00000000-0005-0000-0000-00004A3A0000}"/>
    <cellStyle name="20% - Accent4 9" xfId="29727" hidden="1" xr:uid="{00000000-0005-0000-0000-00004B3A0000}"/>
    <cellStyle name="20% - Accent4 9" xfId="27646" hidden="1" xr:uid="{00000000-0005-0000-0000-00004C3A0000}"/>
    <cellStyle name="20% - Accent4 9" xfId="27543" hidden="1" xr:uid="{00000000-0005-0000-0000-00004D3A0000}"/>
    <cellStyle name="20% - Accent4 9" xfId="27405" hidden="1" xr:uid="{00000000-0005-0000-0000-00004E3A0000}"/>
    <cellStyle name="20% - Accent4 9" xfId="26390" hidden="1" xr:uid="{00000000-0005-0000-0000-00004F3A0000}"/>
    <cellStyle name="20% - Accent4 9" xfId="26302" hidden="1" xr:uid="{00000000-0005-0000-0000-0000503A0000}"/>
    <cellStyle name="20% - Accent4 9" xfId="26097" hidden="1" xr:uid="{00000000-0005-0000-0000-0000513A0000}"/>
    <cellStyle name="20% - Accent4 9" xfId="32851" hidden="1" xr:uid="{00000000-0005-0000-0000-0000523A0000}"/>
    <cellStyle name="20% - Accent4 9" xfId="44671" hidden="1" xr:uid="{00000000-0005-0000-0000-0000533A0000}"/>
    <cellStyle name="20% - Accent4 9" xfId="44773" hidden="1" xr:uid="{00000000-0005-0000-0000-0000543A0000}"/>
    <cellStyle name="20% - Accent4 9" xfId="44847" hidden="1" xr:uid="{00000000-0005-0000-0000-0000553A0000}"/>
    <cellStyle name="20% - Accent4 9" xfId="44923" hidden="1" xr:uid="{00000000-0005-0000-0000-0000563A0000}"/>
    <cellStyle name="20% - Accent4 9" xfId="45001" hidden="1" xr:uid="{00000000-0005-0000-0000-0000573A0000}"/>
    <cellStyle name="20% - Accent4 9" xfId="45586" hidden="1" xr:uid="{00000000-0005-0000-0000-0000583A0000}"/>
    <cellStyle name="20% - Accent4 9" xfId="45662" hidden="1" xr:uid="{00000000-0005-0000-0000-0000593A0000}"/>
    <cellStyle name="20% - Accent4 9" xfId="45741" hidden="1" xr:uid="{00000000-0005-0000-0000-00005A3A0000}"/>
    <cellStyle name="20% - Accent4 9" xfId="46010" hidden="1" xr:uid="{00000000-0005-0000-0000-00005B3A0000}"/>
    <cellStyle name="20% - Accent4 9" xfId="45476" hidden="1" xr:uid="{00000000-0005-0000-0000-00005C3A0000}"/>
    <cellStyle name="20% - Accent4 9" xfId="45504" hidden="1" xr:uid="{00000000-0005-0000-0000-00005D3A0000}"/>
    <cellStyle name="20% - Accent4 9" xfId="46181" hidden="1" xr:uid="{00000000-0005-0000-0000-00005E3A0000}"/>
    <cellStyle name="20% - Accent4 9" xfId="46257" hidden="1" xr:uid="{00000000-0005-0000-0000-00005F3A0000}"/>
    <cellStyle name="20% - Accent4 9" xfId="46335" hidden="1" xr:uid="{00000000-0005-0000-0000-0000603A0000}"/>
    <cellStyle name="20% - Accent4 9" xfId="46568" hidden="1" xr:uid="{00000000-0005-0000-0000-0000613A0000}"/>
    <cellStyle name="20% - Accent4 9" xfId="46025" hidden="1" xr:uid="{00000000-0005-0000-0000-0000623A0000}"/>
    <cellStyle name="20% - Accent4 9" xfId="46056" hidden="1" xr:uid="{00000000-0005-0000-0000-0000633A0000}"/>
    <cellStyle name="20% - Accent4 9" xfId="46713" hidden="1" xr:uid="{00000000-0005-0000-0000-0000643A0000}"/>
    <cellStyle name="20% - Accent4 9" xfId="46789" hidden="1" xr:uid="{00000000-0005-0000-0000-0000653A0000}"/>
    <cellStyle name="20% - Accent4 9" xfId="46867" hidden="1" xr:uid="{00000000-0005-0000-0000-0000663A0000}"/>
    <cellStyle name="20% - Accent4 9" xfId="47050" hidden="1" xr:uid="{00000000-0005-0000-0000-0000673A0000}"/>
    <cellStyle name="20% - Accent4 9" xfId="47126" hidden="1" xr:uid="{00000000-0005-0000-0000-0000683A0000}"/>
    <cellStyle name="20% - Accent4 9" xfId="47204" hidden="1" xr:uid="{00000000-0005-0000-0000-0000693A0000}"/>
    <cellStyle name="20% - Accent4 9" xfId="47387" hidden="1" xr:uid="{00000000-0005-0000-0000-00006A3A0000}"/>
    <cellStyle name="20% - Accent4 9" xfId="47463" hidden="1" xr:uid="{00000000-0005-0000-0000-00006B3A0000}"/>
    <cellStyle name="20% - Accent4 9" xfId="47565" hidden="1" xr:uid="{00000000-0005-0000-0000-00006C3A0000}"/>
    <cellStyle name="20% - Accent4 9" xfId="47639" hidden="1" xr:uid="{00000000-0005-0000-0000-00006D3A0000}"/>
    <cellStyle name="20% - Accent4 9" xfId="47715" hidden="1" xr:uid="{00000000-0005-0000-0000-00006E3A0000}"/>
    <cellStyle name="20% - Accent4 9" xfId="47793" hidden="1" xr:uid="{00000000-0005-0000-0000-00006F3A0000}"/>
    <cellStyle name="20% - Accent4 9" xfId="48378" hidden="1" xr:uid="{00000000-0005-0000-0000-0000703A0000}"/>
    <cellStyle name="20% - Accent4 9" xfId="48454" hidden="1" xr:uid="{00000000-0005-0000-0000-0000713A0000}"/>
    <cellStyle name="20% - Accent4 9" xfId="48533" hidden="1" xr:uid="{00000000-0005-0000-0000-0000723A0000}"/>
    <cellStyle name="20% - Accent4 9" xfId="48802" hidden="1" xr:uid="{00000000-0005-0000-0000-0000733A0000}"/>
    <cellStyle name="20% - Accent4 9" xfId="48268" hidden="1" xr:uid="{00000000-0005-0000-0000-0000743A0000}"/>
    <cellStyle name="20% - Accent4 9" xfId="48296" hidden="1" xr:uid="{00000000-0005-0000-0000-0000753A0000}"/>
    <cellStyle name="20% - Accent4 9" xfId="48973" hidden="1" xr:uid="{00000000-0005-0000-0000-0000763A0000}"/>
    <cellStyle name="20% - Accent4 9" xfId="49049" hidden="1" xr:uid="{00000000-0005-0000-0000-0000773A0000}"/>
    <cellStyle name="20% - Accent4 9" xfId="49127" hidden="1" xr:uid="{00000000-0005-0000-0000-0000783A0000}"/>
    <cellStyle name="20% - Accent4 9" xfId="49360" hidden="1" xr:uid="{00000000-0005-0000-0000-0000793A0000}"/>
    <cellStyle name="20% - Accent4 9" xfId="48817" hidden="1" xr:uid="{00000000-0005-0000-0000-00007A3A0000}"/>
    <cellStyle name="20% - Accent4 9" xfId="48848" hidden="1" xr:uid="{00000000-0005-0000-0000-00007B3A0000}"/>
    <cellStyle name="20% - Accent4 9" xfId="49505" hidden="1" xr:uid="{00000000-0005-0000-0000-00007C3A0000}"/>
    <cellStyle name="20% - Accent4 9" xfId="49581" hidden="1" xr:uid="{00000000-0005-0000-0000-00007D3A0000}"/>
    <cellStyle name="20% - Accent4 9" xfId="49659" hidden="1" xr:uid="{00000000-0005-0000-0000-00007E3A0000}"/>
    <cellStyle name="20% - Accent4 9" xfId="49842" hidden="1" xr:uid="{00000000-0005-0000-0000-00007F3A0000}"/>
    <cellStyle name="20% - Accent4 9" xfId="49918" hidden="1" xr:uid="{00000000-0005-0000-0000-0000803A0000}"/>
    <cellStyle name="20% - Accent4 9" xfId="49996" hidden="1" xr:uid="{00000000-0005-0000-0000-0000813A0000}"/>
    <cellStyle name="20% - Accent4 9" xfId="50179" hidden="1" xr:uid="{00000000-0005-0000-0000-0000823A0000}"/>
    <cellStyle name="20% - Accent4 9" xfId="50255" hidden="1" xr:uid="{00000000-0005-0000-0000-0000833A0000}"/>
    <cellStyle name="20% - Accent5" xfId="52" builtinId="46" hidden="1"/>
    <cellStyle name="20% - Accent5 10" xfId="140" hidden="1" xr:uid="{00000000-0005-0000-0000-0000853A0000}"/>
    <cellStyle name="20% - Accent5 10" xfId="218" hidden="1" xr:uid="{00000000-0005-0000-0000-0000863A0000}"/>
    <cellStyle name="20% - Accent5 10" xfId="330" hidden="1" xr:uid="{00000000-0005-0000-0000-0000873A0000}"/>
    <cellStyle name="20% - Accent5 10" xfId="575" hidden="1" xr:uid="{00000000-0005-0000-0000-0000883A0000}"/>
    <cellStyle name="20% - Accent5 10" xfId="1938" hidden="1" xr:uid="{00000000-0005-0000-0000-0000893A0000}"/>
    <cellStyle name="20% - Accent5 10" xfId="2086" hidden="1" xr:uid="{00000000-0005-0000-0000-00008A3A0000}"/>
    <cellStyle name="20% - Accent5 10" xfId="2275" hidden="1" xr:uid="{00000000-0005-0000-0000-00008B3A0000}"/>
    <cellStyle name="20% - Accent5 10" xfId="2353" hidden="1" xr:uid="{00000000-0005-0000-0000-00008C3A0000}"/>
    <cellStyle name="20% - Accent5 10" xfId="1650" hidden="1" xr:uid="{00000000-0005-0000-0000-00008D3A0000}"/>
    <cellStyle name="20% - Accent5 10" xfId="1655" hidden="1" xr:uid="{00000000-0005-0000-0000-00008E3A0000}"/>
    <cellStyle name="20% - Accent5 10" xfId="3492" hidden="1" xr:uid="{00000000-0005-0000-0000-00008F3A0000}"/>
    <cellStyle name="20% - Accent5 10" xfId="3627" hidden="1" xr:uid="{00000000-0005-0000-0000-0000903A0000}"/>
    <cellStyle name="20% - Accent5 10" xfId="3786" hidden="1" xr:uid="{00000000-0005-0000-0000-0000913A0000}"/>
    <cellStyle name="20% - Accent5 10" xfId="3864" hidden="1" xr:uid="{00000000-0005-0000-0000-0000923A0000}"/>
    <cellStyle name="20% - Accent5 10" xfId="1392" hidden="1" xr:uid="{00000000-0005-0000-0000-0000933A0000}"/>
    <cellStyle name="20% - Accent5 10" xfId="1333" hidden="1" xr:uid="{00000000-0005-0000-0000-0000943A0000}"/>
    <cellStyle name="20% - Accent5 10" xfId="4993" hidden="1" xr:uid="{00000000-0005-0000-0000-0000953A0000}"/>
    <cellStyle name="20% - Accent5 10" xfId="5091" hidden="1" xr:uid="{00000000-0005-0000-0000-0000963A0000}"/>
    <cellStyle name="20% - Accent5 10" xfId="5285" hidden="1" xr:uid="{00000000-0005-0000-0000-0000973A0000}"/>
    <cellStyle name="20% - Accent5 10" xfId="5995" hidden="1" xr:uid="{00000000-0005-0000-0000-0000983A0000}"/>
    <cellStyle name="20% - Accent5 10" xfId="6140" hidden="1" xr:uid="{00000000-0005-0000-0000-0000993A0000}"/>
    <cellStyle name="20% - Accent5 10" xfId="6317" hidden="1" xr:uid="{00000000-0005-0000-0000-00009A3A0000}"/>
    <cellStyle name="20% - Accent5 10" xfId="7002" hidden="1" xr:uid="{00000000-0005-0000-0000-00009B3A0000}"/>
    <cellStyle name="20% - Accent5 10" xfId="7113" hidden="1" xr:uid="{00000000-0005-0000-0000-00009C3A0000}"/>
    <cellStyle name="20% - Accent5 10" xfId="7796" hidden="1" xr:uid="{00000000-0005-0000-0000-00009D3A0000}"/>
    <cellStyle name="20% - Accent5 10" xfId="7870" hidden="1" xr:uid="{00000000-0005-0000-0000-00009E3A0000}"/>
    <cellStyle name="20% - Accent5 10" xfId="7946" hidden="1" xr:uid="{00000000-0005-0000-0000-00009F3A0000}"/>
    <cellStyle name="20% - Accent5 10" xfId="8024" hidden="1" xr:uid="{00000000-0005-0000-0000-0000A03A0000}"/>
    <cellStyle name="20% - Accent5 10" xfId="8609" hidden="1" xr:uid="{00000000-0005-0000-0000-0000A13A0000}"/>
    <cellStyle name="20% - Accent5 10" xfId="8685" hidden="1" xr:uid="{00000000-0005-0000-0000-0000A23A0000}"/>
    <cellStyle name="20% - Accent5 10" xfId="8764" hidden="1" xr:uid="{00000000-0005-0000-0000-0000A33A0000}"/>
    <cellStyle name="20% - Accent5 10" xfId="8799" hidden="1" xr:uid="{00000000-0005-0000-0000-0000A43A0000}"/>
    <cellStyle name="20% - Accent5 10" xfId="8422" hidden="1" xr:uid="{00000000-0005-0000-0000-0000A53A0000}"/>
    <cellStyle name="20% - Accent5 10" xfId="8426" hidden="1" xr:uid="{00000000-0005-0000-0000-0000A63A0000}"/>
    <cellStyle name="20% - Accent5 10" xfId="9204" hidden="1" xr:uid="{00000000-0005-0000-0000-0000A73A0000}"/>
    <cellStyle name="20% - Accent5 10" xfId="9280" hidden="1" xr:uid="{00000000-0005-0000-0000-0000A83A0000}"/>
    <cellStyle name="20% - Accent5 10" xfId="9358" hidden="1" xr:uid="{00000000-0005-0000-0000-0000A93A0000}"/>
    <cellStyle name="20% - Accent5 10" xfId="9387" hidden="1" xr:uid="{00000000-0005-0000-0000-0000AA3A0000}"/>
    <cellStyle name="20% - Accent5 10" xfId="8333" hidden="1" xr:uid="{00000000-0005-0000-0000-0000AB3A0000}"/>
    <cellStyle name="20% - Accent5 10" xfId="8312" hidden="1" xr:uid="{00000000-0005-0000-0000-0000AC3A0000}"/>
    <cellStyle name="20% - Accent5 10" xfId="9736" hidden="1" xr:uid="{00000000-0005-0000-0000-0000AD3A0000}"/>
    <cellStyle name="20% - Accent5 10" xfId="9812" hidden="1" xr:uid="{00000000-0005-0000-0000-0000AE3A0000}"/>
    <cellStyle name="20% - Accent5 10" xfId="9890" hidden="1" xr:uid="{00000000-0005-0000-0000-0000AF3A0000}"/>
    <cellStyle name="20% - Accent5 10" xfId="10073" hidden="1" xr:uid="{00000000-0005-0000-0000-0000B03A0000}"/>
    <cellStyle name="20% - Accent5 10" xfId="10149" hidden="1" xr:uid="{00000000-0005-0000-0000-0000B13A0000}"/>
    <cellStyle name="20% - Accent5 10" xfId="10227" hidden="1" xr:uid="{00000000-0005-0000-0000-0000B23A0000}"/>
    <cellStyle name="20% - Accent5 10" xfId="10410" hidden="1" xr:uid="{00000000-0005-0000-0000-0000B33A0000}"/>
    <cellStyle name="20% - Accent5 10" xfId="10486" hidden="1" xr:uid="{00000000-0005-0000-0000-0000B43A0000}"/>
    <cellStyle name="20% - Accent5 10" xfId="10588" hidden="1" xr:uid="{00000000-0005-0000-0000-0000B53A0000}"/>
    <cellStyle name="20% - Accent5 10" xfId="10662" hidden="1" xr:uid="{00000000-0005-0000-0000-0000B63A0000}"/>
    <cellStyle name="20% - Accent5 10" xfId="10738" hidden="1" xr:uid="{00000000-0005-0000-0000-0000B73A0000}"/>
    <cellStyle name="20% - Accent5 10" xfId="10816" hidden="1" xr:uid="{00000000-0005-0000-0000-0000B83A0000}"/>
    <cellStyle name="20% - Accent5 10" xfId="11401" hidden="1" xr:uid="{00000000-0005-0000-0000-0000B93A0000}"/>
    <cellStyle name="20% - Accent5 10" xfId="11477" hidden="1" xr:uid="{00000000-0005-0000-0000-0000BA3A0000}"/>
    <cellStyle name="20% - Accent5 10" xfId="11556" hidden="1" xr:uid="{00000000-0005-0000-0000-0000BB3A0000}"/>
    <cellStyle name="20% - Accent5 10" xfId="11591" hidden="1" xr:uid="{00000000-0005-0000-0000-0000BC3A0000}"/>
    <cellStyle name="20% - Accent5 10" xfId="11214" hidden="1" xr:uid="{00000000-0005-0000-0000-0000BD3A0000}"/>
    <cellStyle name="20% - Accent5 10" xfId="11218" hidden="1" xr:uid="{00000000-0005-0000-0000-0000BE3A0000}"/>
    <cellStyle name="20% - Accent5 10" xfId="11996" hidden="1" xr:uid="{00000000-0005-0000-0000-0000BF3A0000}"/>
    <cellStyle name="20% - Accent5 10" xfId="12072" hidden="1" xr:uid="{00000000-0005-0000-0000-0000C03A0000}"/>
    <cellStyle name="20% - Accent5 10" xfId="12150" hidden="1" xr:uid="{00000000-0005-0000-0000-0000C13A0000}"/>
    <cellStyle name="20% - Accent5 10" xfId="12179" hidden="1" xr:uid="{00000000-0005-0000-0000-0000C23A0000}"/>
    <cellStyle name="20% - Accent5 10" xfId="11125" hidden="1" xr:uid="{00000000-0005-0000-0000-0000C33A0000}"/>
    <cellStyle name="20% - Accent5 10" xfId="11104" hidden="1" xr:uid="{00000000-0005-0000-0000-0000C43A0000}"/>
    <cellStyle name="20% - Accent5 10" xfId="12528" hidden="1" xr:uid="{00000000-0005-0000-0000-0000C53A0000}"/>
    <cellStyle name="20% - Accent5 10" xfId="12604" hidden="1" xr:uid="{00000000-0005-0000-0000-0000C63A0000}"/>
    <cellStyle name="20% - Accent5 10" xfId="12682" hidden="1" xr:uid="{00000000-0005-0000-0000-0000C73A0000}"/>
    <cellStyle name="20% - Accent5 10" xfId="12865" hidden="1" xr:uid="{00000000-0005-0000-0000-0000C83A0000}"/>
    <cellStyle name="20% - Accent5 10" xfId="12941" hidden="1" xr:uid="{00000000-0005-0000-0000-0000C93A0000}"/>
    <cellStyle name="20% - Accent5 10" xfId="13019" hidden="1" xr:uid="{00000000-0005-0000-0000-0000CA3A0000}"/>
    <cellStyle name="20% - Accent5 10" xfId="13202" hidden="1" xr:uid="{00000000-0005-0000-0000-0000CB3A0000}"/>
    <cellStyle name="20% - Accent5 10" xfId="13278" hidden="1" xr:uid="{00000000-0005-0000-0000-0000CC3A0000}"/>
    <cellStyle name="20% - Accent5 10" xfId="7551" hidden="1" xr:uid="{00000000-0005-0000-0000-0000CD3A0000}"/>
    <cellStyle name="20% - Accent5 10" xfId="7477" hidden="1" xr:uid="{00000000-0005-0000-0000-0000CE3A0000}"/>
    <cellStyle name="20% - Accent5 10" xfId="7397" hidden="1" xr:uid="{00000000-0005-0000-0000-0000CF3A0000}"/>
    <cellStyle name="20% - Accent5 10" xfId="7310" hidden="1" xr:uid="{00000000-0005-0000-0000-0000D03A0000}"/>
    <cellStyle name="20% - Accent5 10" xfId="5540" hidden="1" xr:uid="{00000000-0005-0000-0000-0000D13A0000}"/>
    <cellStyle name="20% - Accent5 10" xfId="5455" hidden="1" xr:uid="{00000000-0005-0000-0000-0000D23A0000}"/>
    <cellStyle name="20% - Accent5 10" xfId="5362" hidden="1" xr:uid="{00000000-0005-0000-0000-0000D33A0000}"/>
    <cellStyle name="20% - Accent5 10" xfId="5319" hidden="1" xr:uid="{00000000-0005-0000-0000-0000D43A0000}"/>
    <cellStyle name="20% - Accent5 10" xfId="5984" hidden="1" xr:uid="{00000000-0005-0000-0000-0000D53A0000}"/>
    <cellStyle name="20% - Accent5 10" xfId="5953" hidden="1" xr:uid="{00000000-0005-0000-0000-0000D63A0000}"/>
    <cellStyle name="20% - Accent5 10" xfId="3857" hidden="1" xr:uid="{00000000-0005-0000-0000-0000D73A0000}"/>
    <cellStyle name="20% - Accent5 10" xfId="3693" hidden="1" xr:uid="{00000000-0005-0000-0000-0000D83A0000}"/>
    <cellStyle name="20% - Accent5 10" xfId="3502" hidden="1" xr:uid="{00000000-0005-0000-0000-0000D93A0000}"/>
    <cellStyle name="20% - Accent5 10" xfId="3425" hidden="1" xr:uid="{00000000-0005-0000-0000-0000DA3A0000}"/>
    <cellStyle name="20% - Accent5 10" xfId="6369" hidden="1" xr:uid="{00000000-0005-0000-0000-0000DB3A0000}"/>
    <cellStyle name="20% - Accent5 10" xfId="6450" hidden="1" xr:uid="{00000000-0005-0000-0000-0000DC3A0000}"/>
    <cellStyle name="20% - Accent5 10" xfId="2193" hidden="1" xr:uid="{00000000-0005-0000-0000-0000DD3A0000}"/>
    <cellStyle name="20% - Accent5 10" xfId="2002" hidden="1" xr:uid="{00000000-0005-0000-0000-0000DE3A0000}"/>
    <cellStyle name="20% - Accent5 10" xfId="1828" hidden="1" xr:uid="{00000000-0005-0000-0000-0000DF3A0000}"/>
    <cellStyle name="20% - Accent5 10" xfId="1125" hidden="1" xr:uid="{00000000-0005-0000-0000-0000E03A0000}"/>
    <cellStyle name="20% - Accent5 10" xfId="999" hidden="1" xr:uid="{00000000-0005-0000-0000-0000E13A0000}"/>
    <cellStyle name="20% - Accent5 10" xfId="764" hidden="1" xr:uid="{00000000-0005-0000-0000-0000E23A0000}"/>
    <cellStyle name="20% - Accent5 10" xfId="13347" hidden="1" xr:uid="{00000000-0005-0000-0000-0000E33A0000}"/>
    <cellStyle name="20% - Accent5 10" xfId="13427" hidden="1" xr:uid="{00000000-0005-0000-0000-0000E43A0000}"/>
    <cellStyle name="20% - Accent5 10" xfId="13951" hidden="1" xr:uid="{00000000-0005-0000-0000-0000E53A0000}"/>
    <cellStyle name="20% - Accent5 10" xfId="14025" hidden="1" xr:uid="{00000000-0005-0000-0000-0000E63A0000}"/>
    <cellStyle name="20% - Accent5 10" xfId="14101" hidden="1" xr:uid="{00000000-0005-0000-0000-0000E73A0000}"/>
    <cellStyle name="20% - Accent5 10" xfId="14179" hidden="1" xr:uid="{00000000-0005-0000-0000-0000E83A0000}"/>
    <cellStyle name="20% - Accent5 10" xfId="14764" hidden="1" xr:uid="{00000000-0005-0000-0000-0000E93A0000}"/>
    <cellStyle name="20% - Accent5 10" xfId="14840" hidden="1" xr:uid="{00000000-0005-0000-0000-0000EA3A0000}"/>
    <cellStyle name="20% - Accent5 10" xfId="14919" hidden="1" xr:uid="{00000000-0005-0000-0000-0000EB3A0000}"/>
    <cellStyle name="20% - Accent5 10" xfId="14954" hidden="1" xr:uid="{00000000-0005-0000-0000-0000EC3A0000}"/>
    <cellStyle name="20% - Accent5 10" xfId="14577" hidden="1" xr:uid="{00000000-0005-0000-0000-0000ED3A0000}"/>
    <cellStyle name="20% - Accent5 10" xfId="14581" hidden="1" xr:uid="{00000000-0005-0000-0000-0000EE3A0000}"/>
    <cellStyle name="20% - Accent5 10" xfId="15359" hidden="1" xr:uid="{00000000-0005-0000-0000-0000EF3A0000}"/>
    <cellStyle name="20% - Accent5 10" xfId="15435" hidden="1" xr:uid="{00000000-0005-0000-0000-0000F03A0000}"/>
    <cellStyle name="20% - Accent5 10" xfId="15513" hidden="1" xr:uid="{00000000-0005-0000-0000-0000F13A0000}"/>
    <cellStyle name="20% - Accent5 10" xfId="15542" hidden="1" xr:uid="{00000000-0005-0000-0000-0000F23A0000}"/>
    <cellStyle name="20% - Accent5 10" xfId="14488" hidden="1" xr:uid="{00000000-0005-0000-0000-0000F33A0000}"/>
    <cellStyle name="20% - Accent5 10" xfId="14467" hidden="1" xr:uid="{00000000-0005-0000-0000-0000F43A0000}"/>
    <cellStyle name="20% - Accent5 10" xfId="15891" hidden="1" xr:uid="{00000000-0005-0000-0000-0000F53A0000}"/>
    <cellStyle name="20% - Accent5 10" xfId="15967" hidden="1" xr:uid="{00000000-0005-0000-0000-0000F63A0000}"/>
    <cellStyle name="20% - Accent5 10" xfId="16045" hidden="1" xr:uid="{00000000-0005-0000-0000-0000F73A0000}"/>
    <cellStyle name="20% - Accent5 10" xfId="16228" hidden="1" xr:uid="{00000000-0005-0000-0000-0000F83A0000}"/>
    <cellStyle name="20% - Accent5 10" xfId="16304" hidden="1" xr:uid="{00000000-0005-0000-0000-0000F93A0000}"/>
    <cellStyle name="20% - Accent5 10" xfId="16382" hidden="1" xr:uid="{00000000-0005-0000-0000-0000FA3A0000}"/>
    <cellStyle name="20% - Accent5 10" xfId="16565" hidden="1" xr:uid="{00000000-0005-0000-0000-0000FB3A0000}"/>
    <cellStyle name="20% - Accent5 10" xfId="16641" hidden="1" xr:uid="{00000000-0005-0000-0000-0000FC3A0000}"/>
    <cellStyle name="20% - Accent5 10" xfId="16743" hidden="1" xr:uid="{00000000-0005-0000-0000-0000FD3A0000}"/>
    <cellStyle name="20% - Accent5 10" xfId="16817" hidden="1" xr:uid="{00000000-0005-0000-0000-0000FE3A0000}"/>
    <cellStyle name="20% - Accent5 10" xfId="16893" hidden="1" xr:uid="{00000000-0005-0000-0000-0000FF3A0000}"/>
    <cellStyle name="20% - Accent5 10" xfId="16971" hidden="1" xr:uid="{00000000-0005-0000-0000-0000003B0000}"/>
    <cellStyle name="20% - Accent5 10" xfId="17556" hidden="1" xr:uid="{00000000-0005-0000-0000-0000013B0000}"/>
    <cellStyle name="20% - Accent5 10" xfId="17632" hidden="1" xr:uid="{00000000-0005-0000-0000-0000023B0000}"/>
    <cellStyle name="20% - Accent5 10" xfId="17711" hidden="1" xr:uid="{00000000-0005-0000-0000-0000033B0000}"/>
    <cellStyle name="20% - Accent5 10" xfId="17746" hidden="1" xr:uid="{00000000-0005-0000-0000-0000043B0000}"/>
    <cellStyle name="20% - Accent5 10" xfId="17369" hidden="1" xr:uid="{00000000-0005-0000-0000-0000053B0000}"/>
    <cellStyle name="20% - Accent5 10" xfId="17373" hidden="1" xr:uid="{00000000-0005-0000-0000-0000063B0000}"/>
    <cellStyle name="20% - Accent5 10" xfId="18151" hidden="1" xr:uid="{00000000-0005-0000-0000-0000073B0000}"/>
    <cellStyle name="20% - Accent5 10" xfId="18227" hidden="1" xr:uid="{00000000-0005-0000-0000-0000083B0000}"/>
    <cellStyle name="20% - Accent5 10" xfId="18305" hidden="1" xr:uid="{00000000-0005-0000-0000-0000093B0000}"/>
    <cellStyle name="20% - Accent5 10" xfId="18334" hidden="1" xr:uid="{00000000-0005-0000-0000-00000A3B0000}"/>
    <cellStyle name="20% - Accent5 10" xfId="17280" hidden="1" xr:uid="{00000000-0005-0000-0000-00000B3B0000}"/>
    <cellStyle name="20% - Accent5 10" xfId="17259" hidden="1" xr:uid="{00000000-0005-0000-0000-00000C3B0000}"/>
    <cellStyle name="20% - Accent5 10" xfId="18683" hidden="1" xr:uid="{00000000-0005-0000-0000-00000D3B0000}"/>
    <cellStyle name="20% - Accent5 10" xfId="18759" hidden="1" xr:uid="{00000000-0005-0000-0000-00000E3B0000}"/>
    <cellStyle name="20% - Accent5 10" xfId="18837" hidden="1" xr:uid="{00000000-0005-0000-0000-00000F3B0000}"/>
    <cellStyle name="20% - Accent5 10" xfId="19020" hidden="1" xr:uid="{00000000-0005-0000-0000-0000103B0000}"/>
    <cellStyle name="20% - Accent5 10" xfId="19096" hidden="1" xr:uid="{00000000-0005-0000-0000-0000113B0000}"/>
    <cellStyle name="20% - Accent5 10" xfId="19174" hidden="1" xr:uid="{00000000-0005-0000-0000-0000123B0000}"/>
    <cellStyle name="20% - Accent5 10" xfId="19357" hidden="1" xr:uid="{00000000-0005-0000-0000-0000133B0000}"/>
    <cellStyle name="20% - Accent5 10" xfId="19433" hidden="1" xr:uid="{00000000-0005-0000-0000-0000143B0000}"/>
    <cellStyle name="20% - Accent5 10" xfId="13811" hidden="1" xr:uid="{00000000-0005-0000-0000-0000153B0000}"/>
    <cellStyle name="20% - Accent5 10" xfId="13737" hidden="1" xr:uid="{00000000-0005-0000-0000-0000163B0000}"/>
    <cellStyle name="20% - Accent5 10" xfId="13657" hidden="1" xr:uid="{00000000-0005-0000-0000-0000173B0000}"/>
    <cellStyle name="20% - Accent5 10" xfId="13573" hidden="1" xr:uid="{00000000-0005-0000-0000-0000183B0000}"/>
    <cellStyle name="20% - Accent5 10" xfId="6394" hidden="1" xr:uid="{00000000-0005-0000-0000-0000193B0000}"/>
    <cellStyle name="20% - Accent5 10" xfId="6199" hidden="1" xr:uid="{00000000-0005-0000-0000-00001A3B0000}"/>
    <cellStyle name="20% - Accent5 10" xfId="5920" hidden="1" xr:uid="{00000000-0005-0000-0000-00001B3B0000}"/>
    <cellStyle name="20% - Accent5 10" xfId="5845" hidden="1" xr:uid="{00000000-0005-0000-0000-00001C3B0000}"/>
    <cellStyle name="20% - Accent5 10" xfId="6774" hidden="1" xr:uid="{00000000-0005-0000-0000-00001D3B0000}"/>
    <cellStyle name="20% - Accent5 10" xfId="6770" hidden="1" xr:uid="{00000000-0005-0000-0000-00001E3B0000}"/>
    <cellStyle name="20% - Accent5 10" xfId="4270" hidden="1" xr:uid="{00000000-0005-0000-0000-00001F3B0000}"/>
    <cellStyle name="20% - Accent5 10" xfId="4084" hidden="1" xr:uid="{00000000-0005-0000-0000-0000203B0000}"/>
    <cellStyle name="20% - Accent5 10" xfId="3990" hidden="1" xr:uid="{00000000-0005-0000-0000-0000213B0000}"/>
    <cellStyle name="20% - Accent5 10" xfId="3940" hidden="1" xr:uid="{00000000-0005-0000-0000-0000223B0000}"/>
    <cellStyle name="20% - Accent5 10" xfId="7030" hidden="1" xr:uid="{00000000-0005-0000-0000-0000233B0000}"/>
    <cellStyle name="20% - Accent5 10" xfId="7085" hidden="1" xr:uid="{00000000-0005-0000-0000-0000243B0000}"/>
    <cellStyle name="20% - Accent5 10" xfId="2479" hidden="1" xr:uid="{00000000-0005-0000-0000-0000253B0000}"/>
    <cellStyle name="20% - Accent5 10" xfId="2383" hidden="1" xr:uid="{00000000-0005-0000-0000-0000263B0000}"/>
    <cellStyle name="20% - Accent5 10" xfId="2159" hidden="1" xr:uid="{00000000-0005-0000-0000-0000273B0000}"/>
    <cellStyle name="20% - Accent5 10" xfId="1234" hidden="1" xr:uid="{00000000-0005-0000-0000-0000283B0000}"/>
    <cellStyle name="20% - Accent5 10" xfId="1102" hidden="1" xr:uid="{00000000-0005-0000-0000-0000293B0000}"/>
    <cellStyle name="20% - Accent5 10" xfId="929" hidden="1" xr:uid="{00000000-0005-0000-0000-00002A3B0000}"/>
    <cellStyle name="20% - Accent5 10" xfId="19495" hidden="1" xr:uid="{00000000-0005-0000-0000-00002B3B0000}"/>
    <cellStyle name="20% - Accent5 10" xfId="19571" hidden="1" xr:uid="{00000000-0005-0000-0000-00002C3B0000}"/>
    <cellStyle name="20% - Accent5 10" xfId="19673" hidden="1" xr:uid="{00000000-0005-0000-0000-00002D3B0000}"/>
    <cellStyle name="20% - Accent5 10" xfId="19747" hidden="1" xr:uid="{00000000-0005-0000-0000-00002E3B0000}"/>
    <cellStyle name="20% - Accent5 10" xfId="19823" hidden="1" xr:uid="{00000000-0005-0000-0000-00002F3B0000}"/>
    <cellStyle name="20% - Accent5 10" xfId="19901" hidden="1" xr:uid="{00000000-0005-0000-0000-0000303B0000}"/>
    <cellStyle name="20% - Accent5 10" xfId="20486" hidden="1" xr:uid="{00000000-0005-0000-0000-0000313B0000}"/>
    <cellStyle name="20% - Accent5 10" xfId="20562" hidden="1" xr:uid="{00000000-0005-0000-0000-0000323B0000}"/>
    <cellStyle name="20% - Accent5 10" xfId="20641" hidden="1" xr:uid="{00000000-0005-0000-0000-0000333B0000}"/>
    <cellStyle name="20% - Accent5 10" xfId="20676" hidden="1" xr:uid="{00000000-0005-0000-0000-0000343B0000}"/>
    <cellStyle name="20% - Accent5 10" xfId="20299" hidden="1" xr:uid="{00000000-0005-0000-0000-0000353B0000}"/>
    <cellStyle name="20% - Accent5 10" xfId="20303" hidden="1" xr:uid="{00000000-0005-0000-0000-0000363B0000}"/>
    <cellStyle name="20% - Accent5 10" xfId="21081" hidden="1" xr:uid="{00000000-0005-0000-0000-0000373B0000}"/>
    <cellStyle name="20% - Accent5 10" xfId="21157" hidden="1" xr:uid="{00000000-0005-0000-0000-0000383B0000}"/>
    <cellStyle name="20% - Accent5 10" xfId="21235" hidden="1" xr:uid="{00000000-0005-0000-0000-0000393B0000}"/>
    <cellStyle name="20% - Accent5 10" xfId="21264" hidden="1" xr:uid="{00000000-0005-0000-0000-00003A3B0000}"/>
    <cellStyle name="20% - Accent5 10" xfId="20210" hidden="1" xr:uid="{00000000-0005-0000-0000-00003B3B0000}"/>
    <cellStyle name="20% - Accent5 10" xfId="20189" hidden="1" xr:uid="{00000000-0005-0000-0000-00003C3B0000}"/>
    <cellStyle name="20% - Accent5 10" xfId="21613" hidden="1" xr:uid="{00000000-0005-0000-0000-00003D3B0000}"/>
    <cellStyle name="20% - Accent5 10" xfId="21689" hidden="1" xr:uid="{00000000-0005-0000-0000-00003E3B0000}"/>
    <cellStyle name="20% - Accent5 10" xfId="21767" hidden="1" xr:uid="{00000000-0005-0000-0000-00003F3B0000}"/>
    <cellStyle name="20% - Accent5 10" xfId="21950" hidden="1" xr:uid="{00000000-0005-0000-0000-0000403B0000}"/>
    <cellStyle name="20% - Accent5 10" xfId="22026" hidden="1" xr:uid="{00000000-0005-0000-0000-0000413B0000}"/>
    <cellStyle name="20% - Accent5 10" xfId="22104" hidden="1" xr:uid="{00000000-0005-0000-0000-0000423B0000}"/>
    <cellStyle name="20% - Accent5 10" xfId="22287" hidden="1" xr:uid="{00000000-0005-0000-0000-0000433B0000}"/>
    <cellStyle name="20% - Accent5 10" xfId="22363" hidden="1" xr:uid="{00000000-0005-0000-0000-0000443B0000}"/>
    <cellStyle name="20% - Accent5 10" xfId="22465" hidden="1" xr:uid="{00000000-0005-0000-0000-0000453B0000}"/>
    <cellStyle name="20% - Accent5 10" xfId="22539" hidden="1" xr:uid="{00000000-0005-0000-0000-0000463B0000}"/>
    <cellStyle name="20% - Accent5 10" xfId="22615" hidden="1" xr:uid="{00000000-0005-0000-0000-0000473B0000}"/>
    <cellStyle name="20% - Accent5 10" xfId="22693" hidden="1" xr:uid="{00000000-0005-0000-0000-0000483B0000}"/>
    <cellStyle name="20% - Accent5 10" xfId="23278" hidden="1" xr:uid="{00000000-0005-0000-0000-0000493B0000}"/>
    <cellStyle name="20% - Accent5 10" xfId="23354" hidden="1" xr:uid="{00000000-0005-0000-0000-00004A3B0000}"/>
    <cellStyle name="20% - Accent5 10" xfId="23433" hidden="1" xr:uid="{00000000-0005-0000-0000-00004B3B0000}"/>
    <cellStyle name="20% - Accent5 10" xfId="23468" hidden="1" xr:uid="{00000000-0005-0000-0000-00004C3B0000}"/>
    <cellStyle name="20% - Accent5 10" xfId="23091" hidden="1" xr:uid="{00000000-0005-0000-0000-00004D3B0000}"/>
    <cellStyle name="20% - Accent5 10" xfId="23095" hidden="1" xr:uid="{00000000-0005-0000-0000-00004E3B0000}"/>
    <cellStyle name="20% - Accent5 10" xfId="23873" hidden="1" xr:uid="{00000000-0005-0000-0000-00004F3B0000}"/>
    <cellStyle name="20% - Accent5 10" xfId="23949" hidden="1" xr:uid="{00000000-0005-0000-0000-0000503B0000}"/>
    <cellStyle name="20% - Accent5 10" xfId="24027" hidden="1" xr:uid="{00000000-0005-0000-0000-0000513B0000}"/>
    <cellStyle name="20% - Accent5 10" xfId="24056" hidden="1" xr:uid="{00000000-0005-0000-0000-0000523B0000}"/>
    <cellStyle name="20% - Accent5 10" xfId="23002" hidden="1" xr:uid="{00000000-0005-0000-0000-0000533B0000}"/>
    <cellStyle name="20% - Accent5 10" xfId="22981" hidden="1" xr:uid="{00000000-0005-0000-0000-0000543B0000}"/>
    <cellStyle name="20% - Accent5 10" xfId="24405" hidden="1" xr:uid="{00000000-0005-0000-0000-0000553B0000}"/>
    <cellStyle name="20% - Accent5 10" xfId="24481" hidden="1" xr:uid="{00000000-0005-0000-0000-0000563B0000}"/>
    <cellStyle name="20% - Accent5 10" xfId="24559" hidden="1" xr:uid="{00000000-0005-0000-0000-0000573B0000}"/>
    <cellStyle name="20% - Accent5 10" xfId="24742" hidden="1" xr:uid="{00000000-0005-0000-0000-0000583B0000}"/>
    <cellStyle name="20% - Accent5 10" xfId="24818" hidden="1" xr:uid="{00000000-0005-0000-0000-0000593B0000}"/>
    <cellStyle name="20% - Accent5 10" xfId="24896" hidden="1" xr:uid="{00000000-0005-0000-0000-00005A3B0000}"/>
    <cellStyle name="20% - Accent5 10" xfId="25079" hidden="1" xr:uid="{00000000-0005-0000-0000-00005B3B0000}"/>
    <cellStyle name="20% - Accent5 10" xfId="25155" hidden="1" xr:uid="{00000000-0005-0000-0000-00005C3B0000}"/>
    <cellStyle name="20% - Accent5 10" xfId="25268" hidden="1" xr:uid="{00000000-0005-0000-0000-00005D3B0000}"/>
    <cellStyle name="20% - Accent5 10" xfId="25346" hidden="1" xr:uid="{00000000-0005-0000-0000-00005E3B0000}"/>
    <cellStyle name="20% - Accent5 10" xfId="25458" hidden="1" xr:uid="{00000000-0005-0000-0000-00005F3B0000}"/>
    <cellStyle name="20% - Accent5 10" xfId="25703" hidden="1" xr:uid="{00000000-0005-0000-0000-0000603B0000}"/>
    <cellStyle name="20% - Accent5 10" xfId="27066" hidden="1" xr:uid="{00000000-0005-0000-0000-0000613B0000}"/>
    <cellStyle name="20% - Accent5 10" xfId="27214" hidden="1" xr:uid="{00000000-0005-0000-0000-0000623B0000}"/>
    <cellStyle name="20% - Accent5 10" xfId="27403" hidden="1" xr:uid="{00000000-0005-0000-0000-0000633B0000}"/>
    <cellStyle name="20% - Accent5 10" xfId="27481" hidden="1" xr:uid="{00000000-0005-0000-0000-0000643B0000}"/>
    <cellStyle name="20% - Accent5 10" xfId="26778" hidden="1" xr:uid="{00000000-0005-0000-0000-0000653B0000}"/>
    <cellStyle name="20% - Accent5 10" xfId="26783" hidden="1" xr:uid="{00000000-0005-0000-0000-0000663B0000}"/>
    <cellStyle name="20% - Accent5 10" xfId="28620" hidden="1" xr:uid="{00000000-0005-0000-0000-0000673B0000}"/>
    <cellStyle name="20% - Accent5 10" xfId="28755" hidden="1" xr:uid="{00000000-0005-0000-0000-0000683B0000}"/>
    <cellStyle name="20% - Accent5 10" xfId="28914" hidden="1" xr:uid="{00000000-0005-0000-0000-0000693B0000}"/>
    <cellStyle name="20% - Accent5 10" xfId="28992" hidden="1" xr:uid="{00000000-0005-0000-0000-00006A3B0000}"/>
    <cellStyle name="20% - Accent5 10" xfId="26520" hidden="1" xr:uid="{00000000-0005-0000-0000-00006B3B0000}"/>
    <cellStyle name="20% - Accent5 10" xfId="26461" hidden="1" xr:uid="{00000000-0005-0000-0000-00006C3B0000}"/>
    <cellStyle name="20% - Accent5 10" xfId="30121" hidden="1" xr:uid="{00000000-0005-0000-0000-00006D3B0000}"/>
    <cellStyle name="20% - Accent5 10" xfId="30219" hidden="1" xr:uid="{00000000-0005-0000-0000-00006E3B0000}"/>
    <cellStyle name="20% - Accent5 10" xfId="30413" hidden="1" xr:uid="{00000000-0005-0000-0000-00006F3B0000}"/>
    <cellStyle name="20% - Accent5 10" xfId="31123" hidden="1" xr:uid="{00000000-0005-0000-0000-0000703B0000}"/>
    <cellStyle name="20% - Accent5 10" xfId="31268" hidden="1" xr:uid="{00000000-0005-0000-0000-0000713B0000}"/>
    <cellStyle name="20% - Accent5 10" xfId="31445" hidden="1" xr:uid="{00000000-0005-0000-0000-0000723B0000}"/>
    <cellStyle name="20% - Accent5 10" xfId="32130" hidden="1" xr:uid="{00000000-0005-0000-0000-0000733B0000}"/>
    <cellStyle name="20% - Accent5 10" xfId="32241" hidden="1" xr:uid="{00000000-0005-0000-0000-0000743B0000}"/>
    <cellStyle name="20% - Accent5 10" xfId="32924" hidden="1" xr:uid="{00000000-0005-0000-0000-0000753B0000}"/>
    <cellStyle name="20% - Accent5 10" xfId="32998" hidden="1" xr:uid="{00000000-0005-0000-0000-0000763B0000}"/>
    <cellStyle name="20% - Accent5 10" xfId="33074" hidden="1" xr:uid="{00000000-0005-0000-0000-0000773B0000}"/>
    <cellStyle name="20% - Accent5 10" xfId="33152" hidden="1" xr:uid="{00000000-0005-0000-0000-0000783B0000}"/>
    <cellStyle name="20% - Accent5 10" xfId="33737" hidden="1" xr:uid="{00000000-0005-0000-0000-0000793B0000}"/>
    <cellStyle name="20% - Accent5 10" xfId="33813" hidden="1" xr:uid="{00000000-0005-0000-0000-00007A3B0000}"/>
    <cellStyle name="20% - Accent5 10" xfId="33892" hidden="1" xr:uid="{00000000-0005-0000-0000-00007B3B0000}"/>
    <cellStyle name="20% - Accent5 10" xfId="33927" hidden="1" xr:uid="{00000000-0005-0000-0000-00007C3B0000}"/>
    <cellStyle name="20% - Accent5 10" xfId="33550" hidden="1" xr:uid="{00000000-0005-0000-0000-00007D3B0000}"/>
    <cellStyle name="20% - Accent5 10" xfId="33554" hidden="1" xr:uid="{00000000-0005-0000-0000-00007E3B0000}"/>
    <cellStyle name="20% - Accent5 10" xfId="34332" hidden="1" xr:uid="{00000000-0005-0000-0000-00007F3B0000}"/>
    <cellStyle name="20% - Accent5 10" xfId="34408" hidden="1" xr:uid="{00000000-0005-0000-0000-0000803B0000}"/>
    <cellStyle name="20% - Accent5 10" xfId="34486" hidden="1" xr:uid="{00000000-0005-0000-0000-0000813B0000}"/>
    <cellStyle name="20% - Accent5 10" xfId="34515" hidden="1" xr:uid="{00000000-0005-0000-0000-0000823B0000}"/>
    <cellStyle name="20% - Accent5 10" xfId="33461" hidden="1" xr:uid="{00000000-0005-0000-0000-0000833B0000}"/>
    <cellStyle name="20% - Accent5 10" xfId="33440" hidden="1" xr:uid="{00000000-0005-0000-0000-0000843B0000}"/>
    <cellStyle name="20% - Accent5 10" xfId="34864" hidden="1" xr:uid="{00000000-0005-0000-0000-0000853B0000}"/>
    <cellStyle name="20% - Accent5 10" xfId="34940" hidden="1" xr:uid="{00000000-0005-0000-0000-0000863B0000}"/>
    <cellStyle name="20% - Accent5 10" xfId="35018" hidden="1" xr:uid="{00000000-0005-0000-0000-0000873B0000}"/>
    <cellStyle name="20% - Accent5 10" xfId="35201" hidden="1" xr:uid="{00000000-0005-0000-0000-0000883B0000}"/>
    <cellStyle name="20% - Accent5 10" xfId="35277" hidden="1" xr:uid="{00000000-0005-0000-0000-0000893B0000}"/>
    <cellStyle name="20% - Accent5 10" xfId="35355" hidden="1" xr:uid="{00000000-0005-0000-0000-00008A3B0000}"/>
    <cellStyle name="20% - Accent5 10" xfId="35538" hidden="1" xr:uid="{00000000-0005-0000-0000-00008B3B0000}"/>
    <cellStyle name="20% - Accent5 10" xfId="35614" hidden="1" xr:uid="{00000000-0005-0000-0000-00008C3B0000}"/>
    <cellStyle name="20% - Accent5 10" xfId="35716" hidden="1" xr:uid="{00000000-0005-0000-0000-00008D3B0000}"/>
    <cellStyle name="20% - Accent5 10" xfId="35790" hidden="1" xr:uid="{00000000-0005-0000-0000-00008E3B0000}"/>
    <cellStyle name="20% - Accent5 10" xfId="35866" hidden="1" xr:uid="{00000000-0005-0000-0000-00008F3B0000}"/>
    <cellStyle name="20% - Accent5 10" xfId="35944" hidden="1" xr:uid="{00000000-0005-0000-0000-0000903B0000}"/>
    <cellStyle name="20% - Accent5 10" xfId="36529" hidden="1" xr:uid="{00000000-0005-0000-0000-0000913B0000}"/>
    <cellStyle name="20% - Accent5 10" xfId="36605" hidden="1" xr:uid="{00000000-0005-0000-0000-0000923B0000}"/>
    <cellStyle name="20% - Accent5 10" xfId="36684" hidden="1" xr:uid="{00000000-0005-0000-0000-0000933B0000}"/>
    <cellStyle name="20% - Accent5 10" xfId="36719" hidden="1" xr:uid="{00000000-0005-0000-0000-0000943B0000}"/>
    <cellStyle name="20% - Accent5 10" xfId="36342" hidden="1" xr:uid="{00000000-0005-0000-0000-0000953B0000}"/>
    <cellStyle name="20% - Accent5 10" xfId="36346" hidden="1" xr:uid="{00000000-0005-0000-0000-0000963B0000}"/>
    <cellStyle name="20% - Accent5 10" xfId="37124" hidden="1" xr:uid="{00000000-0005-0000-0000-0000973B0000}"/>
    <cellStyle name="20% - Accent5 10" xfId="37200" hidden="1" xr:uid="{00000000-0005-0000-0000-0000983B0000}"/>
    <cellStyle name="20% - Accent5 10" xfId="37278" hidden="1" xr:uid="{00000000-0005-0000-0000-0000993B0000}"/>
    <cellStyle name="20% - Accent5 10" xfId="37307" hidden="1" xr:uid="{00000000-0005-0000-0000-00009A3B0000}"/>
    <cellStyle name="20% - Accent5 10" xfId="36253" hidden="1" xr:uid="{00000000-0005-0000-0000-00009B3B0000}"/>
    <cellStyle name="20% - Accent5 10" xfId="36232" hidden="1" xr:uid="{00000000-0005-0000-0000-00009C3B0000}"/>
    <cellStyle name="20% - Accent5 10" xfId="37656" hidden="1" xr:uid="{00000000-0005-0000-0000-00009D3B0000}"/>
    <cellStyle name="20% - Accent5 10" xfId="37732" hidden="1" xr:uid="{00000000-0005-0000-0000-00009E3B0000}"/>
    <cellStyle name="20% - Accent5 10" xfId="37810" hidden="1" xr:uid="{00000000-0005-0000-0000-00009F3B0000}"/>
    <cellStyle name="20% - Accent5 10" xfId="37993" hidden="1" xr:uid="{00000000-0005-0000-0000-0000A03B0000}"/>
    <cellStyle name="20% - Accent5 10" xfId="38069" hidden="1" xr:uid="{00000000-0005-0000-0000-0000A13B0000}"/>
    <cellStyle name="20% - Accent5 10" xfId="38147" hidden="1" xr:uid="{00000000-0005-0000-0000-0000A23B0000}"/>
    <cellStyle name="20% - Accent5 10" xfId="38330" hidden="1" xr:uid="{00000000-0005-0000-0000-0000A33B0000}"/>
    <cellStyle name="20% - Accent5 10" xfId="38406" hidden="1" xr:uid="{00000000-0005-0000-0000-0000A43B0000}"/>
    <cellStyle name="20% - Accent5 10" xfId="32679" hidden="1" xr:uid="{00000000-0005-0000-0000-0000A53B0000}"/>
    <cellStyle name="20% - Accent5 10" xfId="32605" hidden="1" xr:uid="{00000000-0005-0000-0000-0000A63B0000}"/>
    <cellStyle name="20% - Accent5 10" xfId="32525" hidden="1" xr:uid="{00000000-0005-0000-0000-0000A73B0000}"/>
    <cellStyle name="20% - Accent5 10" xfId="32438" hidden="1" xr:uid="{00000000-0005-0000-0000-0000A83B0000}"/>
    <cellStyle name="20% - Accent5 10" xfId="30668" hidden="1" xr:uid="{00000000-0005-0000-0000-0000A93B0000}"/>
    <cellStyle name="20% - Accent5 10" xfId="30583" hidden="1" xr:uid="{00000000-0005-0000-0000-0000AA3B0000}"/>
    <cellStyle name="20% - Accent5 10" xfId="30490" hidden="1" xr:uid="{00000000-0005-0000-0000-0000AB3B0000}"/>
    <cellStyle name="20% - Accent5 10" xfId="30447" hidden="1" xr:uid="{00000000-0005-0000-0000-0000AC3B0000}"/>
    <cellStyle name="20% - Accent5 10" xfId="31112" hidden="1" xr:uid="{00000000-0005-0000-0000-0000AD3B0000}"/>
    <cellStyle name="20% - Accent5 10" xfId="31081" hidden="1" xr:uid="{00000000-0005-0000-0000-0000AE3B0000}"/>
    <cellStyle name="20% - Accent5 10" xfId="28985" hidden="1" xr:uid="{00000000-0005-0000-0000-0000AF3B0000}"/>
    <cellStyle name="20% - Accent5 10" xfId="28821" hidden="1" xr:uid="{00000000-0005-0000-0000-0000B03B0000}"/>
    <cellStyle name="20% - Accent5 10" xfId="28630" hidden="1" xr:uid="{00000000-0005-0000-0000-0000B13B0000}"/>
    <cellStyle name="20% - Accent5 10" xfId="28553" hidden="1" xr:uid="{00000000-0005-0000-0000-0000B23B0000}"/>
    <cellStyle name="20% - Accent5 10" xfId="31497" hidden="1" xr:uid="{00000000-0005-0000-0000-0000B33B0000}"/>
    <cellStyle name="20% - Accent5 10" xfId="31578" hidden="1" xr:uid="{00000000-0005-0000-0000-0000B43B0000}"/>
    <cellStyle name="20% - Accent5 10" xfId="27321" hidden="1" xr:uid="{00000000-0005-0000-0000-0000B53B0000}"/>
    <cellStyle name="20% - Accent5 10" xfId="27130" hidden="1" xr:uid="{00000000-0005-0000-0000-0000B63B0000}"/>
    <cellStyle name="20% - Accent5 10" xfId="26956" hidden="1" xr:uid="{00000000-0005-0000-0000-0000B73B0000}"/>
    <cellStyle name="20% - Accent5 10" xfId="26253" hidden="1" xr:uid="{00000000-0005-0000-0000-0000B83B0000}"/>
    <cellStyle name="20% - Accent5 10" xfId="26127" hidden="1" xr:uid="{00000000-0005-0000-0000-0000B93B0000}"/>
    <cellStyle name="20% - Accent5 10" xfId="25892" hidden="1" xr:uid="{00000000-0005-0000-0000-0000BA3B0000}"/>
    <cellStyle name="20% - Accent5 10" xfId="38475" hidden="1" xr:uid="{00000000-0005-0000-0000-0000BB3B0000}"/>
    <cellStyle name="20% - Accent5 10" xfId="38555" hidden="1" xr:uid="{00000000-0005-0000-0000-0000BC3B0000}"/>
    <cellStyle name="20% - Accent5 10" xfId="39079" hidden="1" xr:uid="{00000000-0005-0000-0000-0000BD3B0000}"/>
    <cellStyle name="20% - Accent5 10" xfId="39153" hidden="1" xr:uid="{00000000-0005-0000-0000-0000BE3B0000}"/>
    <cellStyle name="20% - Accent5 10" xfId="39229" hidden="1" xr:uid="{00000000-0005-0000-0000-0000BF3B0000}"/>
    <cellStyle name="20% - Accent5 10" xfId="39307" hidden="1" xr:uid="{00000000-0005-0000-0000-0000C03B0000}"/>
    <cellStyle name="20% - Accent5 10" xfId="39892" hidden="1" xr:uid="{00000000-0005-0000-0000-0000C13B0000}"/>
    <cellStyle name="20% - Accent5 10" xfId="39968" hidden="1" xr:uid="{00000000-0005-0000-0000-0000C23B0000}"/>
    <cellStyle name="20% - Accent5 10" xfId="40047" hidden="1" xr:uid="{00000000-0005-0000-0000-0000C33B0000}"/>
    <cellStyle name="20% - Accent5 10" xfId="40082" hidden="1" xr:uid="{00000000-0005-0000-0000-0000C43B0000}"/>
    <cellStyle name="20% - Accent5 10" xfId="39705" hidden="1" xr:uid="{00000000-0005-0000-0000-0000C53B0000}"/>
    <cellStyle name="20% - Accent5 10" xfId="39709" hidden="1" xr:uid="{00000000-0005-0000-0000-0000C63B0000}"/>
    <cellStyle name="20% - Accent5 10" xfId="40487" hidden="1" xr:uid="{00000000-0005-0000-0000-0000C73B0000}"/>
    <cellStyle name="20% - Accent5 10" xfId="40563" hidden="1" xr:uid="{00000000-0005-0000-0000-0000C83B0000}"/>
    <cellStyle name="20% - Accent5 10" xfId="40641" hidden="1" xr:uid="{00000000-0005-0000-0000-0000C93B0000}"/>
    <cellStyle name="20% - Accent5 10" xfId="40670" hidden="1" xr:uid="{00000000-0005-0000-0000-0000CA3B0000}"/>
    <cellStyle name="20% - Accent5 10" xfId="39616" hidden="1" xr:uid="{00000000-0005-0000-0000-0000CB3B0000}"/>
    <cellStyle name="20% - Accent5 10" xfId="39595" hidden="1" xr:uid="{00000000-0005-0000-0000-0000CC3B0000}"/>
    <cellStyle name="20% - Accent5 10" xfId="41019" hidden="1" xr:uid="{00000000-0005-0000-0000-0000CD3B0000}"/>
    <cellStyle name="20% - Accent5 10" xfId="41095" hidden="1" xr:uid="{00000000-0005-0000-0000-0000CE3B0000}"/>
    <cellStyle name="20% - Accent5 10" xfId="41173" hidden="1" xr:uid="{00000000-0005-0000-0000-0000CF3B0000}"/>
    <cellStyle name="20% - Accent5 10" xfId="41356" hidden="1" xr:uid="{00000000-0005-0000-0000-0000D03B0000}"/>
    <cellStyle name="20% - Accent5 10" xfId="41432" hidden="1" xr:uid="{00000000-0005-0000-0000-0000D13B0000}"/>
    <cellStyle name="20% - Accent5 10" xfId="41510" hidden="1" xr:uid="{00000000-0005-0000-0000-0000D23B0000}"/>
    <cellStyle name="20% - Accent5 10" xfId="41693" hidden="1" xr:uid="{00000000-0005-0000-0000-0000D33B0000}"/>
    <cellStyle name="20% - Accent5 10" xfId="41769" hidden="1" xr:uid="{00000000-0005-0000-0000-0000D43B0000}"/>
    <cellStyle name="20% - Accent5 10" xfId="41871" hidden="1" xr:uid="{00000000-0005-0000-0000-0000D53B0000}"/>
    <cellStyle name="20% - Accent5 10" xfId="41945" hidden="1" xr:uid="{00000000-0005-0000-0000-0000D63B0000}"/>
    <cellStyle name="20% - Accent5 10" xfId="42021" hidden="1" xr:uid="{00000000-0005-0000-0000-0000D73B0000}"/>
    <cellStyle name="20% - Accent5 10" xfId="42099" hidden="1" xr:uid="{00000000-0005-0000-0000-0000D83B0000}"/>
    <cellStyle name="20% - Accent5 10" xfId="42684" hidden="1" xr:uid="{00000000-0005-0000-0000-0000D93B0000}"/>
    <cellStyle name="20% - Accent5 10" xfId="42760" hidden="1" xr:uid="{00000000-0005-0000-0000-0000DA3B0000}"/>
    <cellStyle name="20% - Accent5 10" xfId="42839" hidden="1" xr:uid="{00000000-0005-0000-0000-0000DB3B0000}"/>
    <cellStyle name="20% - Accent5 10" xfId="42874" hidden="1" xr:uid="{00000000-0005-0000-0000-0000DC3B0000}"/>
    <cellStyle name="20% - Accent5 10" xfId="42497" hidden="1" xr:uid="{00000000-0005-0000-0000-0000DD3B0000}"/>
    <cellStyle name="20% - Accent5 10" xfId="42501" hidden="1" xr:uid="{00000000-0005-0000-0000-0000DE3B0000}"/>
    <cellStyle name="20% - Accent5 10" xfId="43279" hidden="1" xr:uid="{00000000-0005-0000-0000-0000DF3B0000}"/>
    <cellStyle name="20% - Accent5 10" xfId="43355" hidden="1" xr:uid="{00000000-0005-0000-0000-0000E03B0000}"/>
    <cellStyle name="20% - Accent5 10" xfId="43433" hidden="1" xr:uid="{00000000-0005-0000-0000-0000E13B0000}"/>
    <cellStyle name="20% - Accent5 10" xfId="43462" hidden="1" xr:uid="{00000000-0005-0000-0000-0000E23B0000}"/>
    <cellStyle name="20% - Accent5 10" xfId="42408" hidden="1" xr:uid="{00000000-0005-0000-0000-0000E33B0000}"/>
    <cellStyle name="20% - Accent5 10" xfId="42387" hidden="1" xr:uid="{00000000-0005-0000-0000-0000E43B0000}"/>
    <cellStyle name="20% - Accent5 10" xfId="43811" hidden="1" xr:uid="{00000000-0005-0000-0000-0000E53B0000}"/>
    <cellStyle name="20% - Accent5 10" xfId="43887" hidden="1" xr:uid="{00000000-0005-0000-0000-0000E63B0000}"/>
    <cellStyle name="20% - Accent5 10" xfId="43965" hidden="1" xr:uid="{00000000-0005-0000-0000-0000E73B0000}"/>
    <cellStyle name="20% - Accent5 10" xfId="44148" hidden="1" xr:uid="{00000000-0005-0000-0000-0000E83B0000}"/>
    <cellStyle name="20% - Accent5 10" xfId="44224" hidden="1" xr:uid="{00000000-0005-0000-0000-0000E93B0000}"/>
    <cellStyle name="20% - Accent5 10" xfId="44302" hidden="1" xr:uid="{00000000-0005-0000-0000-0000EA3B0000}"/>
    <cellStyle name="20% - Accent5 10" xfId="44485" hidden="1" xr:uid="{00000000-0005-0000-0000-0000EB3B0000}"/>
    <cellStyle name="20% - Accent5 10" xfId="44561" hidden="1" xr:uid="{00000000-0005-0000-0000-0000EC3B0000}"/>
    <cellStyle name="20% - Accent5 10" xfId="38939" hidden="1" xr:uid="{00000000-0005-0000-0000-0000ED3B0000}"/>
    <cellStyle name="20% - Accent5 10" xfId="38865" hidden="1" xr:uid="{00000000-0005-0000-0000-0000EE3B0000}"/>
    <cellStyle name="20% - Accent5 10" xfId="38785" hidden="1" xr:uid="{00000000-0005-0000-0000-0000EF3B0000}"/>
    <cellStyle name="20% - Accent5 10" xfId="38701" hidden="1" xr:uid="{00000000-0005-0000-0000-0000F03B0000}"/>
    <cellStyle name="20% - Accent5 10" xfId="31522" hidden="1" xr:uid="{00000000-0005-0000-0000-0000F13B0000}"/>
    <cellStyle name="20% - Accent5 10" xfId="31327" hidden="1" xr:uid="{00000000-0005-0000-0000-0000F23B0000}"/>
    <cellStyle name="20% - Accent5 10" xfId="31048" hidden="1" xr:uid="{00000000-0005-0000-0000-0000F33B0000}"/>
    <cellStyle name="20% - Accent5 10" xfId="30973" hidden="1" xr:uid="{00000000-0005-0000-0000-0000F43B0000}"/>
    <cellStyle name="20% - Accent5 10" xfId="31902" hidden="1" xr:uid="{00000000-0005-0000-0000-0000F53B0000}"/>
    <cellStyle name="20% - Accent5 10" xfId="31898" hidden="1" xr:uid="{00000000-0005-0000-0000-0000F63B0000}"/>
    <cellStyle name="20% - Accent5 10" xfId="29398" hidden="1" xr:uid="{00000000-0005-0000-0000-0000F73B0000}"/>
    <cellStyle name="20% - Accent5 10" xfId="29212" hidden="1" xr:uid="{00000000-0005-0000-0000-0000F83B0000}"/>
    <cellStyle name="20% - Accent5 10" xfId="29118" hidden="1" xr:uid="{00000000-0005-0000-0000-0000F93B0000}"/>
    <cellStyle name="20% - Accent5 10" xfId="29068" hidden="1" xr:uid="{00000000-0005-0000-0000-0000FA3B0000}"/>
    <cellStyle name="20% - Accent5 10" xfId="32158" hidden="1" xr:uid="{00000000-0005-0000-0000-0000FB3B0000}"/>
    <cellStyle name="20% - Accent5 10" xfId="32213" hidden="1" xr:uid="{00000000-0005-0000-0000-0000FC3B0000}"/>
    <cellStyle name="20% - Accent5 10" xfId="27607" hidden="1" xr:uid="{00000000-0005-0000-0000-0000FD3B0000}"/>
    <cellStyle name="20% - Accent5 10" xfId="27511" hidden="1" xr:uid="{00000000-0005-0000-0000-0000FE3B0000}"/>
    <cellStyle name="20% - Accent5 10" xfId="27287" hidden="1" xr:uid="{00000000-0005-0000-0000-0000FF3B0000}"/>
    <cellStyle name="20% - Accent5 10" xfId="26362" hidden="1" xr:uid="{00000000-0005-0000-0000-0000003C0000}"/>
    <cellStyle name="20% - Accent5 10" xfId="26230" hidden="1" xr:uid="{00000000-0005-0000-0000-0000013C0000}"/>
    <cellStyle name="20% - Accent5 10" xfId="26057" hidden="1" xr:uid="{00000000-0005-0000-0000-0000023C0000}"/>
    <cellStyle name="20% - Accent5 10" xfId="44623" hidden="1" xr:uid="{00000000-0005-0000-0000-0000033C0000}"/>
    <cellStyle name="20% - Accent5 10" xfId="44699" hidden="1" xr:uid="{00000000-0005-0000-0000-0000043C0000}"/>
    <cellStyle name="20% - Accent5 10" xfId="44801" hidden="1" xr:uid="{00000000-0005-0000-0000-0000053C0000}"/>
    <cellStyle name="20% - Accent5 10" xfId="44875" hidden="1" xr:uid="{00000000-0005-0000-0000-0000063C0000}"/>
    <cellStyle name="20% - Accent5 10" xfId="44951" hidden="1" xr:uid="{00000000-0005-0000-0000-0000073C0000}"/>
    <cellStyle name="20% - Accent5 10" xfId="45029" hidden="1" xr:uid="{00000000-0005-0000-0000-0000083C0000}"/>
    <cellStyle name="20% - Accent5 10" xfId="45614" hidden="1" xr:uid="{00000000-0005-0000-0000-0000093C0000}"/>
    <cellStyle name="20% - Accent5 10" xfId="45690" hidden="1" xr:uid="{00000000-0005-0000-0000-00000A3C0000}"/>
    <cellStyle name="20% - Accent5 10" xfId="45769" hidden="1" xr:uid="{00000000-0005-0000-0000-00000B3C0000}"/>
    <cellStyle name="20% - Accent5 10" xfId="45804" hidden="1" xr:uid="{00000000-0005-0000-0000-00000C3C0000}"/>
    <cellStyle name="20% - Accent5 10" xfId="45427" hidden="1" xr:uid="{00000000-0005-0000-0000-00000D3C0000}"/>
    <cellStyle name="20% - Accent5 10" xfId="45431" hidden="1" xr:uid="{00000000-0005-0000-0000-00000E3C0000}"/>
    <cellStyle name="20% - Accent5 10" xfId="46209" hidden="1" xr:uid="{00000000-0005-0000-0000-00000F3C0000}"/>
    <cellStyle name="20% - Accent5 10" xfId="46285" hidden="1" xr:uid="{00000000-0005-0000-0000-0000103C0000}"/>
    <cellStyle name="20% - Accent5 10" xfId="46363" hidden="1" xr:uid="{00000000-0005-0000-0000-0000113C0000}"/>
    <cellStyle name="20% - Accent5 10" xfId="46392" hidden="1" xr:uid="{00000000-0005-0000-0000-0000123C0000}"/>
    <cellStyle name="20% - Accent5 10" xfId="45338" hidden="1" xr:uid="{00000000-0005-0000-0000-0000133C0000}"/>
    <cellStyle name="20% - Accent5 10" xfId="45317" hidden="1" xr:uid="{00000000-0005-0000-0000-0000143C0000}"/>
    <cellStyle name="20% - Accent5 10" xfId="46741" hidden="1" xr:uid="{00000000-0005-0000-0000-0000153C0000}"/>
    <cellStyle name="20% - Accent5 10" xfId="46817" hidden="1" xr:uid="{00000000-0005-0000-0000-0000163C0000}"/>
    <cellStyle name="20% - Accent5 10" xfId="46895" hidden="1" xr:uid="{00000000-0005-0000-0000-0000173C0000}"/>
    <cellStyle name="20% - Accent5 10" xfId="47078" hidden="1" xr:uid="{00000000-0005-0000-0000-0000183C0000}"/>
    <cellStyle name="20% - Accent5 10" xfId="47154" hidden="1" xr:uid="{00000000-0005-0000-0000-0000193C0000}"/>
    <cellStyle name="20% - Accent5 10" xfId="47232" hidden="1" xr:uid="{00000000-0005-0000-0000-00001A3C0000}"/>
    <cellStyle name="20% - Accent5 10" xfId="47415" hidden="1" xr:uid="{00000000-0005-0000-0000-00001B3C0000}"/>
    <cellStyle name="20% - Accent5 10" xfId="47491" hidden="1" xr:uid="{00000000-0005-0000-0000-00001C3C0000}"/>
    <cellStyle name="20% - Accent5 10" xfId="47593" hidden="1" xr:uid="{00000000-0005-0000-0000-00001D3C0000}"/>
    <cellStyle name="20% - Accent5 10" xfId="47667" hidden="1" xr:uid="{00000000-0005-0000-0000-00001E3C0000}"/>
    <cellStyle name="20% - Accent5 10" xfId="47743" hidden="1" xr:uid="{00000000-0005-0000-0000-00001F3C0000}"/>
    <cellStyle name="20% - Accent5 10" xfId="47821" hidden="1" xr:uid="{00000000-0005-0000-0000-0000203C0000}"/>
    <cellStyle name="20% - Accent5 10" xfId="48406" hidden="1" xr:uid="{00000000-0005-0000-0000-0000213C0000}"/>
    <cellStyle name="20% - Accent5 10" xfId="48482" hidden="1" xr:uid="{00000000-0005-0000-0000-0000223C0000}"/>
    <cellStyle name="20% - Accent5 10" xfId="48561" hidden="1" xr:uid="{00000000-0005-0000-0000-0000233C0000}"/>
    <cellStyle name="20% - Accent5 10" xfId="48596" hidden="1" xr:uid="{00000000-0005-0000-0000-0000243C0000}"/>
    <cellStyle name="20% - Accent5 10" xfId="48219" hidden="1" xr:uid="{00000000-0005-0000-0000-0000253C0000}"/>
    <cellStyle name="20% - Accent5 10" xfId="48223" hidden="1" xr:uid="{00000000-0005-0000-0000-0000263C0000}"/>
    <cellStyle name="20% - Accent5 10" xfId="49001" hidden="1" xr:uid="{00000000-0005-0000-0000-0000273C0000}"/>
    <cellStyle name="20% - Accent5 10" xfId="49077" hidden="1" xr:uid="{00000000-0005-0000-0000-0000283C0000}"/>
    <cellStyle name="20% - Accent5 10" xfId="49155" hidden="1" xr:uid="{00000000-0005-0000-0000-0000293C0000}"/>
    <cellStyle name="20% - Accent5 10" xfId="49184" hidden="1" xr:uid="{00000000-0005-0000-0000-00002A3C0000}"/>
    <cellStyle name="20% - Accent5 10" xfId="48130" hidden="1" xr:uid="{00000000-0005-0000-0000-00002B3C0000}"/>
    <cellStyle name="20% - Accent5 10" xfId="48109" hidden="1" xr:uid="{00000000-0005-0000-0000-00002C3C0000}"/>
    <cellStyle name="20% - Accent5 10" xfId="49533" hidden="1" xr:uid="{00000000-0005-0000-0000-00002D3C0000}"/>
    <cellStyle name="20% - Accent5 10" xfId="49609" hidden="1" xr:uid="{00000000-0005-0000-0000-00002E3C0000}"/>
    <cellStyle name="20% - Accent5 10" xfId="49687" hidden="1" xr:uid="{00000000-0005-0000-0000-00002F3C0000}"/>
    <cellStyle name="20% - Accent5 10" xfId="49870" hidden="1" xr:uid="{00000000-0005-0000-0000-0000303C0000}"/>
    <cellStyle name="20% - Accent5 10" xfId="49946" hidden="1" xr:uid="{00000000-0005-0000-0000-0000313C0000}"/>
    <cellStyle name="20% - Accent5 10" xfId="50024" hidden="1" xr:uid="{00000000-0005-0000-0000-0000323C0000}"/>
    <cellStyle name="20% - Accent5 10" xfId="50207" hidden="1" xr:uid="{00000000-0005-0000-0000-0000333C0000}"/>
    <cellStyle name="20% - Accent5 10" xfId="50283" hidden="1" xr:uid="{00000000-0005-0000-0000-0000343C0000}"/>
    <cellStyle name="20% - Accent5 11" xfId="153" hidden="1" xr:uid="{00000000-0005-0000-0000-0000353C0000}"/>
    <cellStyle name="20% - Accent5 11" xfId="232" hidden="1" xr:uid="{00000000-0005-0000-0000-0000363C0000}"/>
    <cellStyle name="20% - Accent5 11" xfId="364" hidden="1" xr:uid="{00000000-0005-0000-0000-0000373C0000}"/>
    <cellStyle name="20% - Accent5 11" xfId="588" hidden="1" xr:uid="{00000000-0005-0000-0000-0000383C0000}"/>
    <cellStyle name="20% - Accent5 11" xfId="1955" hidden="1" xr:uid="{00000000-0005-0000-0000-0000393C0000}"/>
    <cellStyle name="20% - Accent5 11" xfId="2102" hidden="1" xr:uid="{00000000-0005-0000-0000-00003A3C0000}"/>
    <cellStyle name="20% - Accent5 11" xfId="2303" hidden="1" xr:uid="{00000000-0005-0000-0000-00003B3C0000}"/>
    <cellStyle name="20% - Accent5 11" xfId="2553" hidden="1" xr:uid="{00000000-0005-0000-0000-00003C3C0000}"/>
    <cellStyle name="20% - Accent5 11" xfId="1496" hidden="1" xr:uid="{00000000-0005-0000-0000-00003D3C0000}"/>
    <cellStyle name="20% - Accent5 11" xfId="1479" hidden="1" xr:uid="{00000000-0005-0000-0000-00003E3C0000}"/>
    <cellStyle name="20% - Accent5 11" xfId="3515" hidden="1" xr:uid="{00000000-0005-0000-0000-00003F3C0000}"/>
    <cellStyle name="20% - Accent5 11" xfId="3644" hidden="1" xr:uid="{00000000-0005-0000-0000-0000403C0000}"/>
    <cellStyle name="20% - Accent5 11" xfId="3804" hidden="1" xr:uid="{00000000-0005-0000-0000-0000413C0000}"/>
    <cellStyle name="20% - Accent5 11" xfId="4033" hidden="1" xr:uid="{00000000-0005-0000-0000-0000423C0000}"/>
    <cellStyle name="20% - Accent5 11" xfId="2893" hidden="1" xr:uid="{00000000-0005-0000-0000-0000433C0000}"/>
    <cellStyle name="20% - Accent5 11" xfId="1664" hidden="1" xr:uid="{00000000-0005-0000-0000-0000443C0000}"/>
    <cellStyle name="20% - Accent5 11" xfId="5008" hidden="1" xr:uid="{00000000-0005-0000-0000-0000453C0000}"/>
    <cellStyle name="20% - Accent5 11" xfId="5105" hidden="1" xr:uid="{00000000-0005-0000-0000-0000463C0000}"/>
    <cellStyle name="20% - Accent5 11" xfId="5299" hidden="1" xr:uid="{00000000-0005-0000-0000-0000473C0000}"/>
    <cellStyle name="20% - Accent5 11" xfId="6020" hidden="1" xr:uid="{00000000-0005-0000-0000-0000483C0000}"/>
    <cellStyle name="20% - Accent5 11" xfId="6156" hidden="1" xr:uid="{00000000-0005-0000-0000-0000493C0000}"/>
    <cellStyle name="20% - Accent5 11" xfId="6333" hidden="1" xr:uid="{00000000-0005-0000-0000-00004A3C0000}"/>
    <cellStyle name="20% - Accent5 11" xfId="7020" hidden="1" xr:uid="{00000000-0005-0000-0000-00004B3C0000}"/>
    <cellStyle name="20% - Accent5 11" xfId="7127" hidden="1" xr:uid="{00000000-0005-0000-0000-00004C3C0000}"/>
    <cellStyle name="20% - Accent5 11" xfId="7809" hidden="1" xr:uid="{00000000-0005-0000-0000-00004D3C0000}"/>
    <cellStyle name="20% - Accent5 11" xfId="7884" hidden="1" xr:uid="{00000000-0005-0000-0000-00004E3C0000}"/>
    <cellStyle name="20% - Accent5 11" xfId="7959" hidden="1" xr:uid="{00000000-0005-0000-0000-00004F3C0000}"/>
    <cellStyle name="20% - Accent5 11" xfId="8037" hidden="1" xr:uid="{00000000-0005-0000-0000-0000503C0000}"/>
    <cellStyle name="20% - Accent5 11" xfId="8623" hidden="1" xr:uid="{00000000-0005-0000-0000-0000513C0000}"/>
    <cellStyle name="20% - Accent5 11" xfId="8698" hidden="1" xr:uid="{00000000-0005-0000-0000-0000523C0000}"/>
    <cellStyle name="20% - Accent5 11" xfId="8777" hidden="1" xr:uid="{00000000-0005-0000-0000-0000533C0000}"/>
    <cellStyle name="20% - Accent5 11" xfId="8858" hidden="1" xr:uid="{00000000-0005-0000-0000-0000543C0000}"/>
    <cellStyle name="20% - Accent5 11" xfId="8372" hidden="1" xr:uid="{00000000-0005-0000-0000-0000553C0000}"/>
    <cellStyle name="20% - Accent5 11" xfId="8356" hidden="1" xr:uid="{00000000-0005-0000-0000-0000563C0000}"/>
    <cellStyle name="20% - Accent5 11" xfId="9218" hidden="1" xr:uid="{00000000-0005-0000-0000-0000573C0000}"/>
    <cellStyle name="20% - Accent5 11" xfId="9293" hidden="1" xr:uid="{00000000-0005-0000-0000-0000583C0000}"/>
    <cellStyle name="20% - Accent5 11" xfId="9371" hidden="1" xr:uid="{00000000-0005-0000-0000-0000593C0000}"/>
    <cellStyle name="20% - Accent5 11" xfId="9429" hidden="1" xr:uid="{00000000-0005-0000-0000-00005A3C0000}"/>
    <cellStyle name="20% - Accent5 11" xfId="8978" hidden="1" xr:uid="{00000000-0005-0000-0000-00005B3C0000}"/>
    <cellStyle name="20% - Accent5 11" xfId="8434" hidden="1" xr:uid="{00000000-0005-0000-0000-00005C3C0000}"/>
    <cellStyle name="20% - Accent5 11" xfId="9750" hidden="1" xr:uid="{00000000-0005-0000-0000-00005D3C0000}"/>
    <cellStyle name="20% - Accent5 11" xfId="9825" hidden="1" xr:uid="{00000000-0005-0000-0000-00005E3C0000}"/>
    <cellStyle name="20% - Accent5 11" xfId="9903" hidden="1" xr:uid="{00000000-0005-0000-0000-00005F3C0000}"/>
    <cellStyle name="20% - Accent5 11" xfId="10087" hidden="1" xr:uid="{00000000-0005-0000-0000-0000603C0000}"/>
    <cellStyle name="20% - Accent5 11" xfId="10162" hidden="1" xr:uid="{00000000-0005-0000-0000-0000613C0000}"/>
    <cellStyle name="20% - Accent5 11" xfId="10240" hidden="1" xr:uid="{00000000-0005-0000-0000-0000623C0000}"/>
    <cellStyle name="20% - Accent5 11" xfId="10424" hidden="1" xr:uid="{00000000-0005-0000-0000-0000633C0000}"/>
    <cellStyle name="20% - Accent5 11" xfId="10499" hidden="1" xr:uid="{00000000-0005-0000-0000-0000643C0000}"/>
    <cellStyle name="20% - Accent5 11" xfId="10601" hidden="1" xr:uid="{00000000-0005-0000-0000-0000653C0000}"/>
    <cellStyle name="20% - Accent5 11" xfId="10676" hidden="1" xr:uid="{00000000-0005-0000-0000-0000663C0000}"/>
    <cellStyle name="20% - Accent5 11" xfId="10751" hidden="1" xr:uid="{00000000-0005-0000-0000-0000673C0000}"/>
    <cellStyle name="20% - Accent5 11" xfId="10829" hidden="1" xr:uid="{00000000-0005-0000-0000-0000683C0000}"/>
    <cellStyle name="20% - Accent5 11" xfId="11415" hidden="1" xr:uid="{00000000-0005-0000-0000-0000693C0000}"/>
    <cellStyle name="20% - Accent5 11" xfId="11490" hidden="1" xr:uid="{00000000-0005-0000-0000-00006A3C0000}"/>
    <cellStyle name="20% - Accent5 11" xfId="11569" hidden="1" xr:uid="{00000000-0005-0000-0000-00006B3C0000}"/>
    <cellStyle name="20% - Accent5 11" xfId="11650" hidden="1" xr:uid="{00000000-0005-0000-0000-00006C3C0000}"/>
    <cellStyle name="20% - Accent5 11" xfId="11164" hidden="1" xr:uid="{00000000-0005-0000-0000-00006D3C0000}"/>
    <cellStyle name="20% - Accent5 11" xfId="11148" hidden="1" xr:uid="{00000000-0005-0000-0000-00006E3C0000}"/>
    <cellStyle name="20% - Accent5 11" xfId="12010" hidden="1" xr:uid="{00000000-0005-0000-0000-00006F3C0000}"/>
    <cellStyle name="20% - Accent5 11" xfId="12085" hidden="1" xr:uid="{00000000-0005-0000-0000-0000703C0000}"/>
    <cellStyle name="20% - Accent5 11" xfId="12163" hidden="1" xr:uid="{00000000-0005-0000-0000-0000713C0000}"/>
    <cellStyle name="20% - Accent5 11" xfId="12221" hidden="1" xr:uid="{00000000-0005-0000-0000-0000723C0000}"/>
    <cellStyle name="20% - Accent5 11" xfId="11770" hidden="1" xr:uid="{00000000-0005-0000-0000-0000733C0000}"/>
    <cellStyle name="20% - Accent5 11" xfId="11226" hidden="1" xr:uid="{00000000-0005-0000-0000-0000743C0000}"/>
    <cellStyle name="20% - Accent5 11" xfId="12542" hidden="1" xr:uid="{00000000-0005-0000-0000-0000753C0000}"/>
    <cellStyle name="20% - Accent5 11" xfId="12617" hidden="1" xr:uid="{00000000-0005-0000-0000-0000763C0000}"/>
    <cellStyle name="20% - Accent5 11" xfId="12695" hidden="1" xr:uid="{00000000-0005-0000-0000-0000773C0000}"/>
    <cellStyle name="20% - Accent5 11" xfId="12879" hidden="1" xr:uid="{00000000-0005-0000-0000-0000783C0000}"/>
    <cellStyle name="20% - Accent5 11" xfId="12954" hidden="1" xr:uid="{00000000-0005-0000-0000-0000793C0000}"/>
    <cellStyle name="20% - Accent5 11" xfId="13032" hidden="1" xr:uid="{00000000-0005-0000-0000-00007A3C0000}"/>
    <cellStyle name="20% - Accent5 11" xfId="13216" hidden="1" xr:uid="{00000000-0005-0000-0000-00007B3C0000}"/>
    <cellStyle name="20% - Accent5 11" xfId="13291" hidden="1" xr:uid="{00000000-0005-0000-0000-00007C3C0000}"/>
    <cellStyle name="20% - Accent5 11" xfId="7538" hidden="1" xr:uid="{00000000-0005-0000-0000-00007D3C0000}"/>
    <cellStyle name="20% - Accent5 11" xfId="7463" hidden="1" xr:uid="{00000000-0005-0000-0000-00007E3C0000}"/>
    <cellStyle name="20% - Accent5 11" xfId="7383" hidden="1" xr:uid="{00000000-0005-0000-0000-00007F3C0000}"/>
    <cellStyle name="20% - Accent5 11" xfId="7297" hidden="1" xr:uid="{00000000-0005-0000-0000-0000803C0000}"/>
    <cellStyle name="20% - Accent5 11" xfId="5524" hidden="1" xr:uid="{00000000-0005-0000-0000-0000813C0000}"/>
    <cellStyle name="20% - Accent5 11" xfId="5442" hidden="1" xr:uid="{00000000-0005-0000-0000-0000823C0000}"/>
    <cellStyle name="20% - Accent5 11" xfId="5348" hidden="1" xr:uid="{00000000-0005-0000-0000-0000833C0000}"/>
    <cellStyle name="20% - Accent5 11" xfId="4945" hidden="1" xr:uid="{00000000-0005-0000-0000-0000843C0000}"/>
    <cellStyle name="20% - Accent5 11" xfId="6224" hidden="1" xr:uid="{00000000-0005-0000-0000-0000853C0000}"/>
    <cellStyle name="20% - Accent5 11" xfId="6272" hidden="1" xr:uid="{00000000-0005-0000-0000-0000863C0000}"/>
    <cellStyle name="20% - Accent5 11" xfId="3838" hidden="1" xr:uid="{00000000-0005-0000-0000-0000873C0000}"/>
    <cellStyle name="20% - Accent5 11" xfId="3676" hidden="1" xr:uid="{00000000-0005-0000-0000-0000883C0000}"/>
    <cellStyle name="20% - Accent5 11" xfId="3471" hidden="1" xr:uid="{00000000-0005-0000-0000-0000893C0000}"/>
    <cellStyle name="20% - Accent5 11" xfId="3363" hidden="1" xr:uid="{00000000-0005-0000-0000-00008A3C0000}"/>
    <cellStyle name="20% - Accent5 11" xfId="4669" hidden="1" xr:uid="{00000000-0005-0000-0000-00008B3C0000}"/>
    <cellStyle name="20% - Accent5 11" xfId="5931" hidden="1" xr:uid="{00000000-0005-0000-0000-00008C3C0000}"/>
    <cellStyle name="20% - Accent5 11" xfId="2168" hidden="1" xr:uid="{00000000-0005-0000-0000-00008D3C0000}"/>
    <cellStyle name="20% - Accent5 11" xfId="1985" hidden="1" xr:uid="{00000000-0005-0000-0000-00008E3C0000}"/>
    <cellStyle name="20% - Accent5 11" xfId="1814" hidden="1" xr:uid="{00000000-0005-0000-0000-00008F3C0000}"/>
    <cellStyle name="20% - Accent5 11" xfId="1100" hidden="1" xr:uid="{00000000-0005-0000-0000-0000903C0000}"/>
    <cellStyle name="20% - Accent5 11" xfId="985" hidden="1" xr:uid="{00000000-0005-0000-0000-0000913C0000}"/>
    <cellStyle name="20% - Accent5 11" xfId="750" hidden="1" xr:uid="{00000000-0005-0000-0000-0000923C0000}"/>
    <cellStyle name="20% - Accent5 11" xfId="13361" hidden="1" xr:uid="{00000000-0005-0000-0000-0000933C0000}"/>
    <cellStyle name="20% - Accent5 11" xfId="13440" hidden="1" xr:uid="{00000000-0005-0000-0000-0000943C0000}"/>
    <cellStyle name="20% - Accent5 11" xfId="13964" hidden="1" xr:uid="{00000000-0005-0000-0000-0000953C0000}"/>
    <cellStyle name="20% - Accent5 11" xfId="14039" hidden="1" xr:uid="{00000000-0005-0000-0000-0000963C0000}"/>
    <cellStyle name="20% - Accent5 11" xfId="14114" hidden="1" xr:uid="{00000000-0005-0000-0000-0000973C0000}"/>
    <cellStyle name="20% - Accent5 11" xfId="14192" hidden="1" xr:uid="{00000000-0005-0000-0000-0000983C0000}"/>
    <cellStyle name="20% - Accent5 11" xfId="14778" hidden="1" xr:uid="{00000000-0005-0000-0000-0000993C0000}"/>
    <cellStyle name="20% - Accent5 11" xfId="14853" hidden="1" xr:uid="{00000000-0005-0000-0000-00009A3C0000}"/>
    <cellStyle name="20% - Accent5 11" xfId="14932" hidden="1" xr:uid="{00000000-0005-0000-0000-00009B3C0000}"/>
    <cellStyle name="20% - Accent5 11" xfId="15013" hidden="1" xr:uid="{00000000-0005-0000-0000-00009C3C0000}"/>
    <cellStyle name="20% - Accent5 11" xfId="14527" hidden="1" xr:uid="{00000000-0005-0000-0000-00009D3C0000}"/>
    <cellStyle name="20% - Accent5 11" xfId="14511" hidden="1" xr:uid="{00000000-0005-0000-0000-00009E3C0000}"/>
    <cellStyle name="20% - Accent5 11" xfId="15373" hidden="1" xr:uid="{00000000-0005-0000-0000-00009F3C0000}"/>
    <cellStyle name="20% - Accent5 11" xfId="15448" hidden="1" xr:uid="{00000000-0005-0000-0000-0000A03C0000}"/>
    <cellStyle name="20% - Accent5 11" xfId="15526" hidden="1" xr:uid="{00000000-0005-0000-0000-0000A13C0000}"/>
    <cellStyle name="20% - Accent5 11" xfId="15584" hidden="1" xr:uid="{00000000-0005-0000-0000-0000A23C0000}"/>
    <cellStyle name="20% - Accent5 11" xfId="15133" hidden="1" xr:uid="{00000000-0005-0000-0000-0000A33C0000}"/>
    <cellStyle name="20% - Accent5 11" xfId="14589" hidden="1" xr:uid="{00000000-0005-0000-0000-0000A43C0000}"/>
    <cellStyle name="20% - Accent5 11" xfId="15905" hidden="1" xr:uid="{00000000-0005-0000-0000-0000A53C0000}"/>
    <cellStyle name="20% - Accent5 11" xfId="15980" hidden="1" xr:uid="{00000000-0005-0000-0000-0000A63C0000}"/>
    <cellStyle name="20% - Accent5 11" xfId="16058" hidden="1" xr:uid="{00000000-0005-0000-0000-0000A73C0000}"/>
    <cellStyle name="20% - Accent5 11" xfId="16242" hidden="1" xr:uid="{00000000-0005-0000-0000-0000A83C0000}"/>
    <cellStyle name="20% - Accent5 11" xfId="16317" hidden="1" xr:uid="{00000000-0005-0000-0000-0000A93C0000}"/>
    <cellStyle name="20% - Accent5 11" xfId="16395" hidden="1" xr:uid="{00000000-0005-0000-0000-0000AA3C0000}"/>
    <cellStyle name="20% - Accent5 11" xfId="16579" hidden="1" xr:uid="{00000000-0005-0000-0000-0000AB3C0000}"/>
    <cellStyle name="20% - Accent5 11" xfId="16654" hidden="1" xr:uid="{00000000-0005-0000-0000-0000AC3C0000}"/>
    <cellStyle name="20% - Accent5 11" xfId="16756" hidden="1" xr:uid="{00000000-0005-0000-0000-0000AD3C0000}"/>
    <cellStyle name="20% - Accent5 11" xfId="16831" hidden="1" xr:uid="{00000000-0005-0000-0000-0000AE3C0000}"/>
    <cellStyle name="20% - Accent5 11" xfId="16906" hidden="1" xr:uid="{00000000-0005-0000-0000-0000AF3C0000}"/>
    <cellStyle name="20% - Accent5 11" xfId="16984" hidden="1" xr:uid="{00000000-0005-0000-0000-0000B03C0000}"/>
    <cellStyle name="20% - Accent5 11" xfId="17570" hidden="1" xr:uid="{00000000-0005-0000-0000-0000B13C0000}"/>
    <cellStyle name="20% - Accent5 11" xfId="17645" hidden="1" xr:uid="{00000000-0005-0000-0000-0000B23C0000}"/>
    <cellStyle name="20% - Accent5 11" xfId="17724" hidden="1" xr:uid="{00000000-0005-0000-0000-0000B33C0000}"/>
    <cellStyle name="20% - Accent5 11" xfId="17805" hidden="1" xr:uid="{00000000-0005-0000-0000-0000B43C0000}"/>
    <cellStyle name="20% - Accent5 11" xfId="17319" hidden="1" xr:uid="{00000000-0005-0000-0000-0000B53C0000}"/>
    <cellStyle name="20% - Accent5 11" xfId="17303" hidden="1" xr:uid="{00000000-0005-0000-0000-0000B63C0000}"/>
    <cellStyle name="20% - Accent5 11" xfId="18165" hidden="1" xr:uid="{00000000-0005-0000-0000-0000B73C0000}"/>
    <cellStyle name="20% - Accent5 11" xfId="18240" hidden="1" xr:uid="{00000000-0005-0000-0000-0000B83C0000}"/>
    <cellStyle name="20% - Accent5 11" xfId="18318" hidden="1" xr:uid="{00000000-0005-0000-0000-0000B93C0000}"/>
    <cellStyle name="20% - Accent5 11" xfId="18376" hidden="1" xr:uid="{00000000-0005-0000-0000-0000BA3C0000}"/>
    <cellStyle name="20% - Accent5 11" xfId="17925" hidden="1" xr:uid="{00000000-0005-0000-0000-0000BB3C0000}"/>
    <cellStyle name="20% - Accent5 11" xfId="17381" hidden="1" xr:uid="{00000000-0005-0000-0000-0000BC3C0000}"/>
    <cellStyle name="20% - Accent5 11" xfId="18697" hidden="1" xr:uid="{00000000-0005-0000-0000-0000BD3C0000}"/>
    <cellStyle name="20% - Accent5 11" xfId="18772" hidden="1" xr:uid="{00000000-0005-0000-0000-0000BE3C0000}"/>
    <cellStyle name="20% - Accent5 11" xfId="18850" hidden="1" xr:uid="{00000000-0005-0000-0000-0000BF3C0000}"/>
    <cellStyle name="20% - Accent5 11" xfId="19034" hidden="1" xr:uid="{00000000-0005-0000-0000-0000C03C0000}"/>
    <cellStyle name="20% - Accent5 11" xfId="19109" hidden="1" xr:uid="{00000000-0005-0000-0000-0000C13C0000}"/>
    <cellStyle name="20% - Accent5 11" xfId="19187" hidden="1" xr:uid="{00000000-0005-0000-0000-0000C23C0000}"/>
    <cellStyle name="20% - Accent5 11" xfId="19371" hidden="1" xr:uid="{00000000-0005-0000-0000-0000C33C0000}"/>
    <cellStyle name="20% - Accent5 11" xfId="19446" hidden="1" xr:uid="{00000000-0005-0000-0000-0000C43C0000}"/>
    <cellStyle name="20% - Accent5 11" xfId="13798" hidden="1" xr:uid="{00000000-0005-0000-0000-0000C53C0000}"/>
    <cellStyle name="20% - Accent5 11" xfId="13723" hidden="1" xr:uid="{00000000-0005-0000-0000-0000C63C0000}"/>
    <cellStyle name="20% - Accent5 11" xfId="13643" hidden="1" xr:uid="{00000000-0005-0000-0000-0000C73C0000}"/>
    <cellStyle name="20% - Accent5 11" xfId="13560" hidden="1" xr:uid="{00000000-0005-0000-0000-0000C83C0000}"/>
    <cellStyle name="20% - Accent5 11" xfId="6377" hidden="1" xr:uid="{00000000-0005-0000-0000-0000C93C0000}"/>
    <cellStyle name="20% - Accent5 11" xfId="6169" hidden="1" xr:uid="{00000000-0005-0000-0000-0000CA3C0000}"/>
    <cellStyle name="20% - Accent5 11" xfId="5904" hidden="1" xr:uid="{00000000-0005-0000-0000-0000CB3C0000}"/>
    <cellStyle name="20% - Accent5 11" xfId="5570" hidden="1" xr:uid="{00000000-0005-0000-0000-0000CC3C0000}"/>
    <cellStyle name="20% - Accent5 11" xfId="6926" hidden="1" xr:uid="{00000000-0005-0000-0000-0000CD3C0000}"/>
    <cellStyle name="20% - Accent5 11" xfId="6945" hidden="1" xr:uid="{00000000-0005-0000-0000-0000CE3C0000}"/>
    <cellStyle name="20% - Accent5 11" xfId="4256" hidden="1" xr:uid="{00000000-0005-0000-0000-0000CF3C0000}"/>
    <cellStyle name="20% - Accent5 11" xfId="4071" hidden="1" xr:uid="{00000000-0005-0000-0000-0000D03C0000}"/>
    <cellStyle name="20% - Accent5 11" xfId="3975" hidden="1" xr:uid="{00000000-0005-0000-0000-0000D13C0000}"/>
    <cellStyle name="20% - Accent5 11" xfId="3583" hidden="1" xr:uid="{00000000-0005-0000-0000-0000D23C0000}"/>
    <cellStyle name="20% - Accent5 11" xfId="5113" hidden="1" xr:uid="{00000000-0005-0000-0000-0000D33C0000}"/>
    <cellStyle name="20% - Accent5 11" xfId="6762" hidden="1" xr:uid="{00000000-0005-0000-0000-0000D43C0000}"/>
    <cellStyle name="20% - Accent5 11" xfId="2464" hidden="1" xr:uid="{00000000-0005-0000-0000-0000D53C0000}"/>
    <cellStyle name="20% - Accent5 11" xfId="2364" hidden="1" xr:uid="{00000000-0005-0000-0000-0000D63C0000}"/>
    <cellStyle name="20% - Accent5 11" xfId="2135" hidden="1" xr:uid="{00000000-0005-0000-0000-0000D73C0000}"/>
    <cellStyle name="20% - Accent5 11" xfId="1220" hidden="1" xr:uid="{00000000-0005-0000-0000-0000D83C0000}"/>
    <cellStyle name="20% - Accent5 11" xfId="1078" hidden="1" xr:uid="{00000000-0005-0000-0000-0000D93C0000}"/>
    <cellStyle name="20% - Accent5 11" xfId="912" hidden="1" xr:uid="{00000000-0005-0000-0000-0000DA3C0000}"/>
    <cellStyle name="20% - Accent5 11" xfId="19509" hidden="1" xr:uid="{00000000-0005-0000-0000-0000DB3C0000}"/>
    <cellStyle name="20% - Accent5 11" xfId="19584" hidden="1" xr:uid="{00000000-0005-0000-0000-0000DC3C0000}"/>
    <cellStyle name="20% - Accent5 11" xfId="19686" hidden="1" xr:uid="{00000000-0005-0000-0000-0000DD3C0000}"/>
    <cellStyle name="20% - Accent5 11" xfId="19761" hidden="1" xr:uid="{00000000-0005-0000-0000-0000DE3C0000}"/>
    <cellStyle name="20% - Accent5 11" xfId="19836" hidden="1" xr:uid="{00000000-0005-0000-0000-0000DF3C0000}"/>
    <cellStyle name="20% - Accent5 11" xfId="19914" hidden="1" xr:uid="{00000000-0005-0000-0000-0000E03C0000}"/>
    <cellStyle name="20% - Accent5 11" xfId="20500" hidden="1" xr:uid="{00000000-0005-0000-0000-0000E13C0000}"/>
    <cellStyle name="20% - Accent5 11" xfId="20575" hidden="1" xr:uid="{00000000-0005-0000-0000-0000E23C0000}"/>
    <cellStyle name="20% - Accent5 11" xfId="20654" hidden="1" xr:uid="{00000000-0005-0000-0000-0000E33C0000}"/>
    <cellStyle name="20% - Accent5 11" xfId="20735" hidden="1" xr:uid="{00000000-0005-0000-0000-0000E43C0000}"/>
    <cellStyle name="20% - Accent5 11" xfId="20249" hidden="1" xr:uid="{00000000-0005-0000-0000-0000E53C0000}"/>
    <cellStyle name="20% - Accent5 11" xfId="20233" hidden="1" xr:uid="{00000000-0005-0000-0000-0000E63C0000}"/>
    <cellStyle name="20% - Accent5 11" xfId="21095" hidden="1" xr:uid="{00000000-0005-0000-0000-0000E73C0000}"/>
    <cellStyle name="20% - Accent5 11" xfId="21170" hidden="1" xr:uid="{00000000-0005-0000-0000-0000E83C0000}"/>
    <cellStyle name="20% - Accent5 11" xfId="21248" hidden="1" xr:uid="{00000000-0005-0000-0000-0000E93C0000}"/>
    <cellStyle name="20% - Accent5 11" xfId="21306" hidden="1" xr:uid="{00000000-0005-0000-0000-0000EA3C0000}"/>
    <cellStyle name="20% - Accent5 11" xfId="20855" hidden="1" xr:uid="{00000000-0005-0000-0000-0000EB3C0000}"/>
    <cellStyle name="20% - Accent5 11" xfId="20311" hidden="1" xr:uid="{00000000-0005-0000-0000-0000EC3C0000}"/>
    <cellStyle name="20% - Accent5 11" xfId="21627" hidden="1" xr:uid="{00000000-0005-0000-0000-0000ED3C0000}"/>
    <cellStyle name="20% - Accent5 11" xfId="21702" hidden="1" xr:uid="{00000000-0005-0000-0000-0000EE3C0000}"/>
    <cellStyle name="20% - Accent5 11" xfId="21780" hidden="1" xr:uid="{00000000-0005-0000-0000-0000EF3C0000}"/>
    <cellStyle name="20% - Accent5 11" xfId="21964" hidden="1" xr:uid="{00000000-0005-0000-0000-0000F03C0000}"/>
    <cellStyle name="20% - Accent5 11" xfId="22039" hidden="1" xr:uid="{00000000-0005-0000-0000-0000F13C0000}"/>
    <cellStyle name="20% - Accent5 11" xfId="22117" hidden="1" xr:uid="{00000000-0005-0000-0000-0000F23C0000}"/>
    <cellStyle name="20% - Accent5 11" xfId="22301" hidden="1" xr:uid="{00000000-0005-0000-0000-0000F33C0000}"/>
    <cellStyle name="20% - Accent5 11" xfId="22376" hidden="1" xr:uid="{00000000-0005-0000-0000-0000F43C0000}"/>
    <cellStyle name="20% - Accent5 11" xfId="22478" hidden="1" xr:uid="{00000000-0005-0000-0000-0000F53C0000}"/>
    <cellStyle name="20% - Accent5 11" xfId="22553" hidden="1" xr:uid="{00000000-0005-0000-0000-0000F63C0000}"/>
    <cellStyle name="20% - Accent5 11" xfId="22628" hidden="1" xr:uid="{00000000-0005-0000-0000-0000F73C0000}"/>
    <cellStyle name="20% - Accent5 11" xfId="22706" hidden="1" xr:uid="{00000000-0005-0000-0000-0000F83C0000}"/>
    <cellStyle name="20% - Accent5 11" xfId="23292" hidden="1" xr:uid="{00000000-0005-0000-0000-0000F93C0000}"/>
    <cellStyle name="20% - Accent5 11" xfId="23367" hidden="1" xr:uid="{00000000-0005-0000-0000-0000FA3C0000}"/>
    <cellStyle name="20% - Accent5 11" xfId="23446" hidden="1" xr:uid="{00000000-0005-0000-0000-0000FB3C0000}"/>
    <cellStyle name="20% - Accent5 11" xfId="23527" hidden="1" xr:uid="{00000000-0005-0000-0000-0000FC3C0000}"/>
    <cellStyle name="20% - Accent5 11" xfId="23041" hidden="1" xr:uid="{00000000-0005-0000-0000-0000FD3C0000}"/>
    <cellStyle name="20% - Accent5 11" xfId="23025" hidden="1" xr:uid="{00000000-0005-0000-0000-0000FE3C0000}"/>
    <cellStyle name="20% - Accent5 11" xfId="23887" hidden="1" xr:uid="{00000000-0005-0000-0000-0000FF3C0000}"/>
    <cellStyle name="20% - Accent5 11" xfId="23962" hidden="1" xr:uid="{00000000-0005-0000-0000-0000003D0000}"/>
    <cellStyle name="20% - Accent5 11" xfId="24040" hidden="1" xr:uid="{00000000-0005-0000-0000-0000013D0000}"/>
    <cellStyle name="20% - Accent5 11" xfId="24098" hidden="1" xr:uid="{00000000-0005-0000-0000-0000023D0000}"/>
    <cellStyle name="20% - Accent5 11" xfId="23647" hidden="1" xr:uid="{00000000-0005-0000-0000-0000033D0000}"/>
    <cellStyle name="20% - Accent5 11" xfId="23103" hidden="1" xr:uid="{00000000-0005-0000-0000-0000043D0000}"/>
    <cellStyle name="20% - Accent5 11" xfId="24419" hidden="1" xr:uid="{00000000-0005-0000-0000-0000053D0000}"/>
    <cellStyle name="20% - Accent5 11" xfId="24494" hidden="1" xr:uid="{00000000-0005-0000-0000-0000063D0000}"/>
    <cellStyle name="20% - Accent5 11" xfId="24572" hidden="1" xr:uid="{00000000-0005-0000-0000-0000073D0000}"/>
    <cellStyle name="20% - Accent5 11" xfId="24756" hidden="1" xr:uid="{00000000-0005-0000-0000-0000083D0000}"/>
    <cellStyle name="20% - Accent5 11" xfId="24831" hidden="1" xr:uid="{00000000-0005-0000-0000-0000093D0000}"/>
    <cellStyle name="20% - Accent5 11" xfId="24909" hidden="1" xr:uid="{00000000-0005-0000-0000-00000A3D0000}"/>
    <cellStyle name="20% - Accent5 11" xfId="25093" hidden="1" xr:uid="{00000000-0005-0000-0000-00000B3D0000}"/>
    <cellStyle name="20% - Accent5 11" xfId="25168" hidden="1" xr:uid="{00000000-0005-0000-0000-00000C3D0000}"/>
    <cellStyle name="20% - Accent5 11" xfId="25281" hidden="1" xr:uid="{00000000-0005-0000-0000-00000D3D0000}"/>
    <cellStyle name="20% - Accent5 11" xfId="25360" hidden="1" xr:uid="{00000000-0005-0000-0000-00000E3D0000}"/>
    <cellStyle name="20% - Accent5 11" xfId="25492" hidden="1" xr:uid="{00000000-0005-0000-0000-00000F3D0000}"/>
    <cellStyle name="20% - Accent5 11" xfId="25716" hidden="1" xr:uid="{00000000-0005-0000-0000-0000103D0000}"/>
    <cellStyle name="20% - Accent5 11" xfId="27083" hidden="1" xr:uid="{00000000-0005-0000-0000-0000113D0000}"/>
    <cellStyle name="20% - Accent5 11" xfId="27230" hidden="1" xr:uid="{00000000-0005-0000-0000-0000123D0000}"/>
    <cellStyle name="20% - Accent5 11" xfId="27431" hidden="1" xr:uid="{00000000-0005-0000-0000-0000133D0000}"/>
    <cellStyle name="20% - Accent5 11" xfId="27681" hidden="1" xr:uid="{00000000-0005-0000-0000-0000143D0000}"/>
    <cellStyle name="20% - Accent5 11" xfId="26624" hidden="1" xr:uid="{00000000-0005-0000-0000-0000153D0000}"/>
    <cellStyle name="20% - Accent5 11" xfId="26607" hidden="1" xr:uid="{00000000-0005-0000-0000-0000163D0000}"/>
    <cellStyle name="20% - Accent5 11" xfId="28643" hidden="1" xr:uid="{00000000-0005-0000-0000-0000173D0000}"/>
    <cellStyle name="20% - Accent5 11" xfId="28772" hidden="1" xr:uid="{00000000-0005-0000-0000-0000183D0000}"/>
    <cellStyle name="20% - Accent5 11" xfId="28932" hidden="1" xr:uid="{00000000-0005-0000-0000-0000193D0000}"/>
    <cellStyle name="20% - Accent5 11" xfId="29161" hidden="1" xr:uid="{00000000-0005-0000-0000-00001A3D0000}"/>
    <cellStyle name="20% - Accent5 11" xfId="28021" hidden="1" xr:uid="{00000000-0005-0000-0000-00001B3D0000}"/>
    <cellStyle name="20% - Accent5 11" xfId="26792" hidden="1" xr:uid="{00000000-0005-0000-0000-00001C3D0000}"/>
    <cellStyle name="20% - Accent5 11" xfId="30136" hidden="1" xr:uid="{00000000-0005-0000-0000-00001D3D0000}"/>
    <cellStyle name="20% - Accent5 11" xfId="30233" hidden="1" xr:uid="{00000000-0005-0000-0000-00001E3D0000}"/>
    <cellStyle name="20% - Accent5 11" xfId="30427" hidden="1" xr:uid="{00000000-0005-0000-0000-00001F3D0000}"/>
    <cellStyle name="20% - Accent5 11" xfId="31148" hidden="1" xr:uid="{00000000-0005-0000-0000-0000203D0000}"/>
    <cellStyle name="20% - Accent5 11" xfId="31284" hidden="1" xr:uid="{00000000-0005-0000-0000-0000213D0000}"/>
    <cellStyle name="20% - Accent5 11" xfId="31461" hidden="1" xr:uid="{00000000-0005-0000-0000-0000223D0000}"/>
    <cellStyle name="20% - Accent5 11" xfId="32148" hidden="1" xr:uid="{00000000-0005-0000-0000-0000233D0000}"/>
    <cellStyle name="20% - Accent5 11" xfId="32255" hidden="1" xr:uid="{00000000-0005-0000-0000-0000243D0000}"/>
    <cellStyle name="20% - Accent5 11" xfId="32937" hidden="1" xr:uid="{00000000-0005-0000-0000-0000253D0000}"/>
    <cellStyle name="20% - Accent5 11" xfId="33012" hidden="1" xr:uid="{00000000-0005-0000-0000-0000263D0000}"/>
    <cellStyle name="20% - Accent5 11" xfId="33087" hidden="1" xr:uid="{00000000-0005-0000-0000-0000273D0000}"/>
    <cellStyle name="20% - Accent5 11" xfId="33165" hidden="1" xr:uid="{00000000-0005-0000-0000-0000283D0000}"/>
    <cellStyle name="20% - Accent5 11" xfId="33751" hidden="1" xr:uid="{00000000-0005-0000-0000-0000293D0000}"/>
    <cellStyle name="20% - Accent5 11" xfId="33826" hidden="1" xr:uid="{00000000-0005-0000-0000-00002A3D0000}"/>
    <cellStyle name="20% - Accent5 11" xfId="33905" hidden="1" xr:uid="{00000000-0005-0000-0000-00002B3D0000}"/>
    <cellStyle name="20% - Accent5 11" xfId="33986" hidden="1" xr:uid="{00000000-0005-0000-0000-00002C3D0000}"/>
    <cellStyle name="20% - Accent5 11" xfId="33500" hidden="1" xr:uid="{00000000-0005-0000-0000-00002D3D0000}"/>
    <cellStyle name="20% - Accent5 11" xfId="33484" hidden="1" xr:uid="{00000000-0005-0000-0000-00002E3D0000}"/>
    <cellStyle name="20% - Accent5 11" xfId="34346" hidden="1" xr:uid="{00000000-0005-0000-0000-00002F3D0000}"/>
    <cellStyle name="20% - Accent5 11" xfId="34421" hidden="1" xr:uid="{00000000-0005-0000-0000-0000303D0000}"/>
    <cellStyle name="20% - Accent5 11" xfId="34499" hidden="1" xr:uid="{00000000-0005-0000-0000-0000313D0000}"/>
    <cellStyle name="20% - Accent5 11" xfId="34557" hidden="1" xr:uid="{00000000-0005-0000-0000-0000323D0000}"/>
    <cellStyle name="20% - Accent5 11" xfId="34106" hidden="1" xr:uid="{00000000-0005-0000-0000-0000333D0000}"/>
    <cellStyle name="20% - Accent5 11" xfId="33562" hidden="1" xr:uid="{00000000-0005-0000-0000-0000343D0000}"/>
    <cellStyle name="20% - Accent5 11" xfId="34878" hidden="1" xr:uid="{00000000-0005-0000-0000-0000353D0000}"/>
    <cellStyle name="20% - Accent5 11" xfId="34953" hidden="1" xr:uid="{00000000-0005-0000-0000-0000363D0000}"/>
    <cellStyle name="20% - Accent5 11" xfId="35031" hidden="1" xr:uid="{00000000-0005-0000-0000-0000373D0000}"/>
    <cellStyle name="20% - Accent5 11" xfId="35215" hidden="1" xr:uid="{00000000-0005-0000-0000-0000383D0000}"/>
    <cellStyle name="20% - Accent5 11" xfId="35290" hidden="1" xr:uid="{00000000-0005-0000-0000-0000393D0000}"/>
    <cellStyle name="20% - Accent5 11" xfId="35368" hidden="1" xr:uid="{00000000-0005-0000-0000-00003A3D0000}"/>
    <cellStyle name="20% - Accent5 11" xfId="35552" hidden="1" xr:uid="{00000000-0005-0000-0000-00003B3D0000}"/>
    <cellStyle name="20% - Accent5 11" xfId="35627" hidden="1" xr:uid="{00000000-0005-0000-0000-00003C3D0000}"/>
    <cellStyle name="20% - Accent5 11" xfId="35729" hidden="1" xr:uid="{00000000-0005-0000-0000-00003D3D0000}"/>
    <cellStyle name="20% - Accent5 11" xfId="35804" hidden="1" xr:uid="{00000000-0005-0000-0000-00003E3D0000}"/>
    <cellStyle name="20% - Accent5 11" xfId="35879" hidden="1" xr:uid="{00000000-0005-0000-0000-00003F3D0000}"/>
    <cellStyle name="20% - Accent5 11" xfId="35957" hidden="1" xr:uid="{00000000-0005-0000-0000-0000403D0000}"/>
    <cellStyle name="20% - Accent5 11" xfId="36543" hidden="1" xr:uid="{00000000-0005-0000-0000-0000413D0000}"/>
    <cellStyle name="20% - Accent5 11" xfId="36618" hidden="1" xr:uid="{00000000-0005-0000-0000-0000423D0000}"/>
    <cellStyle name="20% - Accent5 11" xfId="36697" hidden="1" xr:uid="{00000000-0005-0000-0000-0000433D0000}"/>
    <cellStyle name="20% - Accent5 11" xfId="36778" hidden="1" xr:uid="{00000000-0005-0000-0000-0000443D0000}"/>
    <cellStyle name="20% - Accent5 11" xfId="36292" hidden="1" xr:uid="{00000000-0005-0000-0000-0000453D0000}"/>
    <cellStyle name="20% - Accent5 11" xfId="36276" hidden="1" xr:uid="{00000000-0005-0000-0000-0000463D0000}"/>
    <cellStyle name="20% - Accent5 11" xfId="37138" hidden="1" xr:uid="{00000000-0005-0000-0000-0000473D0000}"/>
    <cellStyle name="20% - Accent5 11" xfId="37213" hidden="1" xr:uid="{00000000-0005-0000-0000-0000483D0000}"/>
    <cellStyle name="20% - Accent5 11" xfId="37291" hidden="1" xr:uid="{00000000-0005-0000-0000-0000493D0000}"/>
    <cellStyle name="20% - Accent5 11" xfId="37349" hidden="1" xr:uid="{00000000-0005-0000-0000-00004A3D0000}"/>
    <cellStyle name="20% - Accent5 11" xfId="36898" hidden="1" xr:uid="{00000000-0005-0000-0000-00004B3D0000}"/>
    <cellStyle name="20% - Accent5 11" xfId="36354" hidden="1" xr:uid="{00000000-0005-0000-0000-00004C3D0000}"/>
    <cellStyle name="20% - Accent5 11" xfId="37670" hidden="1" xr:uid="{00000000-0005-0000-0000-00004D3D0000}"/>
    <cellStyle name="20% - Accent5 11" xfId="37745" hidden="1" xr:uid="{00000000-0005-0000-0000-00004E3D0000}"/>
    <cellStyle name="20% - Accent5 11" xfId="37823" hidden="1" xr:uid="{00000000-0005-0000-0000-00004F3D0000}"/>
    <cellStyle name="20% - Accent5 11" xfId="38007" hidden="1" xr:uid="{00000000-0005-0000-0000-0000503D0000}"/>
    <cellStyle name="20% - Accent5 11" xfId="38082" hidden="1" xr:uid="{00000000-0005-0000-0000-0000513D0000}"/>
    <cellStyle name="20% - Accent5 11" xfId="38160" hidden="1" xr:uid="{00000000-0005-0000-0000-0000523D0000}"/>
    <cellStyle name="20% - Accent5 11" xfId="38344" hidden="1" xr:uid="{00000000-0005-0000-0000-0000533D0000}"/>
    <cellStyle name="20% - Accent5 11" xfId="38419" hidden="1" xr:uid="{00000000-0005-0000-0000-0000543D0000}"/>
    <cellStyle name="20% - Accent5 11" xfId="32666" hidden="1" xr:uid="{00000000-0005-0000-0000-0000553D0000}"/>
    <cellStyle name="20% - Accent5 11" xfId="32591" hidden="1" xr:uid="{00000000-0005-0000-0000-0000563D0000}"/>
    <cellStyle name="20% - Accent5 11" xfId="32511" hidden="1" xr:uid="{00000000-0005-0000-0000-0000573D0000}"/>
    <cellStyle name="20% - Accent5 11" xfId="32425" hidden="1" xr:uid="{00000000-0005-0000-0000-0000583D0000}"/>
    <cellStyle name="20% - Accent5 11" xfId="30652" hidden="1" xr:uid="{00000000-0005-0000-0000-0000593D0000}"/>
    <cellStyle name="20% - Accent5 11" xfId="30570" hidden="1" xr:uid="{00000000-0005-0000-0000-00005A3D0000}"/>
    <cellStyle name="20% - Accent5 11" xfId="30476" hidden="1" xr:uid="{00000000-0005-0000-0000-00005B3D0000}"/>
    <cellStyle name="20% - Accent5 11" xfId="30073" hidden="1" xr:uid="{00000000-0005-0000-0000-00005C3D0000}"/>
    <cellStyle name="20% - Accent5 11" xfId="31352" hidden="1" xr:uid="{00000000-0005-0000-0000-00005D3D0000}"/>
    <cellStyle name="20% - Accent5 11" xfId="31400" hidden="1" xr:uid="{00000000-0005-0000-0000-00005E3D0000}"/>
    <cellStyle name="20% - Accent5 11" xfId="28966" hidden="1" xr:uid="{00000000-0005-0000-0000-00005F3D0000}"/>
    <cellStyle name="20% - Accent5 11" xfId="28804" hidden="1" xr:uid="{00000000-0005-0000-0000-0000603D0000}"/>
    <cellStyle name="20% - Accent5 11" xfId="28599" hidden="1" xr:uid="{00000000-0005-0000-0000-0000613D0000}"/>
    <cellStyle name="20% - Accent5 11" xfId="28491" hidden="1" xr:uid="{00000000-0005-0000-0000-0000623D0000}"/>
    <cellStyle name="20% - Accent5 11" xfId="29797" hidden="1" xr:uid="{00000000-0005-0000-0000-0000633D0000}"/>
    <cellStyle name="20% - Accent5 11" xfId="31059" hidden="1" xr:uid="{00000000-0005-0000-0000-0000643D0000}"/>
    <cellStyle name="20% - Accent5 11" xfId="27296" hidden="1" xr:uid="{00000000-0005-0000-0000-0000653D0000}"/>
    <cellStyle name="20% - Accent5 11" xfId="27113" hidden="1" xr:uid="{00000000-0005-0000-0000-0000663D0000}"/>
    <cellStyle name="20% - Accent5 11" xfId="26942" hidden="1" xr:uid="{00000000-0005-0000-0000-0000673D0000}"/>
    <cellStyle name="20% - Accent5 11" xfId="26228" hidden="1" xr:uid="{00000000-0005-0000-0000-0000683D0000}"/>
    <cellStyle name="20% - Accent5 11" xfId="26113" hidden="1" xr:uid="{00000000-0005-0000-0000-0000693D0000}"/>
    <cellStyle name="20% - Accent5 11" xfId="25878" hidden="1" xr:uid="{00000000-0005-0000-0000-00006A3D0000}"/>
    <cellStyle name="20% - Accent5 11" xfId="38489" hidden="1" xr:uid="{00000000-0005-0000-0000-00006B3D0000}"/>
    <cellStyle name="20% - Accent5 11" xfId="38568" hidden="1" xr:uid="{00000000-0005-0000-0000-00006C3D0000}"/>
    <cellStyle name="20% - Accent5 11" xfId="39092" hidden="1" xr:uid="{00000000-0005-0000-0000-00006D3D0000}"/>
    <cellStyle name="20% - Accent5 11" xfId="39167" hidden="1" xr:uid="{00000000-0005-0000-0000-00006E3D0000}"/>
    <cellStyle name="20% - Accent5 11" xfId="39242" hidden="1" xr:uid="{00000000-0005-0000-0000-00006F3D0000}"/>
    <cellStyle name="20% - Accent5 11" xfId="39320" hidden="1" xr:uid="{00000000-0005-0000-0000-0000703D0000}"/>
    <cellStyle name="20% - Accent5 11" xfId="39906" hidden="1" xr:uid="{00000000-0005-0000-0000-0000713D0000}"/>
    <cellStyle name="20% - Accent5 11" xfId="39981" hidden="1" xr:uid="{00000000-0005-0000-0000-0000723D0000}"/>
    <cellStyle name="20% - Accent5 11" xfId="40060" hidden="1" xr:uid="{00000000-0005-0000-0000-0000733D0000}"/>
    <cellStyle name="20% - Accent5 11" xfId="40141" hidden="1" xr:uid="{00000000-0005-0000-0000-0000743D0000}"/>
    <cellStyle name="20% - Accent5 11" xfId="39655" hidden="1" xr:uid="{00000000-0005-0000-0000-0000753D0000}"/>
    <cellStyle name="20% - Accent5 11" xfId="39639" hidden="1" xr:uid="{00000000-0005-0000-0000-0000763D0000}"/>
    <cellStyle name="20% - Accent5 11" xfId="40501" hidden="1" xr:uid="{00000000-0005-0000-0000-0000773D0000}"/>
    <cellStyle name="20% - Accent5 11" xfId="40576" hidden="1" xr:uid="{00000000-0005-0000-0000-0000783D0000}"/>
    <cellStyle name="20% - Accent5 11" xfId="40654" hidden="1" xr:uid="{00000000-0005-0000-0000-0000793D0000}"/>
    <cellStyle name="20% - Accent5 11" xfId="40712" hidden="1" xr:uid="{00000000-0005-0000-0000-00007A3D0000}"/>
    <cellStyle name="20% - Accent5 11" xfId="40261" hidden="1" xr:uid="{00000000-0005-0000-0000-00007B3D0000}"/>
    <cellStyle name="20% - Accent5 11" xfId="39717" hidden="1" xr:uid="{00000000-0005-0000-0000-00007C3D0000}"/>
    <cellStyle name="20% - Accent5 11" xfId="41033" hidden="1" xr:uid="{00000000-0005-0000-0000-00007D3D0000}"/>
    <cellStyle name="20% - Accent5 11" xfId="41108" hidden="1" xr:uid="{00000000-0005-0000-0000-00007E3D0000}"/>
    <cellStyle name="20% - Accent5 11" xfId="41186" hidden="1" xr:uid="{00000000-0005-0000-0000-00007F3D0000}"/>
    <cellStyle name="20% - Accent5 11" xfId="41370" hidden="1" xr:uid="{00000000-0005-0000-0000-0000803D0000}"/>
    <cellStyle name="20% - Accent5 11" xfId="41445" hidden="1" xr:uid="{00000000-0005-0000-0000-0000813D0000}"/>
    <cellStyle name="20% - Accent5 11" xfId="41523" hidden="1" xr:uid="{00000000-0005-0000-0000-0000823D0000}"/>
    <cellStyle name="20% - Accent5 11" xfId="41707" hidden="1" xr:uid="{00000000-0005-0000-0000-0000833D0000}"/>
    <cellStyle name="20% - Accent5 11" xfId="41782" hidden="1" xr:uid="{00000000-0005-0000-0000-0000843D0000}"/>
    <cellStyle name="20% - Accent5 11" xfId="41884" hidden="1" xr:uid="{00000000-0005-0000-0000-0000853D0000}"/>
    <cellStyle name="20% - Accent5 11" xfId="41959" hidden="1" xr:uid="{00000000-0005-0000-0000-0000863D0000}"/>
    <cellStyle name="20% - Accent5 11" xfId="42034" hidden="1" xr:uid="{00000000-0005-0000-0000-0000873D0000}"/>
    <cellStyle name="20% - Accent5 11" xfId="42112" hidden="1" xr:uid="{00000000-0005-0000-0000-0000883D0000}"/>
    <cellStyle name="20% - Accent5 11" xfId="42698" hidden="1" xr:uid="{00000000-0005-0000-0000-0000893D0000}"/>
    <cellStyle name="20% - Accent5 11" xfId="42773" hidden="1" xr:uid="{00000000-0005-0000-0000-00008A3D0000}"/>
    <cellStyle name="20% - Accent5 11" xfId="42852" hidden="1" xr:uid="{00000000-0005-0000-0000-00008B3D0000}"/>
    <cellStyle name="20% - Accent5 11" xfId="42933" hidden="1" xr:uid="{00000000-0005-0000-0000-00008C3D0000}"/>
    <cellStyle name="20% - Accent5 11" xfId="42447" hidden="1" xr:uid="{00000000-0005-0000-0000-00008D3D0000}"/>
    <cellStyle name="20% - Accent5 11" xfId="42431" hidden="1" xr:uid="{00000000-0005-0000-0000-00008E3D0000}"/>
    <cellStyle name="20% - Accent5 11" xfId="43293" hidden="1" xr:uid="{00000000-0005-0000-0000-00008F3D0000}"/>
    <cellStyle name="20% - Accent5 11" xfId="43368" hidden="1" xr:uid="{00000000-0005-0000-0000-0000903D0000}"/>
    <cellStyle name="20% - Accent5 11" xfId="43446" hidden="1" xr:uid="{00000000-0005-0000-0000-0000913D0000}"/>
    <cellStyle name="20% - Accent5 11" xfId="43504" hidden="1" xr:uid="{00000000-0005-0000-0000-0000923D0000}"/>
    <cellStyle name="20% - Accent5 11" xfId="43053" hidden="1" xr:uid="{00000000-0005-0000-0000-0000933D0000}"/>
    <cellStyle name="20% - Accent5 11" xfId="42509" hidden="1" xr:uid="{00000000-0005-0000-0000-0000943D0000}"/>
    <cellStyle name="20% - Accent5 11" xfId="43825" hidden="1" xr:uid="{00000000-0005-0000-0000-0000953D0000}"/>
    <cellStyle name="20% - Accent5 11" xfId="43900" hidden="1" xr:uid="{00000000-0005-0000-0000-0000963D0000}"/>
    <cellStyle name="20% - Accent5 11" xfId="43978" hidden="1" xr:uid="{00000000-0005-0000-0000-0000973D0000}"/>
    <cellStyle name="20% - Accent5 11" xfId="44162" hidden="1" xr:uid="{00000000-0005-0000-0000-0000983D0000}"/>
    <cellStyle name="20% - Accent5 11" xfId="44237" hidden="1" xr:uid="{00000000-0005-0000-0000-0000993D0000}"/>
    <cellStyle name="20% - Accent5 11" xfId="44315" hidden="1" xr:uid="{00000000-0005-0000-0000-00009A3D0000}"/>
    <cellStyle name="20% - Accent5 11" xfId="44499" hidden="1" xr:uid="{00000000-0005-0000-0000-00009B3D0000}"/>
    <cellStyle name="20% - Accent5 11" xfId="44574" hidden="1" xr:uid="{00000000-0005-0000-0000-00009C3D0000}"/>
    <cellStyle name="20% - Accent5 11" xfId="38926" hidden="1" xr:uid="{00000000-0005-0000-0000-00009D3D0000}"/>
    <cellStyle name="20% - Accent5 11" xfId="38851" hidden="1" xr:uid="{00000000-0005-0000-0000-00009E3D0000}"/>
    <cellStyle name="20% - Accent5 11" xfId="38771" hidden="1" xr:uid="{00000000-0005-0000-0000-00009F3D0000}"/>
    <cellStyle name="20% - Accent5 11" xfId="38688" hidden="1" xr:uid="{00000000-0005-0000-0000-0000A03D0000}"/>
    <cellStyle name="20% - Accent5 11" xfId="31505" hidden="1" xr:uid="{00000000-0005-0000-0000-0000A13D0000}"/>
    <cellStyle name="20% - Accent5 11" xfId="31297" hidden="1" xr:uid="{00000000-0005-0000-0000-0000A23D0000}"/>
    <cellStyle name="20% - Accent5 11" xfId="31032" hidden="1" xr:uid="{00000000-0005-0000-0000-0000A33D0000}"/>
    <cellStyle name="20% - Accent5 11" xfId="30698" hidden="1" xr:uid="{00000000-0005-0000-0000-0000A43D0000}"/>
    <cellStyle name="20% - Accent5 11" xfId="32054" hidden="1" xr:uid="{00000000-0005-0000-0000-0000A53D0000}"/>
    <cellStyle name="20% - Accent5 11" xfId="32073" hidden="1" xr:uid="{00000000-0005-0000-0000-0000A63D0000}"/>
    <cellStyle name="20% - Accent5 11" xfId="29384" hidden="1" xr:uid="{00000000-0005-0000-0000-0000A73D0000}"/>
    <cellStyle name="20% - Accent5 11" xfId="29199" hidden="1" xr:uid="{00000000-0005-0000-0000-0000A83D0000}"/>
    <cellStyle name="20% - Accent5 11" xfId="29103" hidden="1" xr:uid="{00000000-0005-0000-0000-0000A93D0000}"/>
    <cellStyle name="20% - Accent5 11" xfId="28711" hidden="1" xr:uid="{00000000-0005-0000-0000-0000AA3D0000}"/>
    <cellStyle name="20% - Accent5 11" xfId="30241" hidden="1" xr:uid="{00000000-0005-0000-0000-0000AB3D0000}"/>
    <cellStyle name="20% - Accent5 11" xfId="31890" hidden="1" xr:uid="{00000000-0005-0000-0000-0000AC3D0000}"/>
    <cellStyle name="20% - Accent5 11" xfId="27592" hidden="1" xr:uid="{00000000-0005-0000-0000-0000AD3D0000}"/>
    <cellStyle name="20% - Accent5 11" xfId="27492" hidden="1" xr:uid="{00000000-0005-0000-0000-0000AE3D0000}"/>
    <cellStyle name="20% - Accent5 11" xfId="27263" hidden="1" xr:uid="{00000000-0005-0000-0000-0000AF3D0000}"/>
    <cellStyle name="20% - Accent5 11" xfId="26348" hidden="1" xr:uid="{00000000-0005-0000-0000-0000B03D0000}"/>
    <cellStyle name="20% - Accent5 11" xfId="26206" hidden="1" xr:uid="{00000000-0005-0000-0000-0000B13D0000}"/>
    <cellStyle name="20% - Accent5 11" xfId="26040" hidden="1" xr:uid="{00000000-0005-0000-0000-0000B23D0000}"/>
    <cellStyle name="20% - Accent5 11" xfId="44637" hidden="1" xr:uid="{00000000-0005-0000-0000-0000B33D0000}"/>
    <cellStyle name="20% - Accent5 11" xfId="44712" hidden="1" xr:uid="{00000000-0005-0000-0000-0000B43D0000}"/>
    <cellStyle name="20% - Accent5 11" xfId="44814" hidden="1" xr:uid="{00000000-0005-0000-0000-0000B53D0000}"/>
    <cellStyle name="20% - Accent5 11" xfId="44889" hidden="1" xr:uid="{00000000-0005-0000-0000-0000B63D0000}"/>
    <cellStyle name="20% - Accent5 11" xfId="44964" hidden="1" xr:uid="{00000000-0005-0000-0000-0000B73D0000}"/>
    <cellStyle name="20% - Accent5 11" xfId="45042" hidden="1" xr:uid="{00000000-0005-0000-0000-0000B83D0000}"/>
    <cellStyle name="20% - Accent5 11" xfId="45628" hidden="1" xr:uid="{00000000-0005-0000-0000-0000B93D0000}"/>
    <cellStyle name="20% - Accent5 11" xfId="45703" hidden="1" xr:uid="{00000000-0005-0000-0000-0000BA3D0000}"/>
    <cellStyle name="20% - Accent5 11" xfId="45782" hidden="1" xr:uid="{00000000-0005-0000-0000-0000BB3D0000}"/>
    <cellStyle name="20% - Accent5 11" xfId="45863" hidden="1" xr:uid="{00000000-0005-0000-0000-0000BC3D0000}"/>
    <cellStyle name="20% - Accent5 11" xfId="45377" hidden="1" xr:uid="{00000000-0005-0000-0000-0000BD3D0000}"/>
    <cellStyle name="20% - Accent5 11" xfId="45361" hidden="1" xr:uid="{00000000-0005-0000-0000-0000BE3D0000}"/>
    <cellStyle name="20% - Accent5 11" xfId="46223" hidden="1" xr:uid="{00000000-0005-0000-0000-0000BF3D0000}"/>
    <cellStyle name="20% - Accent5 11" xfId="46298" hidden="1" xr:uid="{00000000-0005-0000-0000-0000C03D0000}"/>
    <cellStyle name="20% - Accent5 11" xfId="46376" hidden="1" xr:uid="{00000000-0005-0000-0000-0000C13D0000}"/>
    <cellStyle name="20% - Accent5 11" xfId="46434" hidden="1" xr:uid="{00000000-0005-0000-0000-0000C23D0000}"/>
    <cellStyle name="20% - Accent5 11" xfId="45983" hidden="1" xr:uid="{00000000-0005-0000-0000-0000C33D0000}"/>
    <cellStyle name="20% - Accent5 11" xfId="45439" hidden="1" xr:uid="{00000000-0005-0000-0000-0000C43D0000}"/>
    <cellStyle name="20% - Accent5 11" xfId="46755" hidden="1" xr:uid="{00000000-0005-0000-0000-0000C53D0000}"/>
    <cellStyle name="20% - Accent5 11" xfId="46830" hidden="1" xr:uid="{00000000-0005-0000-0000-0000C63D0000}"/>
    <cellStyle name="20% - Accent5 11" xfId="46908" hidden="1" xr:uid="{00000000-0005-0000-0000-0000C73D0000}"/>
    <cellStyle name="20% - Accent5 11" xfId="47092" hidden="1" xr:uid="{00000000-0005-0000-0000-0000C83D0000}"/>
    <cellStyle name="20% - Accent5 11" xfId="47167" hidden="1" xr:uid="{00000000-0005-0000-0000-0000C93D0000}"/>
    <cellStyle name="20% - Accent5 11" xfId="47245" hidden="1" xr:uid="{00000000-0005-0000-0000-0000CA3D0000}"/>
    <cellStyle name="20% - Accent5 11" xfId="47429" hidden="1" xr:uid="{00000000-0005-0000-0000-0000CB3D0000}"/>
    <cellStyle name="20% - Accent5 11" xfId="47504" hidden="1" xr:uid="{00000000-0005-0000-0000-0000CC3D0000}"/>
    <cellStyle name="20% - Accent5 11" xfId="47606" hidden="1" xr:uid="{00000000-0005-0000-0000-0000CD3D0000}"/>
    <cellStyle name="20% - Accent5 11" xfId="47681" hidden="1" xr:uid="{00000000-0005-0000-0000-0000CE3D0000}"/>
    <cellStyle name="20% - Accent5 11" xfId="47756" hidden="1" xr:uid="{00000000-0005-0000-0000-0000CF3D0000}"/>
    <cellStyle name="20% - Accent5 11" xfId="47834" hidden="1" xr:uid="{00000000-0005-0000-0000-0000D03D0000}"/>
    <cellStyle name="20% - Accent5 11" xfId="48420" hidden="1" xr:uid="{00000000-0005-0000-0000-0000D13D0000}"/>
    <cellStyle name="20% - Accent5 11" xfId="48495" hidden="1" xr:uid="{00000000-0005-0000-0000-0000D23D0000}"/>
    <cellStyle name="20% - Accent5 11" xfId="48574" hidden="1" xr:uid="{00000000-0005-0000-0000-0000D33D0000}"/>
    <cellStyle name="20% - Accent5 11" xfId="48655" hidden="1" xr:uid="{00000000-0005-0000-0000-0000D43D0000}"/>
    <cellStyle name="20% - Accent5 11" xfId="48169" hidden="1" xr:uid="{00000000-0005-0000-0000-0000D53D0000}"/>
    <cellStyle name="20% - Accent5 11" xfId="48153" hidden="1" xr:uid="{00000000-0005-0000-0000-0000D63D0000}"/>
    <cellStyle name="20% - Accent5 11" xfId="49015" hidden="1" xr:uid="{00000000-0005-0000-0000-0000D73D0000}"/>
    <cellStyle name="20% - Accent5 11" xfId="49090" hidden="1" xr:uid="{00000000-0005-0000-0000-0000D83D0000}"/>
    <cellStyle name="20% - Accent5 11" xfId="49168" hidden="1" xr:uid="{00000000-0005-0000-0000-0000D93D0000}"/>
    <cellStyle name="20% - Accent5 11" xfId="49226" hidden="1" xr:uid="{00000000-0005-0000-0000-0000DA3D0000}"/>
    <cellStyle name="20% - Accent5 11" xfId="48775" hidden="1" xr:uid="{00000000-0005-0000-0000-0000DB3D0000}"/>
    <cellStyle name="20% - Accent5 11" xfId="48231" hidden="1" xr:uid="{00000000-0005-0000-0000-0000DC3D0000}"/>
    <cellStyle name="20% - Accent5 11" xfId="49547" hidden="1" xr:uid="{00000000-0005-0000-0000-0000DD3D0000}"/>
    <cellStyle name="20% - Accent5 11" xfId="49622" hidden="1" xr:uid="{00000000-0005-0000-0000-0000DE3D0000}"/>
    <cellStyle name="20% - Accent5 11" xfId="49700" hidden="1" xr:uid="{00000000-0005-0000-0000-0000DF3D0000}"/>
    <cellStyle name="20% - Accent5 11" xfId="49884" hidden="1" xr:uid="{00000000-0005-0000-0000-0000E03D0000}"/>
    <cellStyle name="20% - Accent5 11" xfId="49959" hidden="1" xr:uid="{00000000-0005-0000-0000-0000E13D0000}"/>
    <cellStyle name="20% - Accent5 11" xfId="50037" hidden="1" xr:uid="{00000000-0005-0000-0000-0000E23D0000}"/>
    <cellStyle name="20% - Accent5 11" xfId="50221" hidden="1" xr:uid="{00000000-0005-0000-0000-0000E33D0000}"/>
    <cellStyle name="20% - Accent5 11" xfId="50296" hidden="1" xr:uid="{00000000-0005-0000-0000-0000E43D0000}"/>
    <cellStyle name="20% - Accent5 12" xfId="601" hidden="1" xr:uid="{00000000-0005-0000-0000-0000E53D0000}"/>
    <cellStyle name="20% - Accent5 12" xfId="784" hidden="1" xr:uid="{00000000-0005-0000-0000-0000E63D0000}"/>
    <cellStyle name="20% - Accent5 12" xfId="2803" hidden="1" xr:uid="{00000000-0005-0000-0000-0000E73D0000}"/>
    <cellStyle name="20% - Accent5 12" xfId="3167" hidden="1" xr:uid="{00000000-0005-0000-0000-0000E83D0000}"/>
    <cellStyle name="20% - Accent5 12" xfId="4331" hidden="1" xr:uid="{00000000-0005-0000-0000-0000E93D0000}"/>
    <cellStyle name="20% - Accent5 12" xfId="4787" hidden="1" xr:uid="{00000000-0005-0000-0000-0000EA3D0000}"/>
    <cellStyle name="20% - Accent5 12" xfId="5628" hidden="1" xr:uid="{00000000-0005-0000-0000-0000EB3D0000}"/>
    <cellStyle name="20% - Accent5 12" xfId="6641" hidden="1" xr:uid="{00000000-0005-0000-0000-0000EC3D0000}"/>
    <cellStyle name="20% - Accent5 12" xfId="8050" hidden="1" xr:uid="{00000000-0005-0000-0000-0000ED3D0000}"/>
    <cellStyle name="20% - Accent5 12" xfId="8165" hidden="1" xr:uid="{00000000-0005-0000-0000-0000EE3D0000}"/>
    <cellStyle name="20% - Accent5 12" xfId="8888" hidden="1" xr:uid="{00000000-0005-0000-0000-0000EF3D0000}"/>
    <cellStyle name="20% - Accent5 12" xfId="9061" hidden="1" xr:uid="{00000000-0005-0000-0000-0000F03D0000}"/>
    <cellStyle name="20% - Accent5 12" xfId="9454" hidden="1" xr:uid="{00000000-0005-0000-0000-0000F13D0000}"/>
    <cellStyle name="20% - Accent5 12" xfId="9602" hidden="1" xr:uid="{00000000-0005-0000-0000-0000F23D0000}"/>
    <cellStyle name="20% - Accent5 12" xfId="9940" hidden="1" xr:uid="{00000000-0005-0000-0000-0000F33D0000}"/>
    <cellStyle name="20% - Accent5 12" xfId="10277" hidden="1" xr:uid="{00000000-0005-0000-0000-0000F43D0000}"/>
    <cellStyle name="20% - Accent5 12" xfId="10842" hidden="1" xr:uid="{00000000-0005-0000-0000-0000F53D0000}"/>
    <cellStyle name="20% - Accent5 12" xfId="10957" hidden="1" xr:uid="{00000000-0005-0000-0000-0000F63D0000}"/>
    <cellStyle name="20% - Accent5 12" xfId="11680" hidden="1" xr:uid="{00000000-0005-0000-0000-0000F73D0000}"/>
    <cellStyle name="20% - Accent5 12" xfId="11853" hidden="1" xr:uid="{00000000-0005-0000-0000-0000F83D0000}"/>
    <cellStyle name="20% - Accent5 12" xfId="12246" hidden="1" xr:uid="{00000000-0005-0000-0000-0000F93D0000}"/>
    <cellStyle name="20% - Accent5 12" xfId="12394" hidden="1" xr:uid="{00000000-0005-0000-0000-0000FA3D0000}"/>
    <cellStyle name="20% - Accent5 12" xfId="12732" hidden="1" xr:uid="{00000000-0005-0000-0000-0000FB3D0000}"/>
    <cellStyle name="20% - Accent5 12" xfId="13069" hidden="1" xr:uid="{00000000-0005-0000-0000-0000FC3D0000}"/>
    <cellStyle name="20% - Accent5 12" xfId="7284" hidden="1" xr:uid="{00000000-0005-0000-0000-0000FD3D0000}"/>
    <cellStyle name="20% - Accent5 12" xfId="6912" hidden="1" xr:uid="{00000000-0005-0000-0000-0000FE3D0000}"/>
    <cellStyle name="20% - Accent5 12" xfId="4760" hidden="1" xr:uid="{00000000-0005-0000-0000-0000FF3D0000}"/>
    <cellStyle name="20% - Accent5 12" xfId="4228" hidden="1" xr:uid="{00000000-0005-0000-0000-0000003E0000}"/>
    <cellStyle name="20% - Accent5 12" xfId="3115" hidden="1" xr:uid="{00000000-0005-0000-0000-0000013E0000}"/>
    <cellStyle name="20% - Accent5 12" xfId="2647" hidden="1" xr:uid="{00000000-0005-0000-0000-0000023E0000}"/>
    <cellStyle name="20% - Accent5 12" xfId="1455" hidden="1" xr:uid="{00000000-0005-0000-0000-0000033E0000}"/>
    <cellStyle name="20% - Accent5 12" xfId="412" hidden="1" xr:uid="{00000000-0005-0000-0000-0000043E0000}"/>
    <cellStyle name="20% - Accent5 12" xfId="14205" hidden="1" xr:uid="{00000000-0005-0000-0000-0000053E0000}"/>
    <cellStyle name="20% - Accent5 12" xfId="14320" hidden="1" xr:uid="{00000000-0005-0000-0000-0000063E0000}"/>
    <cellStyle name="20% - Accent5 12" xfId="15043" hidden="1" xr:uid="{00000000-0005-0000-0000-0000073E0000}"/>
    <cellStyle name="20% - Accent5 12" xfId="15216" hidden="1" xr:uid="{00000000-0005-0000-0000-0000083E0000}"/>
    <cellStyle name="20% - Accent5 12" xfId="15609" hidden="1" xr:uid="{00000000-0005-0000-0000-0000093E0000}"/>
    <cellStyle name="20% - Accent5 12" xfId="15757" hidden="1" xr:uid="{00000000-0005-0000-0000-00000A3E0000}"/>
    <cellStyle name="20% - Accent5 12" xfId="16095" hidden="1" xr:uid="{00000000-0005-0000-0000-00000B3E0000}"/>
    <cellStyle name="20% - Accent5 12" xfId="16432" hidden="1" xr:uid="{00000000-0005-0000-0000-00000C3E0000}"/>
    <cellStyle name="20% - Accent5 12" xfId="16997" hidden="1" xr:uid="{00000000-0005-0000-0000-00000D3E0000}"/>
    <cellStyle name="20% - Accent5 12" xfId="17112" hidden="1" xr:uid="{00000000-0005-0000-0000-00000E3E0000}"/>
    <cellStyle name="20% - Accent5 12" xfId="17835" hidden="1" xr:uid="{00000000-0005-0000-0000-00000F3E0000}"/>
    <cellStyle name="20% - Accent5 12" xfId="18008" hidden="1" xr:uid="{00000000-0005-0000-0000-0000103E0000}"/>
    <cellStyle name="20% - Accent5 12" xfId="18401" hidden="1" xr:uid="{00000000-0005-0000-0000-0000113E0000}"/>
    <cellStyle name="20% - Accent5 12" xfId="18549" hidden="1" xr:uid="{00000000-0005-0000-0000-0000123E0000}"/>
    <cellStyle name="20% - Accent5 12" xfId="18887" hidden="1" xr:uid="{00000000-0005-0000-0000-0000133E0000}"/>
    <cellStyle name="20% - Accent5 12" xfId="19224" hidden="1" xr:uid="{00000000-0005-0000-0000-0000143E0000}"/>
    <cellStyle name="20% - Accent5 12" xfId="13547" hidden="1" xr:uid="{00000000-0005-0000-0000-0000153E0000}"/>
    <cellStyle name="20% - Accent5 12" xfId="7708" hidden="1" xr:uid="{00000000-0005-0000-0000-0000163E0000}"/>
    <cellStyle name="20% - Accent5 12" xfId="5219" hidden="1" xr:uid="{00000000-0005-0000-0000-0000173E0000}"/>
    <cellStyle name="20% - Accent5 12" xfId="4583" hidden="1" xr:uid="{00000000-0005-0000-0000-0000183E0000}"/>
    <cellStyle name="20% - Accent5 12" xfId="3348" hidden="1" xr:uid="{00000000-0005-0000-0000-0000193E0000}"/>
    <cellStyle name="20% - Accent5 12" xfId="2782" hidden="1" xr:uid="{00000000-0005-0000-0000-00001A3E0000}"/>
    <cellStyle name="20% - Accent5 12" xfId="1630" hidden="1" xr:uid="{00000000-0005-0000-0000-00001B3E0000}"/>
    <cellStyle name="20% - Accent5 12" xfId="523" hidden="1" xr:uid="{00000000-0005-0000-0000-00001C3E0000}"/>
    <cellStyle name="20% - Accent5 12" xfId="19927" hidden="1" xr:uid="{00000000-0005-0000-0000-00001D3E0000}"/>
    <cellStyle name="20% - Accent5 12" xfId="20042" hidden="1" xr:uid="{00000000-0005-0000-0000-00001E3E0000}"/>
    <cellStyle name="20% - Accent5 12" xfId="20765" hidden="1" xr:uid="{00000000-0005-0000-0000-00001F3E0000}"/>
    <cellStyle name="20% - Accent5 12" xfId="20938" hidden="1" xr:uid="{00000000-0005-0000-0000-0000203E0000}"/>
    <cellStyle name="20% - Accent5 12" xfId="21331" hidden="1" xr:uid="{00000000-0005-0000-0000-0000213E0000}"/>
    <cellStyle name="20% - Accent5 12" xfId="21479" hidden="1" xr:uid="{00000000-0005-0000-0000-0000223E0000}"/>
    <cellStyle name="20% - Accent5 12" xfId="21817" hidden="1" xr:uid="{00000000-0005-0000-0000-0000233E0000}"/>
    <cellStyle name="20% - Accent5 12" xfId="22154" hidden="1" xr:uid="{00000000-0005-0000-0000-0000243E0000}"/>
    <cellStyle name="20% - Accent5 12" xfId="22719" hidden="1" xr:uid="{00000000-0005-0000-0000-0000253E0000}"/>
    <cellStyle name="20% - Accent5 12" xfId="22834" hidden="1" xr:uid="{00000000-0005-0000-0000-0000263E0000}"/>
    <cellStyle name="20% - Accent5 12" xfId="23557" hidden="1" xr:uid="{00000000-0005-0000-0000-0000273E0000}"/>
    <cellStyle name="20% - Accent5 12" xfId="23730" hidden="1" xr:uid="{00000000-0005-0000-0000-0000283E0000}"/>
    <cellStyle name="20% - Accent5 12" xfId="24123" hidden="1" xr:uid="{00000000-0005-0000-0000-0000293E0000}"/>
    <cellStyle name="20% - Accent5 12" xfId="24271" hidden="1" xr:uid="{00000000-0005-0000-0000-00002A3E0000}"/>
    <cellStyle name="20% - Accent5 12" xfId="24609" hidden="1" xr:uid="{00000000-0005-0000-0000-00002B3E0000}"/>
    <cellStyle name="20% - Accent5 12" xfId="24946" hidden="1" xr:uid="{00000000-0005-0000-0000-00002C3E0000}"/>
    <cellStyle name="20% - Accent5 12" xfId="25729" hidden="1" xr:uid="{00000000-0005-0000-0000-00002D3E0000}"/>
    <cellStyle name="20% - Accent5 12" xfId="25912" hidden="1" xr:uid="{00000000-0005-0000-0000-00002E3E0000}"/>
    <cellStyle name="20% - Accent5 12" xfId="27931" hidden="1" xr:uid="{00000000-0005-0000-0000-00002F3E0000}"/>
    <cellStyle name="20% - Accent5 12" xfId="28295" hidden="1" xr:uid="{00000000-0005-0000-0000-0000303E0000}"/>
    <cellStyle name="20% - Accent5 12" xfId="29459" hidden="1" xr:uid="{00000000-0005-0000-0000-0000313E0000}"/>
    <cellStyle name="20% - Accent5 12" xfId="29915" hidden="1" xr:uid="{00000000-0005-0000-0000-0000323E0000}"/>
    <cellStyle name="20% - Accent5 12" xfId="30756" hidden="1" xr:uid="{00000000-0005-0000-0000-0000333E0000}"/>
    <cellStyle name="20% - Accent5 12" xfId="31769" hidden="1" xr:uid="{00000000-0005-0000-0000-0000343E0000}"/>
    <cellStyle name="20% - Accent5 12" xfId="33178" hidden="1" xr:uid="{00000000-0005-0000-0000-0000353E0000}"/>
    <cellStyle name="20% - Accent5 12" xfId="33293" hidden="1" xr:uid="{00000000-0005-0000-0000-0000363E0000}"/>
    <cellStyle name="20% - Accent5 12" xfId="34016" hidden="1" xr:uid="{00000000-0005-0000-0000-0000373E0000}"/>
    <cellStyle name="20% - Accent5 12" xfId="34189" hidden="1" xr:uid="{00000000-0005-0000-0000-0000383E0000}"/>
    <cellStyle name="20% - Accent5 12" xfId="34582" hidden="1" xr:uid="{00000000-0005-0000-0000-0000393E0000}"/>
    <cellStyle name="20% - Accent5 12" xfId="34730" hidden="1" xr:uid="{00000000-0005-0000-0000-00003A3E0000}"/>
    <cellStyle name="20% - Accent5 12" xfId="35068" hidden="1" xr:uid="{00000000-0005-0000-0000-00003B3E0000}"/>
    <cellStyle name="20% - Accent5 12" xfId="35405" hidden="1" xr:uid="{00000000-0005-0000-0000-00003C3E0000}"/>
    <cellStyle name="20% - Accent5 12" xfId="35970" hidden="1" xr:uid="{00000000-0005-0000-0000-00003D3E0000}"/>
    <cellStyle name="20% - Accent5 12" xfId="36085" hidden="1" xr:uid="{00000000-0005-0000-0000-00003E3E0000}"/>
    <cellStyle name="20% - Accent5 12" xfId="36808" hidden="1" xr:uid="{00000000-0005-0000-0000-00003F3E0000}"/>
    <cellStyle name="20% - Accent5 12" xfId="36981" hidden="1" xr:uid="{00000000-0005-0000-0000-0000403E0000}"/>
    <cellStyle name="20% - Accent5 12" xfId="37374" hidden="1" xr:uid="{00000000-0005-0000-0000-0000413E0000}"/>
    <cellStyle name="20% - Accent5 12" xfId="37522" hidden="1" xr:uid="{00000000-0005-0000-0000-0000423E0000}"/>
    <cellStyle name="20% - Accent5 12" xfId="37860" hidden="1" xr:uid="{00000000-0005-0000-0000-0000433E0000}"/>
    <cellStyle name="20% - Accent5 12" xfId="38197" hidden="1" xr:uid="{00000000-0005-0000-0000-0000443E0000}"/>
    <cellStyle name="20% - Accent5 12" xfId="32412" hidden="1" xr:uid="{00000000-0005-0000-0000-0000453E0000}"/>
    <cellStyle name="20% - Accent5 12" xfId="32040" hidden="1" xr:uid="{00000000-0005-0000-0000-0000463E0000}"/>
    <cellStyle name="20% - Accent5 12" xfId="29888" hidden="1" xr:uid="{00000000-0005-0000-0000-0000473E0000}"/>
    <cellStyle name="20% - Accent5 12" xfId="29356" hidden="1" xr:uid="{00000000-0005-0000-0000-0000483E0000}"/>
    <cellStyle name="20% - Accent5 12" xfId="28243" hidden="1" xr:uid="{00000000-0005-0000-0000-0000493E0000}"/>
    <cellStyle name="20% - Accent5 12" xfId="27775" hidden="1" xr:uid="{00000000-0005-0000-0000-00004A3E0000}"/>
    <cellStyle name="20% - Accent5 12" xfId="26583" hidden="1" xr:uid="{00000000-0005-0000-0000-00004B3E0000}"/>
    <cellStyle name="20% - Accent5 12" xfId="25540" hidden="1" xr:uid="{00000000-0005-0000-0000-00004C3E0000}"/>
    <cellStyle name="20% - Accent5 12" xfId="39333" hidden="1" xr:uid="{00000000-0005-0000-0000-00004D3E0000}"/>
    <cellStyle name="20% - Accent5 12" xfId="39448" hidden="1" xr:uid="{00000000-0005-0000-0000-00004E3E0000}"/>
    <cellStyle name="20% - Accent5 12" xfId="40171" hidden="1" xr:uid="{00000000-0005-0000-0000-00004F3E0000}"/>
    <cellStyle name="20% - Accent5 12" xfId="40344" hidden="1" xr:uid="{00000000-0005-0000-0000-0000503E0000}"/>
    <cellStyle name="20% - Accent5 12" xfId="40737" hidden="1" xr:uid="{00000000-0005-0000-0000-0000513E0000}"/>
    <cellStyle name="20% - Accent5 12" xfId="40885" hidden="1" xr:uid="{00000000-0005-0000-0000-0000523E0000}"/>
    <cellStyle name="20% - Accent5 12" xfId="41223" hidden="1" xr:uid="{00000000-0005-0000-0000-0000533E0000}"/>
    <cellStyle name="20% - Accent5 12" xfId="41560" hidden="1" xr:uid="{00000000-0005-0000-0000-0000543E0000}"/>
    <cellStyle name="20% - Accent5 12" xfId="42125" hidden="1" xr:uid="{00000000-0005-0000-0000-0000553E0000}"/>
    <cellStyle name="20% - Accent5 12" xfId="42240" hidden="1" xr:uid="{00000000-0005-0000-0000-0000563E0000}"/>
    <cellStyle name="20% - Accent5 12" xfId="42963" hidden="1" xr:uid="{00000000-0005-0000-0000-0000573E0000}"/>
    <cellStyle name="20% - Accent5 12" xfId="43136" hidden="1" xr:uid="{00000000-0005-0000-0000-0000583E0000}"/>
    <cellStyle name="20% - Accent5 12" xfId="43529" hidden="1" xr:uid="{00000000-0005-0000-0000-0000593E0000}"/>
    <cellStyle name="20% - Accent5 12" xfId="43677" hidden="1" xr:uid="{00000000-0005-0000-0000-00005A3E0000}"/>
    <cellStyle name="20% - Accent5 12" xfId="44015" hidden="1" xr:uid="{00000000-0005-0000-0000-00005B3E0000}"/>
    <cellStyle name="20% - Accent5 12" xfId="44352" hidden="1" xr:uid="{00000000-0005-0000-0000-00005C3E0000}"/>
    <cellStyle name="20% - Accent5 12" xfId="38675" hidden="1" xr:uid="{00000000-0005-0000-0000-00005D3E0000}"/>
    <cellStyle name="20% - Accent5 12" xfId="32836" hidden="1" xr:uid="{00000000-0005-0000-0000-00005E3E0000}"/>
    <cellStyle name="20% - Accent5 12" xfId="30347" hidden="1" xr:uid="{00000000-0005-0000-0000-00005F3E0000}"/>
    <cellStyle name="20% - Accent5 12" xfId="29711" hidden="1" xr:uid="{00000000-0005-0000-0000-0000603E0000}"/>
    <cellStyle name="20% - Accent5 12" xfId="28476" hidden="1" xr:uid="{00000000-0005-0000-0000-0000613E0000}"/>
    <cellStyle name="20% - Accent5 12" xfId="27910" hidden="1" xr:uid="{00000000-0005-0000-0000-0000623E0000}"/>
    <cellStyle name="20% - Accent5 12" xfId="26758" hidden="1" xr:uid="{00000000-0005-0000-0000-0000633E0000}"/>
    <cellStyle name="20% - Accent5 12" xfId="25651" hidden="1" xr:uid="{00000000-0005-0000-0000-0000643E0000}"/>
    <cellStyle name="20% - Accent5 12" xfId="45055" hidden="1" xr:uid="{00000000-0005-0000-0000-0000653E0000}"/>
    <cellStyle name="20% - Accent5 12" xfId="45170" hidden="1" xr:uid="{00000000-0005-0000-0000-0000663E0000}"/>
    <cellStyle name="20% - Accent5 12" xfId="45893" hidden="1" xr:uid="{00000000-0005-0000-0000-0000673E0000}"/>
    <cellStyle name="20% - Accent5 12" xfId="46066" hidden="1" xr:uid="{00000000-0005-0000-0000-0000683E0000}"/>
    <cellStyle name="20% - Accent5 12" xfId="46459" hidden="1" xr:uid="{00000000-0005-0000-0000-0000693E0000}"/>
    <cellStyle name="20% - Accent5 12" xfId="46607" hidden="1" xr:uid="{00000000-0005-0000-0000-00006A3E0000}"/>
    <cellStyle name="20% - Accent5 12" xfId="46945" hidden="1" xr:uid="{00000000-0005-0000-0000-00006B3E0000}"/>
    <cellStyle name="20% - Accent5 12" xfId="47282" hidden="1" xr:uid="{00000000-0005-0000-0000-00006C3E0000}"/>
    <cellStyle name="20% - Accent5 12" xfId="47847" hidden="1" xr:uid="{00000000-0005-0000-0000-00006D3E0000}"/>
    <cellStyle name="20% - Accent5 12" xfId="47962" hidden="1" xr:uid="{00000000-0005-0000-0000-00006E3E0000}"/>
    <cellStyle name="20% - Accent5 12" xfId="48685" hidden="1" xr:uid="{00000000-0005-0000-0000-00006F3E0000}"/>
    <cellStyle name="20% - Accent5 12" xfId="48858" hidden="1" xr:uid="{00000000-0005-0000-0000-0000703E0000}"/>
    <cellStyle name="20% - Accent5 12" xfId="49251" hidden="1" xr:uid="{00000000-0005-0000-0000-0000713E0000}"/>
    <cellStyle name="20% - Accent5 12" xfId="49399" hidden="1" xr:uid="{00000000-0005-0000-0000-0000723E0000}"/>
    <cellStyle name="20% - Accent5 12" xfId="49737" hidden="1" xr:uid="{00000000-0005-0000-0000-0000733E0000}"/>
    <cellStyle name="20% - Accent5 12" xfId="50074" hidden="1" xr:uid="{00000000-0005-0000-0000-0000743E0000}"/>
    <cellStyle name="20% - Accent5 3 2 3 2" xfId="677" hidden="1" xr:uid="{00000000-0005-0000-0000-0000753E0000}"/>
    <cellStyle name="20% - Accent5 3 2 3 2" xfId="861" hidden="1" xr:uid="{00000000-0005-0000-0000-0000763E0000}"/>
    <cellStyle name="20% - Accent5 3 2 3 2" xfId="2879" hidden="1" xr:uid="{00000000-0005-0000-0000-0000773E0000}"/>
    <cellStyle name="20% - Accent5 3 2 3 2" xfId="3243" hidden="1" xr:uid="{00000000-0005-0000-0000-0000783E0000}"/>
    <cellStyle name="20% - Accent5 3 2 3 2" xfId="4407" hidden="1" xr:uid="{00000000-0005-0000-0000-0000793E0000}"/>
    <cellStyle name="20% - Accent5 3 2 3 2" xfId="4863" hidden="1" xr:uid="{00000000-0005-0000-0000-00007A3E0000}"/>
    <cellStyle name="20% - Accent5 3 2 3 2" xfId="5705" hidden="1" xr:uid="{00000000-0005-0000-0000-00007B3E0000}"/>
    <cellStyle name="20% - Accent5 3 2 3 2" xfId="6717" hidden="1" xr:uid="{00000000-0005-0000-0000-00007C3E0000}"/>
    <cellStyle name="20% - Accent5 3 2 3 2" xfId="8126" hidden="1" xr:uid="{00000000-0005-0000-0000-00007D3E0000}"/>
    <cellStyle name="20% - Accent5 3 2 3 2" xfId="8241" hidden="1" xr:uid="{00000000-0005-0000-0000-00007E3E0000}"/>
    <cellStyle name="20% - Accent5 3 2 3 2" xfId="8964" hidden="1" xr:uid="{00000000-0005-0000-0000-00007F3E0000}"/>
    <cellStyle name="20% - Accent5 3 2 3 2" xfId="9137" hidden="1" xr:uid="{00000000-0005-0000-0000-0000803E0000}"/>
    <cellStyle name="20% - Accent5 3 2 3 2" xfId="9530" hidden="1" xr:uid="{00000000-0005-0000-0000-0000813E0000}"/>
    <cellStyle name="20% - Accent5 3 2 3 2" xfId="9678" hidden="1" xr:uid="{00000000-0005-0000-0000-0000823E0000}"/>
    <cellStyle name="20% - Accent5 3 2 3 2" xfId="10016" hidden="1" xr:uid="{00000000-0005-0000-0000-0000833E0000}"/>
    <cellStyle name="20% - Accent5 3 2 3 2" xfId="10353" hidden="1" xr:uid="{00000000-0005-0000-0000-0000843E0000}"/>
    <cellStyle name="20% - Accent5 3 2 3 2" xfId="10918" hidden="1" xr:uid="{00000000-0005-0000-0000-0000853E0000}"/>
    <cellStyle name="20% - Accent5 3 2 3 2" xfId="11033" hidden="1" xr:uid="{00000000-0005-0000-0000-0000863E0000}"/>
    <cellStyle name="20% - Accent5 3 2 3 2" xfId="11756" hidden="1" xr:uid="{00000000-0005-0000-0000-0000873E0000}"/>
    <cellStyle name="20% - Accent5 3 2 3 2" xfId="11929" hidden="1" xr:uid="{00000000-0005-0000-0000-0000883E0000}"/>
    <cellStyle name="20% - Accent5 3 2 3 2" xfId="12322" hidden="1" xr:uid="{00000000-0005-0000-0000-0000893E0000}"/>
    <cellStyle name="20% - Accent5 3 2 3 2" xfId="12470" hidden="1" xr:uid="{00000000-0005-0000-0000-00008A3E0000}"/>
    <cellStyle name="20% - Accent5 3 2 3 2" xfId="12808" hidden="1" xr:uid="{00000000-0005-0000-0000-00008B3E0000}"/>
    <cellStyle name="20% - Accent5 3 2 3 2" xfId="13145" hidden="1" xr:uid="{00000000-0005-0000-0000-00008C3E0000}"/>
    <cellStyle name="20% - Accent5 3 2 3 2" xfId="7206" hidden="1" xr:uid="{00000000-0005-0000-0000-00008D3E0000}"/>
    <cellStyle name="20% - Accent5 3 2 3 2" xfId="6836" hidden="1" xr:uid="{00000000-0005-0000-0000-00008E3E0000}"/>
    <cellStyle name="20% - Accent5 3 2 3 2" xfId="4683" hidden="1" xr:uid="{00000000-0005-0000-0000-00008F3E0000}"/>
    <cellStyle name="20% - Accent5 3 2 3 2" xfId="4151" hidden="1" xr:uid="{00000000-0005-0000-0000-0000903E0000}"/>
    <cellStyle name="20% - Accent5 3 2 3 2" xfId="3035" hidden="1" xr:uid="{00000000-0005-0000-0000-0000913E0000}"/>
    <cellStyle name="20% - Accent5 3 2 3 2" xfId="2570" hidden="1" xr:uid="{00000000-0005-0000-0000-0000923E0000}"/>
    <cellStyle name="20% - Accent5 3 2 3 2" xfId="1367" hidden="1" xr:uid="{00000000-0005-0000-0000-0000933E0000}"/>
    <cellStyle name="20% - Accent5 3 2 3 2" xfId="300" hidden="1" xr:uid="{00000000-0005-0000-0000-0000943E0000}"/>
    <cellStyle name="20% - Accent5 3 2 3 2" xfId="14281" hidden="1" xr:uid="{00000000-0005-0000-0000-0000953E0000}"/>
    <cellStyle name="20% - Accent5 3 2 3 2" xfId="14396" hidden="1" xr:uid="{00000000-0005-0000-0000-0000963E0000}"/>
    <cellStyle name="20% - Accent5 3 2 3 2" xfId="15119" hidden="1" xr:uid="{00000000-0005-0000-0000-0000973E0000}"/>
    <cellStyle name="20% - Accent5 3 2 3 2" xfId="15292" hidden="1" xr:uid="{00000000-0005-0000-0000-0000983E0000}"/>
    <cellStyle name="20% - Accent5 3 2 3 2" xfId="15685" hidden="1" xr:uid="{00000000-0005-0000-0000-0000993E0000}"/>
    <cellStyle name="20% - Accent5 3 2 3 2" xfId="15833" hidden="1" xr:uid="{00000000-0005-0000-0000-00009A3E0000}"/>
    <cellStyle name="20% - Accent5 3 2 3 2" xfId="16171" hidden="1" xr:uid="{00000000-0005-0000-0000-00009B3E0000}"/>
    <cellStyle name="20% - Accent5 3 2 3 2" xfId="16508" hidden="1" xr:uid="{00000000-0005-0000-0000-00009C3E0000}"/>
    <cellStyle name="20% - Accent5 3 2 3 2" xfId="17073" hidden="1" xr:uid="{00000000-0005-0000-0000-00009D3E0000}"/>
    <cellStyle name="20% - Accent5 3 2 3 2" xfId="17188" hidden="1" xr:uid="{00000000-0005-0000-0000-00009E3E0000}"/>
    <cellStyle name="20% - Accent5 3 2 3 2" xfId="17911" hidden="1" xr:uid="{00000000-0005-0000-0000-00009F3E0000}"/>
    <cellStyle name="20% - Accent5 3 2 3 2" xfId="18084" hidden="1" xr:uid="{00000000-0005-0000-0000-0000A03E0000}"/>
    <cellStyle name="20% - Accent5 3 2 3 2" xfId="18477" hidden="1" xr:uid="{00000000-0005-0000-0000-0000A13E0000}"/>
    <cellStyle name="20% - Accent5 3 2 3 2" xfId="18625" hidden="1" xr:uid="{00000000-0005-0000-0000-0000A23E0000}"/>
    <cellStyle name="20% - Accent5 3 2 3 2" xfId="18963" hidden="1" xr:uid="{00000000-0005-0000-0000-0000A33E0000}"/>
    <cellStyle name="20% - Accent5 3 2 3 2" xfId="19300" hidden="1" xr:uid="{00000000-0005-0000-0000-0000A43E0000}"/>
    <cellStyle name="20% - Accent5 3 2 3 2" xfId="13469" hidden="1" xr:uid="{00000000-0005-0000-0000-0000A53E0000}"/>
    <cellStyle name="20% - Accent5 3 2 3 2" xfId="7632" hidden="1" xr:uid="{00000000-0005-0000-0000-0000A63E0000}"/>
    <cellStyle name="20% - Accent5 3 2 3 2" xfId="5131" hidden="1" xr:uid="{00000000-0005-0000-0000-0000A73E0000}"/>
    <cellStyle name="20% - Accent5 3 2 3 2" xfId="4489" hidden="1" xr:uid="{00000000-0005-0000-0000-0000A83E0000}"/>
    <cellStyle name="20% - Accent5 3 2 3 2" xfId="3270" hidden="1" xr:uid="{00000000-0005-0000-0000-0000A93E0000}"/>
    <cellStyle name="20% - Accent5 3 2 3 2" xfId="2700" hidden="1" xr:uid="{00000000-0005-0000-0000-0000AA3E0000}"/>
    <cellStyle name="20% - Accent5 3 2 3 2" xfId="1541" hidden="1" xr:uid="{00000000-0005-0000-0000-0000AB3E0000}"/>
    <cellStyle name="20% - Accent5 3 2 3 2" xfId="438" hidden="1" xr:uid="{00000000-0005-0000-0000-0000AC3E0000}"/>
    <cellStyle name="20% - Accent5 3 2 3 2" xfId="20003" hidden="1" xr:uid="{00000000-0005-0000-0000-0000AD3E0000}"/>
    <cellStyle name="20% - Accent5 3 2 3 2" xfId="20118" hidden="1" xr:uid="{00000000-0005-0000-0000-0000AE3E0000}"/>
    <cellStyle name="20% - Accent5 3 2 3 2" xfId="20841" hidden="1" xr:uid="{00000000-0005-0000-0000-0000AF3E0000}"/>
    <cellStyle name="20% - Accent5 3 2 3 2" xfId="21014" hidden="1" xr:uid="{00000000-0005-0000-0000-0000B03E0000}"/>
    <cellStyle name="20% - Accent5 3 2 3 2" xfId="21407" hidden="1" xr:uid="{00000000-0005-0000-0000-0000B13E0000}"/>
    <cellStyle name="20% - Accent5 3 2 3 2" xfId="21555" hidden="1" xr:uid="{00000000-0005-0000-0000-0000B23E0000}"/>
    <cellStyle name="20% - Accent5 3 2 3 2" xfId="21893" hidden="1" xr:uid="{00000000-0005-0000-0000-0000B33E0000}"/>
    <cellStyle name="20% - Accent5 3 2 3 2" xfId="22230" hidden="1" xr:uid="{00000000-0005-0000-0000-0000B43E0000}"/>
    <cellStyle name="20% - Accent5 3 2 3 2" xfId="22795" hidden="1" xr:uid="{00000000-0005-0000-0000-0000B53E0000}"/>
    <cellStyle name="20% - Accent5 3 2 3 2" xfId="22910" hidden="1" xr:uid="{00000000-0005-0000-0000-0000B63E0000}"/>
    <cellStyle name="20% - Accent5 3 2 3 2" xfId="23633" hidden="1" xr:uid="{00000000-0005-0000-0000-0000B73E0000}"/>
    <cellStyle name="20% - Accent5 3 2 3 2" xfId="23806" hidden="1" xr:uid="{00000000-0005-0000-0000-0000B83E0000}"/>
    <cellStyle name="20% - Accent5 3 2 3 2" xfId="24199" hidden="1" xr:uid="{00000000-0005-0000-0000-0000B93E0000}"/>
    <cellStyle name="20% - Accent5 3 2 3 2" xfId="24347" hidden="1" xr:uid="{00000000-0005-0000-0000-0000BA3E0000}"/>
    <cellStyle name="20% - Accent5 3 2 3 2" xfId="24685" hidden="1" xr:uid="{00000000-0005-0000-0000-0000BB3E0000}"/>
    <cellStyle name="20% - Accent5 3 2 3 2" xfId="25022" hidden="1" xr:uid="{00000000-0005-0000-0000-0000BC3E0000}"/>
    <cellStyle name="20% - Accent5 3 2 3 2" xfId="25805" hidden="1" xr:uid="{00000000-0005-0000-0000-0000BD3E0000}"/>
    <cellStyle name="20% - Accent5 3 2 3 2" xfId="25989" hidden="1" xr:uid="{00000000-0005-0000-0000-0000BE3E0000}"/>
    <cellStyle name="20% - Accent5 3 2 3 2" xfId="28007" hidden="1" xr:uid="{00000000-0005-0000-0000-0000BF3E0000}"/>
    <cellStyle name="20% - Accent5 3 2 3 2" xfId="28371" hidden="1" xr:uid="{00000000-0005-0000-0000-0000C03E0000}"/>
    <cellStyle name="20% - Accent5 3 2 3 2" xfId="29535" hidden="1" xr:uid="{00000000-0005-0000-0000-0000C13E0000}"/>
    <cellStyle name="20% - Accent5 3 2 3 2" xfId="29991" hidden="1" xr:uid="{00000000-0005-0000-0000-0000C23E0000}"/>
    <cellStyle name="20% - Accent5 3 2 3 2" xfId="30833" hidden="1" xr:uid="{00000000-0005-0000-0000-0000C33E0000}"/>
    <cellStyle name="20% - Accent5 3 2 3 2" xfId="31845" hidden="1" xr:uid="{00000000-0005-0000-0000-0000C43E0000}"/>
    <cellStyle name="20% - Accent5 3 2 3 2" xfId="33254" hidden="1" xr:uid="{00000000-0005-0000-0000-0000C53E0000}"/>
    <cellStyle name="20% - Accent5 3 2 3 2" xfId="33369" hidden="1" xr:uid="{00000000-0005-0000-0000-0000C63E0000}"/>
    <cellStyle name="20% - Accent5 3 2 3 2" xfId="34092" hidden="1" xr:uid="{00000000-0005-0000-0000-0000C73E0000}"/>
    <cellStyle name="20% - Accent5 3 2 3 2" xfId="34265" hidden="1" xr:uid="{00000000-0005-0000-0000-0000C83E0000}"/>
    <cellStyle name="20% - Accent5 3 2 3 2" xfId="34658" hidden="1" xr:uid="{00000000-0005-0000-0000-0000C93E0000}"/>
    <cellStyle name="20% - Accent5 3 2 3 2" xfId="34806" hidden="1" xr:uid="{00000000-0005-0000-0000-0000CA3E0000}"/>
    <cellStyle name="20% - Accent5 3 2 3 2" xfId="35144" hidden="1" xr:uid="{00000000-0005-0000-0000-0000CB3E0000}"/>
    <cellStyle name="20% - Accent5 3 2 3 2" xfId="35481" hidden="1" xr:uid="{00000000-0005-0000-0000-0000CC3E0000}"/>
    <cellStyle name="20% - Accent5 3 2 3 2" xfId="36046" hidden="1" xr:uid="{00000000-0005-0000-0000-0000CD3E0000}"/>
    <cellStyle name="20% - Accent5 3 2 3 2" xfId="36161" hidden="1" xr:uid="{00000000-0005-0000-0000-0000CE3E0000}"/>
    <cellStyle name="20% - Accent5 3 2 3 2" xfId="36884" hidden="1" xr:uid="{00000000-0005-0000-0000-0000CF3E0000}"/>
    <cellStyle name="20% - Accent5 3 2 3 2" xfId="37057" hidden="1" xr:uid="{00000000-0005-0000-0000-0000D03E0000}"/>
    <cellStyle name="20% - Accent5 3 2 3 2" xfId="37450" hidden="1" xr:uid="{00000000-0005-0000-0000-0000D13E0000}"/>
    <cellStyle name="20% - Accent5 3 2 3 2" xfId="37598" hidden="1" xr:uid="{00000000-0005-0000-0000-0000D23E0000}"/>
    <cellStyle name="20% - Accent5 3 2 3 2" xfId="37936" hidden="1" xr:uid="{00000000-0005-0000-0000-0000D33E0000}"/>
    <cellStyle name="20% - Accent5 3 2 3 2" xfId="38273" hidden="1" xr:uid="{00000000-0005-0000-0000-0000D43E0000}"/>
    <cellStyle name="20% - Accent5 3 2 3 2" xfId="32334" hidden="1" xr:uid="{00000000-0005-0000-0000-0000D53E0000}"/>
    <cellStyle name="20% - Accent5 3 2 3 2" xfId="31964" hidden="1" xr:uid="{00000000-0005-0000-0000-0000D63E0000}"/>
    <cellStyle name="20% - Accent5 3 2 3 2" xfId="29811" hidden="1" xr:uid="{00000000-0005-0000-0000-0000D73E0000}"/>
    <cellStyle name="20% - Accent5 3 2 3 2" xfId="29279" hidden="1" xr:uid="{00000000-0005-0000-0000-0000D83E0000}"/>
    <cellStyle name="20% - Accent5 3 2 3 2" xfId="28163" hidden="1" xr:uid="{00000000-0005-0000-0000-0000D93E0000}"/>
    <cellStyle name="20% - Accent5 3 2 3 2" xfId="27698" hidden="1" xr:uid="{00000000-0005-0000-0000-0000DA3E0000}"/>
    <cellStyle name="20% - Accent5 3 2 3 2" xfId="26495" hidden="1" xr:uid="{00000000-0005-0000-0000-0000DB3E0000}"/>
    <cellStyle name="20% - Accent5 3 2 3 2" xfId="25428" hidden="1" xr:uid="{00000000-0005-0000-0000-0000DC3E0000}"/>
    <cellStyle name="20% - Accent5 3 2 3 2" xfId="39409" hidden="1" xr:uid="{00000000-0005-0000-0000-0000DD3E0000}"/>
    <cellStyle name="20% - Accent5 3 2 3 2" xfId="39524" hidden="1" xr:uid="{00000000-0005-0000-0000-0000DE3E0000}"/>
    <cellStyle name="20% - Accent5 3 2 3 2" xfId="40247" hidden="1" xr:uid="{00000000-0005-0000-0000-0000DF3E0000}"/>
    <cellStyle name="20% - Accent5 3 2 3 2" xfId="40420" hidden="1" xr:uid="{00000000-0005-0000-0000-0000E03E0000}"/>
    <cellStyle name="20% - Accent5 3 2 3 2" xfId="40813" hidden="1" xr:uid="{00000000-0005-0000-0000-0000E13E0000}"/>
    <cellStyle name="20% - Accent5 3 2 3 2" xfId="40961" hidden="1" xr:uid="{00000000-0005-0000-0000-0000E23E0000}"/>
    <cellStyle name="20% - Accent5 3 2 3 2" xfId="41299" hidden="1" xr:uid="{00000000-0005-0000-0000-0000E33E0000}"/>
    <cellStyle name="20% - Accent5 3 2 3 2" xfId="41636" hidden="1" xr:uid="{00000000-0005-0000-0000-0000E43E0000}"/>
    <cellStyle name="20% - Accent5 3 2 3 2" xfId="42201" hidden="1" xr:uid="{00000000-0005-0000-0000-0000E53E0000}"/>
    <cellStyle name="20% - Accent5 3 2 3 2" xfId="42316" hidden="1" xr:uid="{00000000-0005-0000-0000-0000E63E0000}"/>
    <cellStyle name="20% - Accent5 3 2 3 2" xfId="43039" hidden="1" xr:uid="{00000000-0005-0000-0000-0000E73E0000}"/>
    <cellStyle name="20% - Accent5 3 2 3 2" xfId="43212" hidden="1" xr:uid="{00000000-0005-0000-0000-0000E83E0000}"/>
    <cellStyle name="20% - Accent5 3 2 3 2" xfId="43605" hidden="1" xr:uid="{00000000-0005-0000-0000-0000E93E0000}"/>
    <cellStyle name="20% - Accent5 3 2 3 2" xfId="43753" hidden="1" xr:uid="{00000000-0005-0000-0000-0000EA3E0000}"/>
    <cellStyle name="20% - Accent5 3 2 3 2" xfId="44091" hidden="1" xr:uid="{00000000-0005-0000-0000-0000EB3E0000}"/>
    <cellStyle name="20% - Accent5 3 2 3 2" xfId="44428" hidden="1" xr:uid="{00000000-0005-0000-0000-0000EC3E0000}"/>
    <cellStyle name="20% - Accent5 3 2 3 2" xfId="38597" hidden="1" xr:uid="{00000000-0005-0000-0000-0000ED3E0000}"/>
    <cellStyle name="20% - Accent5 3 2 3 2" xfId="32760" hidden="1" xr:uid="{00000000-0005-0000-0000-0000EE3E0000}"/>
    <cellStyle name="20% - Accent5 3 2 3 2" xfId="30259" hidden="1" xr:uid="{00000000-0005-0000-0000-0000EF3E0000}"/>
    <cellStyle name="20% - Accent5 3 2 3 2" xfId="29617" hidden="1" xr:uid="{00000000-0005-0000-0000-0000F03E0000}"/>
    <cellStyle name="20% - Accent5 3 2 3 2" xfId="28398" hidden="1" xr:uid="{00000000-0005-0000-0000-0000F13E0000}"/>
    <cellStyle name="20% - Accent5 3 2 3 2" xfId="27828" hidden="1" xr:uid="{00000000-0005-0000-0000-0000F23E0000}"/>
    <cellStyle name="20% - Accent5 3 2 3 2" xfId="26669" hidden="1" xr:uid="{00000000-0005-0000-0000-0000F33E0000}"/>
    <cellStyle name="20% - Accent5 3 2 3 2" xfId="25566" hidden="1" xr:uid="{00000000-0005-0000-0000-0000F43E0000}"/>
    <cellStyle name="20% - Accent5 3 2 3 2" xfId="45131" hidden="1" xr:uid="{00000000-0005-0000-0000-0000F53E0000}"/>
    <cellStyle name="20% - Accent5 3 2 3 2" xfId="45246" hidden="1" xr:uid="{00000000-0005-0000-0000-0000F63E0000}"/>
    <cellStyle name="20% - Accent5 3 2 3 2" xfId="45969" hidden="1" xr:uid="{00000000-0005-0000-0000-0000F73E0000}"/>
    <cellStyle name="20% - Accent5 3 2 3 2" xfId="46142" hidden="1" xr:uid="{00000000-0005-0000-0000-0000F83E0000}"/>
    <cellStyle name="20% - Accent5 3 2 3 2" xfId="46535" hidden="1" xr:uid="{00000000-0005-0000-0000-0000F93E0000}"/>
    <cellStyle name="20% - Accent5 3 2 3 2" xfId="46683" hidden="1" xr:uid="{00000000-0005-0000-0000-0000FA3E0000}"/>
    <cellStyle name="20% - Accent5 3 2 3 2" xfId="47021" hidden="1" xr:uid="{00000000-0005-0000-0000-0000FB3E0000}"/>
    <cellStyle name="20% - Accent5 3 2 3 2" xfId="47358" hidden="1" xr:uid="{00000000-0005-0000-0000-0000FC3E0000}"/>
    <cellStyle name="20% - Accent5 3 2 3 2" xfId="47923" hidden="1" xr:uid="{00000000-0005-0000-0000-0000FD3E0000}"/>
    <cellStyle name="20% - Accent5 3 2 3 2" xfId="48038" hidden="1" xr:uid="{00000000-0005-0000-0000-0000FE3E0000}"/>
    <cellStyle name="20% - Accent5 3 2 3 2" xfId="48761" hidden="1" xr:uid="{00000000-0005-0000-0000-0000FF3E0000}"/>
    <cellStyle name="20% - Accent5 3 2 3 2" xfId="48934" hidden="1" xr:uid="{00000000-0005-0000-0000-0000003F0000}"/>
    <cellStyle name="20% - Accent5 3 2 3 2" xfId="49327" hidden="1" xr:uid="{00000000-0005-0000-0000-0000013F0000}"/>
    <cellStyle name="20% - Accent5 3 2 3 2" xfId="49475" hidden="1" xr:uid="{00000000-0005-0000-0000-0000023F0000}"/>
    <cellStyle name="20% - Accent5 3 2 3 2" xfId="49813" hidden="1" xr:uid="{00000000-0005-0000-0000-0000033F0000}"/>
    <cellStyle name="20% - Accent5 3 2 3 2" xfId="50150" hidden="1" xr:uid="{00000000-0005-0000-0000-0000043F0000}"/>
    <cellStyle name="20% - Accent5 3 2 4 2" xfId="636" hidden="1" xr:uid="{00000000-0005-0000-0000-0000053F0000}"/>
    <cellStyle name="20% - Accent5 3 2 4 2" xfId="820" hidden="1" xr:uid="{00000000-0005-0000-0000-0000063F0000}"/>
    <cellStyle name="20% - Accent5 3 2 4 2" xfId="2838" hidden="1" xr:uid="{00000000-0005-0000-0000-0000073F0000}"/>
    <cellStyle name="20% - Accent5 3 2 4 2" xfId="3202" hidden="1" xr:uid="{00000000-0005-0000-0000-0000083F0000}"/>
    <cellStyle name="20% - Accent5 3 2 4 2" xfId="4366" hidden="1" xr:uid="{00000000-0005-0000-0000-0000093F0000}"/>
    <cellStyle name="20% - Accent5 3 2 4 2" xfId="4822" hidden="1" xr:uid="{00000000-0005-0000-0000-00000A3F0000}"/>
    <cellStyle name="20% - Accent5 3 2 4 2" xfId="5664" hidden="1" xr:uid="{00000000-0005-0000-0000-00000B3F0000}"/>
    <cellStyle name="20% - Accent5 3 2 4 2" xfId="6676" hidden="1" xr:uid="{00000000-0005-0000-0000-00000C3F0000}"/>
    <cellStyle name="20% - Accent5 3 2 4 2" xfId="8085" hidden="1" xr:uid="{00000000-0005-0000-0000-00000D3F0000}"/>
    <cellStyle name="20% - Accent5 3 2 4 2" xfId="8200" hidden="1" xr:uid="{00000000-0005-0000-0000-00000E3F0000}"/>
    <cellStyle name="20% - Accent5 3 2 4 2" xfId="8923" hidden="1" xr:uid="{00000000-0005-0000-0000-00000F3F0000}"/>
    <cellStyle name="20% - Accent5 3 2 4 2" xfId="9096" hidden="1" xr:uid="{00000000-0005-0000-0000-0000103F0000}"/>
    <cellStyle name="20% - Accent5 3 2 4 2" xfId="9489" hidden="1" xr:uid="{00000000-0005-0000-0000-0000113F0000}"/>
    <cellStyle name="20% - Accent5 3 2 4 2" xfId="9637" hidden="1" xr:uid="{00000000-0005-0000-0000-0000123F0000}"/>
    <cellStyle name="20% - Accent5 3 2 4 2" xfId="9975" hidden="1" xr:uid="{00000000-0005-0000-0000-0000133F0000}"/>
    <cellStyle name="20% - Accent5 3 2 4 2" xfId="10312" hidden="1" xr:uid="{00000000-0005-0000-0000-0000143F0000}"/>
    <cellStyle name="20% - Accent5 3 2 4 2" xfId="10877" hidden="1" xr:uid="{00000000-0005-0000-0000-0000153F0000}"/>
    <cellStyle name="20% - Accent5 3 2 4 2" xfId="10992" hidden="1" xr:uid="{00000000-0005-0000-0000-0000163F0000}"/>
    <cellStyle name="20% - Accent5 3 2 4 2" xfId="11715" hidden="1" xr:uid="{00000000-0005-0000-0000-0000173F0000}"/>
    <cellStyle name="20% - Accent5 3 2 4 2" xfId="11888" hidden="1" xr:uid="{00000000-0005-0000-0000-0000183F0000}"/>
    <cellStyle name="20% - Accent5 3 2 4 2" xfId="12281" hidden="1" xr:uid="{00000000-0005-0000-0000-0000193F0000}"/>
    <cellStyle name="20% - Accent5 3 2 4 2" xfId="12429" hidden="1" xr:uid="{00000000-0005-0000-0000-00001A3F0000}"/>
    <cellStyle name="20% - Accent5 3 2 4 2" xfId="12767" hidden="1" xr:uid="{00000000-0005-0000-0000-00001B3F0000}"/>
    <cellStyle name="20% - Accent5 3 2 4 2" xfId="13104" hidden="1" xr:uid="{00000000-0005-0000-0000-00001C3F0000}"/>
    <cellStyle name="20% - Accent5 3 2 4 2" xfId="7248" hidden="1" xr:uid="{00000000-0005-0000-0000-00001D3F0000}"/>
    <cellStyle name="20% - Accent5 3 2 4 2" xfId="6877" hidden="1" xr:uid="{00000000-0005-0000-0000-00001E3F0000}"/>
    <cellStyle name="20% - Accent5 3 2 4 2" xfId="4724" hidden="1" xr:uid="{00000000-0005-0000-0000-00001F3F0000}"/>
    <cellStyle name="20% - Accent5 3 2 4 2" xfId="4192" hidden="1" xr:uid="{00000000-0005-0000-0000-0000203F0000}"/>
    <cellStyle name="20% - Accent5 3 2 4 2" xfId="3078" hidden="1" xr:uid="{00000000-0005-0000-0000-0000213F0000}"/>
    <cellStyle name="20% - Accent5 3 2 4 2" xfId="2611" hidden="1" xr:uid="{00000000-0005-0000-0000-0000223F0000}"/>
    <cellStyle name="20% - Accent5 3 2 4 2" xfId="1414" hidden="1" xr:uid="{00000000-0005-0000-0000-0000233F0000}"/>
    <cellStyle name="20% - Accent5 3 2 4 2" xfId="363" hidden="1" xr:uid="{00000000-0005-0000-0000-0000243F0000}"/>
    <cellStyle name="20% - Accent5 3 2 4 2" xfId="14240" hidden="1" xr:uid="{00000000-0005-0000-0000-0000253F0000}"/>
    <cellStyle name="20% - Accent5 3 2 4 2" xfId="14355" hidden="1" xr:uid="{00000000-0005-0000-0000-0000263F0000}"/>
    <cellStyle name="20% - Accent5 3 2 4 2" xfId="15078" hidden="1" xr:uid="{00000000-0005-0000-0000-0000273F0000}"/>
    <cellStyle name="20% - Accent5 3 2 4 2" xfId="15251" hidden="1" xr:uid="{00000000-0005-0000-0000-0000283F0000}"/>
    <cellStyle name="20% - Accent5 3 2 4 2" xfId="15644" hidden="1" xr:uid="{00000000-0005-0000-0000-0000293F0000}"/>
    <cellStyle name="20% - Accent5 3 2 4 2" xfId="15792" hidden="1" xr:uid="{00000000-0005-0000-0000-00002A3F0000}"/>
    <cellStyle name="20% - Accent5 3 2 4 2" xfId="16130" hidden="1" xr:uid="{00000000-0005-0000-0000-00002B3F0000}"/>
    <cellStyle name="20% - Accent5 3 2 4 2" xfId="16467" hidden="1" xr:uid="{00000000-0005-0000-0000-00002C3F0000}"/>
    <cellStyle name="20% - Accent5 3 2 4 2" xfId="17032" hidden="1" xr:uid="{00000000-0005-0000-0000-00002D3F0000}"/>
    <cellStyle name="20% - Accent5 3 2 4 2" xfId="17147" hidden="1" xr:uid="{00000000-0005-0000-0000-00002E3F0000}"/>
    <cellStyle name="20% - Accent5 3 2 4 2" xfId="17870" hidden="1" xr:uid="{00000000-0005-0000-0000-00002F3F0000}"/>
    <cellStyle name="20% - Accent5 3 2 4 2" xfId="18043" hidden="1" xr:uid="{00000000-0005-0000-0000-0000303F0000}"/>
    <cellStyle name="20% - Accent5 3 2 4 2" xfId="18436" hidden="1" xr:uid="{00000000-0005-0000-0000-0000313F0000}"/>
    <cellStyle name="20% - Accent5 3 2 4 2" xfId="18584" hidden="1" xr:uid="{00000000-0005-0000-0000-0000323F0000}"/>
    <cellStyle name="20% - Accent5 3 2 4 2" xfId="18922" hidden="1" xr:uid="{00000000-0005-0000-0000-0000333F0000}"/>
    <cellStyle name="20% - Accent5 3 2 4 2" xfId="19259" hidden="1" xr:uid="{00000000-0005-0000-0000-0000343F0000}"/>
    <cellStyle name="20% - Accent5 3 2 4 2" xfId="13511" hidden="1" xr:uid="{00000000-0005-0000-0000-0000353F0000}"/>
    <cellStyle name="20% - Accent5 3 2 4 2" xfId="7673" hidden="1" xr:uid="{00000000-0005-0000-0000-0000363F0000}"/>
    <cellStyle name="20% - Accent5 3 2 4 2" xfId="5181" hidden="1" xr:uid="{00000000-0005-0000-0000-0000373F0000}"/>
    <cellStyle name="20% - Accent5 3 2 4 2" xfId="4542" hidden="1" xr:uid="{00000000-0005-0000-0000-0000383F0000}"/>
    <cellStyle name="20% - Accent5 3 2 4 2" xfId="3312" hidden="1" xr:uid="{00000000-0005-0000-0000-0000393F0000}"/>
    <cellStyle name="20% - Accent5 3 2 4 2" xfId="2744" hidden="1" xr:uid="{00000000-0005-0000-0000-00003A3F0000}"/>
    <cellStyle name="20% - Accent5 3 2 4 2" xfId="1588" hidden="1" xr:uid="{00000000-0005-0000-0000-00003B3F0000}"/>
    <cellStyle name="20% - Accent5 3 2 4 2" xfId="484" hidden="1" xr:uid="{00000000-0005-0000-0000-00003C3F0000}"/>
    <cellStyle name="20% - Accent5 3 2 4 2" xfId="19962" hidden="1" xr:uid="{00000000-0005-0000-0000-00003D3F0000}"/>
    <cellStyle name="20% - Accent5 3 2 4 2" xfId="20077" hidden="1" xr:uid="{00000000-0005-0000-0000-00003E3F0000}"/>
    <cellStyle name="20% - Accent5 3 2 4 2" xfId="20800" hidden="1" xr:uid="{00000000-0005-0000-0000-00003F3F0000}"/>
    <cellStyle name="20% - Accent5 3 2 4 2" xfId="20973" hidden="1" xr:uid="{00000000-0005-0000-0000-0000403F0000}"/>
    <cellStyle name="20% - Accent5 3 2 4 2" xfId="21366" hidden="1" xr:uid="{00000000-0005-0000-0000-0000413F0000}"/>
    <cellStyle name="20% - Accent5 3 2 4 2" xfId="21514" hidden="1" xr:uid="{00000000-0005-0000-0000-0000423F0000}"/>
    <cellStyle name="20% - Accent5 3 2 4 2" xfId="21852" hidden="1" xr:uid="{00000000-0005-0000-0000-0000433F0000}"/>
    <cellStyle name="20% - Accent5 3 2 4 2" xfId="22189" hidden="1" xr:uid="{00000000-0005-0000-0000-0000443F0000}"/>
    <cellStyle name="20% - Accent5 3 2 4 2" xfId="22754" hidden="1" xr:uid="{00000000-0005-0000-0000-0000453F0000}"/>
    <cellStyle name="20% - Accent5 3 2 4 2" xfId="22869" hidden="1" xr:uid="{00000000-0005-0000-0000-0000463F0000}"/>
    <cellStyle name="20% - Accent5 3 2 4 2" xfId="23592" hidden="1" xr:uid="{00000000-0005-0000-0000-0000473F0000}"/>
    <cellStyle name="20% - Accent5 3 2 4 2" xfId="23765" hidden="1" xr:uid="{00000000-0005-0000-0000-0000483F0000}"/>
    <cellStyle name="20% - Accent5 3 2 4 2" xfId="24158" hidden="1" xr:uid="{00000000-0005-0000-0000-0000493F0000}"/>
    <cellStyle name="20% - Accent5 3 2 4 2" xfId="24306" hidden="1" xr:uid="{00000000-0005-0000-0000-00004A3F0000}"/>
    <cellStyle name="20% - Accent5 3 2 4 2" xfId="24644" hidden="1" xr:uid="{00000000-0005-0000-0000-00004B3F0000}"/>
    <cellStyle name="20% - Accent5 3 2 4 2" xfId="24981" hidden="1" xr:uid="{00000000-0005-0000-0000-00004C3F0000}"/>
    <cellStyle name="20% - Accent5 3 2 4 2" xfId="25764" hidden="1" xr:uid="{00000000-0005-0000-0000-00004D3F0000}"/>
    <cellStyle name="20% - Accent5 3 2 4 2" xfId="25948" hidden="1" xr:uid="{00000000-0005-0000-0000-00004E3F0000}"/>
    <cellStyle name="20% - Accent5 3 2 4 2" xfId="27966" hidden="1" xr:uid="{00000000-0005-0000-0000-00004F3F0000}"/>
    <cellStyle name="20% - Accent5 3 2 4 2" xfId="28330" hidden="1" xr:uid="{00000000-0005-0000-0000-0000503F0000}"/>
    <cellStyle name="20% - Accent5 3 2 4 2" xfId="29494" hidden="1" xr:uid="{00000000-0005-0000-0000-0000513F0000}"/>
    <cellStyle name="20% - Accent5 3 2 4 2" xfId="29950" hidden="1" xr:uid="{00000000-0005-0000-0000-0000523F0000}"/>
    <cellStyle name="20% - Accent5 3 2 4 2" xfId="30792" hidden="1" xr:uid="{00000000-0005-0000-0000-0000533F0000}"/>
    <cellStyle name="20% - Accent5 3 2 4 2" xfId="31804" hidden="1" xr:uid="{00000000-0005-0000-0000-0000543F0000}"/>
    <cellStyle name="20% - Accent5 3 2 4 2" xfId="33213" hidden="1" xr:uid="{00000000-0005-0000-0000-0000553F0000}"/>
    <cellStyle name="20% - Accent5 3 2 4 2" xfId="33328" hidden="1" xr:uid="{00000000-0005-0000-0000-0000563F0000}"/>
    <cellStyle name="20% - Accent5 3 2 4 2" xfId="34051" hidden="1" xr:uid="{00000000-0005-0000-0000-0000573F0000}"/>
    <cellStyle name="20% - Accent5 3 2 4 2" xfId="34224" hidden="1" xr:uid="{00000000-0005-0000-0000-0000583F0000}"/>
    <cellStyle name="20% - Accent5 3 2 4 2" xfId="34617" hidden="1" xr:uid="{00000000-0005-0000-0000-0000593F0000}"/>
    <cellStyle name="20% - Accent5 3 2 4 2" xfId="34765" hidden="1" xr:uid="{00000000-0005-0000-0000-00005A3F0000}"/>
    <cellStyle name="20% - Accent5 3 2 4 2" xfId="35103" hidden="1" xr:uid="{00000000-0005-0000-0000-00005B3F0000}"/>
    <cellStyle name="20% - Accent5 3 2 4 2" xfId="35440" hidden="1" xr:uid="{00000000-0005-0000-0000-00005C3F0000}"/>
    <cellStyle name="20% - Accent5 3 2 4 2" xfId="36005" hidden="1" xr:uid="{00000000-0005-0000-0000-00005D3F0000}"/>
    <cellStyle name="20% - Accent5 3 2 4 2" xfId="36120" hidden="1" xr:uid="{00000000-0005-0000-0000-00005E3F0000}"/>
    <cellStyle name="20% - Accent5 3 2 4 2" xfId="36843" hidden="1" xr:uid="{00000000-0005-0000-0000-00005F3F0000}"/>
    <cellStyle name="20% - Accent5 3 2 4 2" xfId="37016" hidden="1" xr:uid="{00000000-0005-0000-0000-0000603F0000}"/>
    <cellStyle name="20% - Accent5 3 2 4 2" xfId="37409" hidden="1" xr:uid="{00000000-0005-0000-0000-0000613F0000}"/>
    <cellStyle name="20% - Accent5 3 2 4 2" xfId="37557" hidden="1" xr:uid="{00000000-0005-0000-0000-0000623F0000}"/>
    <cellStyle name="20% - Accent5 3 2 4 2" xfId="37895" hidden="1" xr:uid="{00000000-0005-0000-0000-0000633F0000}"/>
    <cellStyle name="20% - Accent5 3 2 4 2" xfId="38232" hidden="1" xr:uid="{00000000-0005-0000-0000-0000643F0000}"/>
    <cellStyle name="20% - Accent5 3 2 4 2" xfId="32376" hidden="1" xr:uid="{00000000-0005-0000-0000-0000653F0000}"/>
    <cellStyle name="20% - Accent5 3 2 4 2" xfId="32005" hidden="1" xr:uid="{00000000-0005-0000-0000-0000663F0000}"/>
    <cellStyle name="20% - Accent5 3 2 4 2" xfId="29852" hidden="1" xr:uid="{00000000-0005-0000-0000-0000673F0000}"/>
    <cellStyle name="20% - Accent5 3 2 4 2" xfId="29320" hidden="1" xr:uid="{00000000-0005-0000-0000-0000683F0000}"/>
    <cellStyle name="20% - Accent5 3 2 4 2" xfId="28206" hidden="1" xr:uid="{00000000-0005-0000-0000-0000693F0000}"/>
    <cellStyle name="20% - Accent5 3 2 4 2" xfId="27739" hidden="1" xr:uid="{00000000-0005-0000-0000-00006A3F0000}"/>
    <cellStyle name="20% - Accent5 3 2 4 2" xfId="26542" hidden="1" xr:uid="{00000000-0005-0000-0000-00006B3F0000}"/>
    <cellStyle name="20% - Accent5 3 2 4 2" xfId="25491" hidden="1" xr:uid="{00000000-0005-0000-0000-00006C3F0000}"/>
    <cellStyle name="20% - Accent5 3 2 4 2" xfId="39368" hidden="1" xr:uid="{00000000-0005-0000-0000-00006D3F0000}"/>
    <cellStyle name="20% - Accent5 3 2 4 2" xfId="39483" hidden="1" xr:uid="{00000000-0005-0000-0000-00006E3F0000}"/>
    <cellStyle name="20% - Accent5 3 2 4 2" xfId="40206" hidden="1" xr:uid="{00000000-0005-0000-0000-00006F3F0000}"/>
    <cellStyle name="20% - Accent5 3 2 4 2" xfId="40379" hidden="1" xr:uid="{00000000-0005-0000-0000-0000703F0000}"/>
    <cellStyle name="20% - Accent5 3 2 4 2" xfId="40772" hidden="1" xr:uid="{00000000-0005-0000-0000-0000713F0000}"/>
    <cellStyle name="20% - Accent5 3 2 4 2" xfId="40920" hidden="1" xr:uid="{00000000-0005-0000-0000-0000723F0000}"/>
    <cellStyle name="20% - Accent5 3 2 4 2" xfId="41258" hidden="1" xr:uid="{00000000-0005-0000-0000-0000733F0000}"/>
    <cellStyle name="20% - Accent5 3 2 4 2" xfId="41595" hidden="1" xr:uid="{00000000-0005-0000-0000-0000743F0000}"/>
    <cellStyle name="20% - Accent5 3 2 4 2" xfId="42160" hidden="1" xr:uid="{00000000-0005-0000-0000-0000753F0000}"/>
    <cellStyle name="20% - Accent5 3 2 4 2" xfId="42275" hidden="1" xr:uid="{00000000-0005-0000-0000-0000763F0000}"/>
    <cellStyle name="20% - Accent5 3 2 4 2" xfId="42998" hidden="1" xr:uid="{00000000-0005-0000-0000-0000773F0000}"/>
    <cellStyle name="20% - Accent5 3 2 4 2" xfId="43171" hidden="1" xr:uid="{00000000-0005-0000-0000-0000783F0000}"/>
    <cellStyle name="20% - Accent5 3 2 4 2" xfId="43564" hidden="1" xr:uid="{00000000-0005-0000-0000-0000793F0000}"/>
    <cellStyle name="20% - Accent5 3 2 4 2" xfId="43712" hidden="1" xr:uid="{00000000-0005-0000-0000-00007A3F0000}"/>
    <cellStyle name="20% - Accent5 3 2 4 2" xfId="44050" hidden="1" xr:uid="{00000000-0005-0000-0000-00007B3F0000}"/>
    <cellStyle name="20% - Accent5 3 2 4 2" xfId="44387" hidden="1" xr:uid="{00000000-0005-0000-0000-00007C3F0000}"/>
    <cellStyle name="20% - Accent5 3 2 4 2" xfId="38639" hidden="1" xr:uid="{00000000-0005-0000-0000-00007D3F0000}"/>
    <cellStyle name="20% - Accent5 3 2 4 2" xfId="32801" hidden="1" xr:uid="{00000000-0005-0000-0000-00007E3F0000}"/>
    <cellStyle name="20% - Accent5 3 2 4 2" xfId="30309" hidden="1" xr:uid="{00000000-0005-0000-0000-00007F3F0000}"/>
    <cellStyle name="20% - Accent5 3 2 4 2" xfId="29670" hidden="1" xr:uid="{00000000-0005-0000-0000-0000803F0000}"/>
    <cellStyle name="20% - Accent5 3 2 4 2" xfId="28440" hidden="1" xr:uid="{00000000-0005-0000-0000-0000813F0000}"/>
    <cellStyle name="20% - Accent5 3 2 4 2" xfId="27872" hidden="1" xr:uid="{00000000-0005-0000-0000-0000823F0000}"/>
    <cellStyle name="20% - Accent5 3 2 4 2" xfId="26716" hidden="1" xr:uid="{00000000-0005-0000-0000-0000833F0000}"/>
    <cellStyle name="20% - Accent5 3 2 4 2" xfId="25612" hidden="1" xr:uid="{00000000-0005-0000-0000-0000843F0000}"/>
    <cellStyle name="20% - Accent5 3 2 4 2" xfId="45090" hidden="1" xr:uid="{00000000-0005-0000-0000-0000853F0000}"/>
    <cellStyle name="20% - Accent5 3 2 4 2" xfId="45205" hidden="1" xr:uid="{00000000-0005-0000-0000-0000863F0000}"/>
    <cellStyle name="20% - Accent5 3 2 4 2" xfId="45928" hidden="1" xr:uid="{00000000-0005-0000-0000-0000873F0000}"/>
    <cellStyle name="20% - Accent5 3 2 4 2" xfId="46101" hidden="1" xr:uid="{00000000-0005-0000-0000-0000883F0000}"/>
    <cellStyle name="20% - Accent5 3 2 4 2" xfId="46494" hidden="1" xr:uid="{00000000-0005-0000-0000-0000893F0000}"/>
    <cellStyle name="20% - Accent5 3 2 4 2" xfId="46642" hidden="1" xr:uid="{00000000-0005-0000-0000-00008A3F0000}"/>
    <cellStyle name="20% - Accent5 3 2 4 2" xfId="46980" hidden="1" xr:uid="{00000000-0005-0000-0000-00008B3F0000}"/>
    <cellStyle name="20% - Accent5 3 2 4 2" xfId="47317" hidden="1" xr:uid="{00000000-0005-0000-0000-00008C3F0000}"/>
    <cellStyle name="20% - Accent5 3 2 4 2" xfId="47882" hidden="1" xr:uid="{00000000-0005-0000-0000-00008D3F0000}"/>
    <cellStyle name="20% - Accent5 3 2 4 2" xfId="47997" hidden="1" xr:uid="{00000000-0005-0000-0000-00008E3F0000}"/>
    <cellStyle name="20% - Accent5 3 2 4 2" xfId="48720" hidden="1" xr:uid="{00000000-0005-0000-0000-00008F3F0000}"/>
    <cellStyle name="20% - Accent5 3 2 4 2" xfId="48893" hidden="1" xr:uid="{00000000-0005-0000-0000-0000903F0000}"/>
    <cellStyle name="20% - Accent5 3 2 4 2" xfId="49286" hidden="1" xr:uid="{00000000-0005-0000-0000-0000913F0000}"/>
    <cellStyle name="20% - Accent5 3 2 4 2" xfId="49434" hidden="1" xr:uid="{00000000-0005-0000-0000-0000923F0000}"/>
    <cellStyle name="20% - Accent5 3 2 4 2" xfId="49772" hidden="1" xr:uid="{00000000-0005-0000-0000-0000933F0000}"/>
    <cellStyle name="20% - Accent5 3 2 4 2" xfId="50109" hidden="1" xr:uid="{00000000-0005-0000-0000-0000943F0000}"/>
    <cellStyle name="20% - Accent5 3 3 3 2" xfId="635" hidden="1" xr:uid="{00000000-0005-0000-0000-0000953F0000}"/>
    <cellStyle name="20% - Accent5 3 3 3 2" xfId="819" hidden="1" xr:uid="{00000000-0005-0000-0000-0000963F0000}"/>
    <cellStyle name="20% - Accent5 3 3 3 2" xfId="2837" hidden="1" xr:uid="{00000000-0005-0000-0000-0000973F0000}"/>
    <cellStyle name="20% - Accent5 3 3 3 2" xfId="3201" hidden="1" xr:uid="{00000000-0005-0000-0000-0000983F0000}"/>
    <cellStyle name="20% - Accent5 3 3 3 2" xfId="4365" hidden="1" xr:uid="{00000000-0005-0000-0000-0000993F0000}"/>
    <cellStyle name="20% - Accent5 3 3 3 2" xfId="4821" hidden="1" xr:uid="{00000000-0005-0000-0000-00009A3F0000}"/>
    <cellStyle name="20% - Accent5 3 3 3 2" xfId="5663" hidden="1" xr:uid="{00000000-0005-0000-0000-00009B3F0000}"/>
    <cellStyle name="20% - Accent5 3 3 3 2" xfId="6675" hidden="1" xr:uid="{00000000-0005-0000-0000-00009C3F0000}"/>
    <cellStyle name="20% - Accent5 3 3 3 2" xfId="8084" hidden="1" xr:uid="{00000000-0005-0000-0000-00009D3F0000}"/>
    <cellStyle name="20% - Accent5 3 3 3 2" xfId="8199" hidden="1" xr:uid="{00000000-0005-0000-0000-00009E3F0000}"/>
    <cellStyle name="20% - Accent5 3 3 3 2" xfId="8922" hidden="1" xr:uid="{00000000-0005-0000-0000-00009F3F0000}"/>
    <cellStyle name="20% - Accent5 3 3 3 2" xfId="9095" hidden="1" xr:uid="{00000000-0005-0000-0000-0000A03F0000}"/>
    <cellStyle name="20% - Accent5 3 3 3 2" xfId="9488" hidden="1" xr:uid="{00000000-0005-0000-0000-0000A13F0000}"/>
    <cellStyle name="20% - Accent5 3 3 3 2" xfId="9636" hidden="1" xr:uid="{00000000-0005-0000-0000-0000A23F0000}"/>
    <cellStyle name="20% - Accent5 3 3 3 2" xfId="9974" hidden="1" xr:uid="{00000000-0005-0000-0000-0000A33F0000}"/>
    <cellStyle name="20% - Accent5 3 3 3 2" xfId="10311" hidden="1" xr:uid="{00000000-0005-0000-0000-0000A43F0000}"/>
    <cellStyle name="20% - Accent5 3 3 3 2" xfId="10876" hidden="1" xr:uid="{00000000-0005-0000-0000-0000A53F0000}"/>
    <cellStyle name="20% - Accent5 3 3 3 2" xfId="10991" hidden="1" xr:uid="{00000000-0005-0000-0000-0000A63F0000}"/>
    <cellStyle name="20% - Accent5 3 3 3 2" xfId="11714" hidden="1" xr:uid="{00000000-0005-0000-0000-0000A73F0000}"/>
    <cellStyle name="20% - Accent5 3 3 3 2" xfId="11887" hidden="1" xr:uid="{00000000-0005-0000-0000-0000A83F0000}"/>
    <cellStyle name="20% - Accent5 3 3 3 2" xfId="12280" hidden="1" xr:uid="{00000000-0005-0000-0000-0000A93F0000}"/>
    <cellStyle name="20% - Accent5 3 3 3 2" xfId="12428" hidden="1" xr:uid="{00000000-0005-0000-0000-0000AA3F0000}"/>
    <cellStyle name="20% - Accent5 3 3 3 2" xfId="12766" hidden="1" xr:uid="{00000000-0005-0000-0000-0000AB3F0000}"/>
    <cellStyle name="20% - Accent5 3 3 3 2" xfId="13103" hidden="1" xr:uid="{00000000-0005-0000-0000-0000AC3F0000}"/>
    <cellStyle name="20% - Accent5 3 3 3 2" xfId="7249" hidden="1" xr:uid="{00000000-0005-0000-0000-0000AD3F0000}"/>
    <cellStyle name="20% - Accent5 3 3 3 2" xfId="6878" hidden="1" xr:uid="{00000000-0005-0000-0000-0000AE3F0000}"/>
    <cellStyle name="20% - Accent5 3 3 3 2" xfId="4725" hidden="1" xr:uid="{00000000-0005-0000-0000-0000AF3F0000}"/>
    <cellStyle name="20% - Accent5 3 3 3 2" xfId="4193" hidden="1" xr:uid="{00000000-0005-0000-0000-0000B03F0000}"/>
    <cellStyle name="20% - Accent5 3 3 3 2" xfId="3079" hidden="1" xr:uid="{00000000-0005-0000-0000-0000B13F0000}"/>
    <cellStyle name="20% - Accent5 3 3 3 2" xfId="2612" hidden="1" xr:uid="{00000000-0005-0000-0000-0000B23F0000}"/>
    <cellStyle name="20% - Accent5 3 3 3 2" xfId="1415" hidden="1" xr:uid="{00000000-0005-0000-0000-0000B33F0000}"/>
    <cellStyle name="20% - Accent5 3 3 3 2" xfId="366" hidden="1" xr:uid="{00000000-0005-0000-0000-0000B43F0000}"/>
    <cellStyle name="20% - Accent5 3 3 3 2" xfId="14239" hidden="1" xr:uid="{00000000-0005-0000-0000-0000B53F0000}"/>
    <cellStyle name="20% - Accent5 3 3 3 2" xfId="14354" hidden="1" xr:uid="{00000000-0005-0000-0000-0000B63F0000}"/>
    <cellStyle name="20% - Accent5 3 3 3 2" xfId="15077" hidden="1" xr:uid="{00000000-0005-0000-0000-0000B73F0000}"/>
    <cellStyle name="20% - Accent5 3 3 3 2" xfId="15250" hidden="1" xr:uid="{00000000-0005-0000-0000-0000B83F0000}"/>
    <cellStyle name="20% - Accent5 3 3 3 2" xfId="15643" hidden="1" xr:uid="{00000000-0005-0000-0000-0000B93F0000}"/>
    <cellStyle name="20% - Accent5 3 3 3 2" xfId="15791" hidden="1" xr:uid="{00000000-0005-0000-0000-0000BA3F0000}"/>
    <cellStyle name="20% - Accent5 3 3 3 2" xfId="16129" hidden="1" xr:uid="{00000000-0005-0000-0000-0000BB3F0000}"/>
    <cellStyle name="20% - Accent5 3 3 3 2" xfId="16466" hidden="1" xr:uid="{00000000-0005-0000-0000-0000BC3F0000}"/>
    <cellStyle name="20% - Accent5 3 3 3 2" xfId="17031" hidden="1" xr:uid="{00000000-0005-0000-0000-0000BD3F0000}"/>
    <cellStyle name="20% - Accent5 3 3 3 2" xfId="17146" hidden="1" xr:uid="{00000000-0005-0000-0000-0000BE3F0000}"/>
    <cellStyle name="20% - Accent5 3 3 3 2" xfId="17869" hidden="1" xr:uid="{00000000-0005-0000-0000-0000BF3F0000}"/>
    <cellStyle name="20% - Accent5 3 3 3 2" xfId="18042" hidden="1" xr:uid="{00000000-0005-0000-0000-0000C03F0000}"/>
    <cellStyle name="20% - Accent5 3 3 3 2" xfId="18435" hidden="1" xr:uid="{00000000-0005-0000-0000-0000C13F0000}"/>
    <cellStyle name="20% - Accent5 3 3 3 2" xfId="18583" hidden="1" xr:uid="{00000000-0005-0000-0000-0000C23F0000}"/>
    <cellStyle name="20% - Accent5 3 3 3 2" xfId="18921" hidden="1" xr:uid="{00000000-0005-0000-0000-0000C33F0000}"/>
    <cellStyle name="20% - Accent5 3 3 3 2" xfId="19258" hidden="1" xr:uid="{00000000-0005-0000-0000-0000C43F0000}"/>
    <cellStyle name="20% - Accent5 3 3 3 2" xfId="13512" hidden="1" xr:uid="{00000000-0005-0000-0000-0000C53F0000}"/>
    <cellStyle name="20% - Accent5 3 3 3 2" xfId="7674" hidden="1" xr:uid="{00000000-0005-0000-0000-0000C63F0000}"/>
    <cellStyle name="20% - Accent5 3 3 3 2" xfId="5182" hidden="1" xr:uid="{00000000-0005-0000-0000-0000C73F0000}"/>
    <cellStyle name="20% - Accent5 3 3 3 2" xfId="4543" hidden="1" xr:uid="{00000000-0005-0000-0000-0000C83F0000}"/>
    <cellStyle name="20% - Accent5 3 3 3 2" xfId="3313" hidden="1" xr:uid="{00000000-0005-0000-0000-0000C93F0000}"/>
    <cellStyle name="20% - Accent5 3 3 3 2" xfId="2745" hidden="1" xr:uid="{00000000-0005-0000-0000-0000CA3F0000}"/>
    <cellStyle name="20% - Accent5 3 3 3 2" xfId="1590" hidden="1" xr:uid="{00000000-0005-0000-0000-0000CB3F0000}"/>
    <cellStyle name="20% - Accent5 3 3 3 2" xfId="485" hidden="1" xr:uid="{00000000-0005-0000-0000-0000CC3F0000}"/>
    <cellStyle name="20% - Accent5 3 3 3 2" xfId="19961" hidden="1" xr:uid="{00000000-0005-0000-0000-0000CD3F0000}"/>
    <cellStyle name="20% - Accent5 3 3 3 2" xfId="20076" hidden="1" xr:uid="{00000000-0005-0000-0000-0000CE3F0000}"/>
    <cellStyle name="20% - Accent5 3 3 3 2" xfId="20799" hidden="1" xr:uid="{00000000-0005-0000-0000-0000CF3F0000}"/>
    <cellStyle name="20% - Accent5 3 3 3 2" xfId="20972" hidden="1" xr:uid="{00000000-0005-0000-0000-0000D03F0000}"/>
    <cellStyle name="20% - Accent5 3 3 3 2" xfId="21365" hidden="1" xr:uid="{00000000-0005-0000-0000-0000D13F0000}"/>
    <cellStyle name="20% - Accent5 3 3 3 2" xfId="21513" hidden="1" xr:uid="{00000000-0005-0000-0000-0000D23F0000}"/>
    <cellStyle name="20% - Accent5 3 3 3 2" xfId="21851" hidden="1" xr:uid="{00000000-0005-0000-0000-0000D33F0000}"/>
    <cellStyle name="20% - Accent5 3 3 3 2" xfId="22188" hidden="1" xr:uid="{00000000-0005-0000-0000-0000D43F0000}"/>
    <cellStyle name="20% - Accent5 3 3 3 2" xfId="22753" hidden="1" xr:uid="{00000000-0005-0000-0000-0000D53F0000}"/>
    <cellStyle name="20% - Accent5 3 3 3 2" xfId="22868" hidden="1" xr:uid="{00000000-0005-0000-0000-0000D63F0000}"/>
    <cellStyle name="20% - Accent5 3 3 3 2" xfId="23591" hidden="1" xr:uid="{00000000-0005-0000-0000-0000D73F0000}"/>
    <cellStyle name="20% - Accent5 3 3 3 2" xfId="23764" hidden="1" xr:uid="{00000000-0005-0000-0000-0000D83F0000}"/>
    <cellStyle name="20% - Accent5 3 3 3 2" xfId="24157" hidden="1" xr:uid="{00000000-0005-0000-0000-0000D93F0000}"/>
    <cellStyle name="20% - Accent5 3 3 3 2" xfId="24305" hidden="1" xr:uid="{00000000-0005-0000-0000-0000DA3F0000}"/>
    <cellStyle name="20% - Accent5 3 3 3 2" xfId="24643" hidden="1" xr:uid="{00000000-0005-0000-0000-0000DB3F0000}"/>
    <cellStyle name="20% - Accent5 3 3 3 2" xfId="24980" hidden="1" xr:uid="{00000000-0005-0000-0000-0000DC3F0000}"/>
    <cellStyle name="20% - Accent5 3 3 3 2" xfId="25763" hidden="1" xr:uid="{00000000-0005-0000-0000-0000DD3F0000}"/>
    <cellStyle name="20% - Accent5 3 3 3 2" xfId="25947" hidden="1" xr:uid="{00000000-0005-0000-0000-0000DE3F0000}"/>
    <cellStyle name="20% - Accent5 3 3 3 2" xfId="27965" hidden="1" xr:uid="{00000000-0005-0000-0000-0000DF3F0000}"/>
    <cellStyle name="20% - Accent5 3 3 3 2" xfId="28329" hidden="1" xr:uid="{00000000-0005-0000-0000-0000E03F0000}"/>
    <cellStyle name="20% - Accent5 3 3 3 2" xfId="29493" hidden="1" xr:uid="{00000000-0005-0000-0000-0000E13F0000}"/>
    <cellStyle name="20% - Accent5 3 3 3 2" xfId="29949" hidden="1" xr:uid="{00000000-0005-0000-0000-0000E23F0000}"/>
    <cellStyle name="20% - Accent5 3 3 3 2" xfId="30791" hidden="1" xr:uid="{00000000-0005-0000-0000-0000E33F0000}"/>
    <cellStyle name="20% - Accent5 3 3 3 2" xfId="31803" hidden="1" xr:uid="{00000000-0005-0000-0000-0000E43F0000}"/>
    <cellStyle name="20% - Accent5 3 3 3 2" xfId="33212" hidden="1" xr:uid="{00000000-0005-0000-0000-0000E53F0000}"/>
    <cellStyle name="20% - Accent5 3 3 3 2" xfId="33327" hidden="1" xr:uid="{00000000-0005-0000-0000-0000E63F0000}"/>
    <cellStyle name="20% - Accent5 3 3 3 2" xfId="34050" hidden="1" xr:uid="{00000000-0005-0000-0000-0000E73F0000}"/>
    <cellStyle name="20% - Accent5 3 3 3 2" xfId="34223" hidden="1" xr:uid="{00000000-0005-0000-0000-0000E83F0000}"/>
    <cellStyle name="20% - Accent5 3 3 3 2" xfId="34616" hidden="1" xr:uid="{00000000-0005-0000-0000-0000E93F0000}"/>
    <cellStyle name="20% - Accent5 3 3 3 2" xfId="34764" hidden="1" xr:uid="{00000000-0005-0000-0000-0000EA3F0000}"/>
    <cellStyle name="20% - Accent5 3 3 3 2" xfId="35102" hidden="1" xr:uid="{00000000-0005-0000-0000-0000EB3F0000}"/>
    <cellStyle name="20% - Accent5 3 3 3 2" xfId="35439" hidden="1" xr:uid="{00000000-0005-0000-0000-0000EC3F0000}"/>
    <cellStyle name="20% - Accent5 3 3 3 2" xfId="36004" hidden="1" xr:uid="{00000000-0005-0000-0000-0000ED3F0000}"/>
    <cellStyle name="20% - Accent5 3 3 3 2" xfId="36119" hidden="1" xr:uid="{00000000-0005-0000-0000-0000EE3F0000}"/>
    <cellStyle name="20% - Accent5 3 3 3 2" xfId="36842" hidden="1" xr:uid="{00000000-0005-0000-0000-0000EF3F0000}"/>
    <cellStyle name="20% - Accent5 3 3 3 2" xfId="37015" hidden="1" xr:uid="{00000000-0005-0000-0000-0000F03F0000}"/>
    <cellStyle name="20% - Accent5 3 3 3 2" xfId="37408" hidden="1" xr:uid="{00000000-0005-0000-0000-0000F13F0000}"/>
    <cellStyle name="20% - Accent5 3 3 3 2" xfId="37556" hidden="1" xr:uid="{00000000-0005-0000-0000-0000F23F0000}"/>
    <cellStyle name="20% - Accent5 3 3 3 2" xfId="37894" hidden="1" xr:uid="{00000000-0005-0000-0000-0000F33F0000}"/>
    <cellStyle name="20% - Accent5 3 3 3 2" xfId="38231" hidden="1" xr:uid="{00000000-0005-0000-0000-0000F43F0000}"/>
    <cellStyle name="20% - Accent5 3 3 3 2" xfId="32377" hidden="1" xr:uid="{00000000-0005-0000-0000-0000F53F0000}"/>
    <cellStyle name="20% - Accent5 3 3 3 2" xfId="32006" hidden="1" xr:uid="{00000000-0005-0000-0000-0000F63F0000}"/>
    <cellStyle name="20% - Accent5 3 3 3 2" xfId="29853" hidden="1" xr:uid="{00000000-0005-0000-0000-0000F73F0000}"/>
    <cellStyle name="20% - Accent5 3 3 3 2" xfId="29321" hidden="1" xr:uid="{00000000-0005-0000-0000-0000F83F0000}"/>
    <cellStyle name="20% - Accent5 3 3 3 2" xfId="28207" hidden="1" xr:uid="{00000000-0005-0000-0000-0000F93F0000}"/>
    <cellStyle name="20% - Accent5 3 3 3 2" xfId="27740" hidden="1" xr:uid="{00000000-0005-0000-0000-0000FA3F0000}"/>
    <cellStyle name="20% - Accent5 3 3 3 2" xfId="26543" hidden="1" xr:uid="{00000000-0005-0000-0000-0000FB3F0000}"/>
    <cellStyle name="20% - Accent5 3 3 3 2" xfId="25494" hidden="1" xr:uid="{00000000-0005-0000-0000-0000FC3F0000}"/>
    <cellStyle name="20% - Accent5 3 3 3 2" xfId="39367" hidden="1" xr:uid="{00000000-0005-0000-0000-0000FD3F0000}"/>
    <cellStyle name="20% - Accent5 3 3 3 2" xfId="39482" hidden="1" xr:uid="{00000000-0005-0000-0000-0000FE3F0000}"/>
    <cellStyle name="20% - Accent5 3 3 3 2" xfId="40205" hidden="1" xr:uid="{00000000-0005-0000-0000-0000FF3F0000}"/>
    <cellStyle name="20% - Accent5 3 3 3 2" xfId="40378" hidden="1" xr:uid="{00000000-0005-0000-0000-000000400000}"/>
    <cellStyle name="20% - Accent5 3 3 3 2" xfId="40771" hidden="1" xr:uid="{00000000-0005-0000-0000-000001400000}"/>
    <cellStyle name="20% - Accent5 3 3 3 2" xfId="40919" hidden="1" xr:uid="{00000000-0005-0000-0000-000002400000}"/>
    <cellStyle name="20% - Accent5 3 3 3 2" xfId="41257" hidden="1" xr:uid="{00000000-0005-0000-0000-000003400000}"/>
    <cellStyle name="20% - Accent5 3 3 3 2" xfId="41594" hidden="1" xr:uid="{00000000-0005-0000-0000-000004400000}"/>
    <cellStyle name="20% - Accent5 3 3 3 2" xfId="42159" hidden="1" xr:uid="{00000000-0005-0000-0000-000005400000}"/>
    <cellStyle name="20% - Accent5 3 3 3 2" xfId="42274" hidden="1" xr:uid="{00000000-0005-0000-0000-000006400000}"/>
    <cellStyle name="20% - Accent5 3 3 3 2" xfId="42997" hidden="1" xr:uid="{00000000-0005-0000-0000-000007400000}"/>
    <cellStyle name="20% - Accent5 3 3 3 2" xfId="43170" hidden="1" xr:uid="{00000000-0005-0000-0000-000008400000}"/>
    <cellStyle name="20% - Accent5 3 3 3 2" xfId="43563" hidden="1" xr:uid="{00000000-0005-0000-0000-000009400000}"/>
    <cellStyle name="20% - Accent5 3 3 3 2" xfId="43711" hidden="1" xr:uid="{00000000-0005-0000-0000-00000A400000}"/>
    <cellStyle name="20% - Accent5 3 3 3 2" xfId="44049" hidden="1" xr:uid="{00000000-0005-0000-0000-00000B400000}"/>
    <cellStyle name="20% - Accent5 3 3 3 2" xfId="44386" hidden="1" xr:uid="{00000000-0005-0000-0000-00000C400000}"/>
    <cellStyle name="20% - Accent5 3 3 3 2" xfId="38640" hidden="1" xr:uid="{00000000-0005-0000-0000-00000D400000}"/>
    <cellStyle name="20% - Accent5 3 3 3 2" xfId="32802" hidden="1" xr:uid="{00000000-0005-0000-0000-00000E400000}"/>
    <cellStyle name="20% - Accent5 3 3 3 2" xfId="30310" hidden="1" xr:uid="{00000000-0005-0000-0000-00000F400000}"/>
    <cellStyle name="20% - Accent5 3 3 3 2" xfId="29671" hidden="1" xr:uid="{00000000-0005-0000-0000-000010400000}"/>
    <cellStyle name="20% - Accent5 3 3 3 2" xfId="28441" hidden="1" xr:uid="{00000000-0005-0000-0000-000011400000}"/>
    <cellStyle name="20% - Accent5 3 3 3 2" xfId="27873" hidden="1" xr:uid="{00000000-0005-0000-0000-000012400000}"/>
    <cellStyle name="20% - Accent5 3 3 3 2" xfId="26718" hidden="1" xr:uid="{00000000-0005-0000-0000-000013400000}"/>
    <cellStyle name="20% - Accent5 3 3 3 2" xfId="25613" hidden="1" xr:uid="{00000000-0005-0000-0000-000014400000}"/>
    <cellStyle name="20% - Accent5 3 3 3 2" xfId="45089" hidden="1" xr:uid="{00000000-0005-0000-0000-000015400000}"/>
    <cellStyle name="20% - Accent5 3 3 3 2" xfId="45204" hidden="1" xr:uid="{00000000-0005-0000-0000-000016400000}"/>
    <cellStyle name="20% - Accent5 3 3 3 2" xfId="45927" hidden="1" xr:uid="{00000000-0005-0000-0000-000017400000}"/>
    <cellStyle name="20% - Accent5 3 3 3 2" xfId="46100" hidden="1" xr:uid="{00000000-0005-0000-0000-000018400000}"/>
    <cellStyle name="20% - Accent5 3 3 3 2" xfId="46493" hidden="1" xr:uid="{00000000-0005-0000-0000-000019400000}"/>
    <cellStyle name="20% - Accent5 3 3 3 2" xfId="46641" hidden="1" xr:uid="{00000000-0005-0000-0000-00001A400000}"/>
    <cellStyle name="20% - Accent5 3 3 3 2" xfId="46979" hidden="1" xr:uid="{00000000-0005-0000-0000-00001B400000}"/>
    <cellStyle name="20% - Accent5 3 3 3 2" xfId="47316" hidden="1" xr:uid="{00000000-0005-0000-0000-00001C400000}"/>
    <cellStyle name="20% - Accent5 3 3 3 2" xfId="47881" hidden="1" xr:uid="{00000000-0005-0000-0000-00001D400000}"/>
    <cellStyle name="20% - Accent5 3 3 3 2" xfId="47996" hidden="1" xr:uid="{00000000-0005-0000-0000-00001E400000}"/>
    <cellStyle name="20% - Accent5 3 3 3 2" xfId="48719" hidden="1" xr:uid="{00000000-0005-0000-0000-00001F400000}"/>
    <cellStyle name="20% - Accent5 3 3 3 2" xfId="48892" hidden="1" xr:uid="{00000000-0005-0000-0000-000020400000}"/>
    <cellStyle name="20% - Accent5 3 3 3 2" xfId="49285" hidden="1" xr:uid="{00000000-0005-0000-0000-000021400000}"/>
    <cellStyle name="20% - Accent5 3 3 3 2" xfId="49433" hidden="1" xr:uid="{00000000-0005-0000-0000-000022400000}"/>
    <cellStyle name="20% - Accent5 3 3 3 2" xfId="49771" hidden="1" xr:uid="{00000000-0005-0000-0000-000023400000}"/>
    <cellStyle name="20% - Accent5 3 3 3 2" xfId="50108" hidden="1" xr:uid="{00000000-0005-0000-0000-000024400000}"/>
    <cellStyle name="20% - Accent5 4 2 2" xfId="637" hidden="1" xr:uid="{00000000-0005-0000-0000-000025400000}"/>
    <cellStyle name="20% - Accent5 4 2 2" xfId="821" hidden="1" xr:uid="{00000000-0005-0000-0000-000026400000}"/>
    <cellStyle name="20% - Accent5 4 2 2" xfId="2839" hidden="1" xr:uid="{00000000-0005-0000-0000-000027400000}"/>
    <cellStyle name="20% - Accent5 4 2 2" xfId="3203" hidden="1" xr:uid="{00000000-0005-0000-0000-000028400000}"/>
    <cellStyle name="20% - Accent5 4 2 2" xfId="4367" hidden="1" xr:uid="{00000000-0005-0000-0000-000029400000}"/>
    <cellStyle name="20% - Accent5 4 2 2" xfId="4823" hidden="1" xr:uid="{00000000-0005-0000-0000-00002A400000}"/>
    <cellStyle name="20% - Accent5 4 2 2" xfId="5665" hidden="1" xr:uid="{00000000-0005-0000-0000-00002B400000}"/>
    <cellStyle name="20% - Accent5 4 2 2" xfId="6677" hidden="1" xr:uid="{00000000-0005-0000-0000-00002C400000}"/>
    <cellStyle name="20% - Accent5 4 2 2" xfId="8086" hidden="1" xr:uid="{00000000-0005-0000-0000-00002D400000}"/>
    <cellStyle name="20% - Accent5 4 2 2" xfId="8201" hidden="1" xr:uid="{00000000-0005-0000-0000-00002E400000}"/>
    <cellStyle name="20% - Accent5 4 2 2" xfId="8924" hidden="1" xr:uid="{00000000-0005-0000-0000-00002F400000}"/>
    <cellStyle name="20% - Accent5 4 2 2" xfId="9097" hidden="1" xr:uid="{00000000-0005-0000-0000-000030400000}"/>
    <cellStyle name="20% - Accent5 4 2 2" xfId="9490" hidden="1" xr:uid="{00000000-0005-0000-0000-000031400000}"/>
    <cellStyle name="20% - Accent5 4 2 2" xfId="9638" hidden="1" xr:uid="{00000000-0005-0000-0000-000032400000}"/>
    <cellStyle name="20% - Accent5 4 2 2" xfId="9976" hidden="1" xr:uid="{00000000-0005-0000-0000-000033400000}"/>
    <cellStyle name="20% - Accent5 4 2 2" xfId="10313" hidden="1" xr:uid="{00000000-0005-0000-0000-000034400000}"/>
    <cellStyle name="20% - Accent5 4 2 2" xfId="10878" hidden="1" xr:uid="{00000000-0005-0000-0000-000035400000}"/>
    <cellStyle name="20% - Accent5 4 2 2" xfId="10993" hidden="1" xr:uid="{00000000-0005-0000-0000-000036400000}"/>
    <cellStyle name="20% - Accent5 4 2 2" xfId="11716" hidden="1" xr:uid="{00000000-0005-0000-0000-000037400000}"/>
    <cellStyle name="20% - Accent5 4 2 2" xfId="11889" hidden="1" xr:uid="{00000000-0005-0000-0000-000038400000}"/>
    <cellStyle name="20% - Accent5 4 2 2" xfId="12282" hidden="1" xr:uid="{00000000-0005-0000-0000-000039400000}"/>
    <cellStyle name="20% - Accent5 4 2 2" xfId="12430" hidden="1" xr:uid="{00000000-0005-0000-0000-00003A400000}"/>
    <cellStyle name="20% - Accent5 4 2 2" xfId="12768" hidden="1" xr:uid="{00000000-0005-0000-0000-00003B400000}"/>
    <cellStyle name="20% - Accent5 4 2 2" xfId="13105" hidden="1" xr:uid="{00000000-0005-0000-0000-00003C400000}"/>
    <cellStyle name="20% - Accent5 4 2 2" xfId="7247" hidden="1" xr:uid="{00000000-0005-0000-0000-00003D400000}"/>
    <cellStyle name="20% - Accent5 4 2 2" xfId="6876" hidden="1" xr:uid="{00000000-0005-0000-0000-00003E400000}"/>
    <cellStyle name="20% - Accent5 4 2 2" xfId="4723" hidden="1" xr:uid="{00000000-0005-0000-0000-00003F400000}"/>
    <cellStyle name="20% - Accent5 4 2 2" xfId="4191" hidden="1" xr:uid="{00000000-0005-0000-0000-000040400000}"/>
    <cellStyle name="20% - Accent5 4 2 2" xfId="3077" hidden="1" xr:uid="{00000000-0005-0000-0000-000041400000}"/>
    <cellStyle name="20% - Accent5 4 2 2" xfId="2610" hidden="1" xr:uid="{00000000-0005-0000-0000-000042400000}"/>
    <cellStyle name="20% - Accent5 4 2 2" xfId="1413" hidden="1" xr:uid="{00000000-0005-0000-0000-000043400000}"/>
    <cellStyle name="20% - Accent5 4 2 2" xfId="362" hidden="1" xr:uid="{00000000-0005-0000-0000-000044400000}"/>
    <cellStyle name="20% - Accent5 4 2 2" xfId="14241" hidden="1" xr:uid="{00000000-0005-0000-0000-000045400000}"/>
    <cellStyle name="20% - Accent5 4 2 2" xfId="14356" hidden="1" xr:uid="{00000000-0005-0000-0000-000046400000}"/>
    <cellStyle name="20% - Accent5 4 2 2" xfId="15079" hidden="1" xr:uid="{00000000-0005-0000-0000-000047400000}"/>
    <cellStyle name="20% - Accent5 4 2 2" xfId="15252" hidden="1" xr:uid="{00000000-0005-0000-0000-000048400000}"/>
    <cellStyle name="20% - Accent5 4 2 2" xfId="15645" hidden="1" xr:uid="{00000000-0005-0000-0000-000049400000}"/>
    <cellStyle name="20% - Accent5 4 2 2" xfId="15793" hidden="1" xr:uid="{00000000-0005-0000-0000-00004A400000}"/>
    <cellStyle name="20% - Accent5 4 2 2" xfId="16131" hidden="1" xr:uid="{00000000-0005-0000-0000-00004B400000}"/>
    <cellStyle name="20% - Accent5 4 2 2" xfId="16468" hidden="1" xr:uid="{00000000-0005-0000-0000-00004C400000}"/>
    <cellStyle name="20% - Accent5 4 2 2" xfId="17033" hidden="1" xr:uid="{00000000-0005-0000-0000-00004D400000}"/>
    <cellStyle name="20% - Accent5 4 2 2" xfId="17148" hidden="1" xr:uid="{00000000-0005-0000-0000-00004E400000}"/>
    <cellStyle name="20% - Accent5 4 2 2" xfId="17871" hidden="1" xr:uid="{00000000-0005-0000-0000-00004F400000}"/>
    <cellStyle name="20% - Accent5 4 2 2" xfId="18044" hidden="1" xr:uid="{00000000-0005-0000-0000-000050400000}"/>
    <cellStyle name="20% - Accent5 4 2 2" xfId="18437" hidden="1" xr:uid="{00000000-0005-0000-0000-000051400000}"/>
    <cellStyle name="20% - Accent5 4 2 2" xfId="18585" hidden="1" xr:uid="{00000000-0005-0000-0000-000052400000}"/>
    <cellStyle name="20% - Accent5 4 2 2" xfId="18923" hidden="1" xr:uid="{00000000-0005-0000-0000-000053400000}"/>
    <cellStyle name="20% - Accent5 4 2 2" xfId="19260" hidden="1" xr:uid="{00000000-0005-0000-0000-000054400000}"/>
    <cellStyle name="20% - Accent5 4 2 2" xfId="13510" hidden="1" xr:uid="{00000000-0005-0000-0000-000055400000}"/>
    <cellStyle name="20% - Accent5 4 2 2" xfId="7672" hidden="1" xr:uid="{00000000-0005-0000-0000-000056400000}"/>
    <cellStyle name="20% - Accent5 4 2 2" xfId="5180" hidden="1" xr:uid="{00000000-0005-0000-0000-000057400000}"/>
    <cellStyle name="20% - Accent5 4 2 2" xfId="4541" hidden="1" xr:uid="{00000000-0005-0000-0000-000058400000}"/>
    <cellStyle name="20% - Accent5 4 2 2" xfId="3311" hidden="1" xr:uid="{00000000-0005-0000-0000-000059400000}"/>
    <cellStyle name="20% - Accent5 4 2 2" xfId="2743" hidden="1" xr:uid="{00000000-0005-0000-0000-00005A400000}"/>
    <cellStyle name="20% - Accent5 4 2 2" xfId="1587" hidden="1" xr:uid="{00000000-0005-0000-0000-00005B400000}"/>
    <cellStyle name="20% - Accent5 4 2 2" xfId="483" hidden="1" xr:uid="{00000000-0005-0000-0000-00005C400000}"/>
    <cellStyle name="20% - Accent5 4 2 2" xfId="19963" hidden="1" xr:uid="{00000000-0005-0000-0000-00005D400000}"/>
    <cellStyle name="20% - Accent5 4 2 2" xfId="20078" hidden="1" xr:uid="{00000000-0005-0000-0000-00005E400000}"/>
    <cellStyle name="20% - Accent5 4 2 2" xfId="20801" hidden="1" xr:uid="{00000000-0005-0000-0000-00005F400000}"/>
    <cellStyle name="20% - Accent5 4 2 2" xfId="20974" hidden="1" xr:uid="{00000000-0005-0000-0000-000060400000}"/>
    <cellStyle name="20% - Accent5 4 2 2" xfId="21367" hidden="1" xr:uid="{00000000-0005-0000-0000-000061400000}"/>
    <cellStyle name="20% - Accent5 4 2 2" xfId="21515" hidden="1" xr:uid="{00000000-0005-0000-0000-000062400000}"/>
    <cellStyle name="20% - Accent5 4 2 2" xfId="21853" hidden="1" xr:uid="{00000000-0005-0000-0000-000063400000}"/>
    <cellStyle name="20% - Accent5 4 2 2" xfId="22190" hidden="1" xr:uid="{00000000-0005-0000-0000-000064400000}"/>
    <cellStyle name="20% - Accent5 4 2 2" xfId="22755" hidden="1" xr:uid="{00000000-0005-0000-0000-000065400000}"/>
    <cellStyle name="20% - Accent5 4 2 2" xfId="22870" hidden="1" xr:uid="{00000000-0005-0000-0000-000066400000}"/>
    <cellStyle name="20% - Accent5 4 2 2" xfId="23593" hidden="1" xr:uid="{00000000-0005-0000-0000-000067400000}"/>
    <cellStyle name="20% - Accent5 4 2 2" xfId="23766" hidden="1" xr:uid="{00000000-0005-0000-0000-000068400000}"/>
    <cellStyle name="20% - Accent5 4 2 2" xfId="24159" hidden="1" xr:uid="{00000000-0005-0000-0000-000069400000}"/>
    <cellStyle name="20% - Accent5 4 2 2" xfId="24307" hidden="1" xr:uid="{00000000-0005-0000-0000-00006A400000}"/>
    <cellStyle name="20% - Accent5 4 2 2" xfId="24645" hidden="1" xr:uid="{00000000-0005-0000-0000-00006B400000}"/>
    <cellStyle name="20% - Accent5 4 2 2" xfId="24982" hidden="1" xr:uid="{00000000-0005-0000-0000-00006C400000}"/>
    <cellStyle name="20% - Accent5 4 2 2" xfId="25765" hidden="1" xr:uid="{00000000-0005-0000-0000-00006D400000}"/>
    <cellStyle name="20% - Accent5 4 2 2" xfId="25949" hidden="1" xr:uid="{00000000-0005-0000-0000-00006E400000}"/>
    <cellStyle name="20% - Accent5 4 2 2" xfId="27967" hidden="1" xr:uid="{00000000-0005-0000-0000-00006F400000}"/>
    <cellStyle name="20% - Accent5 4 2 2" xfId="28331" hidden="1" xr:uid="{00000000-0005-0000-0000-000070400000}"/>
    <cellStyle name="20% - Accent5 4 2 2" xfId="29495" hidden="1" xr:uid="{00000000-0005-0000-0000-000071400000}"/>
    <cellStyle name="20% - Accent5 4 2 2" xfId="29951" hidden="1" xr:uid="{00000000-0005-0000-0000-000072400000}"/>
    <cellStyle name="20% - Accent5 4 2 2" xfId="30793" hidden="1" xr:uid="{00000000-0005-0000-0000-000073400000}"/>
    <cellStyle name="20% - Accent5 4 2 2" xfId="31805" hidden="1" xr:uid="{00000000-0005-0000-0000-000074400000}"/>
    <cellStyle name="20% - Accent5 4 2 2" xfId="33214" hidden="1" xr:uid="{00000000-0005-0000-0000-000075400000}"/>
    <cellStyle name="20% - Accent5 4 2 2" xfId="33329" hidden="1" xr:uid="{00000000-0005-0000-0000-000076400000}"/>
    <cellStyle name="20% - Accent5 4 2 2" xfId="34052" hidden="1" xr:uid="{00000000-0005-0000-0000-000077400000}"/>
    <cellStyle name="20% - Accent5 4 2 2" xfId="34225" hidden="1" xr:uid="{00000000-0005-0000-0000-000078400000}"/>
    <cellStyle name="20% - Accent5 4 2 2" xfId="34618" hidden="1" xr:uid="{00000000-0005-0000-0000-000079400000}"/>
    <cellStyle name="20% - Accent5 4 2 2" xfId="34766" hidden="1" xr:uid="{00000000-0005-0000-0000-00007A400000}"/>
    <cellStyle name="20% - Accent5 4 2 2" xfId="35104" hidden="1" xr:uid="{00000000-0005-0000-0000-00007B400000}"/>
    <cellStyle name="20% - Accent5 4 2 2" xfId="35441" hidden="1" xr:uid="{00000000-0005-0000-0000-00007C400000}"/>
    <cellStyle name="20% - Accent5 4 2 2" xfId="36006" hidden="1" xr:uid="{00000000-0005-0000-0000-00007D400000}"/>
    <cellStyle name="20% - Accent5 4 2 2" xfId="36121" hidden="1" xr:uid="{00000000-0005-0000-0000-00007E400000}"/>
    <cellStyle name="20% - Accent5 4 2 2" xfId="36844" hidden="1" xr:uid="{00000000-0005-0000-0000-00007F400000}"/>
    <cellStyle name="20% - Accent5 4 2 2" xfId="37017" hidden="1" xr:uid="{00000000-0005-0000-0000-000080400000}"/>
    <cellStyle name="20% - Accent5 4 2 2" xfId="37410" hidden="1" xr:uid="{00000000-0005-0000-0000-000081400000}"/>
    <cellStyle name="20% - Accent5 4 2 2" xfId="37558" hidden="1" xr:uid="{00000000-0005-0000-0000-000082400000}"/>
    <cellStyle name="20% - Accent5 4 2 2" xfId="37896" hidden="1" xr:uid="{00000000-0005-0000-0000-000083400000}"/>
    <cellStyle name="20% - Accent5 4 2 2" xfId="38233" hidden="1" xr:uid="{00000000-0005-0000-0000-000084400000}"/>
    <cellStyle name="20% - Accent5 4 2 2" xfId="32375" hidden="1" xr:uid="{00000000-0005-0000-0000-000085400000}"/>
    <cellStyle name="20% - Accent5 4 2 2" xfId="32004" hidden="1" xr:uid="{00000000-0005-0000-0000-000086400000}"/>
    <cellStyle name="20% - Accent5 4 2 2" xfId="29851" hidden="1" xr:uid="{00000000-0005-0000-0000-000087400000}"/>
    <cellStyle name="20% - Accent5 4 2 2" xfId="29319" hidden="1" xr:uid="{00000000-0005-0000-0000-000088400000}"/>
    <cellStyle name="20% - Accent5 4 2 2" xfId="28205" hidden="1" xr:uid="{00000000-0005-0000-0000-000089400000}"/>
    <cellStyle name="20% - Accent5 4 2 2" xfId="27738" hidden="1" xr:uid="{00000000-0005-0000-0000-00008A400000}"/>
    <cellStyle name="20% - Accent5 4 2 2" xfId="26541" hidden="1" xr:uid="{00000000-0005-0000-0000-00008B400000}"/>
    <cellStyle name="20% - Accent5 4 2 2" xfId="25490" hidden="1" xr:uid="{00000000-0005-0000-0000-00008C400000}"/>
    <cellStyle name="20% - Accent5 4 2 2" xfId="39369" hidden="1" xr:uid="{00000000-0005-0000-0000-00008D400000}"/>
    <cellStyle name="20% - Accent5 4 2 2" xfId="39484" hidden="1" xr:uid="{00000000-0005-0000-0000-00008E400000}"/>
    <cellStyle name="20% - Accent5 4 2 2" xfId="40207" hidden="1" xr:uid="{00000000-0005-0000-0000-00008F400000}"/>
    <cellStyle name="20% - Accent5 4 2 2" xfId="40380" hidden="1" xr:uid="{00000000-0005-0000-0000-000090400000}"/>
    <cellStyle name="20% - Accent5 4 2 2" xfId="40773" hidden="1" xr:uid="{00000000-0005-0000-0000-000091400000}"/>
    <cellStyle name="20% - Accent5 4 2 2" xfId="40921" hidden="1" xr:uid="{00000000-0005-0000-0000-000092400000}"/>
    <cellStyle name="20% - Accent5 4 2 2" xfId="41259" hidden="1" xr:uid="{00000000-0005-0000-0000-000093400000}"/>
    <cellStyle name="20% - Accent5 4 2 2" xfId="41596" hidden="1" xr:uid="{00000000-0005-0000-0000-000094400000}"/>
    <cellStyle name="20% - Accent5 4 2 2" xfId="42161" hidden="1" xr:uid="{00000000-0005-0000-0000-000095400000}"/>
    <cellStyle name="20% - Accent5 4 2 2" xfId="42276" hidden="1" xr:uid="{00000000-0005-0000-0000-000096400000}"/>
    <cellStyle name="20% - Accent5 4 2 2" xfId="42999" hidden="1" xr:uid="{00000000-0005-0000-0000-000097400000}"/>
    <cellStyle name="20% - Accent5 4 2 2" xfId="43172" hidden="1" xr:uid="{00000000-0005-0000-0000-000098400000}"/>
    <cellStyle name="20% - Accent5 4 2 2" xfId="43565" hidden="1" xr:uid="{00000000-0005-0000-0000-000099400000}"/>
    <cellStyle name="20% - Accent5 4 2 2" xfId="43713" hidden="1" xr:uid="{00000000-0005-0000-0000-00009A400000}"/>
    <cellStyle name="20% - Accent5 4 2 2" xfId="44051" hidden="1" xr:uid="{00000000-0005-0000-0000-00009B400000}"/>
    <cellStyle name="20% - Accent5 4 2 2" xfId="44388" hidden="1" xr:uid="{00000000-0005-0000-0000-00009C400000}"/>
    <cellStyle name="20% - Accent5 4 2 2" xfId="38638" hidden="1" xr:uid="{00000000-0005-0000-0000-00009D400000}"/>
    <cellStyle name="20% - Accent5 4 2 2" xfId="32800" hidden="1" xr:uid="{00000000-0005-0000-0000-00009E400000}"/>
    <cellStyle name="20% - Accent5 4 2 2" xfId="30308" hidden="1" xr:uid="{00000000-0005-0000-0000-00009F400000}"/>
    <cellStyle name="20% - Accent5 4 2 2" xfId="29669" hidden="1" xr:uid="{00000000-0005-0000-0000-0000A0400000}"/>
    <cellStyle name="20% - Accent5 4 2 2" xfId="28439" hidden="1" xr:uid="{00000000-0005-0000-0000-0000A1400000}"/>
    <cellStyle name="20% - Accent5 4 2 2" xfId="27871" hidden="1" xr:uid="{00000000-0005-0000-0000-0000A2400000}"/>
    <cellStyle name="20% - Accent5 4 2 2" xfId="26715" hidden="1" xr:uid="{00000000-0005-0000-0000-0000A3400000}"/>
    <cellStyle name="20% - Accent5 4 2 2" xfId="25611" hidden="1" xr:uid="{00000000-0005-0000-0000-0000A4400000}"/>
    <cellStyle name="20% - Accent5 4 2 2" xfId="45091" hidden="1" xr:uid="{00000000-0005-0000-0000-0000A5400000}"/>
    <cellStyle name="20% - Accent5 4 2 2" xfId="45206" hidden="1" xr:uid="{00000000-0005-0000-0000-0000A6400000}"/>
    <cellStyle name="20% - Accent5 4 2 2" xfId="45929" hidden="1" xr:uid="{00000000-0005-0000-0000-0000A7400000}"/>
    <cellStyle name="20% - Accent5 4 2 2" xfId="46102" hidden="1" xr:uid="{00000000-0005-0000-0000-0000A8400000}"/>
    <cellStyle name="20% - Accent5 4 2 2" xfId="46495" hidden="1" xr:uid="{00000000-0005-0000-0000-0000A9400000}"/>
    <cellStyle name="20% - Accent5 4 2 2" xfId="46643" hidden="1" xr:uid="{00000000-0005-0000-0000-0000AA400000}"/>
    <cellStyle name="20% - Accent5 4 2 2" xfId="46981" hidden="1" xr:uid="{00000000-0005-0000-0000-0000AB400000}"/>
    <cellStyle name="20% - Accent5 4 2 2" xfId="47318" hidden="1" xr:uid="{00000000-0005-0000-0000-0000AC400000}"/>
    <cellStyle name="20% - Accent5 4 2 2" xfId="47883" hidden="1" xr:uid="{00000000-0005-0000-0000-0000AD400000}"/>
    <cellStyle name="20% - Accent5 4 2 2" xfId="47998" hidden="1" xr:uid="{00000000-0005-0000-0000-0000AE400000}"/>
    <cellStyle name="20% - Accent5 4 2 2" xfId="48721" hidden="1" xr:uid="{00000000-0005-0000-0000-0000AF400000}"/>
    <cellStyle name="20% - Accent5 4 2 2" xfId="48894" hidden="1" xr:uid="{00000000-0005-0000-0000-0000B0400000}"/>
    <cellStyle name="20% - Accent5 4 2 2" xfId="49287" hidden="1" xr:uid="{00000000-0005-0000-0000-0000B1400000}"/>
    <cellStyle name="20% - Accent5 4 2 2" xfId="49435" hidden="1" xr:uid="{00000000-0005-0000-0000-0000B2400000}"/>
    <cellStyle name="20% - Accent5 4 2 2" xfId="49773" hidden="1" xr:uid="{00000000-0005-0000-0000-0000B3400000}"/>
    <cellStyle name="20% - Accent5 4 2 2" xfId="50110" hidden="1" xr:uid="{00000000-0005-0000-0000-0000B4400000}"/>
    <cellStyle name="20% - Accent5 4 3" xfId="615" hidden="1" xr:uid="{00000000-0005-0000-0000-0000B5400000}"/>
    <cellStyle name="20% - Accent5 4 3" xfId="799" hidden="1" xr:uid="{00000000-0005-0000-0000-0000B6400000}"/>
    <cellStyle name="20% - Accent5 4 3" xfId="2817" hidden="1" xr:uid="{00000000-0005-0000-0000-0000B7400000}"/>
    <cellStyle name="20% - Accent5 4 3" xfId="3181" hidden="1" xr:uid="{00000000-0005-0000-0000-0000B8400000}"/>
    <cellStyle name="20% - Accent5 4 3" xfId="4345" hidden="1" xr:uid="{00000000-0005-0000-0000-0000B9400000}"/>
    <cellStyle name="20% - Accent5 4 3" xfId="4801" hidden="1" xr:uid="{00000000-0005-0000-0000-0000BA400000}"/>
    <cellStyle name="20% - Accent5 4 3" xfId="5643" hidden="1" xr:uid="{00000000-0005-0000-0000-0000BB400000}"/>
    <cellStyle name="20% - Accent5 4 3" xfId="6655" hidden="1" xr:uid="{00000000-0005-0000-0000-0000BC400000}"/>
    <cellStyle name="20% - Accent5 4 3" xfId="8064" hidden="1" xr:uid="{00000000-0005-0000-0000-0000BD400000}"/>
    <cellStyle name="20% - Accent5 4 3" xfId="8179" hidden="1" xr:uid="{00000000-0005-0000-0000-0000BE400000}"/>
    <cellStyle name="20% - Accent5 4 3" xfId="8902" hidden="1" xr:uid="{00000000-0005-0000-0000-0000BF400000}"/>
    <cellStyle name="20% - Accent5 4 3" xfId="9075" hidden="1" xr:uid="{00000000-0005-0000-0000-0000C0400000}"/>
    <cellStyle name="20% - Accent5 4 3" xfId="9468" hidden="1" xr:uid="{00000000-0005-0000-0000-0000C1400000}"/>
    <cellStyle name="20% - Accent5 4 3" xfId="9616" hidden="1" xr:uid="{00000000-0005-0000-0000-0000C2400000}"/>
    <cellStyle name="20% - Accent5 4 3" xfId="9954" hidden="1" xr:uid="{00000000-0005-0000-0000-0000C3400000}"/>
    <cellStyle name="20% - Accent5 4 3" xfId="10291" hidden="1" xr:uid="{00000000-0005-0000-0000-0000C4400000}"/>
    <cellStyle name="20% - Accent5 4 3" xfId="10856" hidden="1" xr:uid="{00000000-0005-0000-0000-0000C5400000}"/>
    <cellStyle name="20% - Accent5 4 3" xfId="10971" hidden="1" xr:uid="{00000000-0005-0000-0000-0000C6400000}"/>
    <cellStyle name="20% - Accent5 4 3" xfId="11694" hidden="1" xr:uid="{00000000-0005-0000-0000-0000C7400000}"/>
    <cellStyle name="20% - Accent5 4 3" xfId="11867" hidden="1" xr:uid="{00000000-0005-0000-0000-0000C8400000}"/>
    <cellStyle name="20% - Accent5 4 3" xfId="12260" hidden="1" xr:uid="{00000000-0005-0000-0000-0000C9400000}"/>
    <cellStyle name="20% - Accent5 4 3" xfId="12408" hidden="1" xr:uid="{00000000-0005-0000-0000-0000CA400000}"/>
    <cellStyle name="20% - Accent5 4 3" xfId="12746" hidden="1" xr:uid="{00000000-0005-0000-0000-0000CB400000}"/>
    <cellStyle name="20% - Accent5 4 3" xfId="13083" hidden="1" xr:uid="{00000000-0005-0000-0000-0000CC400000}"/>
    <cellStyle name="20% - Accent5 4 3" xfId="7270" hidden="1" xr:uid="{00000000-0005-0000-0000-0000CD400000}"/>
    <cellStyle name="20% - Accent5 4 3" xfId="6898" hidden="1" xr:uid="{00000000-0005-0000-0000-0000CE400000}"/>
    <cellStyle name="20% - Accent5 4 3" xfId="4746" hidden="1" xr:uid="{00000000-0005-0000-0000-0000CF400000}"/>
    <cellStyle name="20% - Accent5 4 3" xfId="4213" hidden="1" xr:uid="{00000000-0005-0000-0000-0000D0400000}"/>
    <cellStyle name="20% - Accent5 4 3" xfId="3101" hidden="1" xr:uid="{00000000-0005-0000-0000-0000D1400000}"/>
    <cellStyle name="20% - Accent5 4 3" xfId="2632" hidden="1" xr:uid="{00000000-0005-0000-0000-0000D2400000}"/>
    <cellStyle name="20% - Accent5 4 3" xfId="1440" hidden="1" xr:uid="{00000000-0005-0000-0000-0000D3400000}"/>
    <cellStyle name="20% - Accent5 4 3" xfId="392" hidden="1" xr:uid="{00000000-0005-0000-0000-0000D4400000}"/>
    <cellStyle name="20% - Accent5 4 3" xfId="14219" hidden="1" xr:uid="{00000000-0005-0000-0000-0000D5400000}"/>
    <cellStyle name="20% - Accent5 4 3" xfId="14334" hidden="1" xr:uid="{00000000-0005-0000-0000-0000D6400000}"/>
    <cellStyle name="20% - Accent5 4 3" xfId="15057" hidden="1" xr:uid="{00000000-0005-0000-0000-0000D7400000}"/>
    <cellStyle name="20% - Accent5 4 3" xfId="15230" hidden="1" xr:uid="{00000000-0005-0000-0000-0000D8400000}"/>
    <cellStyle name="20% - Accent5 4 3" xfId="15623" hidden="1" xr:uid="{00000000-0005-0000-0000-0000D9400000}"/>
    <cellStyle name="20% - Accent5 4 3" xfId="15771" hidden="1" xr:uid="{00000000-0005-0000-0000-0000DA400000}"/>
    <cellStyle name="20% - Accent5 4 3" xfId="16109" hidden="1" xr:uid="{00000000-0005-0000-0000-0000DB400000}"/>
    <cellStyle name="20% - Accent5 4 3" xfId="16446" hidden="1" xr:uid="{00000000-0005-0000-0000-0000DC400000}"/>
    <cellStyle name="20% - Accent5 4 3" xfId="17011" hidden="1" xr:uid="{00000000-0005-0000-0000-0000DD400000}"/>
    <cellStyle name="20% - Accent5 4 3" xfId="17126" hidden="1" xr:uid="{00000000-0005-0000-0000-0000DE400000}"/>
    <cellStyle name="20% - Accent5 4 3" xfId="17849" hidden="1" xr:uid="{00000000-0005-0000-0000-0000DF400000}"/>
    <cellStyle name="20% - Accent5 4 3" xfId="18022" hidden="1" xr:uid="{00000000-0005-0000-0000-0000E0400000}"/>
    <cellStyle name="20% - Accent5 4 3" xfId="18415" hidden="1" xr:uid="{00000000-0005-0000-0000-0000E1400000}"/>
    <cellStyle name="20% - Accent5 4 3" xfId="18563" hidden="1" xr:uid="{00000000-0005-0000-0000-0000E2400000}"/>
    <cellStyle name="20% - Accent5 4 3" xfId="18901" hidden="1" xr:uid="{00000000-0005-0000-0000-0000E3400000}"/>
    <cellStyle name="20% - Accent5 4 3" xfId="19238" hidden="1" xr:uid="{00000000-0005-0000-0000-0000E4400000}"/>
    <cellStyle name="20% - Accent5 4 3" xfId="13533" hidden="1" xr:uid="{00000000-0005-0000-0000-0000E5400000}"/>
    <cellStyle name="20% - Accent5 4 3" xfId="7694" hidden="1" xr:uid="{00000000-0005-0000-0000-0000E6400000}"/>
    <cellStyle name="20% - Accent5 4 3" xfId="5204" hidden="1" xr:uid="{00000000-0005-0000-0000-0000E7400000}"/>
    <cellStyle name="20% - Accent5 4 3" xfId="4565" hidden="1" xr:uid="{00000000-0005-0000-0000-0000E8400000}"/>
    <cellStyle name="20% - Accent5 4 3" xfId="3333" hidden="1" xr:uid="{00000000-0005-0000-0000-0000E9400000}"/>
    <cellStyle name="20% - Accent5 4 3" xfId="2766" hidden="1" xr:uid="{00000000-0005-0000-0000-0000EA400000}"/>
    <cellStyle name="20% - Accent5 4 3" xfId="1611" hidden="1" xr:uid="{00000000-0005-0000-0000-0000EB400000}"/>
    <cellStyle name="20% - Accent5 4 3" xfId="508" hidden="1" xr:uid="{00000000-0005-0000-0000-0000EC400000}"/>
    <cellStyle name="20% - Accent5 4 3" xfId="19941" hidden="1" xr:uid="{00000000-0005-0000-0000-0000ED400000}"/>
    <cellStyle name="20% - Accent5 4 3" xfId="20056" hidden="1" xr:uid="{00000000-0005-0000-0000-0000EE400000}"/>
    <cellStyle name="20% - Accent5 4 3" xfId="20779" hidden="1" xr:uid="{00000000-0005-0000-0000-0000EF400000}"/>
    <cellStyle name="20% - Accent5 4 3" xfId="20952" hidden="1" xr:uid="{00000000-0005-0000-0000-0000F0400000}"/>
    <cellStyle name="20% - Accent5 4 3" xfId="21345" hidden="1" xr:uid="{00000000-0005-0000-0000-0000F1400000}"/>
    <cellStyle name="20% - Accent5 4 3" xfId="21493" hidden="1" xr:uid="{00000000-0005-0000-0000-0000F2400000}"/>
    <cellStyle name="20% - Accent5 4 3" xfId="21831" hidden="1" xr:uid="{00000000-0005-0000-0000-0000F3400000}"/>
    <cellStyle name="20% - Accent5 4 3" xfId="22168" hidden="1" xr:uid="{00000000-0005-0000-0000-0000F4400000}"/>
    <cellStyle name="20% - Accent5 4 3" xfId="22733" hidden="1" xr:uid="{00000000-0005-0000-0000-0000F5400000}"/>
    <cellStyle name="20% - Accent5 4 3" xfId="22848" hidden="1" xr:uid="{00000000-0005-0000-0000-0000F6400000}"/>
    <cellStyle name="20% - Accent5 4 3" xfId="23571" hidden="1" xr:uid="{00000000-0005-0000-0000-0000F7400000}"/>
    <cellStyle name="20% - Accent5 4 3" xfId="23744" hidden="1" xr:uid="{00000000-0005-0000-0000-0000F8400000}"/>
    <cellStyle name="20% - Accent5 4 3" xfId="24137" hidden="1" xr:uid="{00000000-0005-0000-0000-0000F9400000}"/>
    <cellStyle name="20% - Accent5 4 3" xfId="24285" hidden="1" xr:uid="{00000000-0005-0000-0000-0000FA400000}"/>
    <cellStyle name="20% - Accent5 4 3" xfId="24623" hidden="1" xr:uid="{00000000-0005-0000-0000-0000FB400000}"/>
    <cellStyle name="20% - Accent5 4 3" xfId="24960" hidden="1" xr:uid="{00000000-0005-0000-0000-0000FC400000}"/>
    <cellStyle name="20% - Accent5 4 3" xfId="25743" hidden="1" xr:uid="{00000000-0005-0000-0000-0000FD400000}"/>
    <cellStyle name="20% - Accent5 4 3" xfId="25927" hidden="1" xr:uid="{00000000-0005-0000-0000-0000FE400000}"/>
    <cellStyle name="20% - Accent5 4 3" xfId="27945" hidden="1" xr:uid="{00000000-0005-0000-0000-0000FF400000}"/>
    <cellStyle name="20% - Accent5 4 3" xfId="28309" hidden="1" xr:uid="{00000000-0005-0000-0000-000000410000}"/>
    <cellStyle name="20% - Accent5 4 3" xfId="29473" hidden="1" xr:uid="{00000000-0005-0000-0000-000001410000}"/>
    <cellStyle name="20% - Accent5 4 3" xfId="29929" hidden="1" xr:uid="{00000000-0005-0000-0000-000002410000}"/>
    <cellStyle name="20% - Accent5 4 3" xfId="30771" hidden="1" xr:uid="{00000000-0005-0000-0000-000003410000}"/>
    <cellStyle name="20% - Accent5 4 3" xfId="31783" hidden="1" xr:uid="{00000000-0005-0000-0000-000004410000}"/>
    <cellStyle name="20% - Accent5 4 3" xfId="33192" hidden="1" xr:uid="{00000000-0005-0000-0000-000005410000}"/>
    <cellStyle name="20% - Accent5 4 3" xfId="33307" hidden="1" xr:uid="{00000000-0005-0000-0000-000006410000}"/>
    <cellStyle name="20% - Accent5 4 3" xfId="34030" hidden="1" xr:uid="{00000000-0005-0000-0000-000007410000}"/>
    <cellStyle name="20% - Accent5 4 3" xfId="34203" hidden="1" xr:uid="{00000000-0005-0000-0000-000008410000}"/>
    <cellStyle name="20% - Accent5 4 3" xfId="34596" hidden="1" xr:uid="{00000000-0005-0000-0000-000009410000}"/>
    <cellStyle name="20% - Accent5 4 3" xfId="34744" hidden="1" xr:uid="{00000000-0005-0000-0000-00000A410000}"/>
    <cellStyle name="20% - Accent5 4 3" xfId="35082" hidden="1" xr:uid="{00000000-0005-0000-0000-00000B410000}"/>
    <cellStyle name="20% - Accent5 4 3" xfId="35419" hidden="1" xr:uid="{00000000-0005-0000-0000-00000C410000}"/>
    <cellStyle name="20% - Accent5 4 3" xfId="35984" hidden="1" xr:uid="{00000000-0005-0000-0000-00000D410000}"/>
    <cellStyle name="20% - Accent5 4 3" xfId="36099" hidden="1" xr:uid="{00000000-0005-0000-0000-00000E410000}"/>
    <cellStyle name="20% - Accent5 4 3" xfId="36822" hidden="1" xr:uid="{00000000-0005-0000-0000-00000F410000}"/>
    <cellStyle name="20% - Accent5 4 3" xfId="36995" hidden="1" xr:uid="{00000000-0005-0000-0000-000010410000}"/>
    <cellStyle name="20% - Accent5 4 3" xfId="37388" hidden="1" xr:uid="{00000000-0005-0000-0000-000011410000}"/>
    <cellStyle name="20% - Accent5 4 3" xfId="37536" hidden="1" xr:uid="{00000000-0005-0000-0000-000012410000}"/>
    <cellStyle name="20% - Accent5 4 3" xfId="37874" hidden="1" xr:uid="{00000000-0005-0000-0000-000013410000}"/>
    <cellStyle name="20% - Accent5 4 3" xfId="38211" hidden="1" xr:uid="{00000000-0005-0000-0000-000014410000}"/>
    <cellStyle name="20% - Accent5 4 3" xfId="32398" hidden="1" xr:uid="{00000000-0005-0000-0000-000015410000}"/>
    <cellStyle name="20% - Accent5 4 3" xfId="32026" hidden="1" xr:uid="{00000000-0005-0000-0000-000016410000}"/>
    <cellStyle name="20% - Accent5 4 3" xfId="29874" hidden="1" xr:uid="{00000000-0005-0000-0000-000017410000}"/>
    <cellStyle name="20% - Accent5 4 3" xfId="29341" hidden="1" xr:uid="{00000000-0005-0000-0000-000018410000}"/>
    <cellStyle name="20% - Accent5 4 3" xfId="28229" hidden="1" xr:uid="{00000000-0005-0000-0000-000019410000}"/>
    <cellStyle name="20% - Accent5 4 3" xfId="27760" hidden="1" xr:uid="{00000000-0005-0000-0000-00001A410000}"/>
    <cellStyle name="20% - Accent5 4 3" xfId="26568" hidden="1" xr:uid="{00000000-0005-0000-0000-00001B410000}"/>
    <cellStyle name="20% - Accent5 4 3" xfId="25520" hidden="1" xr:uid="{00000000-0005-0000-0000-00001C410000}"/>
    <cellStyle name="20% - Accent5 4 3" xfId="39347" hidden="1" xr:uid="{00000000-0005-0000-0000-00001D410000}"/>
    <cellStyle name="20% - Accent5 4 3" xfId="39462" hidden="1" xr:uid="{00000000-0005-0000-0000-00001E410000}"/>
    <cellStyle name="20% - Accent5 4 3" xfId="40185" hidden="1" xr:uid="{00000000-0005-0000-0000-00001F410000}"/>
    <cellStyle name="20% - Accent5 4 3" xfId="40358" hidden="1" xr:uid="{00000000-0005-0000-0000-000020410000}"/>
    <cellStyle name="20% - Accent5 4 3" xfId="40751" hidden="1" xr:uid="{00000000-0005-0000-0000-000021410000}"/>
    <cellStyle name="20% - Accent5 4 3" xfId="40899" hidden="1" xr:uid="{00000000-0005-0000-0000-000022410000}"/>
    <cellStyle name="20% - Accent5 4 3" xfId="41237" hidden="1" xr:uid="{00000000-0005-0000-0000-000023410000}"/>
    <cellStyle name="20% - Accent5 4 3" xfId="41574" hidden="1" xr:uid="{00000000-0005-0000-0000-000024410000}"/>
    <cellStyle name="20% - Accent5 4 3" xfId="42139" hidden="1" xr:uid="{00000000-0005-0000-0000-000025410000}"/>
    <cellStyle name="20% - Accent5 4 3" xfId="42254" hidden="1" xr:uid="{00000000-0005-0000-0000-000026410000}"/>
    <cellStyle name="20% - Accent5 4 3" xfId="42977" hidden="1" xr:uid="{00000000-0005-0000-0000-000027410000}"/>
    <cellStyle name="20% - Accent5 4 3" xfId="43150" hidden="1" xr:uid="{00000000-0005-0000-0000-000028410000}"/>
    <cellStyle name="20% - Accent5 4 3" xfId="43543" hidden="1" xr:uid="{00000000-0005-0000-0000-000029410000}"/>
    <cellStyle name="20% - Accent5 4 3" xfId="43691" hidden="1" xr:uid="{00000000-0005-0000-0000-00002A410000}"/>
    <cellStyle name="20% - Accent5 4 3" xfId="44029" hidden="1" xr:uid="{00000000-0005-0000-0000-00002B410000}"/>
    <cellStyle name="20% - Accent5 4 3" xfId="44366" hidden="1" xr:uid="{00000000-0005-0000-0000-00002C410000}"/>
    <cellStyle name="20% - Accent5 4 3" xfId="38661" hidden="1" xr:uid="{00000000-0005-0000-0000-00002D410000}"/>
    <cellStyle name="20% - Accent5 4 3" xfId="32822" hidden="1" xr:uid="{00000000-0005-0000-0000-00002E410000}"/>
    <cellStyle name="20% - Accent5 4 3" xfId="30332" hidden="1" xr:uid="{00000000-0005-0000-0000-00002F410000}"/>
    <cellStyle name="20% - Accent5 4 3" xfId="29693" hidden="1" xr:uid="{00000000-0005-0000-0000-000030410000}"/>
    <cellStyle name="20% - Accent5 4 3" xfId="28461" hidden="1" xr:uid="{00000000-0005-0000-0000-000031410000}"/>
    <cellStyle name="20% - Accent5 4 3" xfId="27894" hidden="1" xr:uid="{00000000-0005-0000-0000-000032410000}"/>
    <cellStyle name="20% - Accent5 4 3" xfId="26739" hidden="1" xr:uid="{00000000-0005-0000-0000-000033410000}"/>
    <cellStyle name="20% - Accent5 4 3" xfId="25636" hidden="1" xr:uid="{00000000-0005-0000-0000-000034410000}"/>
    <cellStyle name="20% - Accent5 4 3" xfId="45069" hidden="1" xr:uid="{00000000-0005-0000-0000-000035410000}"/>
    <cellStyle name="20% - Accent5 4 3" xfId="45184" hidden="1" xr:uid="{00000000-0005-0000-0000-000036410000}"/>
    <cellStyle name="20% - Accent5 4 3" xfId="45907" hidden="1" xr:uid="{00000000-0005-0000-0000-000037410000}"/>
    <cellStyle name="20% - Accent5 4 3" xfId="46080" hidden="1" xr:uid="{00000000-0005-0000-0000-000038410000}"/>
    <cellStyle name="20% - Accent5 4 3" xfId="46473" hidden="1" xr:uid="{00000000-0005-0000-0000-000039410000}"/>
    <cellStyle name="20% - Accent5 4 3" xfId="46621" hidden="1" xr:uid="{00000000-0005-0000-0000-00003A410000}"/>
    <cellStyle name="20% - Accent5 4 3" xfId="46959" hidden="1" xr:uid="{00000000-0005-0000-0000-00003B410000}"/>
    <cellStyle name="20% - Accent5 4 3" xfId="47296" hidden="1" xr:uid="{00000000-0005-0000-0000-00003C410000}"/>
    <cellStyle name="20% - Accent5 4 3" xfId="47861" hidden="1" xr:uid="{00000000-0005-0000-0000-00003D410000}"/>
    <cellStyle name="20% - Accent5 4 3" xfId="47976" hidden="1" xr:uid="{00000000-0005-0000-0000-00003E410000}"/>
    <cellStyle name="20% - Accent5 4 3" xfId="48699" hidden="1" xr:uid="{00000000-0005-0000-0000-00003F410000}"/>
    <cellStyle name="20% - Accent5 4 3" xfId="48872" hidden="1" xr:uid="{00000000-0005-0000-0000-000040410000}"/>
    <cellStyle name="20% - Accent5 4 3" xfId="49265" hidden="1" xr:uid="{00000000-0005-0000-0000-000041410000}"/>
    <cellStyle name="20% - Accent5 4 3" xfId="49413" hidden="1" xr:uid="{00000000-0005-0000-0000-000042410000}"/>
    <cellStyle name="20% - Accent5 4 3" xfId="49751" hidden="1" xr:uid="{00000000-0005-0000-0000-000043410000}"/>
    <cellStyle name="20% - Accent5 4 3" xfId="50088" hidden="1" xr:uid="{00000000-0005-0000-0000-000044410000}"/>
    <cellStyle name="20% - Accent5 6" xfId="85" hidden="1" xr:uid="{00000000-0005-0000-0000-000045410000}"/>
    <cellStyle name="20% - Accent5 6" xfId="167" hidden="1" xr:uid="{00000000-0005-0000-0000-000046410000}"/>
    <cellStyle name="20% - Accent5 6" xfId="248" hidden="1" xr:uid="{00000000-0005-0000-0000-000047410000}"/>
    <cellStyle name="20% - Accent5 6" xfId="445" hidden="1" xr:uid="{00000000-0005-0000-0000-000048410000}"/>
    <cellStyle name="20% - Accent5 6" xfId="1853" hidden="1" xr:uid="{00000000-0005-0000-0000-000049410000}"/>
    <cellStyle name="20% - Accent5 6" xfId="1980" hidden="1" xr:uid="{00000000-0005-0000-0000-00004A410000}"/>
    <cellStyle name="20% - Accent5 6" xfId="2129" hidden="1" xr:uid="{00000000-0005-0000-0000-00004B410000}"/>
    <cellStyle name="20% - Accent5 6" xfId="1737" hidden="1" xr:uid="{00000000-0005-0000-0000-00004C410000}"/>
    <cellStyle name="20% - Accent5 6" xfId="2355" hidden="1" xr:uid="{00000000-0005-0000-0000-00004D410000}"/>
    <cellStyle name="20% - Accent5 6" xfId="1637" hidden="1" xr:uid="{00000000-0005-0000-0000-00004E410000}"/>
    <cellStyle name="20% - Accent5 6" xfId="3126" hidden="1" xr:uid="{00000000-0005-0000-0000-00004F410000}"/>
    <cellStyle name="20% - Accent5 6" xfId="3548" hidden="1" xr:uid="{00000000-0005-0000-0000-000050410000}"/>
    <cellStyle name="20% - Accent5 6" xfId="3688" hidden="1" xr:uid="{00000000-0005-0000-0000-000051410000}"/>
    <cellStyle name="20% - Accent5 6" xfId="3085" hidden="1" xr:uid="{00000000-0005-0000-0000-000052410000}"/>
    <cellStyle name="20% - Accent5 6" xfId="3867" hidden="1" xr:uid="{00000000-0005-0000-0000-000053410000}"/>
    <cellStyle name="20% - Accent5 6" xfId="1477" hidden="1" xr:uid="{00000000-0005-0000-0000-000054410000}"/>
    <cellStyle name="20% - Accent5 6" xfId="4642" hidden="1" xr:uid="{00000000-0005-0000-0000-000055410000}"/>
    <cellStyle name="20% - Accent5 6" xfId="5025" hidden="1" xr:uid="{00000000-0005-0000-0000-000056410000}"/>
    <cellStyle name="20% - Accent5 6" xfId="5174" hidden="1" xr:uid="{00000000-0005-0000-0000-000057410000}"/>
    <cellStyle name="20% - Accent5 6" xfId="5434" hidden="1" xr:uid="{00000000-0005-0000-0000-000058410000}"/>
    <cellStyle name="20% - Accent5 6" xfId="6052" hidden="1" xr:uid="{00000000-0005-0000-0000-000059410000}"/>
    <cellStyle name="20% - Accent5 6" xfId="6209" hidden="1" xr:uid="{00000000-0005-0000-0000-00005A410000}"/>
    <cellStyle name="20% - Accent5 6" xfId="6509" hidden="1" xr:uid="{00000000-0005-0000-0000-00005B410000}"/>
    <cellStyle name="20% - Accent5 6" xfId="7041" hidden="1" xr:uid="{00000000-0005-0000-0000-00005C410000}"/>
    <cellStyle name="20% - Accent5 6" xfId="7741" hidden="1" xr:uid="{00000000-0005-0000-0000-00005D410000}"/>
    <cellStyle name="20% - Accent5 6" xfId="7821" hidden="1" xr:uid="{00000000-0005-0000-0000-00005E410000}"/>
    <cellStyle name="20% - Accent5 6" xfId="7899" hidden="1" xr:uid="{00000000-0005-0000-0000-00005F410000}"/>
    <cellStyle name="20% - Accent5 6" xfId="7977" hidden="1" xr:uid="{00000000-0005-0000-0000-000060410000}"/>
    <cellStyle name="20% - Accent5 6" xfId="8559" hidden="1" xr:uid="{00000000-0005-0000-0000-000061410000}"/>
    <cellStyle name="20% - Accent5 6" xfId="8638" hidden="1" xr:uid="{00000000-0005-0000-0000-000062410000}"/>
    <cellStyle name="20% - Accent5 6" xfId="8717" hidden="1" xr:uid="{00000000-0005-0000-0000-000063410000}"/>
    <cellStyle name="20% - Accent5 6" xfId="8493" hidden="1" xr:uid="{00000000-0005-0000-0000-000064410000}"/>
    <cellStyle name="20% - Accent5 6" xfId="8800" hidden="1" xr:uid="{00000000-0005-0000-0000-000065410000}"/>
    <cellStyle name="20% - Accent5 6" xfId="8413" hidden="1" xr:uid="{00000000-0005-0000-0000-000066410000}"/>
    <cellStyle name="20% - Accent5 6" xfId="9033" hidden="1" xr:uid="{00000000-0005-0000-0000-000067410000}"/>
    <cellStyle name="20% - Accent5 6" xfId="9233" hidden="1" xr:uid="{00000000-0005-0000-0000-000068410000}"/>
    <cellStyle name="20% - Accent5 6" xfId="9311" hidden="1" xr:uid="{00000000-0005-0000-0000-000069410000}"/>
    <cellStyle name="20% - Accent5 6" xfId="9030" hidden="1" xr:uid="{00000000-0005-0000-0000-00006A410000}"/>
    <cellStyle name="20% - Accent5 6" xfId="9388" hidden="1" xr:uid="{00000000-0005-0000-0000-00006B410000}"/>
    <cellStyle name="20% - Accent5 6" xfId="8354" hidden="1" xr:uid="{00000000-0005-0000-0000-00006C410000}"/>
    <cellStyle name="20% - Accent5 6" xfId="9579" hidden="1" xr:uid="{00000000-0005-0000-0000-00006D410000}"/>
    <cellStyle name="20% - Accent5 6" xfId="9765" hidden="1" xr:uid="{00000000-0005-0000-0000-00006E410000}"/>
    <cellStyle name="20% - Accent5 6" xfId="9843" hidden="1" xr:uid="{00000000-0005-0000-0000-00006F410000}"/>
    <cellStyle name="20% - Accent5 6" xfId="9920" hidden="1" xr:uid="{00000000-0005-0000-0000-000070410000}"/>
    <cellStyle name="20% - Accent5 6" xfId="10102" hidden="1" xr:uid="{00000000-0005-0000-0000-000071410000}"/>
    <cellStyle name="20% - Accent5 6" xfId="10180" hidden="1" xr:uid="{00000000-0005-0000-0000-000072410000}"/>
    <cellStyle name="20% - Accent5 6" xfId="10257" hidden="1" xr:uid="{00000000-0005-0000-0000-000073410000}"/>
    <cellStyle name="20% - Accent5 6" xfId="10439" hidden="1" xr:uid="{00000000-0005-0000-0000-000074410000}"/>
    <cellStyle name="20% - Accent5 6" xfId="10533" hidden="1" xr:uid="{00000000-0005-0000-0000-000075410000}"/>
    <cellStyle name="20% - Accent5 6" xfId="10613" hidden="1" xr:uid="{00000000-0005-0000-0000-000076410000}"/>
    <cellStyle name="20% - Accent5 6" xfId="10691" hidden="1" xr:uid="{00000000-0005-0000-0000-000077410000}"/>
    <cellStyle name="20% - Accent5 6" xfId="10769" hidden="1" xr:uid="{00000000-0005-0000-0000-000078410000}"/>
    <cellStyle name="20% - Accent5 6" xfId="11351" hidden="1" xr:uid="{00000000-0005-0000-0000-000079410000}"/>
    <cellStyle name="20% - Accent5 6" xfId="11430" hidden="1" xr:uid="{00000000-0005-0000-0000-00007A410000}"/>
    <cellStyle name="20% - Accent5 6" xfId="11509" hidden="1" xr:uid="{00000000-0005-0000-0000-00007B410000}"/>
    <cellStyle name="20% - Accent5 6" xfId="11285" hidden="1" xr:uid="{00000000-0005-0000-0000-00007C410000}"/>
    <cellStyle name="20% - Accent5 6" xfId="11592" hidden="1" xr:uid="{00000000-0005-0000-0000-00007D410000}"/>
    <cellStyle name="20% - Accent5 6" xfId="11205" hidden="1" xr:uid="{00000000-0005-0000-0000-00007E410000}"/>
    <cellStyle name="20% - Accent5 6" xfId="11825" hidden="1" xr:uid="{00000000-0005-0000-0000-00007F410000}"/>
    <cellStyle name="20% - Accent5 6" xfId="12025" hidden="1" xr:uid="{00000000-0005-0000-0000-000080410000}"/>
    <cellStyle name="20% - Accent5 6" xfId="12103" hidden="1" xr:uid="{00000000-0005-0000-0000-000081410000}"/>
    <cellStyle name="20% - Accent5 6" xfId="11822" hidden="1" xr:uid="{00000000-0005-0000-0000-000082410000}"/>
    <cellStyle name="20% - Accent5 6" xfId="12180" hidden="1" xr:uid="{00000000-0005-0000-0000-000083410000}"/>
    <cellStyle name="20% - Accent5 6" xfId="11146" hidden="1" xr:uid="{00000000-0005-0000-0000-000084410000}"/>
    <cellStyle name="20% - Accent5 6" xfId="12371" hidden="1" xr:uid="{00000000-0005-0000-0000-000085410000}"/>
    <cellStyle name="20% - Accent5 6" xfId="12557" hidden="1" xr:uid="{00000000-0005-0000-0000-000086410000}"/>
    <cellStyle name="20% - Accent5 6" xfId="12635" hidden="1" xr:uid="{00000000-0005-0000-0000-000087410000}"/>
    <cellStyle name="20% - Accent5 6" xfId="12712" hidden="1" xr:uid="{00000000-0005-0000-0000-000088410000}"/>
    <cellStyle name="20% - Accent5 6" xfId="12894" hidden="1" xr:uid="{00000000-0005-0000-0000-000089410000}"/>
    <cellStyle name="20% - Accent5 6" xfId="12972" hidden="1" xr:uid="{00000000-0005-0000-0000-00008A410000}"/>
    <cellStyle name="20% - Accent5 6" xfId="13049" hidden="1" xr:uid="{00000000-0005-0000-0000-00008B410000}"/>
    <cellStyle name="20% - Accent5 6" xfId="13231" hidden="1" xr:uid="{00000000-0005-0000-0000-00008C410000}"/>
    <cellStyle name="20% - Accent5 6" xfId="7606" hidden="1" xr:uid="{00000000-0005-0000-0000-00008D410000}"/>
    <cellStyle name="20% - Accent5 6" xfId="7526" hidden="1" xr:uid="{00000000-0005-0000-0000-00008E410000}"/>
    <cellStyle name="20% - Accent5 6" xfId="7447" hidden="1" xr:uid="{00000000-0005-0000-0000-00008F410000}"/>
    <cellStyle name="20% - Accent5 6" xfId="7364" hidden="1" xr:uid="{00000000-0005-0000-0000-000090410000}"/>
    <cellStyle name="20% - Accent5 6" xfId="5606" hidden="1" xr:uid="{00000000-0005-0000-0000-000091410000}"/>
    <cellStyle name="20% - Accent5 6" xfId="5508" hidden="1" xr:uid="{00000000-0005-0000-0000-000092410000}"/>
    <cellStyle name="20% - Accent5 6" xfId="5421" hidden="1" xr:uid="{00000000-0005-0000-0000-000093410000}"/>
    <cellStyle name="20% - Accent5 6" xfId="5808" hidden="1" xr:uid="{00000000-0005-0000-0000-000094410000}"/>
    <cellStyle name="20% - Accent5 6" xfId="5318" hidden="1" xr:uid="{00000000-0005-0000-0000-000095410000}"/>
    <cellStyle name="20% - Accent5 6" xfId="6041" hidden="1" xr:uid="{00000000-0005-0000-0000-000096410000}"/>
    <cellStyle name="20% - Accent5 6" xfId="4435" hidden="1" xr:uid="{00000000-0005-0000-0000-000097410000}"/>
    <cellStyle name="20% - Accent5 6" xfId="3813" hidden="1" xr:uid="{00000000-0005-0000-0000-000098410000}"/>
    <cellStyle name="20% - Accent5 6" xfId="3615" hidden="1" xr:uid="{00000000-0005-0000-0000-000099410000}"/>
    <cellStyle name="20% - Accent5 6" xfId="4441" hidden="1" xr:uid="{00000000-0005-0000-0000-00009A410000}"/>
    <cellStyle name="20% - Accent5 6" xfId="3424" hidden="1" xr:uid="{00000000-0005-0000-0000-00009B410000}"/>
    <cellStyle name="20% - Accent5 6" xfId="6302" hidden="1" xr:uid="{00000000-0005-0000-0000-00009C410000}"/>
    <cellStyle name="20% - Accent5 6" xfId="2723" hidden="1" xr:uid="{00000000-0005-0000-0000-00009D410000}"/>
    <cellStyle name="20% - Accent5 6" xfId="2128" hidden="1" xr:uid="{00000000-0005-0000-0000-00009E410000}"/>
    <cellStyle name="20% - Accent5 6" xfId="1930" hidden="1" xr:uid="{00000000-0005-0000-0000-00009F410000}"/>
    <cellStyle name="20% - Accent5 6" xfId="1697" hidden="1" xr:uid="{00000000-0005-0000-0000-0000A0410000}"/>
    <cellStyle name="20% - Accent5 6" xfId="1067" hidden="1" xr:uid="{00000000-0005-0000-0000-0000A1410000}"/>
    <cellStyle name="20% - Accent5 6" xfId="940" hidden="1" xr:uid="{00000000-0005-0000-0000-0000A2410000}"/>
    <cellStyle name="20% - Accent5 6" xfId="712" hidden="1" xr:uid="{00000000-0005-0000-0000-0000A3410000}"/>
    <cellStyle name="20% - Accent5 6" xfId="13377" hidden="1" xr:uid="{00000000-0005-0000-0000-0000A4410000}"/>
    <cellStyle name="20% - Accent5 6" xfId="13896" hidden="1" xr:uid="{00000000-0005-0000-0000-0000A5410000}"/>
    <cellStyle name="20% - Accent5 6" xfId="13976" hidden="1" xr:uid="{00000000-0005-0000-0000-0000A6410000}"/>
    <cellStyle name="20% - Accent5 6" xfId="14054" hidden="1" xr:uid="{00000000-0005-0000-0000-0000A7410000}"/>
    <cellStyle name="20% - Accent5 6" xfId="14132" hidden="1" xr:uid="{00000000-0005-0000-0000-0000A8410000}"/>
    <cellStyle name="20% - Accent5 6" xfId="14714" hidden="1" xr:uid="{00000000-0005-0000-0000-0000A9410000}"/>
    <cellStyle name="20% - Accent5 6" xfId="14793" hidden="1" xr:uid="{00000000-0005-0000-0000-0000AA410000}"/>
    <cellStyle name="20% - Accent5 6" xfId="14872" hidden="1" xr:uid="{00000000-0005-0000-0000-0000AB410000}"/>
    <cellStyle name="20% - Accent5 6" xfId="14648" hidden="1" xr:uid="{00000000-0005-0000-0000-0000AC410000}"/>
    <cellStyle name="20% - Accent5 6" xfId="14955" hidden="1" xr:uid="{00000000-0005-0000-0000-0000AD410000}"/>
    <cellStyle name="20% - Accent5 6" xfId="14568" hidden="1" xr:uid="{00000000-0005-0000-0000-0000AE410000}"/>
    <cellStyle name="20% - Accent5 6" xfId="15188" hidden="1" xr:uid="{00000000-0005-0000-0000-0000AF410000}"/>
    <cellStyle name="20% - Accent5 6" xfId="15388" hidden="1" xr:uid="{00000000-0005-0000-0000-0000B0410000}"/>
    <cellStyle name="20% - Accent5 6" xfId="15466" hidden="1" xr:uid="{00000000-0005-0000-0000-0000B1410000}"/>
    <cellStyle name="20% - Accent5 6" xfId="15185" hidden="1" xr:uid="{00000000-0005-0000-0000-0000B2410000}"/>
    <cellStyle name="20% - Accent5 6" xfId="15543" hidden="1" xr:uid="{00000000-0005-0000-0000-0000B3410000}"/>
    <cellStyle name="20% - Accent5 6" xfId="14509" hidden="1" xr:uid="{00000000-0005-0000-0000-0000B4410000}"/>
    <cellStyle name="20% - Accent5 6" xfId="15734" hidden="1" xr:uid="{00000000-0005-0000-0000-0000B5410000}"/>
    <cellStyle name="20% - Accent5 6" xfId="15920" hidden="1" xr:uid="{00000000-0005-0000-0000-0000B6410000}"/>
    <cellStyle name="20% - Accent5 6" xfId="15998" hidden="1" xr:uid="{00000000-0005-0000-0000-0000B7410000}"/>
    <cellStyle name="20% - Accent5 6" xfId="16075" hidden="1" xr:uid="{00000000-0005-0000-0000-0000B8410000}"/>
    <cellStyle name="20% - Accent5 6" xfId="16257" hidden="1" xr:uid="{00000000-0005-0000-0000-0000B9410000}"/>
    <cellStyle name="20% - Accent5 6" xfId="16335" hidden="1" xr:uid="{00000000-0005-0000-0000-0000BA410000}"/>
    <cellStyle name="20% - Accent5 6" xfId="16412" hidden="1" xr:uid="{00000000-0005-0000-0000-0000BB410000}"/>
    <cellStyle name="20% - Accent5 6" xfId="16594" hidden="1" xr:uid="{00000000-0005-0000-0000-0000BC410000}"/>
    <cellStyle name="20% - Accent5 6" xfId="16688" hidden="1" xr:uid="{00000000-0005-0000-0000-0000BD410000}"/>
    <cellStyle name="20% - Accent5 6" xfId="16768" hidden="1" xr:uid="{00000000-0005-0000-0000-0000BE410000}"/>
    <cellStyle name="20% - Accent5 6" xfId="16846" hidden="1" xr:uid="{00000000-0005-0000-0000-0000BF410000}"/>
    <cellStyle name="20% - Accent5 6" xfId="16924" hidden="1" xr:uid="{00000000-0005-0000-0000-0000C0410000}"/>
    <cellStyle name="20% - Accent5 6" xfId="17506" hidden="1" xr:uid="{00000000-0005-0000-0000-0000C1410000}"/>
    <cellStyle name="20% - Accent5 6" xfId="17585" hidden="1" xr:uid="{00000000-0005-0000-0000-0000C2410000}"/>
    <cellStyle name="20% - Accent5 6" xfId="17664" hidden="1" xr:uid="{00000000-0005-0000-0000-0000C3410000}"/>
    <cellStyle name="20% - Accent5 6" xfId="17440" hidden="1" xr:uid="{00000000-0005-0000-0000-0000C4410000}"/>
    <cellStyle name="20% - Accent5 6" xfId="17747" hidden="1" xr:uid="{00000000-0005-0000-0000-0000C5410000}"/>
    <cellStyle name="20% - Accent5 6" xfId="17360" hidden="1" xr:uid="{00000000-0005-0000-0000-0000C6410000}"/>
    <cellStyle name="20% - Accent5 6" xfId="17980" hidden="1" xr:uid="{00000000-0005-0000-0000-0000C7410000}"/>
    <cellStyle name="20% - Accent5 6" xfId="18180" hidden="1" xr:uid="{00000000-0005-0000-0000-0000C8410000}"/>
    <cellStyle name="20% - Accent5 6" xfId="18258" hidden="1" xr:uid="{00000000-0005-0000-0000-0000C9410000}"/>
    <cellStyle name="20% - Accent5 6" xfId="17977" hidden="1" xr:uid="{00000000-0005-0000-0000-0000CA410000}"/>
    <cellStyle name="20% - Accent5 6" xfId="18335" hidden="1" xr:uid="{00000000-0005-0000-0000-0000CB410000}"/>
    <cellStyle name="20% - Accent5 6" xfId="17301" hidden="1" xr:uid="{00000000-0005-0000-0000-0000CC410000}"/>
    <cellStyle name="20% - Accent5 6" xfId="18526" hidden="1" xr:uid="{00000000-0005-0000-0000-0000CD410000}"/>
    <cellStyle name="20% - Accent5 6" xfId="18712" hidden="1" xr:uid="{00000000-0005-0000-0000-0000CE410000}"/>
    <cellStyle name="20% - Accent5 6" xfId="18790" hidden="1" xr:uid="{00000000-0005-0000-0000-0000CF410000}"/>
    <cellStyle name="20% - Accent5 6" xfId="18867" hidden="1" xr:uid="{00000000-0005-0000-0000-0000D0410000}"/>
    <cellStyle name="20% - Accent5 6" xfId="19049" hidden="1" xr:uid="{00000000-0005-0000-0000-0000D1410000}"/>
    <cellStyle name="20% - Accent5 6" xfId="19127" hidden="1" xr:uid="{00000000-0005-0000-0000-0000D2410000}"/>
    <cellStyle name="20% - Accent5 6" xfId="19204" hidden="1" xr:uid="{00000000-0005-0000-0000-0000D3410000}"/>
    <cellStyle name="20% - Accent5 6" xfId="19386" hidden="1" xr:uid="{00000000-0005-0000-0000-0000D4410000}"/>
    <cellStyle name="20% - Accent5 6" xfId="13866" hidden="1" xr:uid="{00000000-0005-0000-0000-0000D5410000}"/>
    <cellStyle name="20% - Accent5 6" xfId="13786" hidden="1" xr:uid="{00000000-0005-0000-0000-0000D6410000}"/>
    <cellStyle name="20% - Accent5 6" xfId="13707" hidden="1" xr:uid="{00000000-0005-0000-0000-0000D7410000}"/>
    <cellStyle name="20% - Accent5 6" xfId="13624" hidden="1" xr:uid="{00000000-0005-0000-0000-0000D8410000}"/>
    <cellStyle name="20% - Accent5 6" xfId="6481" hidden="1" xr:uid="{00000000-0005-0000-0000-0000D9410000}"/>
    <cellStyle name="20% - Accent5 6" xfId="6347" hidden="1" xr:uid="{00000000-0005-0000-0000-0000DA410000}"/>
    <cellStyle name="20% - Accent5 6" xfId="6085" hidden="1" xr:uid="{00000000-0005-0000-0000-0000DB410000}"/>
    <cellStyle name="20% - Accent5 6" xfId="6599" hidden="1" xr:uid="{00000000-0005-0000-0000-0000DC410000}"/>
    <cellStyle name="20% - Accent5 6" xfId="5844" hidden="1" xr:uid="{00000000-0005-0000-0000-0000DD410000}"/>
    <cellStyle name="20% - Accent5 6" xfId="6783" hidden="1" xr:uid="{00000000-0005-0000-0000-0000DE410000}"/>
    <cellStyle name="20% - Accent5 6" xfId="4655" hidden="1" xr:uid="{00000000-0005-0000-0000-0000DF410000}"/>
    <cellStyle name="20% - Accent5 6" xfId="4238" hidden="1" xr:uid="{00000000-0005-0000-0000-0000E0410000}"/>
    <cellStyle name="20% - Accent5 6" xfId="4050" hidden="1" xr:uid="{00000000-0005-0000-0000-0000E1410000}"/>
    <cellStyle name="20% - Accent5 6" xfId="4659" hidden="1" xr:uid="{00000000-0005-0000-0000-0000E2410000}"/>
    <cellStyle name="20% - Accent5 6" xfId="3939" hidden="1" xr:uid="{00000000-0005-0000-0000-0000E3410000}"/>
    <cellStyle name="20% - Accent5 6" xfId="6948" hidden="1" xr:uid="{00000000-0005-0000-0000-0000E4410000}"/>
    <cellStyle name="20% - Accent5 6" xfId="2939" hidden="1" xr:uid="{00000000-0005-0000-0000-0000E5410000}"/>
    <cellStyle name="20% - Accent5 6" xfId="2446" hidden="1" xr:uid="{00000000-0005-0000-0000-0000E6410000}"/>
    <cellStyle name="20% - Accent5 6" xfId="2333" hidden="1" xr:uid="{00000000-0005-0000-0000-0000E7410000}"/>
    <cellStyle name="20% - Accent5 6" xfId="1778" hidden="1" xr:uid="{00000000-0005-0000-0000-0000E8410000}"/>
    <cellStyle name="20% - Accent5 6" xfId="1201" hidden="1" xr:uid="{00000000-0005-0000-0000-0000E9410000}"/>
    <cellStyle name="20% - Accent5 6" xfId="1049" hidden="1" xr:uid="{00000000-0005-0000-0000-0000EA410000}"/>
    <cellStyle name="20% - Accent5 6" xfId="717" hidden="1" xr:uid="{00000000-0005-0000-0000-0000EB410000}"/>
    <cellStyle name="20% - Accent5 6" xfId="19524" hidden="1" xr:uid="{00000000-0005-0000-0000-0000EC410000}"/>
    <cellStyle name="20% - Accent5 6" xfId="19618" hidden="1" xr:uid="{00000000-0005-0000-0000-0000ED410000}"/>
    <cellStyle name="20% - Accent5 6" xfId="19698" hidden="1" xr:uid="{00000000-0005-0000-0000-0000EE410000}"/>
    <cellStyle name="20% - Accent5 6" xfId="19776" hidden="1" xr:uid="{00000000-0005-0000-0000-0000EF410000}"/>
    <cellStyle name="20% - Accent5 6" xfId="19854" hidden="1" xr:uid="{00000000-0005-0000-0000-0000F0410000}"/>
    <cellStyle name="20% - Accent5 6" xfId="20436" hidden="1" xr:uid="{00000000-0005-0000-0000-0000F1410000}"/>
    <cellStyle name="20% - Accent5 6" xfId="20515" hidden="1" xr:uid="{00000000-0005-0000-0000-0000F2410000}"/>
    <cellStyle name="20% - Accent5 6" xfId="20594" hidden="1" xr:uid="{00000000-0005-0000-0000-0000F3410000}"/>
    <cellStyle name="20% - Accent5 6" xfId="20370" hidden="1" xr:uid="{00000000-0005-0000-0000-0000F4410000}"/>
    <cellStyle name="20% - Accent5 6" xfId="20677" hidden="1" xr:uid="{00000000-0005-0000-0000-0000F5410000}"/>
    <cellStyle name="20% - Accent5 6" xfId="20290" hidden="1" xr:uid="{00000000-0005-0000-0000-0000F6410000}"/>
    <cellStyle name="20% - Accent5 6" xfId="20910" hidden="1" xr:uid="{00000000-0005-0000-0000-0000F7410000}"/>
    <cellStyle name="20% - Accent5 6" xfId="21110" hidden="1" xr:uid="{00000000-0005-0000-0000-0000F8410000}"/>
    <cellStyle name="20% - Accent5 6" xfId="21188" hidden="1" xr:uid="{00000000-0005-0000-0000-0000F9410000}"/>
    <cellStyle name="20% - Accent5 6" xfId="20907" hidden="1" xr:uid="{00000000-0005-0000-0000-0000FA410000}"/>
    <cellStyle name="20% - Accent5 6" xfId="21265" hidden="1" xr:uid="{00000000-0005-0000-0000-0000FB410000}"/>
    <cellStyle name="20% - Accent5 6" xfId="20231" hidden="1" xr:uid="{00000000-0005-0000-0000-0000FC410000}"/>
    <cellStyle name="20% - Accent5 6" xfId="21456" hidden="1" xr:uid="{00000000-0005-0000-0000-0000FD410000}"/>
    <cellStyle name="20% - Accent5 6" xfId="21642" hidden="1" xr:uid="{00000000-0005-0000-0000-0000FE410000}"/>
    <cellStyle name="20% - Accent5 6" xfId="21720" hidden="1" xr:uid="{00000000-0005-0000-0000-0000FF410000}"/>
    <cellStyle name="20% - Accent5 6" xfId="21797" hidden="1" xr:uid="{00000000-0005-0000-0000-000000420000}"/>
    <cellStyle name="20% - Accent5 6" xfId="21979" hidden="1" xr:uid="{00000000-0005-0000-0000-000001420000}"/>
    <cellStyle name="20% - Accent5 6" xfId="22057" hidden="1" xr:uid="{00000000-0005-0000-0000-000002420000}"/>
    <cellStyle name="20% - Accent5 6" xfId="22134" hidden="1" xr:uid="{00000000-0005-0000-0000-000003420000}"/>
    <cellStyle name="20% - Accent5 6" xfId="22316" hidden="1" xr:uid="{00000000-0005-0000-0000-000004420000}"/>
    <cellStyle name="20% - Accent5 6" xfId="22410" hidden="1" xr:uid="{00000000-0005-0000-0000-000005420000}"/>
    <cellStyle name="20% - Accent5 6" xfId="22490" hidden="1" xr:uid="{00000000-0005-0000-0000-000006420000}"/>
    <cellStyle name="20% - Accent5 6" xfId="22568" hidden="1" xr:uid="{00000000-0005-0000-0000-000007420000}"/>
    <cellStyle name="20% - Accent5 6" xfId="22646" hidden="1" xr:uid="{00000000-0005-0000-0000-000008420000}"/>
    <cellStyle name="20% - Accent5 6" xfId="23228" hidden="1" xr:uid="{00000000-0005-0000-0000-000009420000}"/>
    <cellStyle name="20% - Accent5 6" xfId="23307" hidden="1" xr:uid="{00000000-0005-0000-0000-00000A420000}"/>
    <cellStyle name="20% - Accent5 6" xfId="23386" hidden="1" xr:uid="{00000000-0005-0000-0000-00000B420000}"/>
    <cellStyle name="20% - Accent5 6" xfId="23162" hidden="1" xr:uid="{00000000-0005-0000-0000-00000C420000}"/>
    <cellStyle name="20% - Accent5 6" xfId="23469" hidden="1" xr:uid="{00000000-0005-0000-0000-00000D420000}"/>
    <cellStyle name="20% - Accent5 6" xfId="23082" hidden="1" xr:uid="{00000000-0005-0000-0000-00000E420000}"/>
    <cellStyle name="20% - Accent5 6" xfId="23702" hidden="1" xr:uid="{00000000-0005-0000-0000-00000F420000}"/>
    <cellStyle name="20% - Accent5 6" xfId="23902" hidden="1" xr:uid="{00000000-0005-0000-0000-000010420000}"/>
    <cellStyle name="20% - Accent5 6" xfId="23980" hidden="1" xr:uid="{00000000-0005-0000-0000-000011420000}"/>
    <cellStyle name="20% - Accent5 6" xfId="23699" hidden="1" xr:uid="{00000000-0005-0000-0000-000012420000}"/>
    <cellStyle name="20% - Accent5 6" xfId="24057" hidden="1" xr:uid="{00000000-0005-0000-0000-000013420000}"/>
    <cellStyle name="20% - Accent5 6" xfId="23023" hidden="1" xr:uid="{00000000-0005-0000-0000-000014420000}"/>
    <cellStyle name="20% - Accent5 6" xfId="24248" hidden="1" xr:uid="{00000000-0005-0000-0000-000015420000}"/>
    <cellStyle name="20% - Accent5 6" xfId="24434" hidden="1" xr:uid="{00000000-0005-0000-0000-000016420000}"/>
    <cellStyle name="20% - Accent5 6" xfId="24512" hidden="1" xr:uid="{00000000-0005-0000-0000-000017420000}"/>
    <cellStyle name="20% - Accent5 6" xfId="24589" hidden="1" xr:uid="{00000000-0005-0000-0000-000018420000}"/>
    <cellStyle name="20% - Accent5 6" xfId="24771" hidden="1" xr:uid="{00000000-0005-0000-0000-000019420000}"/>
    <cellStyle name="20% - Accent5 6" xfId="24849" hidden="1" xr:uid="{00000000-0005-0000-0000-00001A420000}"/>
    <cellStyle name="20% - Accent5 6" xfId="24926" hidden="1" xr:uid="{00000000-0005-0000-0000-00001B420000}"/>
    <cellStyle name="20% - Accent5 6" xfId="25108" hidden="1" xr:uid="{00000000-0005-0000-0000-00001C420000}"/>
    <cellStyle name="20% - Accent5 6" xfId="25213" hidden="1" xr:uid="{00000000-0005-0000-0000-00001D420000}"/>
    <cellStyle name="20% - Accent5 6" xfId="25295" hidden="1" xr:uid="{00000000-0005-0000-0000-00001E420000}"/>
    <cellStyle name="20% - Accent5 6" xfId="25376" hidden="1" xr:uid="{00000000-0005-0000-0000-00001F420000}"/>
    <cellStyle name="20% - Accent5 6" xfId="25573" hidden="1" xr:uid="{00000000-0005-0000-0000-000020420000}"/>
    <cellStyle name="20% - Accent5 6" xfId="26981" hidden="1" xr:uid="{00000000-0005-0000-0000-000021420000}"/>
    <cellStyle name="20% - Accent5 6" xfId="27108" hidden="1" xr:uid="{00000000-0005-0000-0000-000022420000}"/>
    <cellStyle name="20% - Accent5 6" xfId="27257" hidden="1" xr:uid="{00000000-0005-0000-0000-000023420000}"/>
    <cellStyle name="20% - Accent5 6" xfId="26865" hidden="1" xr:uid="{00000000-0005-0000-0000-000024420000}"/>
    <cellStyle name="20% - Accent5 6" xfId="27483" hidden="1" xr:uid="{00000000-0005-0000-0000-000025420000}"/>
    <cellStyle name="20% - Accent5 6" xfId="26765" hidden="1" xr:uid="{00000000-0005-0000-0000-000026420000}"/>
    <cellStyle name="20% - Accent5 6" xfId="28254" hidden="1" xr:uid="{00000000-0005-0000-0000-000027420000}"/>
    <cellStyle name="20% - Accent5 6" xfId="28676" hidden="1" xr:uid="{00000000-0005-0000-0000-000028420000}"/>
    <cellStyle name="20% - Accent5 6" xfId="28816" hidden="1" xr:uid="{00000000-0005-0000-0000-000029420000}"/>
    <cellStyle name="20% - Accent5 6" xfId="28213" hidden="1" xr:uid="{00000000-0005-0000-0000-00002A420000}"/>
    <cellStyle name="20% - Accent5 6" xfId="28995" hidden="1" xr:uid="{00000000-0005-0000-0000-00002B420000}"/>
    <cellStyle name="20% - Accent5 6" xfId="26605" hidden="1" xr:uid="{00000000-0005-0000-0000-00002C420000}"/>
    <cellStyle name="20% - Accent5 6" xfId="29770" hidden="1" xr:uid="{00000000-0005-0000-0000-00002D420000}"/>
    <cellStyle name="20% - Accent5 6" xfId="30153" hidden="1" xr:uid="{00000000-0005-0000-0000-00002E420000}"/>
    <cellStyle name="20% - Accent5 6" xfId="30302" hidden="1" xr:uid="{00000000-0005-0000-0000-00002F420000}"/>
    <cellStyle name="20% - Accent5 6" xfId="30562" hidden="1" xr:uid="{00000000-0005-0000-0000-000030420000}"/>
    <cellStyle name="20% - Accent5 6" xfId="31180" hidden="1" xr:uid="{00000000-0005-0000-0000-000031420000}"/>
    <cellStyle name="20% - Accent5 6" xfId="31337" hidden="1" xr:uid="{00000000-0005-0000-0000-000032420000}"/>
    <cellStyle name="20% - Accent5 6" xfId="31637" hidden="1" xr:uid="{00000000-0005-0000-0000-000033420000}"/>
    <cellStyle name="20% - Accent5 6" xfId="32169" hidden="1" xr:uid="{00000000-0005-0000-0000-000034420000}"/>
    <cellStyle name="20% - Accent5 6" xfId="32869" hidden="1" xr:uid="{00000000-0005-0000-0000-000035420000}"/>
    <cellStyle name="20% - Accent5 6" xfId="32949" hidden="1" xr:uid="{00000000-0005-0000-0000-000036420000}"/>
    <cellStyle name="20% - Accent5 6" xfId="33027" hidden="1" xr:uid="{00000000-0005-0000-0000-000037420000}"/>
    <cellStyle name="20% - Accent5 6" xfId="33105" hidden="1" xr:uid="{00000000-0005-0000-0000-000038420000}"/>
    <cellStyle name="20% - Accent5 6" xfId="33687" hidden="1" xr:uid="{00000000-0005-0000-0000-000039420000}"/>
    <cellStyle name="20% - Accent5 6" xfId="33766" hidden="1" xr:uid="{00000000-0005-0000-0000-00003A420000}"/>
    <cellStyle name="20% - Accent5 6" xfId="33845" hidden="1" xr:uid="{00000000-0005-0000-0000-00003B420000}"/>
    <cellStyle name="20% - Accent5 6" xfId="33621" hidden="1" xr:uid="{00000000-0005-0000-0000-00003C420000}"/>
    <cellStyle name="20% - Accent5 6" xfId="33928" hidden="1" xr:uid="{00000000-0005-0000-0000-00003D420000}"/>
    <cellStyle name="20% - Accent5 6" xfId="33541" hidden="1" xr:uid="{00000000-0005-0000-0000-00003E420000}"/>
    <cellStyle name="20% - Accent5 6" xfId="34161" hidden="1" xr:uid="{00000000-0005-0000-0000-00003F420000}"/>
    <cellStyle name="20% - Accent5 6" xfId="34361" hidden="1" xr:uid="{00000000-0005-0000-0000-000040420000}"/>
    <cellStyle name="20% - Accent5 6" xfId="34439" hidden="1" xr:uid="{00000000-0005-0000-0000-000041420000}"/>
    <cellStyle name="20% - Accent5 6" xfId="34158" hidden="1" xr:uid="{00000000-0005-0000-0000-000042420000}"/>
    <cellStyle name="20% - Accent5 6" xfId="34516" hidden="1" xr:uid="{00000000-0005-0000-0000-000043420000}"/>
    <cellStyle name="20% - Accent5 6" xfId="33482" hidden="1" xr:uid="{00000000-0005-0000-0000-000044420000}"/>
    <cellStyle name="20% - Accent5 6" xfId="34707" hidden="1" xr:uid="{00000000-0005-0000-0000-000045420000}"/>
    <cellStyle name="20% - Accent5 6" xfId="34893" hidden="1" xr:uid="{00000000-0005-0000-0000-000046420000}"/>
    <cellStyle name="20% - Accent5 6" xfId="34971" hidden="1" xr:uid="{00000000-0005-0000-0000-000047420000}"/>
    <cellStyle name="20% - Accent5 6" xfId="35048" hidden="1" xr:uid="{00000000-0005-0000-0000-000048420000}"/>
    <cellStyle name="20% - Accent5 6" xfId="35230" hidden="1" xr:uid="{00000000-0005-0000-0000-000049420000}"/>
    <cellStyle name="20% - Accent5 6" xfId="35308" hidden="1" xr:uid="{00000000-0005-0000-0000-00004A420000}"/>
    <cellStyle name="20% - Accent5 6" xfId="35385" hidden="1" xr:uid="{00000000-0005-0000-0000-00004B420000}"/>
    <cellStyle name="20% - Accent5 6" xfId="35567" hidden="1" xr:uid="{00000000-0005-0000-0000-00004C420000}"/>
    <cellStyle name="20% - Accent5 6" xfId="35661" hidden="1" xr:uid="{00000000-0005-0000-0000-00004D420000}"/>
    <cellStyle name="20% - Accent5 6" xfId="35741" hidden="1" xr:uid="{00000000-0005-0000-0000-00004E420000}"/>
    <cellStyle name="20% - Accent5 6" xfId="35819" hidden="1" xr:uid="{00000000-0005-0000-0000-00004F420000}"/>
    <cellStyle name="20% - Accent5 6" xfId="35897" hidden="1" xr:uid="{00000000-0005-0000-0000-000050420000}"/>
    <cellStyle name="20% - Accent5 6" xfId="36479" hidden="1" xr:uid="{00000000-0005-0000-0000-000051420000}"/>
    <cellStyle name="20% - Accent5 6" xfId="36558" hidden="1" xr:uid="{00000000-0005-0000-0000-000052420000}"/>
    <cellStyle name="20% - Accent5 6" xfId="36637" hidden="1" xr:uid="{00000000-0005-0000-0000-000053420000}"/>
    <cellStyle name="20% - Accent5 6" xfId="36413" hidden="1" xr:uid="{00000000-0005-0000-0000-000054420000}"/>
    <cellStyle name="20% - Accent5 6" xfId="36720" hidden="1" xr:uid="{00000000-0005-0000-0000-000055420000}"/>
    <cellStyle name="20% - Accent5 6" xfId="36333" hidden="1" xr:uid="{00000000-0005-0000-0000-000056420000}"/>
    <cellStyle name="20% - Accent5 6" xfId="36953" hidden="1" xr:uid="{00000000-0005-0000-0000-000057420000}"/>
    <cellStyle name="20% - Accent5 6" xfId="37153" hidden="1" xr:uid="{00000000-0005-0000-0000-000058420000}"/>
    <cellStyle name="20% - Accent5 6" xfId="37231" hidden="1" xr:uid="{00000000-0005-0000-0000-000059420000}"/>
    <cellStyle name="20% - Accent5 6" xfId="36950" hidden="1" xr:uid="{00000000-0005-0000-0000-00005A420000}"/>
    <cellStyle name="20% - Accent5 6" xfId="37308" hidden="1" xr:uid="{00000000-0005-0000-0000-00005B420000}"/>
    <cellStyle name="20% - Accent5 6" xfId="36274" hidden="1" xr:uid="{00000000-0005-0000-0000-00005C420000}"/>
    <cellStyle name="20% - Accent5 6" xfId="37499" hidden="1" xr:uid="{00000000-0005-0000-0000-00005D420000}"/>
    <cellStyle name="20% - Accent5 6" xfId="37685" hidden="1" xr:uid="{00000000-0005-0000-0000-00005E420000}"/>
    <cellStyle name="20% - Accent5 6" xfId="37763" hidden="1" xr:uid="{00000000-0005-0000-0000-00005F420000}"/>
    <cellStyle name="20% - Accent5 6" xfId="37840" hidden="1" xr:uid="{00000000-0005-0000-0000-000060420000}"/>
    <cellStyle name="20% - Accent5 6" xfId="38022" hidden="1" xr:uid="{00000000-0005-0000-0000-000061420000}"/>
    <cellStyle name="20% - Accent5 6" xfId="38100" hidden="1" xr:uid="{00000000-0005-0000-0000-000062420000}"/>
    <cellStyle name="20% - Accent5 6" xfId="38177" hidden="1" xr:uid="{00000000-0005-0000-0000-000063420000}"/>
    <cellStyle name="20% - Accent5 6" xfId="38359" hidden="1" xr:uid="{00000000-0005-0000-0000-000064420000}"/>
    <cellStyle name="20% - Accent5 6" xfId="32734" hidden="1" xr:uid="{00000000-0005-0000-0000-000065420000}"/>
    <cellStyle name="20% - Accent5 6" xfId="32654" hidden="1" xr:uid="{00000000-0005-0000-0000-000066420000}"/>
    <cellStyle name="20% - Accent5 6" xfId="32575" hidden="1" xr:uid="{00000000-0005-0000-0000-000067420000}"/>
    <cellStyle name="20% - Accent5 6" xfId="32492" hidden="1" xr:uid="{00000000-0005-0000-0000-000068420000}"/>
    <cellStyle name="20% - Accent5 6" xfId="30734" hidden="1" xr:uid="{00000000-0005-0000-0000-000069420000}"/>
    <cellStyle name="20% - Accent5 6" xfId="30636" hidden="1" xr:uid="{00000000-0005-0000-0000-00006A420000}"/>
    <cellStyle name="20% - Accent5 6" xfId="30549" hidden="1" xr:uid="{00000000-0005-0000-0000-00006B420000}"/>
    <cellStyle name="20% - Accent5 6" xfId="30936" hidden="1" xr:uid="{00000000-0005-0000-0000-00006C420000}"/>
    <cellStyle name="20% - Accent5 6" xfId="30446" hidden="1" xr:uid="{00000000-0005-0000-0000-00006D420000}"/>
    <cellStyle name="20% - Accent5 6" xfId="31169" hidden="1" xr:uid="{00000000-0005-0000-0000-00006E420000}"/>
    <cellStyle name="20% - Accent5 6" xfId="29563" hidden="1" xr:uid="{00000000-0005-0000-0000-00006F420000}"/>
    <cellStyle name="20% - Accent5 6" xfId="28941" hidden="1" xr:uid="{00000000-0005-0000-0000-000070420000}"/>
    <cellStyle name="20% - Accent5 6" xfId="28743" hidden="1" xr:uid="{00000000-0005-0000-0000-000071420000}"/>
    <cellStyle name="20% - Accent5 6" xfId="29569" hidden="1" xr:uid="{00000000-0005-0000-0000-000072420000}"/>
    <cellStyle name="20% - Accent5 6" xfId="28552" hidden="1" xr:uid="{00000000-0005-0000-0000-000073420000}"/>
    <cellStyle name="20% - Accent5 6" xfId="31430" hidden="1" xr:uid="{00000000-0005-0000-0000-000074420000}"/>
    <cellStyle name="20% - Accent5 6" xfId="27851" hidden="1" xr:uid="{00000000-0005-0000-0000-000075420000}"/>
    <cellStyle name="20% - Accent5 6" xfId="27256" hidden="1" xr:uid="{00000000-0005-0000-0000-000076420000}"/>
    <cellStyle name="20% - Accent5 6" xfId="27058" hidden="1" xr:uid="{00000000-0005-0000-0000-000077420000}"/>
    <cellStyle name="20% - Accent5 6" xfId="26825" hidden="1" xr:uid="{00000000-0005-0000-0000-000078420000}"/>
    <cellStyle name="20% - Accent5 6" xfId="26195" hidden="1" xr:uid="{00000000-0005-0000-0000-000079420000}"/>
    <cellStyle name="20% - Accent5 6" xfId="26068" hidden="1" xr:uid="{00000000-0005-0000-0000-00007A420000}"/>
    <cellStyle name="20% - Accent5 6" xfId="25840" hidden="1" xr:uid="{00000000-0005-0000-0000-00007B420000}"/>
    <cellStyle name="20% - Accent5 6" xfId="38505" hidden="1" xr:uid="{00000000-0005-0000-0000-00007C420000}"/>
    <cellStyle name="20% - Accent5 6" xfId="39024" hidden="1" xr:uid="{00000000-0005-0000-0000-00007D420000}"/>
    <cellStyle name="20% - Accent5 6" xfId="39104" hidden="1" xr:uid="{00000000-0005-0000-0000-00007E420000}"/>
    <cellStyle name="20% - Accent5 6" xfId="39182" hidden="1" xr:uid="{00000000-0005-0000-0000-00007F420000}"/>
    <cellStyle name="20% - Accent5 6" xfId="39260" hidden="1" xr:uid="{00000000-0005-0000-0000-000080420000}"/>
    <cellStyle name="20% - Accent5 6" xfId="39842" hidden="1" xr:uid="{00000000-0005-0000-0000-000081420000}"/>
    <cellStyle name="20% - Accent5 6" xfId="39921" hidden="1" xr:uid="{00000000-0005-0000-0000-000082420000}"/>
    <cellStyle name="20% - Accent5 6" xfId="40000" hidden="1" xr:uid="{00000000-0005-0000-0000-000083420000}"/>
    <cellStyle name="20% - Accent5 6" xfId="39776" hidden="1" xr:uid="{00000000-0005-0000-0000-000084420000}"/>
    <cellStyle name="20% - Accent5 6" xfId="40083" hidden="1" xr:uid="{00000000-0005-0000-0000-000085420000}"/>
    <cellStyle name="20% - Accent5 6" xfId="39696" hidden="1" xr:uid="{00000000-0005-0000-0000-000086420000}"/>
    <cellStyle name="20% - Accent5 6" xfId="40316" hidden="1" xr:uid="{00000000-0005-0000-0000-000087420000}"/>
    <cellStyle name="20% - Accent5 6" xfId="40516" hidden="1" xr:uid="{00000000-0005-0000-0000-000088420000}"/>
    <cellStyle name="20% - Accent5 6" xfId="40594" hidden="1" xr:uid="{00000000-0005-0000-0000-000089420000}"/>
    <cellStyle name="20% - Accent5 6" xfId="40313" hidden="1" xr:uid="{00000000-0005-0000-0000-00008A420000}"/>
    <cellStyle name="20% - Accent5 6" xfId="40671" hidden="1" xr:uid="{00000000-0005-0000-0000-00008B420000}"/>
    <cellStyle name="20% - Accent5 6" xfId="39637" hidden="1" xr:uid="{00000000-0005-0000-0000-00008C420000}"/>
    <cellStyle name="20% - Accent5 6" xfId="40862" hidden="1" xr:uid="{00000000-0005-0000-0000-00008D420000}"/>
    <cellStyle name="20% - Accent5 6" xfId="41048" hidden="1" xr:uid="{00000000-0005-0000-0000-00008E420000}"/>
    <cellStyle name="20% - Accent5 6" xfId="41126" hidden="1" xr:uid="{00000000-0005-0000-0000-00008F420000}"/>
    <cellStyle name="20% - Accent5 6" xfId="41203" hidden="1" xr:uid="{00000000-0005-0000-0000-000090420000}"/>
    <cellStyle name="20% - Accent5 6" xfId="41385" hidden="1" xr:uid="{00000000-0005-0000-0000-000091420000}"/>
    <cellStyle name="20% - Accent5 6" xfId="41463" hidden="1" xr:uid="{00000000-0005-0000-0000-000092420000}"/>
    <cellStyle name="20% - Accent5 6" xfId="41540" hidden="1" xr:uid="{00000000-0005-0000-0000-000093420000}"/>
    <cellStyle name="20% - Accent5 6" xfId="41722" hidden="1" xr:uid="{00000000-0005-0000-0000-000094420000}"/>
    <cellStyle name="20% - Accent5 6" xfId="41816" hidden="1" xr:uid="{00000000-0005-0000-0000-000095420000}"/>
    <cellStyle name="20% - Accent5 6" xfId="41896" hidden="1" xr:uid="{00000000-0005-0000-0000-000096420000}"/>
    <cellStyle name="20% - Accent5 6" xfId="41974" hidden="1" xr:uid="{00000000-0005-0000-0000-000097420000}"/>
    <cellStyle name="20% - Accent5 6" xfId="42052" hidden="1" xr:uid="{00000000-0005-0000-0000-000098420000}"/>
    <cellStyle name="20% - Accent5 6" xfId="42634" hidden="1" xr:uid="{00000000-0005-0000-0000-000099420000}"/>
    <cellStyle name="20% - Accent5 6" xfId="42713" hidden="1" xr:uid="{00000000-0005-0000-0000-00009A420000}"/>
    <cellStyle name="20% - Accent5 6" xfId="42792" hidden="1" xr:uid="{00000000-0005-0000-0000-00009B420000}"/>
    <cellStyle name="20% - Accent5 6" xfId="42568" hidden="1" xr:uid="{00000000-0005-0000-0000-00009C420000}"/>
    <cellStyle name="20% - Accent5 6" xfId="42875" hidden="1" xr:uid="{00000000-0005-0000-0000-00009D420000}"/>
    <cellStyle name="20% - Accent5 6" xfId="42488" hidden="1" xr:uid="{00000000-0005-0000-0000-00009E420000}"/>
    <cellStyle name="20% - Accent5 6" xfId="43108" hidden="1" xr:uid="{00000000-0005-0000-0000-00009F420000}"/>
    <cellStyle name="20% - Accent5 6" xfId="43308" hidden="1" xr:uid="{00000000-0005-0000-0000-0000A0420000}"/>
    <cellStyle name="20% - Accent5 6" xfId="43386" hidden="1" xr:uid="{00000000-0005-0000-0000-0000A1420000}"/>
    <cellStyle name="20% - Accent5 6" xfId="43105" hidden="1" xr:uid="{00000000-0005-0000-0000-0000A2420000}"/>
    <cellStyle name="20% - Accent5 6" xfId="43463" hidden="1" xr:uid="{00000000-0005-0000-0000-0000A3420000}"/>
    <cellStyle name="20% - Accent5 6" xfId="42429" hidden="1" xr:uid="{00000000-0005-0000-0000-0000A4420000}"/>
    <cellStyle name="20% - Accent5 6" xfId="43654" hidden="1" xr:uid="{00000000-0005-0000-0000-0000A5420000}"/>
    <cellStyle name="20% - Accent5 6" xfId="43840" hidden="1" xr:uid="{00000000-0005-0000-0000-0000A6420000}"/>
    <cellStyle name="20% - Accent5 6" xfId="43918" hidden="1" xr:uid="{00000000-0005-0000-0000-0000A7420000}"/>
    <cellStyle name="20% - Accent5 6" xfId="43995" hidden="1" xr:uid="{00000000-0005-0000-0000-0000A8420000}"/>
    <cellStyle name="20% - Accent5 6" xfId="44177" hidden="1" xr:uid="{00000000-0005-0000-0000-0000A9420000}"/>
    <cellStyle name="20% - Accent5 6" xfId="44255" hidden="1" xr:uid="{00000000-0005-0000-0000-0000AA420000}"/>
    <cellStyle name="20% - Accent5 6" xfId="44332" hidden="1" xr:uid="{00000000-0005-0000-0000-0000AB420000}"/>
    <cellStyle name="20% - Accent5 6" xfId="44514" hidden="1" xr:uid="{00000000-0005-0000-0000-0000AC420000}"/>
    <cellStyle name="20% - Accent5 6" xfId="38994" hidden="1" xr:uid="{00000000-0005-0000-0000-0000AD420000}"/>
    <cellStyle name="20% - Accent5 6" xfId="38914" hidden="1" xr:uid="{00000000-0005-0000-0000-0000AE420000}"/>
    <cellStyle name="20% - Accent5 6" xfId="38835" hidden="1" xr:uid="{00000000-0005-0000-0000-0000AF420000}"/>
    <cellStyle name="20% - Accent5 6" xfId="38752" hidden="1" xr:uid="{00000000-0005-0000-0000-0000B0420000}"/>
    <cellStyle name="20% - Accent5 6" xfId="31609" hidden="1" xr:uid="{00000000-0005-0000-0000-0000B1420000}"/>
    <cellStyle name="20% - Accent5 6" xfId="31475" hidden="1" xr:uid="{00000000-0005-0000-0000-0000B2420000}"/>
    <cellStyle name="20% - Accent5 6" xfId="31213" hidden="1" xr:uid="{00000000-0005-0000-0000-0000B3420000}"/>
    <cellStyle name="20% - Accent5 6" xfId="31727" hidden="1" xr:uid="{00000000-0005-0000-0000-0000B4420000}"/>
    <cellStyle name="20% - Accent5 6" xfId="30972" hidden="1" xr:uid="{00000000-0005-0000-0000-0000B5420000}"/>
    <cellStyle name="20% - Accent5 6" xfId="31911" hidden="1" xr:uid="{00000000-0005-0000-0000-0000B6420000}"/>
    <cellStyle name="20% - Accent5 6" xfId="29783" hidden="1" xr:uid="{00000000-0005-0000-0000-0000B7420000}"/>
    <cellStyle name="20% - Accent5 6" xfId="29366" hidden="1" xr:uid="{00000000-0005-0000-0000-0000B8420000}"/>
    <cellStyle name="20% - Accent5 6" xfId="29178" hidden="1" xr:uid="{00000000-0005-0000-0000-0000B9420000}"/>
    <cellStyle name="20% - Accent5 6" xfId="29787" hidden="1" xr:uid="{00000000-0005-0000-0000-0000BA420000}"/>
    <cellStyle name="20% - Accent5 6" xfId="29067" hidden="1" xr:uid="{00000000-0005-0000-0000-0000BB420000}"/>
    <cellStyle name="20% - Accent5 6" xfId="32076" hidden="1" xr:uid="{00000000-0005-0000-0000-0000BC420000}"/>
    <cellStyle name="20% - Accent5 6" xfId="28067" hidden="1" xr:uid="{00000000-0005-0000-0000-0000BD420000}"/>
    <cellStyle name="20% - Accent5 6" xfId="27574" hidden="1" xr:uid="{00000000-0005-0000-0000-0000BE420000}"/>
    <cellStyle name="20% - Accent5 6" xfId="27461" hidden="1" xr:uid="{00000000-0005-0000-0000-0000BF420000}"/>
    <cellStyle name="20% - Accent5 6" xfId="26906" hidden="1" xr:uid="{00000000-0005-0000-0000-0000C0420000}"/>
    <cellStyle name="20% - Accent5 6" xfId="26329" hidden="1" xr:uid="{00000000-0005-0000-0000-0000C1420000}"/>
    <cellStyle name="20% - Accent5 6" xfId="26177" hidden="1" xr:uid="{00000000-0005-0000-0000-0000C2420000}"/>
    <cellStyle name="20% - Accent5 6" xfId="25845" hidden="1" xr:uid="{00000000-0005-0000-0000-0000C3420000}"/>
    <cellStyle name="20% - Accent5 6" xfId="44652" hidden="1" xr:uid="{00000000-0005-0000-0000-0000C4420000}"/>
    <cellStyle name="20% - Accent5 6" xfId="44746" hidden="1" xr:uid="{00000000-0005-0000-0000-0000C5420000}"/>
    <cellStyle name="20% - Accent5 6" xfId="44826" hidden="1" xr:uid="{00000000-0005-0000-0000-0000C6420000}"/>
    <cellStyle name="20% - Accent5 6" xfId="44904" hidden="1" xr:uid="{00000000-0005-0000-0000-0000C7420000}"/>
    <cellStyle name="20% - Accent5 6" xfId="44982" hidden="1" xr:uid="{00000000-0005-0000-0000-0000C8420000}"/>
    <cellStyle name="20% - Accent5 6" xfId="45564" hidden="1" xr:uid="{00000000-0005-0000-0000-0000C9420000}"/>
    <cellStyle name="20% - Accent5 6" xfId="45643" hidden="1" xr:uid="{00000000-0005-0000-0000-0000CA420000}"/>
    <cellStyle name="20% - Accent5 6" xfId="45722" hidden="1" xr:uid="{00000000-0005-0000-0000-0000CB420000}"/>
    <cellStyle name="20% - Accent5 6" xfId="45498" hidden="1" xr:uid="{00000000-0005-0000-0000-0000CC420000}"/>
    <cellStyle name="20% - Accent5 6" xfId="45805" hidden="1" xr:uid="{00000000-0005-0000-0000-0000CD420000}"/>
    <cellStyle name="20% - Accent5 6" xfId="45418" hidden="1" xr:uid="{00000000-0005-0000-0000-0000CE420000}"/>
    <cellStyle name="20% - Accent5 6" xfId="46038" hidden="1" xr:uid="{00000000-0005-0000-0000-0000CF420000}"/>
    <cellStyle name="20% - Accent5 6" xfId="46238" hidden="1" xr:uid="{00000000-0005-0000-0000-0000D0420000}"/>
    <cellStyle name="20% - Accent5 6" xfId="46316" hidden="1" xr:uid="{00000000-0005-0000-0000-0000D1420000}"/>
    <cellStyle name="20% - Accent5 6" xfId="46035" hidden="1" xr:uid="{00000000-0005-0000-0000-0000D2420000}"/>
    <cellStyle name="20% - Accent5 6" xfId="46393" hidden="1" xr:uid="{00000000-0005-0000-0000-0000D3420000}"/>
    <cellStyle name="20% - Accent5 6" xfId="45359" hidden="1" xr:uid="{00000000-0005-0000-0000-0000D4420000}"/>
    <cellStyle name="20% - Accent5 6" xfId="46584" hidden="1" xr:uid="{00000000-0005-0000-0000-0000D5420000}"/>
    <cellStyle name="20% - Accent5 6" xfId="46770" hidden="1" xr:uid="{00000000-0005-0000-0000-0000D6420000}"/>
    <cellStyle name="20% - Accent5 6" xfId="46848" hidden="1" xr:uid="{00000000-0005-0000-0000-0000D7420000}"/>
    <cellStyle name="20% - Accent5 6" xfId="46925" hidden="1" xr:uid="{00000000-0005-0000-0000-0000D8420000}"/>
    <cellStyle name="20% - Accent5 6" xfId="47107" hidden="1" xr:uid="{00000000-0005-0000-0000-0000D9420000}"/>
    <cellStyle name="20% - Accent5 6" xfId="47185" hidden="1" xr:uid="{00000000-0005-0000-0000-0000DA420000}"/>
    <cellStyle name="20% - Accent5 6" xfId="47262" hidden="1" xr:uid="{00000000-0005-0000-0000-0000DB420000}"/>
    <cellStyle name="20% - Accent5 6" xfId="47444" hidden="1" xr:uid="{00000000-0005-0000-0000-0000DC420000}"/>
    <cellStyle name="20% - Accent5 6" xfId="47538" hidden="1" xr:uid="{00000000-0005-0000-0000-0000DD420000}"/>
    <cellStyle name="20% - Accent5 6" xfId="47618" hidden="1" xr:uid="{00000000-0005-0000-0000-0000DE420000}"/>
    <cellStyle name="20% - Accent5 6" xfId="47696" hidden="1" xr:uid="{00000000-0005-0000-0000-0000DF420000}"/>
    <cellStyle name="20% - Accent5 6" xfId="47774" hidden="1" xr:uid="{00000000-0005-0000-0000-0000E0420000}"/>
    <cellStyle name="20% - Accent5 6" xfId="48356" hidden="1" xr:uid="{00000000-0005-0000-0000-0000E1420000}"/>
    <cellStyle name="20% - Accent5 6" xfId="48435" hidden="1" xr:uid="{00000000-0005-0000-0000-0000E2420000}"/>
    <cellStyle name="20% - Accent5 6" xfId="48514" hidden="1" xr:uid="{00000000-0005-0000-0000-0000E3420000}"/>
    <cellStyle name="20% - Accent5 6" xfId="48290" hidden="1" xr:uid="{00000000-0005-0000-0000-0000E4420000}"/>
    <cellStyle name="20% - Accent5 6" xfId="48597" hidden="1" xr:uid="{00000000-0005-0000-0000-0000E5420000}"/>
    <cellStyle name="20% - Accent5 6" xfId="48210" hidden="1" xr:uid="{00000000-0005-0000-0000-0000E6420000}"/>
    <cellStyle name="20% - Accent5 6" xfId="48830" hidden="1" xr:uid="{00000000-0005-0000-0000-0000E7420000}"/>
    <cellStyle name="20% - Accent5 6" xfId="49030" hidden="1" xr:uid="{00000000-0005-0000-0000-0000E8420000}"/>
    <cellStyle name="20% - Accent5 6" xfId="49108" hidden="1" xr:uid="{00000000-0005-0000-0000-0000E9420000}"/>
    <cellStyle name="20% - Accent5 6" xfId="48827" hidden="1" xr:uid="{00000000-0005-0000-0000-0000EA420000}"/>
    <cellStyle name="20% - Accent5 6" xfId="49185" hidden="1" xr:uid="{00000000-0005-0000-0000-0000EB420000}"/>
    <cellStyle name="20% - Accent5 6" xfId="48151" hidden="1" xr:uid="{00000000-0005-0000-0000-0000EC420000}"/>
    <cellStyle name="20% - Accent5 6" xfId="49376" hidden="1" xr:uid="{00000000-0005-0000-0000-0000ED420000}"/>
    <cellStyle name="20% - Accent5 6" xfId="49562" hidden="1" xr:uid="{00000000-0005-0000-0000-0000EE420000}"/>
    <cellStyle name="20% - Accent5 6" xfId="49640" hidden="1" xr:uid="{00000000-0005-0000-0000-0000EF420000}"/>
    <cellStyle name="20% - Accent5 6" xfId="49717" hidden="1" xr:uid="{00000000-0005-0000-0000-0000F0420000}"/>
    <cellStyle name="20% - Accent5 6" xfId="49899" hidden="1" xr:uid="{00000000-0005-0000-0000-0000F1420000}"/>
    <cellStyle name="20% - Accent5 6" xfId="49977" hidden="1" xr:uid="{00000000-0005-0000-0000-0000F2420000}"/>
    <cellStyle name="20% - Accent5 6" xfId="50054" hidden="1" xr:uid="{00000000-0005-0000-0000-0000F3420000}"/>
    <cellStyle name="20% - Accent5 6" xfId="50236" hidden="1" xr:uid="{00000000-0005-0000-0000-0000F4420000}"/>
    <cellStyle name="20% - Accent5 7" xfId="101" hidden="1" xr:uid="{00000000-0005-0000-0000-0000F5420000}"/>
    <cellStyle name="20% - Accent5 7" xfId="180" hidden="1" xr:uid="{00000000-0005-0000-0000-0000F6420000}"/>
    <cellStyle name="20% - Accent5 7" xfId="259" hidden="1" xr:uid="{00000000-0005-0000-0000-0000F7420000}"/>
    <cellStyle name="20% - Accent5 7" xfId="536" hidden="1" xr:uid="{00000000-0005-0000-0000-0000F8420000}"/>
    <cellStyle name="20% - Accent5 7" xfId="1893" hidden="1" xr:uid="{00000000-0005-0000-0000-0000F9420000}"/>
    <cellStyle name="20% - Accent5 7" xfId="2032" hidden="1" xr:uid="{00000000-0005-0000-0000-0000FA420000}"/>
    <cellStyle name="20% - Accent5 7" xfId="2199" hidden="1" xr:uid="{00000000-0005-0000-0000-0000FB420000}"/>
    <cellStyle name="20% - Accent5 7" xfId="2428" hidden="1" xr:uid="{00000000-0005-0000-0000-0000FC420000}"/>
    <cellStyle name="20% - Accent5 7" xfId="1472" hidden="1" xr:uid="{00000000-0005-0000-0000-0000FD420000}"/>
    <cellStyle name="20% - Accent5 7" xfId="1483" hidden="1" xr:uid="{00000000-0005-0000-0000-0000FE420000}"/>
    <cellStyle name="20% - Accent5 7" xfId="2970" hidden="1" xr:uid="{00000000-0005-0000-0000-0000FF420000}"/>
    <cellStyle name="20% - Accent5 7" xfId="3582" hidden="1" xr:uid="{00000000-0005-0000-0000-000000430000}"/>
    <cellStyle name="20% - Accent5 7" xfId="3739" hidden="1" xr:uid="{00000000-0005-0000-0000-000001430000}"/>
    <cellStyle name="20% - Accent5 7" xfId="3914" hidden="1" xr:uid="{00000000-0005-0000-0000-000002430000}"/>
    <cellStyle name="20% - Accent5 7" xfId="1537" hidden="1" xr:uid="{00000000-0005-0000-0000-000003430000}"/>
    <cellStyle name="20% - Accent5 7" xfId="2436" hidden="1" xr:uid="{00000000-0005-0000-0000-000004430000}"/>
    <cellStyle name="20% - Accent5 7" xfId="4611" hidden="1" xr:uid="{00000000-0005-0000-0000-000005430000}"/>
    <cellStyle name="20% - Accent5 7" xfId="5048" hidden="1" xr:uid="{00000000-0005-0000-0000-000006430000}"/>
    <cellStyle name="20% - Accent5 7" xfId="5239" hidden="1" xr:uid="{00000000-0005-0000-0000-000007430000}"/>
    <cellStyle name="20% - Accent5 7" xfId="1278" hidden="1" xr:uid="{00000000-0005-0000-0000-000008430000}"/>
    <cellStyle name="20% - Accent5 7" xfId="6084" hidden="1" xr:uid="{00000000-0005-0000-0000-000009430000}"/>
    <cellStyle name="20% - Accent5 7" xfId="6264" hidden="1" xr:uid="{00000000-0005-0000-0000-00000A430000}"/>
    <cellStyle name="20% - Accent5 7" xfId="4612" hidden="1" xr:uid="{00000000-0005-0000-0000-00000B430000}"/>
    <cellStyle name="20% - Accent5 7" xfId="7066" hidden="1" xr:uid="{00000000-0005-0000-0000-00000C430000}"/>
    <cellStyle name="20% - Accent5 7" xfId="7757" hidden="1" xr:uid="{00000000-0005-0000-0000-00000D430000}"/>
    <cellStyle name="20% - Accent5 7" xfId="7832" hidden="1" xr:uid="{00000000-0005-0000-0000-00000E430000}"/>
    <cellStyle name="20% - Accent5 7" xfId="7909" hidden="1" xr:uid="{00000000-0005-0000-0000-00000F430000}"/>
    <cellStyle name="20% - Accent5 7" xfId="7987" hidden="1" xr:uid="{00000000-0005-0000-0000-000010430000}"/>
    <cellStyle name="20% - Accent5 7" xfId="8571" hidden="1" xr:uid="{00000000-0005-0000-0000-000011430000}"/>
    <cellStyle name="20% - Accent5 7" xfId="8648" hidden="1" xr:uid="{00000000-0005-0000-0000-000012430000}"/>
    <cellStyle name="20% - Accent5 7" xfId="8727" hidden="1" xr:uid="{00000000-0005-0000-0000-000013430000}"/>
    <cellStyle name="20% - Accent5 7" xfId="8816" hidden="1" xr:uid="{00000000-0005-0000-0000-000014430000}"/>
    <cellStyle name="20% - Accent5 7" xfId="8350" hidden="1" xr:uid="{00000000-0005-0000-0000-000015430000}"/>
    <cellStyle name="20% - Accent5 7" xfId="8360" hidden="1" xr:uid="{00000000-0005-0000-0000-000016430000}"/>
    <cellStyle name="20% - Accent5 7" xfId="9001" hidden="1" xr:uid="{00000000-0005-0000-0000-000017430000}"/>
    <cellStyle name="20% - Accent5 7" xfId="9243" hidden="1" xr:uid="{00000000-0005-0000-0000-000018430000}"/>
    <cellStyle name="20% - Accent5 7" xfId="9321" hidden="1" xr:uid="{00000000-0005-0000-0000-000019430000}"/>
    <cellStyle name="20% - Accent5 7" xfId="9402" hidden="1" xr:uid="{00000000-0005-0000-0000-00001A430000}"/>
    <cellStyle name="20% - Accent5 7" xfId="8398" hidden="1" xr:uid="{00000000-0005-0000-0000-00001B430000}"/>
    <cellStyle name="20% - Accent5 7" xfId="8819" hidden="1" xr:uid="{00000000-0005-0000-0000-00001C430000}"/>
    <cellStyle name="20% - Accent5 7" xfId="9559" hidden="1" xr:uid="{00000000-0005-0000-0000-00001D430000}"/>
    <cellStyle name="20% - Accent5 7" xfId="9775" hidden="1" xr:uid="{00000000-0005-0000-0000-00001E430000}"/>
    <cellStyle name="20% - Accent5 7" xfId="9853" hidden="1" xr:uid="{00000000-0005-0000-0000-00001F430000}"/>
    <cellStyle name="20% - Accent5 7" xfId="8263" hidden="1" xr:uid="{00000000-0005-0000-0000-000020430000}"/>
    <cellStyle name="20% - Accent5 7" xfId="10112" hidden="1" xr:uid="{00000000-0005-0000-0000-000021430000}"/>
    <cellStyle name="20% - Accent5 7" xfId="10190" hidden="1" xr:uid="{00000000-0005-0000-0000-000022430000}"/>
    <cellStyle name="20% - Accent5 7" xfId="9560" hidden="1" xr:uid="{00000000-0005-0000-0000-000023430000}"/>
    <cellStyle name="20% - Accent5 7" xfId="10449" hidden="1" xr:uid="{00000000-0005-0000-0000-000024430000}"/>
    <cellStyle name="20% - Accent5 7" xfId="10549" hidden="1" xr:uid="{00000000-0005-0000-0000-000025430000}"/>
    <cellStyle name="20% - Accent5 7" xfId="10624" hidden="1" xr:uid="{00000000-0005-0000-0000-000026430000}"/>
    <cellStyle name="20% - Accent5 7" xfId="10701" hidden="1" xr:uid="{00000000-0005-0000-0000-000027430000}"/>
    <cellStyle name="20% - Accent5 7" xfId="10779" hidden="1" xr:uid="{00000000-0005-0000-0000-000028430000}"/>
    <cellStyle name="20% - Accent5 7" xfId="11363" hidden="1" xr:uid="{00000000-0005-0000-0000-000029430000}"/>
    <cellStyle name="20% - Accent5 7" xfId="11440" hidden="1" xr:uid="{00000000-0005-0000-0000-00002A430000}"/>
    <cellStyle name="20% - Accent5 7" xfId="11519" hidden="1" xr:uid="{00000000-0005-0000-0000-00002B430000}"/>
    <cellStyle name="20% - Accent5 7" xfId="11608" hidden="1" xr:uid="{00000000-0005-0000-0000-00002C430000}"/>
    <cellStyle name="20% - Accent5 7" xfId="11142" hidden="1" xr:uid="{00000000-0005-0000-0000-00002D430000}"/>
    <cellStyle name="20% - Accent5 7" xfId="11152" hidden="1" xr:uid="{00000000-0005-0000-0000-00002E430000}"/>
    <cellStyle name="20% - Accent5 7" xfId="11793" hidden="1" xr:uid="{00000000-0005-0000-0000-00002F430000}"/>
    <cellStyle name="20% - Accent5 7" xfId="12035" hidden="1" xr:uid="{00000000-0005-0000-0000-000030430000}"/>
    <cellStyle name="20% - Accent5 7" xfId="12113" hidden="1" xr:uid="{00000000-0005-0000-0000-000031430000}"/>
    <cellStyle name="20% - Accent5 7" xfId="12194" hidden="1" xr:uid="{00000000-0005-0000-0000-000032430000}"/>
    <cellStyle name="20% - Accent5 7" xfId="11190" hidden="1" xr:uid="{00000000-0005-0000-0000-000033430000}"/>
    <cellStyle name="20% - Accent5 7" xfId="11611" hidden="1" xr:uid="{00000000-0005-0000-0000-000034430000}"/>
    <cellStyle name="20% - Accent5 7" xfId="12351" hidden="1" xr:uid="{00000000-0005-0000-0000-000035430000}"/>
    <cellStyle name="20% - Accent5 7" xfId="12567" hidden="1" xr:uid="{00000000-0005-0000-0000-000036430000}"/>
    <cellStyle name="20% - Accent5 7" xfId="12645" hidden="1" xr:uid="{00000000-0005-0000-0000-000037430000}"/>
    <cellStyle name="20% - Accent5 7" xfId="11055" hidden="1" xr:uid="{00000000-0005-0000-0000-000038430000}"/>
    <cellStyle name="20% - Accent5 7" xfId="12904" hidden="1" xr:uid="{00000000-0005-0000-0000-000039430000}"/>
    <cellStyle name="20% - Accent5 7" xfId="12982" hidden="1" xr:uid="{00000000-0005-0000-0000-00003A430000}"/>
    <cellStyle name="20% - Accent5 7" xfId="12352" hidden="1" xr:uid="{00000000-0005-0000-0000-00003B430000}"/>
    <cellStyle name="20% - Accent5 7" xfId="13241" hidden="1" xr:uid="{00000000-0005-0000-0000-00003C430000}"/>
    <cellStyle name="20% - Accent5 7" xfId="7590" hidden="1" xr:uid="{00000000-0005-0000-0000-00003D430000}"/>
    <cellStyle name="20% - Accent5 7" xfId="7515" hidden="1" xr:uid="{00000000-0005-0000-0000-00003E430000}"/>
    <cellStyle name="20% - Accent5 7" xfId="7436" hidden="1" xr:uid="{00000000-0005-0000-0000-00003F430000}"/>
    <cellStyle name="20% - Accent5 7" xfId="7351" hidden="1" xr:uid="{00000000-0005-0000-0000-000040430000}"/>
    <cellStyle name="20% - Accent5 7" xfId="5584" hidden="1" xr:uid="{00000000-0005-0000-0000-000041430000}"/>
    <cellStyle name="20% - Accent5 7" xfId="5494" hidden="1" xr:uid="{00000000-0005-0000-0000-000042430000}"/>
    <cellStyle name="20% - Accent5 7" xfId="5403" hidden="1" xr:uid="{00000000-0005-0000-0000-000043430000}"/>
    <cellStyle name="20% - Accent5 7" xfId="5249" hidden="1" xr:uid="{00000000-0005-0000-0000-000044430000}"/>
    <cellStyle name="20% - Accent5 7" xfId="6322" hidden="1" xr:uid="{00000000-0005-0000-0000-000045430000}"/>
    <cellStyle name="20% - Accent5 7" xfId="6266" hidden="1" xr:uid="{00000000-0005-0000-0000-000046430000}"/>
    <cellStyle name="20% - Accent5 7" xfId="4502" hidden="1" xr:uid="{00000000-0005-0000-0000-000047430000}"/>
    <cellStyle name="20% - Accent5 7" xfId="3743" hidden="1" xr:uid="{00000000-0005-0000-0000-000048430000}"/>
    <cellStyle name="20% - Accent5 7" xfId="3566" hidden="1" xr:uid="{00000000-0005-0000-0000-000049430000}"/>
    <cellStyle name="20% - Accent5 7" xfId="3407" hidden="1" xr:uid="{00000000-0005-0000-0000-00004A430000}"/>
    <cellStyle name="20% - Accent5 7" xfId="6077" hidden="1" xr:uid="{00000000-0005-0000-0000-00004B430000}"/>
    <cellStyle name="20% - Accent5 7" xfId="5237" hidden="1" xr:uid="{00000000-0005-0000-0000-00004C430000}"/>
    <cellStyle name="20% - Accent5 7" xfId="2918" hidden="1" xr:uid="{00000000-0005-0000-0000-00004D430000}"/>
    <cellStyle name="20% - Accent5 7" xfId="2063" hidden="1" xr:uid="{00000000-0005-0000-0000-00004E430000}"/>
    <cellStyle name="20% - Accent5 7" xfId="1881" hidden="1" xr:uid="{00000000-0005-0000-0000-00004F430000}"/>
    <cellStyle name="20% - Accent5 7" xfId="6554" hidden="1" xr:uid="{00000000-0005-0000-0000-000050430000}"/>
    <cellStyle name="20% - Accent5 7" xfId="1042" hidden="1" xr:uid="{00000000-0005-0000-0000-000051430000}"/>
    <cellStyle name="20% - Accent5 7" xfId="903" hidden="1" xr:uid="{00000000-0005-0000-0000-000052430000}"/>
    <cellStyle name="20% - Accent5 7" xfId="2917" hidden="1" xr:uid="{00000000-0005-0000-0000-000053430000}"/>
    <cellStyle name="20% - Accent5 7" xfId="13388" hidden="1" xr:uid="{00000000-0005-0000-0000-000054430000}"/>
    <cellStyle name="20% - Accent5 7" xfId="13912" hidden="1" xr:uid="{00000000-0005-0000-0000-000055430000}"/>
    <cellStyle name="20% - Accent5 7" xfId="13987" hidden="1" xr:uid="{00000000-0005-0000-0000-000056430000}"/>
    <cellStyle name="20% - Accent5 7" xfId="14064" hidden="1" xr:uid="{00000000-0005-0000-0000-000057430000}"/>
    <cellStyle name="20% - Accent5 7" xfId="14142" hidden="1" xr:uid="{00000000-0005-0000-0000-000058430000}"/>
    <cellStyle name="20% - Accent5 7" xfId="14726" hidden="1" xr:uid="{00000000-0005-0000-0000-000059430000}"/>
    <cellStyle name="20% - Accent5 7" xfId="14803" hidden="1" xr:uid="{00000000-0005-0000-0000-00005A430000}"/>
    <cellStyle name="20% - Accent5 7" xfId="14882" hidden="1" xr:uid="{00000000-0005-0000-0000-00005B430000}"/>
    <cellStyle name="20% - Accent5 7" xfId="14971" hidden="1" xr:uid="{00000000-0005-0000-0000-00005C430000}"/>
    <cellStyle name="20% - Accent5 7" xfId="14505" hidden="1" xr:uid="{00000000-0005-0000-0000-00005D430000}"/>
    <cellStyle name="20% - Accent5 7" xfId="14515" hidden="1" xr:uid="{00000000-0005-0000-0000-00005E430000}"/>
    <cellStyle name="20% - Accent5 7" xfId="15156" hidden="1" xr:uid="{00000000-0005-0000-0000-00005F430000}"/>
    <cellStyle name="20% - Accent5 7" xfId="15398" hidden="1" xr:uid="{00000000-0005-0000-0000-000060430000}"/>
    <cellStyle name="20% - Accent5 7" xfId="15476" hidden="1" xr:uid="{00000000-0005-0000-0000-000061430000}"/>
    <cellStyle name="20% - Accent5 7" xfId="15557" hidden="1" xr:uid="{00000000-0005-0000-0000-000062430000}"/>
    <cellStyle name="20% - Accent5 7" xfId="14553" hidden="1" xr:uid="{00000000-0005-0000-0000-000063430000}"/>
    <cellStyle name="20% - Accent5 7" xfId="14974" hidden="1" xr:uid="{00000000-0005-0000-0000-000064430000}"/>
    <cellStyle name="20% - Accent5 7" xfId="15714" hidden="1" xr:uid="{00000000-0005-0000-0000-000065430000}"/>
    <cellStyle name="20% - Accent5 7" xfId="15930" hidden="1" xr:uid="{00000000-0005-0000-0000-000066430000}"/>
    <cellStyle name="20% - Accent5 7" xfId="16008" hidden="1" xr:uid="{00000000-0005-0000-0000-000067430000}"/>
    <cellStyle name="20% - Accent5 7" xfId="14418" hidden="1" xr:uid="{00000000-0005-0000-0000-000068430000}"/>
    <cellStyle name="20% - Accent5 7" xfId="16267" hidden="1" xr:uid="{00000000-0005-0000-0000-000069430000}"/>
    <cellStyle name="20% - Accent5 7" xfId="16345" hidden="1" xr:uid="{00000000-0005-0000-0000-00006A430000}"/>
    <cellStyle name="20% - Accent5 7" xfId="15715" hidden="1" xr:uid="{00000000-0005-0000-0000-00006B430000}"/>
    <cellStyle name="20% - Accent5 7" xfId="16604" hidden="1" xr:uid="{00000000-0005-0000-0000-00006C430000}"/>
    <cellStyle name="20% - Accent5 7" xfId="16704" hidden="1" xr:uid="{00000000-0005-0000-0000-00006D430000}"/>
    <cellStyle name="20% - Accent5 7" xfId="16779" hidden="1" xr:uid="{00000000-0005-0000-0000-00006E430000}"/>
    <cellStyle name="20% - Accent5 7" xfId="16856" hidden="1" xr:uid="{00000000-0005-0000-0000-00006F430000}"/>
    <cellStyle name="20% - Accent5 7" xfId="16934" hidden="1" xr:uid="{00000000-0005-0000-0000-000070430000}"/>
    <cellStyle name="20% - Accent5 7" xfId="17518" hidden="1" xr:uid="{00000000-0005-0000-0000-000071430000}"/>
    <cellStyle name="20% - Accent5 7" xfId="17595" hidden="1" xr:uid="{00000000-0005-0000-0000-000072430000}"/>
    <cellStyle name="20% - Accent5 7" xfId="17674" hidden="1" xr:uid="{00000000-0005-0000-0000-000073430000}"/>
    <cellStyle name="20% - Accent5 7" xfId="17763" hidden="1" xr:uid="{00000000-0005-0000-0000-000074430000}"/>
    <cellStyle name="20% - Accent5 7" xfId="17297" hidden="1" xr:uid="{00000000-0005-0000-0000-000075430000}"/>
    <cellStyle name="20% - Accent5 7" xfId="17307" hidden="1" xr:uid="{00000000-0005-0000-0000-000076430000}"/>
    <cellStyle name="20% - Accent5 7" xfId="17948" hidden="1" xr:uid="{00000000-0005-0000-0000-000077430000}"/>
    <cellStyle name="20% - Accent5 7" xfId="18190" hidden="1" xr:uid="{00000000-0005-0000-0000-000078430000}"/>
    <cellStyle name="20% - Accent5 7" xfId="18268" hidden="1" xr:uid="{00000000-0005-0000-0000-000079430000}"/>
    <cellStyle name="20% - Accent5 7" xfId="18349" hidden="1" xr:uid="{00000000-0005-0000-0000-00007A430000}"/>
    <cellStyle name="20% - Accent5 7" xfId="17345" hidden="1" xr:uid="{00000000-0005-0000-0000-00007B430000}"/>
    <cellStyle name="20% - Accent5 7" xfId="17766" hidden="1" xr:uid="{00000000-0005-0000-0000-00007C430000}"/>
    <cellStyle name="20% - Accent5 7" xfId="18506" hidden="1" xr:uid="{00000000-0005-0000-0000-00007D430000}"/>
    <cellStyle name="20% - Accent5 7" xfId="18722" hidden="1" xr:uid="{00000000-0005-0000-0000-00007E430000}"/>
    <cellStyle name="20% - Accent5 7" xfId="18800" hidden="1" xr:uid="{00000000-0005-0000-0000-00007F430000}"/>
    <cellStyle name="20% - Accent5 7" xfId="17210" hidden="1" xr:uid="{00000000-0005-0000-0000-000080430000}"/>
    <cellStyle name="20% - Accent5 7" xfId="19059" hidden="1" xr:uid="{00000000-0005-0000-0000-000081430000}"/>
    <cellStyle name="20% - Accent5 7" xfId="19137" hidden="1" xr:uid="{00000000-0005-0000-0000-000082430000}"/>
    <cellStyle name="20% - Accent5 7" xfId="18507" hidden="1" xr:uid="{00000000-0005-0000-0000-000083430000}"/>
    <cellStyle name="20% - Accent5 7" xfId="19396" hidden="1" xr:uid="{00000000-0005-0000-0000-000084430000}"/>
    <cellStyle name="20% - Accent5 7" xfId="13850" hidden="1" xr:uid="{00000000-0005-0000-0000-000085430000}"/>
    <cellStyle name="20% - Accent5 7" xfId="13775" hidden="1" xr:uid="{00000000-0005-0000-0000-000086430000}"/>
    <cellStyle name="20% - Accent5 7" xfId="13696" hidden="1" xr:uid="{00000000-0005-0000-0000-000087430000}"/>
    <cellStyle name="20% - Accent5 7" xfId="13611" hidden="1" xr:uid="{00000000-0005-0000-0000-000088430000}"/>
    <cellStyle name="20% - Accent5 7" xfId="6452" hidden="1" xr:uid="{00000000-0005-0000-0000-000089430000}"/>
    <cellStyle name="20% - Accent5 7" xfId="6263" hidden="1" xr:uid="{00000000-0005-0000-0000-00008A430000}"/>
    <cellStyle name="20% - Accent5 7" xfId="6040" hidden="1" xr:uid="{00000000-0005-0000-0000-00008B430000}"/>
    <cellStyle name="20% - Accent5 7" xfId="5804" hidden="1" xr:uid="{00000000-0005-0000-0000-00008C430000}"/>
    <cellStyle name="20% - Accent5 7" xfId="6952" hidden="1" xr:uid="{00000000-0005-0000-0000-00008D430000}"/>
    <cellStyle name="20% - Accent5 7" xfId="6941" hidden="1" xr:uid="{00000000-0005-0000-0000-00008E430000}"/>
    <cellStyle name="20% - Accent5 7" xfId="4902" hidden="1" xr:uid="{00000000-0005-0000-0000-00008F430000}"/>
    <cellStyle name="20% - Accent5 7" xfId="4125" hidden="1" xr:uid="{00000000-0005-0000-0000-000090430000}"/>
    <cellStyle name="20% - Accent5 7" xfId="4034" hidden="1" xr:uid="{00000000-0005-0000-0000-000091430000}"/>
    <cellStyle name="20% - Accent5 7" xfId="3920" hidden="1" xr:uid="{00000000-0005-0000-0000-000092430000}"/>
    <cellStyle name="20% - Accent5 7" xfId="6800" hidden="1" xr:uid="{00000000-0005-0000-0000-000093430000}"/>
    <cellStyle name="20% - Accent5 7" xfId="5792" hidden="1" xr:uid="{00000000-0005-0000-0000-000094430000}"/>
    <cellStyle name="20% - Accent5 7" xfId="3002" hidden="1" xr:uid="{00000000-0005-0000-0000-000095430000}"/>
    <cellStyle name="20% - Accent5 7" xfId="2427" hidden="1" xr:uid="{00000000-0005-0000-0000-000096430000}"/>
    <cellStyle name="20% - Accent5 7" xfId="2312" hidden="1" xr:uid="{00000000-0005-0000-0000-000097430000}"/>
    <cellStyle name="20% - Accent5 7" xfId="7183" hidden="1" xr:uid="{00000000-0005-0000-0000-000098430000}"/>
    <cellStyle name="20% - Accent5 7" xfId="1190" hidden="1" xr:uid="{00000000-0005-0000-0000-000099430000}"/>
    <cellStyle name="20% - Accent5 7" xfId="990" hidden="1" xr:uid="{00000000-0005-0000-0000-00009A430000}"/>
    <cellStyle name="20% - Accent5 7" xfId="3000" hidden="1" xr:uid="{00000000-0005-0000-0000-00009B430000}"/>
    <cellStyle name="20% - Accent5 7" xfId="19534" hidden="1" xr:uid="{00000000-0005-0000-0000-00009C430000}"/>
    <cellStyle name="20% - Accent5 7" xfId="19634" hidden="1" xr:uid="{00000000-0005-0000-0000-00009D430000}"/>
    <cellStyle name="20% - Accent5 7" xfId="19709" hidden="1" xr:uid="{00000000-0005-0000-0000-00009E430000}"/>
    <cellStyle name="20% - Accent5 7" xfId="19786" hidden="1" xr:uid="{00000000-0005-0000-0000-00009F430000}"/>
    <cellStyle name="20% - Accent5 7" xfId="19864" hidden="1" xr:uid="{00000000-0005-0000-0000-0000A0430000}"/>
    <cellStyle name="20% - Accent5 7" xfId="20448" hidden="1" xr:uid="{00000000-0005-0000-0000-0000A1430000}"/>
    <cellStyle name="20% - Accent5 7" xfId="20525" hidden="1" xr:uid="{00000000-0005-0000-0000-0000A2430000}"/>
    <cellStyle name="20% - Accent5 7" xfId="20604" hidden="1" xr:uid="{00000000-0005-0000-0000-0000A3430000}"/>
    <cellStyle name="20% - Accent5 7" xfId="20693" hidden="1" xr:uid="{00000000-0005-0000-0000-0000A4430000}"/>
    <cellStyle name="20% - Accent5 7" xfId="20227" hidden="1" xr:uid="{00000000-0005-0000-0000-0000A5430000}"/>
    <cellStyle name="20% - Accent5 7" xfId="20237" hidden="1" xr:uid="{00000000-0005-0000-0000-0000A6430000}"/>
    <cellStyle name="20% - Accent5 7" xfId="20878" hidden="1" xr:uid="{00000000-0005-0000-0000-0000A7430000}"/>
    <cellStyle name="20% - Accent5 7" xfId="21120" hidden="1" xr:uid="{00000000-0005-0000-0000-0000A8430000}"/>
    <cellStyle name="20% - Accent5 7" xfId="21198" hidden="1" xr:uid="{00000000-0005-0000-0000-0000A9430000}"/>
    <cellStyle name="20% - Accent5 7" xfId="21279" hidden="1" xr:uid="{00000000-0005-0000-0000-0000AA430000}"/>
    <cellStyle name="20% - Accent5 7" xfId="20275" hidden="1" xr:uid="{00000000-0005-0000-0000-0000AB430000}"/>
    <cellStyle name="20% - Accent5 7" xfId="20696" hidden="1" xr:uid="{00000000-0005-0000-0000-0000AC430000}"/>
    <cellStyle name="20% - Accent5 7" xfId="21436" hidden="1" xr:uid="{00000000-0005-0000-0000-0000AD430000}"/>
    <cellStyle name="20% - Accent5 7" xfId="21652" hidden="1" xr:uid="{00000000-0005-0000-0000-0000AE430000}"/>
    <cellStyle name="20% - Accent5 7" xfId="21730" hidden="1" xr:uid="{00000000-0005-0000-0000-0000AF430000}"/>
    <cellStyle name="20% - Accent5 7" xfId="20140" hidden="1" xr:uid="{00000000-0005-0000-0000-0000B0430000}"/>
    <cellStyle name="20% - Accent5 7" xfId="21989" hidden="1" xr:uid="{00000000-0005-0000-0000-0000B1430000}"/>
    <cellStyle name="20% - Accent5 7" xfId="22067" hidden="1" xr:uid="{00000000-0005-0000-0000-0000B2430000}"/>
    <cellStyle name="20% - Accent5 7" xfId="21437" hidden="1" xr:uid="{00000000-0005-0000-0000-0000B3430000}"/>
    <cellStyle name="20% - Accent5 7" xfId="22326" hidden="1" xr:uid="{00000000-0005-0000-0000-0000B4430000}"/>
    <cellStyle name="20% - Accent5 7" xfId="22426" hidden="1" xr:uid="{00000000-0005-0000-0000-0000B5430000}"/>
    <cellStyle name="20% - Accent5 7" xfId="22501" hidden="1" xr:uid="{00000000-0005-0000-0000-0000B6430000}"/>
    <cellStyle name="20% - Accent5 7" xfId="22578" hidden="1" xr:uid="{00000000-0005-0000-0000-0000B7430000}"/>
    <cellStyle name="20% - Accent5 7" xfId="22656" hidden="1" xr:uid="{00000000-0005-0000-0000-0000B8430000}"/>
    <cellStyle name="20% - Accent5 7" xfId="23240" hidden="1" xr:uid="{00000000-0005-0000-0000-0000B9430000}"/>
    <cellStyle name="20% - Accent5 7" xfId="23317" hidden="1" xr:uid="{00000000-0005-0000-0000-0000BA430000}"/>
    <cellStyle name="20% - Accent5 7" xfId="23396" hidden="1" xr:uid="{00000000-0005-0000-0000-0000BB430000}"/>
    <cellStyle name="20% - Accent5 7" xfId="23485" hidden="1" xr:uid="{00000000-0005-0000-0000-0000BC430000}"/>
    <cellStyle name="20% - Accent5 7" xfId="23019" hidden="1" xr:uid="{00000000-0005-0000-0000-0000BD430000}"/>
    <cellStyle name="20% - Accent5 7" xfId="23029" hidden="1" xr:uid="{00000000-0005-0000-0000-0000BE430000}"/>
    <cellStyle name="20% - Accent5 7" xfId="23670" hidden="1" xr:uid="{00000000-0005-0000-0000-0000BF430000}"/>
    <cellStyle name="20% - Accent5 7" xfId="23912" hidden="1" xr:uid="{00000000-0005-0000-0000-0000C0430000}"/>
    <cellStyle name="20% - Accent5 7" xfId="23990" hidden="1" xr:uid="{00000000-0005-0000-0000-0000C1430000}"/>
    <cellStyle name="20% - Accent5 7" xfId="24071" hidden="1" xr:uid="{00000000-0005-0000-0000-0000C2430000}"/>
    <cellStyle name="20% - Accent5 7" xfId="23067" hidden="1" xr:uid="{00000000-0005-0000-0000-0000C3430000}"/>
    <cellStyle name="20% - Accent5 7" xfId="23488" hidden="1" xr:uid="{00000000-0005-0000-0000-0000C4430000}"/>
    <cellStyle name="20% - Accent5 7" xfId="24228" hidden="1" xr:uid="{00000000-0005-0000-0000-0000C5430000}"/>
    <cellStyle name="20% - Accent5 7" xfId="24444" hidden="1" xr:uid="{00000000-0005-0000-0000-0000C6430000}"/>
    <cellStyle name="20% - Accent5 7" xfId="24522" hidden="1" xr:uid="{00000000-0005-0000-0000-0000C7430000}"/>
    <cellStyle name="20% - Accent5 7" xfId="22932" hidden="1" xr:uid="{00000000-0005-0000-0000-0000C8430000}"/>
    <cellStyle name="20% - Accent5 7" xfId="24781" hidden="1" xr:uid="{00000000-0005-0000-0000-0000C9430000}"/>
    <cellStyle name="20% - Accent5 7" xfId="24859" hidden="1" xr:uid="{00000000-0005-0000-0000-0000CA430000}"/>
    <cellStyle name="20% - Accent5 7" xfId="24229" hidden="1" xr:uid="{00000000-0005-0000-0000-0000CB430000}"/>
    <cellStyle name="20% - Accent5 7" xfId="25118" hidden="1" xr:uid="{00000000-0005-0000-0000-0000CC430000}"/>
    <cellStyle name="20% - Accent5 7" xfId="25229" hidden="1" xr:uid="{00000000-0005-0000-0000-0000CD430000}"/>
    <cellStyle name="20% - Accent5 7" xfId="25308" hidden="1" xr:uid="{00000000-0005-0000-0000-0000CE430000}"/>
    <cellStyle name="20% - Accent5 7" xfId="25387" hidden="1" xr:uid="{00000000-0005-0000-0000-0000CF430000}"/>
    <cellStyle name="20% - Accent5 7" xfId="25664" hidden="1" xr:uid="{00000000-0005-0000-0000-0000D0430000}"/>
    <cellStyle name="20% - Accent5 7" xfId="27021" hidden="1" xr:uid="{00000000-0005-0000-0000-0000D1430000}"/>
    <cellStyle name="20% - Accent5 7" xfId="27160" hidden="1" xr:uid="{00000000-0005-0000-0000-0000D2430000}"/>
    <cellStyle name="20% - Accent5 7" xfId="27327" hidden="1" xr:uid="{00000000-0005-0000-0000-0000D3430000}"/>
    <cellStyle name="20% - Accent5 7" xfId="27556" hidden="1" xr:uid="{00000000-0005-0000-0000-0000D4430000}"/>
    <cellStyle name="20% - Accent5 7" xfId="26600" hidden="1" xr:uid="{00000000-0005-0000-0000-0000D5430000}"/>
    <cellStyle name="20% - Accent5 7" xfId="26611" hidden="1" xr:uid="{00000000-0005-0000-0000-0000D6430000}"/>
    <cellStyle name="20% - Accent5 7" xfId="28098" hidden="1" xr:uid="{00000000-0005-0000-0000-0000D7430000}"/>
    <cellStyle name="20% - Accent5 7" xfId="28710" hidden="1" xr:uid="{00000000-0005-0000-0000-0000D8430000}"/>
    <cellStyle name="20% - Accent5 7" xfId="28867" hidden="1" xr:uid="{00000000-0005-0000-0000-0000D9430000}"/>
    <cellStyle name="20% - Accent5 7" xfId="29042" hidden="1" xr:uid="{00000000-0005-0000-0000-0000DA430000}"/>
    <cellStyle name="20% - Accent5 7" xfId="26665" hidden="1" xr:uid="{00000000-0005-0000-0000-0000DB430000}"/>
    <cellStyle name="20% - Accent5 7" xfId="27564" hidden="1" xr:uid="{00000000-0005-0000-0000-0000DC430000}"/>
    <cellStyle name="20% - Accent5 7" xfId="29739" hidden="1" xr:uid="{00000000-0005-0000-0000-0000DD430000}"/>
    <cellStyle name="20% - Accent5 7" xfId="30176" hidden="1" xr:uid="{00000000-0005-0000-0000-0000DE430000}"/>
    <cellStyle name="20% - Accent5 7" xfId="30367" hidden="1" xr:uid="{00000000-0005-0000-0000-0000DF430000}"/>
    <cellStyle name="20% - Accent5 7" xfId="26406" hidden="1" xr:uid="{00000000-0005-0000-0000-0000E0430000}"/>
    <cellStyle name="20% - Accent5 7" xfId="31212" hidden="1" xr:uid="{00000000-0005-0000-0000-0000E1430000}"/>
    <cellStyle name="20% - Accent5 7" xfId="31392" hidden="1" xr:uid="{00000000-0005-0000-0000-0000E2430000}"/>
    <cellStyle name="20% - Accent5 7" xfId="29740" hidden="1" xr:uid="{00000000-0005-0000-0000-0000E3430000}"/>
    <cellStyle name="20% - Accent5 7" xfId="32194" hidden="1" xr:uid="{00000000-0005-0000-0000-0000E4430000}"/>
    <cellStyle name="20% - Accent5 7" xfId="32885" hidden="1" xr:uid="{00000000-0005-0000-0000-0000E5430000}"/>
    <cellStyle name="20% - Accent5 7" xfId="32960" hidden="1" xr:uid="{00000000-0005-0000-0000-0000E6430000}"/>
    <cellStyle name="20% - Accent5 7" xfId="33037" hidden="1" xr:uid="{00000000-0005-0000-0000-0000E7430000}"/>
    <cellStyle name="20% - Accent5 7" xfId="33115" hidden="1" xr:uid="{00000000-0005-0000-0000-0000E8430000}"/>
    <cellStyle name="20% - Accent5 7" xfId="33699" hidden="1" xr:uid="{00000000-0005-0000-0000-0000E9430000}"/>
    <cellStyle name="20% - Accent5 7" xfId="33776" hidden="1" xr:uid="{00000000-0005-0000-0000-0000EA430000}"/>
    <cellStyle name="20% - Accent5 7" xfId="33855" hidden="1" xr:uid="{00000000-0005-0000-0000-0000EB430000}"/>
    <cellStyle name="20% - Accent5 7" xfId="33944" hidden="1" xr:uid="{00000000-0005-0000-0000-0000EC430000}"/>
    <cellStyle name="20% - Accent5 7" xfId="33478" hidden="1" xr:uid="{00000000-0005-0000-0000-0000ED430000}"/>
    <cellStyle name="20% - Accent5 7" xfId="33488" hidden="1" xr:uid="{00000000-0005-0000-0000-0000EE430000}"/>
    <cellStyle name="20% - Accent5 7" xfId="34129" hidden="1" xr:uid="{00000000-0005-0000-0000-0000EF430000}"/>
    <cellStyle name="20% - Accent5 7" xfId="34371" hidden="1" xr:uid="{00000000-0005-0000-0000-0000F0430000}"/>
    <cellStyle name="20% - Accent5 7" xfId="34449" hidden="1" xr:uid="{00000000-0005-0000-0000-0000F1430000}"/>
    <cellStyle name="20% - Accent5 7" xfId="34530" hidden="1" xr:uid="{00000000-0005-0000-0000-0000F2430000}"/>
    <cellStyle name="20% - Accent5 7" xfId="33526" hidden="1" xr:uid="{00000000-0005-0000-0000-0000F3430000}"/>
    <cellStyle name="20% - Accent5 7" xfId="33947" hidden="1" xr:uid="{00000000-0005-0000-0000-0000F4430000}"/>
    <cellStyle name="20% - Accent5 7" xfId="34687" hidden="1" xr:uid="{00000000-0005-0000-0000-0000F5430000}"/>
    <cellStyle name="20% - Accent5 7" xfId="34903" hidden="1" xr:uid="{00000000-0005-0000-0000-0000F6430000}"/>
    <cellStyle name="20% - Accent5 7" xfId="34981" hidden="1" xr:uid="{00000000-0005-0000-0000-0000F7430000}"/>
    <cellStyle name="20% - Accent5 7" xfId="33391" hidden="1" xr:uid="{00000000-0005-0000-0000-0000F8430000}"/>
    <cellStyle name="20% - Accent5 7" xfId="35240" hidden="1" xr:uid="{00000000-0005-0000-0000-0000F9430000}"/>
    <cellStyle name="20% - Accent5 7" xfId="35318" hidden="1" xr:uid="{00000000-0005-0000-0000-0000FA430000}"/>
    <cellStyle name="20% - Accent5 7" xfId="34688" hidden="1" xr:uid="{00000000-0005-0000-0000-0000FB430000}"/>
    <cellStyle name="20% - Accent5 7" xfId="35577" hidden="1" xr:uid="{00000000-0005-0000-0000-0000FC430000}"/>
    <cellStyle name="20% - Accent5 7" xfId="35677" hidden="1" xr:uid="{00000000-0005-0000-0000-0000FD430000}"/>
    <cellStyle name="20% - Accent5 7" xfId="35752" hidden="1" xr:uid="{00000000-0005-0000-0000-0000FE430000}"/>
    <cellStyle name="20% - Accent5 7" xfId="35829" hidden="1" xr:uid="{00000000-0005-0000-0000-0000FF430000}"/>
    <cellStyle name="20% - Accent5 7" xfId="35907" hidden="1" xr:uid="{00000000-0005-0000-0000-000000440000}"/>
    <cellStyle name="20% - Accent5 7" xfId="36491" hidden="1" xr:uid="{00000000-0005-0000-0000-000001440000}"/>
    <cellStyle name="20% - Accent5 7" xfId="36568" hidden="1" xr:uid="{00000000-0005-0000-0000-000002440000}"/>
    <cellStyle name="20% - Accent5 7" xfId="36647" hidden="1" xr:uid="{00000000-0005-0000-0000-000003440000}"/>
    <cellStyle name="20% - Accent5 7" xfId="36736" hidden="1" xr:uid="{00000000-0005-0000-0000-000004440000}"/>
    <cellStyle name="20% - Accent5 7" xfId="36270" hidden="1" xr:uid="{00000000-0005-0000-0000-000005440000}"/>
    <cellStyle name="20% - Accent5 7" xfId="36280" hidden="1" xr:uid="{00000000-0005-0000-0000-000006440000}"/>
    <cellStyle name="20% - Accent5 7" xfId="36921" hidden="1" xr:uid="{00000000-0005-0000-0000-000007440000}"/>
    <cellStyle name="20% - Accent5 7" xfId="37163" hidden="1" xr:uid="{00000000-0005-0000-0000-000008440000}"/>
    <cellStyle name="20% - Accent5 7" xfId="37241" hidden="1" xr:uid="{00000000-0005-0000-0000-000009440000}"/>
    <cellStyle name="20% - Accent5 7" xfId="37322" hidden="1" xr:uid="{00000000-0005-0000-0000-00000A440000}"/>
    <cellStyle name="20% - Accent5 7" xfId="36318" hidden="1" xr:uid="{00000000-0005-0000-0000-00000B440000}"/>
    <cellStyle name="20% - Accent5 7" xfId="36739" hidden="1" xr:uid="{00000000-0005-0000-0000-00000C440000}"/>
    <cellStyle name="20% - Accent5 7" xfId="37479" hidden="1" xr:uid="{00000000-0005-0000-0000-00000D440000}"/>
    <cellStyle name="20% - Accent5 7" xfId="37695" hidden="1" xr:uid="{00000000-0005-0000-0000-00000E440000}"/>
    <cellStyle name="20% - Accent5 7" xfId="37773" hidden="1" xr:uid="{00000000-0005-0000-0000-00000F440000}"/>
    <cellStyle name="20% - Accent5 7" xfId="36183" hidden="1" xr:uid="{00000000-0005-0000-0000-000010440000}"/>
    <cellStyle name="20% - Accent5 7" xfId="38032" hidden="1" xr:uid="{00000000-0005-0000-0000-000011440000}"/>
    <cellStyle name="20% - Accent5 7" xfId="38110" hidden="1" xr:uid="{00000000-0005-0000-0000-000012440000}"/>
    <cellStyle name="20% - Accent5 7" xfId="37480" hidden="1" xr:uid="{00000000-0005-0000-0000-000013440000}"/>
    <cellStyle name="20% - Accent5 7" xfId="38369" hidden="1" xr:uid="{00000000-0005-0000-0000-000014440000}"/>
    <cellStyle name="20% - Accent5 7" xfId="32718" hidden="1" xr:uid="{00000000-0005-0000-0000-000015440000}"/>
    <cellStyle name="20% - Accent5 7" xfId="32643" hidden="1" xr:uid="{00000000-0005-0000-0000-000016440000}"/>
    <cellStyle name="20% - Accent5 7" xfId="32564" hidden="1" xr:uid="{00000000-0005-0000-0000-000017440000}"/>
    <cellStyle name="20% - Accent5 7" xfId="32479" hidden="1" xr:uid="{00000000-0005-0000-0000-000018440000}"/>
    <cellStyle name="20% - Accent5 7" xfId="30712" hidden="1" xr:uid="{00000000-0005-0000-0000-000019440000}"/>
    <cellStyle name="20% - Accent5 7" xfId="30622" hidden="1" xr:uid="{00000000-0005-0000-0000-00001A440000}"/>
    <cellStyle name="20% - Accent5 7" xfId="30531" hidden="1" xr:uid="{00000000-0005-0000-0000-00001B440000}"/>
    <cellStyle name="20% - Accent5 7" xfId="30377" hidden="1" xr:uid="{00000000-0005-0000-0000-00001C440000}"/>
    <cellStyle name="20% - Accent5 7" xfId="31450" hidden="1" xr:uid="{00000000-0005-0000-0000-00001D440000}"/>
    <cellStyle name="20% - Accent5 7" xfId="31394" hidden="1" xr:uid="{00000000-0005-0000-0000-00001E440000}"/>
    <cellStyle name="20% - Accent5 7" xfId="29630" hidden="1" xr:uid="{00000000-0005-0000-0000-00001F440000}"/>
    <cellStyle name="20% - Accent5 7" xfId="28871" hidden="1" xr:uid="{00000000-0005-0000-0000-000020440000}"/>
    <cellStyle name="20% - Accent5 7" xfId="28694" hidden="1" xr:uid="{00000000-0005-0000-0000-000021440000}"/>
    <cellStyle name="20% - Accent5 7" xfId="28535" hidden="1" xr:uid="{00000000-0005-0000-0000-000022440000}"/>
    <cellStyle name="20% - Accent5 7" xfId="31205" hidden="1" xr:uid="{00000000-0005-0000-0000-000023440000}"/>
    <cellStyle name="20% - Accent5 7" xfId="30365" hidden="1" xr:uid="{00000000-0005-0000-0000-000024440000}"/>
    <cellStyle name="20% - Accent5 7" xfId="28046" hidden="1" xr:uid="{00000000-0005-0000-0000-000025440000}"/>
    <cellStyle name="20% - Accent5 7" xfId="27191" hidden="1" xr:uid="{00000000-0005-0000-0000-000026440000}"/>
    <cellStyle name="20% - Accent5 7" xfId="27009" hidden="1" xr:uid="{00000000-0005-0000-0000-000027440000}"/>
    <cellStyle name="20% - Accent5 7" xfId="31682" hidden="1" xr:uid="{00000000-0005-0000-0000-000028440000}"/>
    <cellStyle name="20% - Accent5 7" xfId="26170" hidden="1" xr:uid="{00000000-0005-0000-0000-000029440000}"/>
    <cellStyle name="20% - Accent5 7" xfId="26031" hidden="1" xr:uid="{00000000-0005-0000-0000-00002A440000}"/>
    <cellStyle name="20% - Accent5 7" xfId="28045" hidden="1" xr:uid="{00000000-0005-0000-0000-00002B440000}"/>
    <cellStyle name="20% - Accent5 7" xfId="38516" hidden="1" xr:uid="{00000000-0005-0000-0000-00002C440000}"/>
    <cellStyle name="20% - Accent5 7" xfId="39040" hidden="1" xr:uid="{00000000-0005-0000-0000-00002D440000}"/>
    <cellStyle name="20% - Accent5 7" xfId="39115" hidden="1" xr:uid="{00000000-0005-0000-0000-00002E440000}"/>
    <cellStyle name="20% - Accent5 7" xfId="39192" hidden="1" xr:uid="{00000000-0005-0000-0000-00002F440000}"/>
    <cellStyle name="20% - Accent5 7" xfId="39270" hidden="1" xr:uid="{00000000-0005-0000-0000-000030440000}"/>
    <cellStyle name="20% - Accent5 7" xfId="39854" hidden="1" xr:uid="{00000000-0005-0000-0000-000031440000}"/>
    <cellStyle name="20% - Accent5 7" xfId="39931" hidden="1" xr:uid="{00000000-0005-0000-0000-000032440000}"/>
    <cellStyle name="20% - Accent5 7" xfId="40010" hidden="1" xr:uid="{00000000-0005-0000-0000-000033440000}"/>
    <cellStyle name="20% - Accent5 7" xfId="40099" hidden="1" xr:uid="{00000000-0005-0000-0000-000034440000}"/>
    <cellStyle name="20% - Accent5 7" xfId="39633" hidden="1" xr:uid="{00000000-0005-0000-0000-000035440000}"/>
    <cellStyle name="20% - Accent5 7" xfId="39643" hidden="1" xr:uid="{00000000-0005-0000-0000-000036440000}"/>
    <cellStyle name="20% - Accent5 7" xfId="40284" hidden="1" xr:uid="{00000000-0005-0000-0000-000037440000}"/>
    <cellStyle name="20% - Accent5 7" xfId="40526" hidden="1" xr:uid="{00000000-0005-0000-0000-000038440000}"/>
    <cellStyle name="20% - Accent5 7" xfId="40604" hidden="1" xr:uid="{00000000-0005-0000-0000-000039440000}"/>
    <cellStyle name="20% - Accent5 7" xfId="40685" hidden="1" xr:uid="{00000000-0005-0000-0000-00003A440000}"/>
    <cellStyle name="20% - Accent5 7" xfId="39681" hidden="1" xr:uid="{00000000-0005-0000-0000-00003B440000}"/>
    <cellStyle name="20% - Accent5 7" xfId="40102" hidden="1" xr:uid="{00000000-0005-0000-0000-00003C440000}"/>
    <cellStyle name="20% - Accent5 7" xfId="40842" hidden="1" xr:uid="{00000000-0005-0000-0000-00003D440000}"/>
    <cellStyle name="20% - Accent5 7" xfId="41058" hidden="1" xr:uid="{00000000-0005-0000-0000-00003E440000}"/>
    <cellStyle name="20% - Accent5 7" xfId="41136" hidden="1" xr:uid="{00000000-0005-0000-0000-00003F440000}"/>
    <cellStyle name="20% - Accent5 7" xfId="39546" hidden="1" xr:uid="{00000000-0005-0000-0000-000040440000}"/>
    <cellStyle name="20% - Accent5 7" xfId="41395" hidden="1" xr:uid="{00000000-0005-0000-0000-000041440000}"/>
    <cellStyle name="20% - Accent5 7" xfId="41473" hidden="1" xr:uid="{00000000-0005-0000-0000-000042440000}"/>
    <cellStyle name="20% - Accent5 7" xfId="40843" hidden="1" xr:uid="{00000000-0005-0000-0000-000043440000}"/>
    <cellStyle name="20% - Accent5 7" xfId="41732" hidden="1" xr:uid="{00000000-0005-0000-0000-000044440000}"/>
    <cellStyle name="20% - Accent5 7" xfId="41832" hidden="1" xr:uid="{00000000-0005-0000-0000-000045440000}"/>
    <cellStyle name="20% - Accent5 7" xfId="41907" hidden="1" xr:uid="{00000000-0005-0000-0000-000046440000}"/>
    <cellStyle name="20% - Accent5 7" xfId="41984" hidden="1" xr:uid="{00000000-0005-0000-0000-000047440000}"/>
    <cellStyle name="20% - Accent5 7" xfId="42062" hidden="1" xr:uid="{00000000-0005-0000-0000-000048440000}"/>
    <cellStyle name="20% - Accent5 7" xfId="42646" hidden="1" xr:uid="{00000000-0005-0000-0000-000049440000}"/>
    <cellStyle name="20% - Accent5 7" xfId="42723" hidden="1" xr:uid="{00000000-0005-0000-0000-00004A440000}"/>
    <cellStyle name="20% - Accent5 7" xfId="42802" hidden="1" xr:uid="{00000000-0005-0000-0000-00004B440000}"/>
    <cellStyle name="20% - Accent5 7" xfId="42891" hidden="1" xr:uid="{00000000-0005-0000-0000-00004C440000}"/>
    <cellStyle name="20% - Accent5 7" xfId="42425" hidden="1" xr:uid="{00000000-0005-0000-0000-00004D440000}"/>
    <cellStyle name="20% - Accent5 7" xfId="42435" hidden="1" xr:uid="{00000000-0005-0000-0000-00004E440000}"/>
    <cellStyle name="20% - Accent5 7" xfId="43076" hidden="1" xr:uid="{00000000-0005-0000-0000-00004F440000}"/>
    <cellStyle name="20% - Accent5 7" xfId="43318" hidden="1" xr:uid="{00000000-0005-0000-0000-000050440000}"/>
    <cellStyle name="20% - Accent5 7" xfId="43396" hidden="1" xr:uid="{00000000-0005-0000-0000-000051440000}"/>
    <cellStyle name="20% - Accent5 7" xfId="43477" hidden="1" xr:uid="{00000000-0005-0000-0000-000052440000}"/>
    <cellStyle name="20% - Accent5 7" xfId="42473" hidden="1" xr:uid="{00000000-0005-0000-0000-000053440000}"/>
    <cellStyle name="20% - Accent5 7" xfId="42894" hidden="1" xr:uid="{00000000-0005-0000-0000-000054440000}"/>
    <cellStyle name="20% - Accent5 7" xfId="43634" hidden="1" xr:uid="{00000000-0005-0000-0000-000055440000}"/>
    <cellStyle name="20% - Accent5 7" xfId="43850" hidden="1" xr:uid="{00000000-0005-0000-0000-000056440000}"/>
    <cellStyle name="20% - Accent5 7" xfId="43928" hidden="1" xr:uid="{00000000-0005-0000-0000-000057440000}"/>
    <cellStyle name="20% - Accent5 7" xfId="42338" hidden="1" xr:uid="{00000000-0005-0000-0000-000058440000}"/>
    <cellStyle name="20% - Accent5 7" xfId="44187" hidden="1" xr:uid="{00000000-0005-0000-0000-000059440000}"/>
    <cellStyle name="20% - Accent5 7" xfId="44265" hidden="1" xr:uid="{00000000-0005-0000-0000-00005A440000}"/>
    <cellStyle name="20% - Accent5 7" xfId="43635" hidden="1" xr:uid="{00000000-0005-0000-0000-00005B440000}"/>
    <cellStyle name="20% - Accent5 7" xfId="44524" hidden="1" xr:uid="{00000000-0005-0000-0000-00005C440000}"/>
    <cellStyle name="20% - Accent5 7" xfId="38978" hidden="1" xr:uid="{00000000-0005-0000-0000-00005D440000}"/>
    <cellStyle name="20% - Accent5 7" xfId="38903" hidden="1" xr:uid="{00000000-0005-0000-0000-00005E440000}"/>
    <cellStyle name="20% - Accent5 7" xfId="38824" hidden="1" xr:uid="{00000000-0005-0000-0000-00005F440000}"/>
    <cellStyle name="20% - Accent5 7" xfId="38739" hidden="1" xr:uid="{00000000-0005-0000-0000-000060440000}"/>
    <cellStyle name="20% - Accent5 7" xfId="31580" hidden="1" xr:uid="{00000000-0005-0000-0000-000061440000}"/>
    <cellStyle name="20% - Accent5 7" xfId="31391" hidden="1" xr:uid="{00000000-0005-0000-0000-000062440000}"/>
    <cellStyle name="20% - Accent5 7" xfId="31168" hidden="1" xr:uid="{00000000-0005-0000-0000-000063440000}"/>
    <cellStyle name="20% - Accent5 7" xfId="30932" hidden="1" xr:uid="{00000000-0005-0000-0000-000064440000}"/>
    <cellStyle name="20% - Accent5 7" xfId="32080" hidden="1" xr:uid="{00000000-0005-0000-0000-000065440000}"/>
    <cellStyle name="20% - Accent5 7" xfId="32069" hidden="1" xr:uid="{00000000-0005-0000-0000-000066440000}"/>
    <cellStyle name="20% - Accent5 7" xfId="30030" hidden="1" xr:uid="{00000000-0005-0000-0000-000067440000}"/>
    <cellStyle name="20% - Accent5 7" xfId="29253" hidden="1" xr:uid="{00000000-0005-0000-0000-000068440000}"/>
    <cellStyle name="20% - Accent5 7" xfId="29162" hidden="1" xr:uid="{00000000-0005-0000-0000-000069440000}"/>
    <cellStyle name="20% - Accent5 7" xfId="29048" hidden="1" xr:uid="{00000000-0005-0000-0000-00006A440000}"/>
    <cellStyle name="20% - Accent5 7" xfId="31928" hidden="1" xr:uid="{00000000-0005-0000-0000-00006B440000}"/>
    <cellStyle name="20% - Accent5 7" xfId="30920" hidden="1" xr:uid="{00000000-0005-0000-0000-00006C440000}"/>
    <cellStyle name="20% - Accent5 7" xfId="28130" hidden="1" xr:uid="{00000000-0005-0000-0000-00006D440000}"/>
    <cellStyle name="20% - Accent5 7" xfId="27555" hidden="1" xr:uid="{00000000-0005-0000-0000-00006E440000}"/>
    <cellStyle name="20% - Accent5 7" xfId="27440" hidden="1" xr:uid="{00000000-0005-0000-0000-00006F440000}"/>
    <cellStyle name="20% - Accent5 7" xfId="32311" hidden="1" xr:uid="{00000000-0005-0000-0000-000070440000}"/>
    <cellStyle name="20% - Accent5 7" xfId="26318" hidden="1" xr:uid="{00000000-0005-0000-0000-000071440000}"/>
    <cellStyle name="20% - Accent5 7" xfId="26118" hidden="1" xr:uid="{00000000-0005-0000-0000-000072440000}"/>
    <cellStyle name="20% - Accent5 7" xfId="28128" hidden="1" xr:uid="{00000000-0005-0000-0000-000073440000}"/>
    <cellStyle name="20% - Accent5 7" xfId="44662" hidden="1" xr:uid="{00000000-0005-0000-0000-000074440000}"/>
    <cellStyle name="20% - Accent5 7" xfId="44762" hidden="1" xr:uid="{00000000-0005-0000-0000-000075440000}"/>
    <cellStyle name="20% - Accent5 7" xfId="44837" hidden="1" xr:uid="{00000000-0005-0000-0000-000076440000}"/>
    <cellStyle name="20% - Accent5 7" xfId="44914" hidden="1" xr:uid="{00000000-0005-0000-0000-000077440000}"/>
    <cellStyle name="20% - Accent5 7" xfId="44992" hidden="1" xr:uid="{00000000-0005-0000-0000-000078440000}"/>
    <cellStyle name="20% - Accent5 7" xfId="45576" hidden="1" xr:uid="{00000000-0005-0000-0000-000079440000}"/>
    <cellStyle name="20% - Accent5 7" xfId="45653" hidden="1" xr:uid="{00000000-0005-0000-0000-00007A440000}"/>
    <cellStyle name="20% - Accent5 7" xfId="45732" hidden="1" xr:uid="{00000000-0005-0000-0000-00007B440000}"/>
    <cellStyle name="20% - Accent5 7" xfId="45821" hidden="1" xr:uid="{00000000-0005-0000-0000-00007C440000}"/>
    <cellStyle name="20% - Accent5 7" xfId="45355" hidden="1" xr:uid="{00000000-0005-0000-0000-00007D440000}"/>
    <cellStyle name="20% - Accent5 7" xfId="45365" hidden="1" xr:uid="{00000000-0005-0000-0000-00007E440000}"/>
    <cellStyle name="20% - Accent5 7" xfId="46006" hidden="1" xr:uid="{00000000-0005-0000-0000-00007F440000}"/>
    <cellStyle name="20% - Accent5 7" xfId="46248" hidden="1" xr:uid="{00000000-0005-0000-0000-000080440000}"/>
    <cellStyle name="20% - Accent5 7" xfId="46326" hidden="1" xr:uid="{00000000-0005-0000-0000-000081440000}"/>
    <cellStyle name="20% - Accent5 7" xfId="46407" hidden="1" xr:uid="{00000000-0005-0000-0000-000082440000}"/>
    <cellStyle name="20% - Accent5 7" xfId="45403" hidden="1" xr:uid="{00000000-0005-0000-0000-000083440000}"/>
    <cellStyle name="20% - Accent5 7" xfId="45824" hidden="1" xr:uid="{00000000-0005-0000-0000-000084440000}"/>
    <cellStyle name="20% - Accent5 7" xfId="46564" hidden="1" xr:uid="{00000000-0005-0000-0000-000085440000}"/>
    <cellStyle name="20% - Accent5 7" xfId="46780" hidden="1" xr:uid="{00000000-0005-0000-0000-000086440000}"/>
    <cellStyle name="20% - Accent5 7" xfId="46858" hidden="1" xr:uid="{00000000-0005-0000-0000-000087440000}"/>
    <cellStyle name="20% - Accent5 7" xfId="45268" hidden="1" xr:uid="{00000000-0005-0000-0000-000088440000}"/>
    <cellStyle name="20% - Accent5 7" xfId="47117" hidden="1" xr:uid="{00000000-0005-0000-0000-000089440000}"/>
    <cellStyle name="20% - Accent5 7" xfId="47195" hidden="1" xr:uid="{00000000-0005-0000-0000-00008A440000}"/>
    <cellStyle name="20% - Accent5 7" xfId="46565" hidden="1" xr:uid="{00000000-0005-0000-0000-00008B440000}"/>
    <cellStyle name="20% - Accent5 7" xfId="47454" hidden="1" xr:uid="{00000000-0005-0000-0000-00008C440000}"/>
    <cellStyle name="20% - Accent5 7" xfId="47554" hidden="1" xr:uid="{00000000-0005-0000-0000-00008D440000}"/>
    <cellStyle name="20% - Accent5 7" xfId="47629" hidden="1" xr:uid="{00000000-0005-0000-0000-00008E440000}"/>
    <cellStyle name="20% - Accent5 7" xfId="47706" hidden="1" xr:uid="{00000000-0005-0000-0000-00008F440000}"/>
    <cellStyle name="20% - Accent5 7" xfId="47784" hidden="1" xr:uid="{00000000-0005-0000-0000-000090440000}"/>
    <cellStyle name="20% - Accent5 7" xfId="48368" hidden="1" xr:uid="{00000000-0005-0000-0000-000091440000}"/>
    <cellStyle name="20% - Accent5 7" xfId="48445" hidden="1" xr:uid="{00000000-0005-0000-0000-000092440000}"/>
    <cellStyle name="20% - Accent5 7" xfId="48524" hidden="1" xr:uid="{00000000-0005-0000-0000-000093440000}"/>
    <cellStyle name="20% - Accent5 7" xfId="48613" hidden="1" xr:uid="{00000000-0005-0000-0000-000094440000}"/>
    <cellStyle name="20% - Accent5 7" xfId="48147" hidden="1" xr:uid="{00000000-0005-0000-0000-000095440000}"/>
    <cellStyle name="20% - Accent5 7" xfId="48157" hidden="1" xr:uid="{00000000-0005-0000-0000-000096440000}"/>
    <cellStyle name="20% - Accent5 7" xfId="48798" hidden="1" xr:uid="{00000000-0005-0000-0000-000097440000}"/>
    <cellStyle name="20% - Accent5 7" xfId="49040" hidden="1" xr:uid="{00000000-0005-0000-0000-000098440000}"/>
    <cellStyle name="20% - Accent5 7" xfId="49118" hidden="1" xr:uid="{00000000-0005-0000-0000-000099440000}"/>
    <cellStyle name="20% - Accent5 7" xfId="49199" hidden="1" xr:uid="{00000000-0005-0000-0000-00009A440000}"/>
    <cellStyle name="20% - Accent5 7" xfId="48195" hidden="1" xr:uid="{00000000-0005-0000-0000-00009B440000}"/>
    <cellStyle name="20% - Accent5 7" xfId="48616" hidden="1" xr:uid="{00000000-0005-0000-0000-00009C440000}"/>
    <cellStyle name="20% - Accent5 7" xfId="49356" hidden="1" xr:uid="{00000000-0005-0000-0000-00009D440000}"/>
    <cellStyle name="20% - Accent5 7" xfId="49572" hidden="1" xr:uid="{00000000-0005-0000-0000-00009E440000}"/>
    <cellStyle name="20% - Accent5 7" xfId="49650" hidden="1" xr:uid="{00000000-0005-0000-0000-00009F440000}"/>
    <cellStyle name="20% - Accent5 7" xfId="48060" hidden="1" xr:uid="{00000000-0005-0000-0000-0000A0440000}"/>
    <cellStyle name="20% - Accent5 7" xfId="49909" hidden="1" xr:uid="{00000000-0005-0000-0000-0000A1440000}"/>
    <cellStyle name="20% - Accent5 7" xfId="49987" hidden="1" xr:uid="{00000000-0005-0000-0000-0000A2440000}"/>
    <cellStyle name="20% - Accent5 7" xfId="49357" hidden="1" xr:uid="{00000000-0005-0000-0000-0000A3440000}"/>
    <cellStyle name="20% - Accent5 7" xfId="50246" hidden="1" xr:uid="{00000000-0005-0000-0000-0000A4440000}"/>
    <cellStyle name="20% - Accent5 8" xfId="114" hidden="1" xr:uid="{00000000-0005-0000-0000-0000A5440000}"/>
    <cellStyle name="20% - Accent5 8" xfId="192" hidden="1" xr:uid="{00000000-0005-0000-0000-0000A6440000}"/>
    <cellStyle name="20% - Accent5 8" xfId="270" hidden="1" xr:uid="{00000000-0005-0000-0000-0000A7440000}"/>
    <cellStyle name="20% - Accent5 8" xfId="547" hidden="1" xr:uid="{00000000-0005-0000-0000-0000A8440000}"/>
    <cellStyle name="20% - Accent5 8" xfId="1907" hidden="1" xr:uid="{00000000-0005-0000-0000-0000A9440000}"/>
    <cellStyle name="20% - Accent5 8" xfId="2052" hidden="1" xr:uid="{00000000-0005-0000-0000-0000AA440000}"/>
    <cellStyle name="20% - Accent5 8" xfId="2222" hidden="1" xr:uid="{00000000-0005-0000-0000-0000AB440000}"/>
    <cellStyle name="20% - Accent5 8" xfId="2491" hidden="1" xr:uid="{00000000-0005-0000-0000-0000AC440000}"/>
    <cellStyle name="20% - Accent5 8" xfId="1694" hidden="1" xr:uid="{00000000-0005-0000-0000-0000AD440000}"/>
    <cellStyle name="20% - Accent5 8" xfId="1732" hidden="1" xr:uid="{00000000-0005-0000-0000-0000AE440000}"/>
    <cellStyle name="20% - Accent5 8" xfId="3453" hidden="1" xr:uid="{00000000-0005-0000-0000-0000AF440000}"/>
    <cellStyle name="20% - Accent5 8" xfId="3595" hidden="1" xr:uid="{00000000-0005-0000-0000-0000B0440000}"/>
    <cellStyle name="20% - Accent5 8" xfId="3753" hidden="1" xr:uid="{00000000-0005-0000-0000-0000B1440000}"/>
    <cellStyle name="20% - Accent5 8" xfId="3947" hidden="1" xr:uid="{00000000-0005-0000-0000-0000B2440000}"/>
    <cellStyle name="20% - Accent5 8" xfId="1493" hidden="1" xr:uid="{00000000-0005-0000-0000-0000B3440000}"/>
    <cellStyle name="20% - Accent5 8" xfId="3136" hidden="1" xr:uid="{00000000-0005-0000-0000-0000B4440000}"/>
    <cellStyle name="20% - Accent5 8" xfId="4962" hidden="1" xr:uid="{00000000-0005-0000-0000-0000B5440000}"/>
    <cellStyle name="20% - Accent5 8" xfId="5061" hidden="1" xr:uid="{00000000-0005-0000-0000-0000B6440000}"/>
    <cellStyle name="20% - Accent5 8" xfId="5254" hidden="1" xr:uid="{00000000-0005-0000-0000-0000B7440000}"/>
    <cellStyle name="20% - Accent5 8" xfId="5947" hidden="1" xr:uid="{00000000-0005-0000-0000-0000B8440000}"/>
    <cellStyle name="20% - Accent5 8" xfId="6101" hidden="1" xr:uid="{00000000-0005-0000-0000-0000B9440000}"/>
    <cellStyle name="20% - Accent5 8" xfId="6282" hidden="1" xr:uid="{00000000-0005-0000-0000-0000BA440000}"/>
    <cellStyle name="20% - Accent5 8" xfId="6969" hidden="1" xr:uid="{00000000-0005-0000-0000-0000BB440000}"/>
    <cellStyle name="20% - Accent5 8" xfId="7081" hidden="1" xr:uid="{00000000-0005-0000-0000-0000BC440000}"/>
    <cellStyle name="20% - Accent5 8" xfId="7770" hidden="1" xr:uid="{00000000-0005-0000-0000-0000BD440000}"/>
    <cellStyle name="20% - Accent5 8" xfId="7844" hidden="1" xr:uid="{00000000-0005-0000-0000-0000BE440000}"/>
    <cellStyle name="20% - Accent5 8" xfId="7920" hidden="1" xr:uid="{00000000-0005-0000-0000-0000BF440000}"/>
    <cellStyle name="20% - Accent5 8" xfId="7998" hidden="1" xr:uid="{00000000-0005-0000-0000-0000C0440000}"/>
    <cellStyle name="20% - Accent5 8" xfId="8583" hidden="1" xr:uid="{00000000-0005-0000-0000-0000C1440000}"/>
    <cellStyle name="20% - Accent5 8" xfId="8659" hidden="1" xr:uid="{00000000-0005-0000-0000-0000C2440000}"/>
    <cellStyle name="20% - Accent5 8" xfId="8738" hidden="1" xr:uid="{00000000-0005-0000-0000-0000C3440000}"/>
    <cellStyle name="20% - Accent5 8" xfId="8829" hidden="1" xr:uid="{00000000-0005-0000-0000-0000C4440000}"/>
    <cellStyle name="20% - Accent5 8" xfId="8460" hidden="1" xr:uid="{00000000-0005-0000-0000-0000C5440000}"/>
    <cellStyle name="20% - Accent5 8" xfId="8488" hidden="1" xr:uid="{00000000-0005-0000-0000-0000C6440000}"/>
    <cellStyle name="20% - Accent5 8" xfId="9178" hidden="1" xr:uid="{00000000-0005-0000-0000-0000C7440000}"/>
    <cellStyle name="20% - Accent5 8" xfId="9254" hidden="1" xr:uid="{00000000-0005-0000-0000-0000C8440000}"/>
    <cellStyle name="20% - Accent5 8" xfId="9332" hidden="1" xr:uid="{00000000-0005-0000-0000-0000C9440000}"/>
    <cellStyle name="20% - Accent5 8" xfId="9411" hidden="1" xr:uid="{00000000-0005-0000-0000-0000CA440000}"/>
    <cellStyle name="20% - Accent5 8" xfId="8370" hidden="1" xr:uid="{00000000-0005-0000-0000-0000CB440000}"/>
    <cellStyle name="20% - Accent5 8" xfId="9039" hidden="1" xr:uid="{00000000-0005-0000-0000-0000CC440000}"/>
    <cellStyle name="20% - Accent5 8" xfId="9710" hidden="1" xr:uid="{00000000-0005-0000-0000-0000CD440000}"/>
    <cellStyle name="20% - Accent5 8" xfId="9786" hidden="1" xr:uid="{00000000-0005-0000-0000-0000CE440000}"/>
    <cellStyle name="20% - Accent5 8" xfId="9864" hidden="1" xr:uid="{00000000-0005-0000-0000-0000CF440000}"/>
    <cellStyle name="20% - Accent5 8" xfId="10047" hidden="1" xr:uid="{00000000-0005-0000-0000-0000D0440000}"/>
    <cellStyle name="20% - Accent5 8" xfId="10123" hidden="1" xr:uid="{00000000-0005-0000-0000-0000D1440000}"/>
    <cellStyle name="20% - Accent5 8" xfId="10201" hidden="1" xr:uid="{00000000-0005-0000-0000-0000D2440000}"/>
    <cellStyle name="20% - Accent5 8" xfId="10384" hidden="1" xr:uid="{00000000-0005-0000-0000-0000D3440000}"/>
    <cellStyle name="20% - Accent5 8" xfId="10460" hidden="1" xr:uid="{00000000-0005-0000-0000-0000D4440000}"/>
    <cellStyle name="20% - Accent5 8" xfId="10562" hidden="1" xr:uid="{00000000-0005-0000-0000-0000D5440000}"/>
    <cellStyle name="20% - Accent5 8" xfId="10636" hidden="1" xr:uid="{00000000-0005-0000-0000-0000D6440000}"/>
    <cellStyle name="20% - Accent5 8" xfId="10712" hidden="1" xr:uid="{00000000-0005-0000-0000-0000D7440000}"/>
    <cellStyle name="20% - Accent5 8" xfId="10790" hidden="1" xr:uid="{00000000-0005-0000-0000-0000D8440000}"/>
    <cellStyle name="20% - Accent5 8" xfId="11375" hidden="1" xr:uid="{00000000-0005-0000-0000-0000D9440000}"/>
    <cellStyle name="20% - Accent5 8" xfId="11451" hidden="1" xr:uid="{00000000-0005-0000-0000-0000DA440000}"/>
    <cellStyle name="20% - Accent5 8" xfId="11530" hidden="1" xr:uid="{00000000-0005-0000-0000-0000DB440000}"/>
    <cellStyle name="20% - Accent5 8" xfId="11621" hidden="1" xr:uid="{00000000-0005-0000-0000-0000DC440000}"/>
    <cellStyle name="20% - Accent5 8" xfId="11252" hidden="1" xr:uid="{00000000-0005-0000-0000-0000DD440000}"/>
    <cellStyle name="20% - Accent5 8" xfId="11280" hidden="1" xr:uid="{00000000-0005-0000-0000-0000DE440000}"/>
    <cellStyle name="20% - Accent5 8" xfId="11970" hidden="1" xr:uid="{00000000-0005-0000-0000-0000DF440000}"/>
    <cellStyle name="20% - Accent5 8" xfId="12046" hidden="1" xr:uid="{00000000-0005-0000-0000-0000E0440000}"/>
    <cellStyle name="20% - Accent5 8" xfId="12124" hidden="1" xr:uid="{00000000-0005-0000-0000-0000E1440000}"/>
    <cellStyle name="20% - Accent5 8" xfId="12203" hidden="1" xr:uid="{00000000-0005-0000-0000-0000E2440000}"/>
    <cellStyle name="20% - Accent5 8" xfId="11162" hidden="1" xr:uid="{00000000-0005-0000-0000-0000E3440000}"/>
    <cellStyle name="20% - Accent5 8" xfId="11831" hidden="1" xr:uid="{00000000-0005-0000-0000-0000E4440000}"/>
    <cellStyle name="20% - Accent5 8" xfId="12502" hidden="1" xr:uid="{00000000-0005-0000-0000-0000E5440000}"/>
    <cellStyle name="20% - Accent5 8" xfId="12578" hidden="1" xr:uid="{00000000-0005-0000-0000-0000E6440000}"/>
    <cellStyle name="20% - Accent5 8" xfId="12656" hidden="1" xr:uid="{00000000-0005-0000-0000-0000E7440000}"/>
    <cellStyle name="20% - Accent5 8" xfId="12839" hidden="1" xr:uid="{00000000-0005-0000-0000-0000E8440000}"/>
    <cellStyle name="20% - Accent5 8" xfId="12915" hidden="1" xr:uid="{00000000-0005-0000-0000-0000E9440000}"/>
    <cellStyle name="20% - Accent5 8" xfId="12993" hidden="1" xr:uid="{00000000-0005-0000-0000-0000EA440000}"/>
    <cellStyle name="20% - Accent5 8" xfId="13176" hidden="1" xr:uid="{00000000-0005-0000-0000-0000EB440000}"/>
    <cellStyle name="20% - Accent5 8" xfId="13252" hidden="1" xr:uid="{00000000-0005-0000-0000-0000EC440000}"/>
    <cellStyle name="20% - Accent5 8" xfId="7577" hidden="1" xr:uid="{00000000-0005-0000-0000-0000ED440000}"/>
    <cellStyle name="20% - Accent5 8" xfId="7503" hidden="1" xr:uid="{00000000-0005-0000-0000-0000EE440000}"/>
    <cellStyle name="20% - Accent5 8" xfId="7424" hidden="1" xr:uid="{00000000-0005-0000-0000-0000EF440000}"/>
    <cellStyle name="20% - Accent5 8" xfId="7340" hidden="1" xr:uid="{00000000-0005-0000-0000-0000F0440000}"/>
    <cellStyle name="20% - Accent5 8" xfId="5569" hidden="1" xr:uid="{00000000-0005-0000-0000-0000F1440000}"/>
    <cellStyle name="20% - Accent5 8" xfId="5483" hidden="1" xr:uid="{00000000-0005-0000-0000-0000F2440000}"/>
    <cellStyle name="20% - Accent5 8" xfId="5392" hidden="1" xr:uid="{00000000-0005-0000-0000-0000F3440000}"/>
    <cellStyle name="20% - Accent5 8" xfId="5065" hidden="1" xr:uid="{00000000-0005-0000-0000-0000F4440000}"/>
    <cellStyle name="20% - Accent5 8" xfId="5871" hidden="1" xr:uid="{00000000-0005-0000-0000-0000F5440000}"/>
    <cellStyle name="20% - Accent5 8" xfId="5813" hidden="1" xr:uid="{00000000-0005-0000-0000-0000F6440000}"/>
    <cellStyle name="20% - Accent5 8" xfId="3896" hidden="1" xr:uid="{00000000-0005-0000-0000-0000F7440000}"/>
    <cellStyle name="20% - Accent5 8" xfId="3728" hidden="1" xr:uid="{00000000-0005-0000-0000-0000F8440000}"/>
    <cellStyle name="20% - Accent5 8" xfId="3552" hidden="1" xr:uid="{00000000-0005-0000-0000-0000F9440000}"/>
    <cellStyle name="20% - Accent5 8" xfId="3390" hidden="1" xr:uid="{00000000-0005-0000-0000-0000FA440000}"/>
    <cellStyle name="20% - Accent5 8" xfId="6239" hidden="1" xr:uid="{00000000-0005-0000-0000-0000FB440000}"/>
    <cellStyle name="20% - Accent5 8" xfId="4427" hidden="1" xr:uid="{00000000-0005-0000-0000-0000FC440000}"/>
    <cellStyle name="20% - Accent5 8" xfId="2274" hidden="1" xr:uid="{00000000-0005-0000-0000-0000FD440000}"/>
    <cellStyle name="20% - Accent5 8" xfId="2035" hidden="1" xr:uid="{00000000-0005-0000-0000-0000FE440000}"/>
    <cellStyle name="20% - Accent5 8" xfId="1867" hidden="1" xr:uid="{00000000-0005-0000-0000-0000FF440000}"/>
    <cellStyle name="20% - Accent5 8" xfId="1166" hidden="1" xr:uid="{00000000-0005-0000-0000-000000450000}"/>
    <cellStyle name="20% - Accent5 8" xfId="1031" hidden="1" xr:uid="{00000000-0005-0000-0000-000001450000}"/>
    <cellStyle name="20% - Accent5 8" xfId="890" hidden="1" xr:uid="{00000000-0005-0000-0000-000002450000}"/>
    <cellStyle name="20% - Accent5 8" xfId="13319" hidden="1" xr:uid="{00000000-0005-0000-0000-000003450000}"/>
    <cellStyle name="20% - Accent5 8" xfId="13399" hidden="1" xr:uid="{00000000-0005-0000-0000-000004450000}"/>
    <cellStyle name="20% - Accent5 8" xfId="13925" hidden="1" xr:uid="{00000000-0005-0000-0000-000005450000}"/>
    <cellStyle name="20% - Accent5 8" xfId="13999" hidden="1" xr:uid="{00000000-0005-0000-0000-000006450000}"/>
    <cellStyle name="20% - Accent5 8" xfId="14075" hidden="1" xr:uid="{00000000-0005-0000-0000-000007450000}"/>
    <cellStyle name="20% - Accent5 8" xfId="14153" hidden="1" xr:uid="{00000000-0005-0000-0000-000008450000}"/>
    <cellStyle name="20% - Accent5 8" xfId="14738" hidden="1" xr:uid="{00000000-0005-0000-0000-000009450000}"/>
    <cellStyle name="20% - Accent5 8" xfId="14814" hidden="1" xr:uid="{00000000-0005-0000-0000-00000A450000}"/>
    <cellStyle name="20% - Accent5 8" xfId="14893" hidden="1" xr:uid="{00000000-0005-0000-0000-00000B450000}"/>
    <cellStyle name="20% - Accent5 8" xfId="14984" hidden="1" xr:uid="{00000000-0005-0000-0000-00000C450000}"/>
    <cellStyle name="20% - Accent5 8" xfId="14615" hidden="1" xr:uid="{00000000-0005-0000-0000-00000D450000}"/>
    <cellStyle name="20% - Accent5 8" xfId="14643" hidden="1" xr:uid="{00000000-0005-0000-0000-00000E450000}"/>
    <cellStyle name="20% - Accent5 8" xfId="15333" hidden="1" xr:uid="{00000000-0005-0000-0000-00000F450000}"/>
    <cellStyle name="20% - Accent5 8" xfId="15409" hidden="1" xr:uid="{00000000-0005-0000-0000-000010450000}"/>
    <cellStyle name="20% - Accent5 8" xfId="15487" hidden="1" xr:uid="{00000000-0005-0000-0000-000011450000}"/>
    <cellStyle name="20% - Accent5 8" xfId="15566" hidden="1" xr:uid="{00000000-0005-0000-0000-000012450000}"/>
    <cellStyle name="20% - Accent5 8" xfId="14525" hidden="1" xr:uid="{00000000-0005-0000-0000-000013450000}"/>
    <cellStyle name="20% - Accent5 8" xfId="15194" hidden="1" xr:uid="{00000000-0005-0000-0000-000014450000}"/>
    <cellStyle name="20% - Accent5 8" xfId="15865" hidden="1" xr:uid="{00000000-0005-0000-0000-000015450000}"/>
    <cellStyle name="20% - Accent5 8" xfId="15941" hidden="1" xr:uid="{00000000-0005-0000-0000-000016450000}"/>
    <cellStyle name="20% - Accent5 8" xfId="16019" hidden="1" xr:uid="{00000000-0005-0000-0000-000017450000}"/>
    <cellStyle name="20% - Accent5 8" xfId="16202" hidden="1" xr:uid="{00000000-0005-0000-0000-000018450000}"/>
    <cellStyle name="20% - Accent5 8" xfId="16278" hidden="1" xr:uid="{00000000-0005-0000-0000-000019450000}"/>
    <cellStyle name="20% - Accent5 8" xfId="16356" hidden="1" xr:uid="{00000000-0005-0000-0000-00001A450000}"/>
    <cellStyle name="20% - Accent5 8" xfId="16539" hidden="1" xr:uid="{00000000-0005-0000-0000-00001B450000}"/>
    <cellStyle name="20% - Accent5 8" xfId="16615" hidden="1" xr:uid="{00000000-0005-0000-0000-00001C450000}"/>
    <cellStyle name="20% - Accent5 8" xfId="16717" hidden="1" xr:uid="{00000000-0005-0000-0000-00001D450000}"/>
    <cellStyle name="20% - Accent5 8" xfId="16791" hidden="1" xr:uid="{00000000-0005-0000-0000-00001E450000}"/>
    <cellStyle name="20% - Accent5 8" xfId="16867" hidden="1" xr:uid="{00000000-0005-0000-0000-00001F450000}"/>
    <cellStyle name="20% - Accent5 8" xfId="16945" hidden="1" xr:uid="{00000000-0005-0000-0000-000020450000}"/>
    <cellStyle name="20% - Accent5 8" xfId="17530" hidden="1" xr:uid="{00000000-0005-0000-0000-000021450000}"/>
    <cellStyle name="20% - Accent5 8" xfId="17606" hidden="1" xr:uid="{00000000-0005-0000-0000-000022450000}"/>
    <cellStyle name="20% - Accent5 8" xfId="17685" hidden="1" xr:uid="{00000000-0005-0000-0000-000023450000}"/>
    <cellStyle name="20% - Accent5 8" xfId="17776" hidden="1" xr:uid="{00000000-0005-0000-0000-000024450000}"/>
    <cellStyle name="20% - Accent5 8" xfId="17407" hidden="1" xr:uid="{00000000-0005-0000-0000-000025450000}"/>
    <cellStyle name="20% - Accent5 8" xfId="17435" hidden="1" xr:uid="{00000000-0005-0000-0000-000026450000}"/>
    <cellStyle name="20% - Accent5 8" xfId="18125" hidden="1" xr:uid="{00000000-0005-0000-0000-000027450000}"/>
    <cellStyle name="20% - Accent5 8" xfId="18201" hidden="1" xr:uid="{00000000-0005-0000-0000-000028450000}"/>
    <cellStyle name="20% - Accent5 8" xfId="18279" hidden="1" xr:uid="{00000000-0005-0000-0000-000029450000}"/>
    <cellStyle name="20% - Accent5 8" xfId="18358" hidden="1" xr:uid="{00000000-0005-0000-0000-00002A450000}"/>
    <cellStyle name="20% - Accent5 8" xfId="17317" hidden="1" xr:uid="{00000000-0005-0000-0000-00002B450000}"/>
    <cellStyle name="20% - Accent5 8" xfId="17986" hidden="1" xr:uid="{00000000-0005-0000-0000-00002C450000}"/>
    <cellStyle name="20% - Accent5 8" xfId="18657" hidden="1" xr:uid="{00000000-0005-0000-0000-00002D450000}"/>
    <cellStyle name="20% - Accent5 8" xfId="18733" hidden="1" xr:uid="{00000000-0005-0000-0000-00002E450000}"/>
    <cellStyle name="20% - Accent5 8" xfId="18811" hidden="1" xr:uid="{00000000-0005-0000-0000-00002F450000}"/>
    <cellStyle name="20% - Accent5 8" xfId="18994" hidden="1" xr:uid="{00000000-0005-0000-0000-000030450000}"/>
    <cellStyle name="20% - Accent5 8" xfId="19070" hidden="1" xr:uid="{00000000-0005-0000-0000-000031450000}"/>
    <cellStyle name="20% - Accent5 8" xfId="19148" hidden="1" xr:uid="{00000000-0005-0000-0000-000032450000}"/>
    <cellStyle name="20% - Accent5 8" xfId="19331" hidden="1" xr:uid="{00000000-0005-0000-0000-000033450000}"/>
    <cellStyle name="20% - Accent5 8" xfId="19407" hidden="1" xr:uid="{00000000-0005-0000-0000-000034450000}"/>
    <cellStyle name="20% - Accent5 8" xfId="13837" hidden="1" xr:uid="{00000000-0005-0000-0000-000035450000}"/>
    <cellStyle name="20% - Accent5 8" xfId="13763" hidden="1" xr:uid="{00000000-0005-0000-0000-000036450000}"/>
    <cellStyle name="20% - Accent5 8" xfId="13684" hidden="1" xr:uid="{00000000-0005-0000-0000-000037450000}"/>
    <cellStyle name="20% - Accent5 8" xfId="13600" hidden="1" xr:uid="{00000000-0005-0000-0000-000038450000}"/>
    <cellStyle name="20% - Accent5 8" xfId="6433" hidden="1" xr:uid="{00000000-0005-0000-0000-000039450000}"/>
    <cellStyle name="20% - Accent5 8" xfId="6241" hidden="1" xr:uid="{00000000-0005-0000-0000-00003A450000}"/>
    <cellStyle name="20% - Accent5 8" xfId="6003" hidden="1" xr:uid="{00000000-0005-0000-0000-00003B450000}"/>
    <cellStyle name="20% - Accent5 8" xfId="5748" hidden="1" xr:uid="{00000000-0005-0000-0000-00003C450000}"/>
    <cellStyle name="20% - Accent5 8" xfId="6735" hidden="1" xr:uid="{00000000-0005-0000-0000-00003D450000}"/>
    <cellStyle name="20% - Accent5 8" xfId="6605" hidden="1" xr:uid="{00000000-0005-0000-0000-00003E450000}"/>
    <cellStyle name="20% - Accent5 8" xfId="4299" hidden="1" xr:uid="{00000000-0005-0000-0000-00003F450000}"/>
    <cellStyle name="20% - Accent5 8" xfId="4114" hidden="1" xr:uid="{00000000-0005-0000-0000-000040450000}"/>
    <cellStyle name="20% - Accent5 8" xfId="4020" hidden="1" xr:uid="{00000000-0005-0000-0000-000041450000}"/>
    <cellStyle name="20% - Accent5 8" xfId="3814" hidden="1" xr:uid="{00000000-0005-0000-0000-000042450000}"/>
    <cellStyle name="20% - Accent5 8" xfId="6930" hidden="1" xr:uid="{00000000-0005-0000-0000-000043450000}"/>
    <cellStyle name="20% - Accent5 8" xfId="4646" hidden="1" xr:uid="{00000000-0005-0000-0000-000044450000}"/>
    <cellStyle name="20% - Accent5 8" xfId="2514" hidden="1" xr:uid="{00000000-0005-0000-0000-000045450000}"/>
    <cellStyle name="20% - Accent5 8" xfId="2413" hidden="1" xr:uid="{00000000-0005-0000-0000-000046450000}"/>
    <cellStyle name="20% - Accent5 8" xfId="2263" hidden="1" xr:uid="{00000000-0005-0000-0000-000047450000}"/>
    <cellStyle name="20% - Accent5 8" xfId="1260" hidden="1" xr:uid="{00000000-0005-0000-0000-000048450000}"/>
    <cellStyle name="20% - Accent5 8" xfId="1168" hidden="1" xr:uid="{00000000-0005-0000-0000-000049450000}"/>
    <cellStyle name="20% - Accent5 8" xfId="966" hidden="1" xr:uid="{00000000-0005-0000-0000-00004A450000}"/>
    <cellStyle name="20% - Accent5 8" xfId="19469" hidden="1" xr:uid="{00000000-0005-0000-0000-00004B450000}"/>
    <cellStyle name="20% - Accent5 8" xfId="19545" hidden="1" xr:uid="{00000000-0005-0000-0000-00004C450000}"/>
    <cellStyle name="20% - Accent5 8" xfId="19647" hidden="1" xr:uid="{00000000-0005-0000-0000-00004D450000}"/>
    <cellStyle name="20% - Accent5 8" xfId="19721" hidden="1" xr:uid="{00000000-0005-0000-0000-00004E450000}"/>
    <cellStyle name="20% - Accent5 8" xfId="19797" hidden="1" xr:uid="{00000000-0005-0000-0000-00004F450000}"/>
    <cellStyle name="20% - Accent5 8" xfId="19875" hidden="1" xr:uid="{00000000-0005-0000-0000-000050450000}"/>
    <cellStyle name="20% - Accent5 8" xfId="20460" hidden="1" xr:uid="{00000000-0005-0000-0000-000051450000}"/>
    <cellStyle name="20% - Accent5 8" xfId="20536" hidden="1" xr:uid="{00000000-0005-0000-0000-000052450000}"/>
    <cellStyle name="20% - Accent5 8" xfId="20615" hidden="1" xr:uid="{00000000-0005-0000-0000-000053450000}"/>
    <cellStyle name="20% - Accent5 8" xfId="20706" hidden="1" xr:uid="{00000000-0005-0000-0000-000054450000}"/>
    <cellStyle name="20% - Accent5 8" xfId="20337" hidden="1" xr:uid="{00000000-0005-0000-0000-000055450000}"/>
    <cellStyle name="20% - Accent5 8" xfId="20365" hidden="1" xr:uid="{00000000-0005-0000-0000-000056450000}"/>
    <cellStyle name="20% - Accent5 8" xfId="21055" hidden="1" xr:uid="{00000000-0005-0000-0000-000057450000}"/>
    <cellStyle name="20% - Accent5 8" xfId="21131" hidden="1" xr:uid="{00000000-0005-0000-0000-000058450000}"/>
    <cellStyle name="20% - Accent5 8" xfId="21209" hidden="1" xr:uid="{00000000-0005-0000-0000-000059450000}"/>
    <cellStyle name="20% - Accent5 8" xfId="21288" hidden="1" xr:uid="{00000000-0005-0000-0000-00005A450000}"/>
    <cellStyle name="20% - Accent5 8" xfId="20247" hidden="1" xr:uid="{00000000-0005-0000-0000-00005B450000}"/>
    <cellStyle name="20% - Accent5 8" xfId="20916" hidden="1" xr:uid="{00000000-0005-0000-0000-00005C450000}"/>
    <cellStyle name="20% - Accent5 8" xfId="21587" hidden="1" xr:uid="{00000000-0005-0000-0000-00005D450000}"/>
    <cellStyle name="20% - Accent5 8" xfId="21663" hidden="1" xr:uid="{00000000-0005-0000-0000-00005E450000}"/>
    <cellStyle name="20% - Accent5 8" xfId="21741" hidden="1" xr:uid="{00000000-0005-0000-0000-00005F450000}"/>
    <cellStyle name="20% - Accent5 8" xfId="21924" hidden="1" xr:uid="{00000000-0005-0000-0000-000060450000}"/>
    <cellStyle name="20% - Accent5 8" xfId="22000" hidden="1" xr:uid="{00000000-0005-0000-0000-000061450000}"/>
    <cellStyle name="20% - Accent5 8" xfId="22078" hidden="1" xr:uid="{00000000-0005-0000-0000-000062450000}"/>
    <cellStyle name="20% - Accent5 8" xfId="22261" hidden="1" xr:uid="{00000000-0005-0000-0000-000063450000}"/>
    <cellStyle name="20% - Accent5 8" xfId="22337" hidden="1" xr:uid="{00000000-0005-0000-0000-000064450000}"/>
    <cellStyle name="20% - Accent5 8" xfId="22439" hidden="1" xr:uid="{00000000-0005-0000-0000-000065450000}"/>
    <cellStyle name="20% - Accent5 8" xfId="22513" hidden="1" xr:uid="{00000000-0005-0000-0000-000066450000}"/>
    <cellStyle name="20% - Accent5 8" xfId="22589" hidden="1" xr:uid="{00000000-0005-0000-0000-000067450000}"/>
    <cellStyle name="20% - Accent5 8" xfId="22667" hidden="1" xr:uid="{00000000-0005-0000-0000-000068450000}"/>
    <cellStyle name="20% - Accent5 8" xfId="23252" hidden="1" xr:uid="{00000000-0005-0000-0000-000069450000}"/>
    <cellStyle name="20% - Accent5 8" xfId="23328" hidden="1" xr:uid="{00000000-0005-0000-0000-00006A450000}"/>
    <cellStyle name="20% - Accent5 8" xfId="23407" hidden="1" xr:uid="{00000000-0005-0000-0000-00006B450000}"/>
    <cellStyle name="20% - Accent5 8" xfId="23498" hidden="1" xr:uid="{00000000-0005-0000-0000-00006C450000}"/>
    <cellStyle name="20% - Accent5 8" xfId="23129" hidden="1" xr:uid="{00000000-0005-0000-0000-00006D450000}"/>
    <cellStyle name="20% - Accent5 8" xfId="23157" hidden="1" xr:uid="{00000000-0005-0000-0000-00006E450000}"/>
    <cellStyle name="20% - Accent5 8" xfId="23847" hidden="1" xr:uid="{00000000-0005-0000-0000-00006F450000}"/>
    <cellStyle name="20% - Accent5 8" xfId="23923" hidden="1" xr:uid="{00000000-0005-0000-0000-000070450000}"/>
    <cellStyle name="20% - Accent5 8" xfId="24001" hidden="1" xr:uid="{00000000-0005-0000-0000-000071450000}"/>
    <cellStyle name="20% - Accent5 8" xfId="24080" hidden="1" xr:uid="{00000000-0005-0000-0000-000072450000}"/>
    <cellStyle name="20% - Accent5 8" xfId="23039" hidden="1" xr:uid="{00000000-0005-0000-0000-000073450000}"/>
    <cellStyle name="20% - Accent5 8" xfId="23708" hidden="1" xr:uid="{00000000-0005-0000-0000-000074450000}"/>
    <cellStyle name="20% - Accent5 8" xfId="24379" hidden="1" xr:uid="{00000000-0005-0000-0000-000075450000}"/>
    <cellStyle name="20% - Accent5 8" xfId="24455" hidden="1" xr:uid="{00000000-0005-0000-0000-000076450000}"/>
    <cellStyle name="20% - Accent5 8" xfId="24533" hidden="1" xr:uid="{00000000-0005-0000-0000-000077450000}"/>
    <cellStyle name="20% - Accent5 8" xfId="24716" hidden="1" xr:uid="{00000000-0005-0000-0000-000078450000}"/>
    <cellStyle name="20% - Accent5 8" xfId="24792" hidden="1" xr:uid="{00000000-0005-0000-0000-000079450000}"/>
    <cellStyle name="20% - Accent5 8" xfId="24870" hidden="1" xr:uid="{00000000-0005-0000-0000-00007A450000}"/>
    <cellStyle name="20% - Accent5 8" xfId="25053" hidden="1" xr:uid="{00000000-0005-0000-0000-00007B450000}"/>
    <cellStyle name="20% - Accent5 8" xfId="25129" hidden="1" xr:uid="{00000000-0005-0000-0000-00007C450000}"/>
    <cellStyle name="20% - Accent5 8" xfId="25242" hidden="1" xr:uid="{00000000-0005-0000-0000-00007D450000}"/>
    <cellStyle name="20% - Accent5 8" xfId="25320" hidden="1" xr:uid="{00000000-0005-0000-0000-00007E450000}"/>
    <cellStyle name="20% - Accent5 8" xfId="25398" hidden="1" xr:uid="{00000000-0005-0000-0000-00007F450000}"/>
    <cellStyle name="20% - Accent5 8" xfId="25675" hidden="1" xr:uid="{00000000-0005-0000-0000-000080450000}"/>
    <cellStyle name="20% - Accent5 8" xfId="27035" hidden="1" xr:uid="{00000000-0005-0000-0000-000081450000}"/>
    <cellStyle name="20% - Accent5 8" xfId="27180" hidden="1" xr:uid="{00000000-0005-0000-0000-000082450000}"/>
    <cellStyle name="20% - Accent5 8" xfId="27350" hidden="1" xr:uid="{00000000-0005-0000-0000-000083450000}"/>
    <cellStyle name="20% - Accent5 8" xfId="27619" hidden="1" xr:uid="{00000000-0005-0000-0000-000084450000}"/>
    <cellStyle name="20% - Accent5 8" xfId="26822" hidden="1" xr:uid="{00000000-0005-0000-0000-000085450000}"/>
    <cellStyle name="20% - Accent5 8" xfId="26860" hidden="1" xr:uid="{00000000-0005-0000-0000-000086450000}"/>
    <cellStyle name="20% - Accent5 8" xfId="28581" hidden="1" xr:uid="{00000000-0005-0000-0000-000087450000}"/>
    <cellStyle name="20% - Accent5 8" xfId="28723" hidden="1" xr:uid="{00000000-0005-0000-0000-000088450000}"/>
    <cellStyle name="20% - Accent5 8" xfId="28881" hidden="1" xr:uid="{00000000-0005-0000-0000-000089450000}"/>
    <cellStyle name="20% - Accent5 8" xfId="29075" hidden="1" xr:uid="{00000000-0005-0000-0000-00008A450000}"/>
    <cellStyle name="20% - Accent5 8" xfId="26621" hidden="1" xr:uid="{00000000-0005-0000-0000-00008B450000}"/>
    <cellStyle name="20% - Accent5 8" xfId="28264" hidden="1" xr:uid="{00000000-0005-0000-0000-00008C450000}"/>
    <cellStyle name="20% - Accent5 8" xfId="30090" hidden="1" xr:uid="{00000000-0005-0000-0000-00008D450000}"/>
    <cellStyle name="20% - Accent5 8" xfId="30189" hidden="1" xr:uid="{00000000-0005-0000-0000-00008E450000}"/>
    <cellStyle name="20% - Accent5 8" xfId="30382" hidden="1" xr:uid="{00000000-0005-0000-0000-00008F450000}"/>
    <cellStyle name="20% - Accent5 8" xfId="31075" hidden="1" xr:uid="{00000000-0005-0000-0000-000090450000}"/>
    <cellStyle name="20% - Accent5 8" xfId="31229" hidden="1" xr:uid="{00000000-0005-0000-0000-000091450000}"/>
    <cellStyle name="20% - Accent5 8" xfId="31410" hidden="1" xr:uid="{00000000-0005-0000-0000-000092450000}"/>
    <cellStyle name="20% - Accent5 8" xfId="32097" hidden="1" xr:uid="{00000000-0005-0000-0000-000093450000}"/>
    <cellStyle name="20% - Accent5 8" xfId="32209" hidden="1" xr:uid="{00000000-0005-0000-0000-000094450000}"/>
    <cellStyle name="20% - Accent5 8" xfId="32898" hidden="1" xr:uid="{00000000-0005-0000-0000-000095450000}"/>
    <cellStyle name="20% - Accent5 8" xfId="32972" hidden="1" xr:uid="{00000000-0005-0000-0000-000096450000}"/>
    <cellStyle name="20% - Accent5 8" xfId="33048" hidden="1" xr:uid="{00000000-0005-0000-0000-000097450000}"/>
    <cellStyle name="20% - Accent5 8" xfId="33126" hidden="1" xr:uid="{00000000-0005-0000-0000-000098450000}"/>
    <cellStyle name="20% - Accent5 8" xfId="33711" hidden="1" xr:uid="{00000000-0005-0000-0000-000099450000}"/>
    <cellStyle name="20% - Accent5 8" xfId="33787" hidden="1" xr:uid="{00000000-0005-0000-0000-00009A450000}"/>
    <cellStyle name="20% - Accent5 8" xfId="33866" hidden="1" xr:uid="{00000000-0005-0000-0000-00009B450000}"/>
    <cellStyle name="20% - Accent5 8" xfId="33957" hidden="1" xr:uid="{00000000-0005-0000-0000-00009C450000}"/>
    <cellStyle name="20% - Accent5 8" xfId="33588" hidden="1" xr:uid="{00000000-0005-0000-0000-00009D450000}"/>
    <cellStyle name="20% - Accent5 8" xfId="33616" hidden="1" xr:uid="{00000000-0005-0000-0000-00009E450000}"/>
    <cellStyle name="20% - Accent5 8" xfId="34306" hidden="1" xr:uid="{00000000-0005-0000-0000-00009F450000}"/>
    <cellStyle name="20% - Accent5 8" xfId="34382" hidden="1" xr:uid="{00000000-0005-0000-0000-0000A0450000}"/>
    <cellStyle name="20% - Accent5 8" xfId="34460" hidden="1" xr:uid="{00000000-0005-0000-0000-0000A1450000}"/>
    <cellStyle name="20% - Accent5 8" xfId="34539" hidden="1" xr:uid="{00000000-0005-0000-0000-0000A2450000}"/>
    <cellStyle name="20% - Accent5 8" xfId="33498" hidden="1" xr:uid="{00000000-0005-0000-0000-0000A3450000}"/>
    <cellStyle name="20% - Accent5 8" xfId="34167" hidden="1" xr:uid="{00000000-0005-0000-0000-0000A4450000}"/>
    <cellStyle name="20% - Accent5 8" xfId="34838" hidden="1" xr:uid="{00000000-0005-0000-0000-0000A5450000}"/>
    <cellStyle name="20% - Accent5 8" xfId="34914" hidden="1" xr:uid="{00000000-0005-0000-0000-0000A6450000}"/>
    <cellStyle name="20% - Accent5 8" xfId="34992" hidden="1" xr:uid="{00000000-0005-0000-0000-0000A7450000}"/>
    <cellStyle name="20% - Accent5 8" xfId="35175" hidden="1" xr:uid="{00000000-0005-0000-0000-0000A8450000}"/>
    <cellStyle name="20% - Accent5 8" xfId="35251" hidden="1" xr:uid="{00000000-0005-0000-0000-0000A9450000}"/>
    <cellStyle name="20% - Accent5 8" xfId="35329" hidden="1" xr:uid="{00000000-0005-0000-0000-0000AA450000}"/>
    <cellStyle name="20% - Accent5 8" xfId="35512" hidden="1" xr:uid="{00000000-0005-0000-0000-0000AB450000}"/>
    <cellStyle name="20% - Accent5 8" xfId="35588" hidden="1" xr:uid="{00000000-0005-0000-0000-0000AC450000}"/>
    <cellStyle name="20% - Accent5 8" xfId="35690" hidden="1" xr:uid="{00000000-0005-0000-0000-0000AD450000}"/>
    <cellStyle name="20% - Accent5 8" xfId="35764" hidden="1" xr:uid="{00000000-0005-0000-0000-0000AE450000}"/>
    <cellStyle name="20% - Accent5 8" xfId="35840" hidden="1" xr:uid="{00000000-0005-0000-0000-0000AF450000}"/>
    <cellStyle name="20% - Accent5 8" xfId="35918" hidden="1" xr:uid="{00000000-0005-0000-0000-0000B0450000}"/>
    <cellStyle name="20% - Accent5 8" xfId="36503" hidden="1" xr:uid="{00000000-0005-0000-0000-0000B1450000}"/>
    <cellStyle name="20% - Accent5 8" xfId="36579" hidden="1" xr:uid="{00000000-0005-0000-0000-0000B2450000}"/>
    <cellStyle name="20% - Accent5 8" xfId="36658" hidden="1" xr:uid="{00000000-0005-0000-0000-0000B3450000}"/>
    <cellStyle name="20% - Accent5 8" xfId="36749" hidden="1" xr:uid="{00000000-0005-0000-0000-0000B4450000}"/>
    <cellStyle name="20% - Accent5 8" xfId="36380" hidden="1" xr:uid="{00000000-0005-0000-0000-0000B5450000}"/>
    <cellStyle name="20% - Accent5 8" xfId="36408" hidden="1" xr:uid="{00000000-0005-0000-0000-0000B6450000}"/>
    <cellStyle name="20% - Accent5 8" xfId="37098" hidden="1" xr:uid="{00000000-0005-0000-0000-0000B7450000}"/>
    <cellStyle name="20% - Accent5 8" xfId="37174" hidden="1" xr:uid="{00000000-0005-0000-0000-0000B8450000}"/>
    <cellStyle name="20% - Accent5 8" xfId="37252" hidden="1" xr:uid="{00000000-0005-0000-0000-0000B9450000}"/>
    <cellStyle name="20% - Accent5 8" xfId="37331" hidden="1" xr:uid="{00000000-0005-0000-0000-0000BA450000}"/>
    <cellStyle name="20% - Accent5 8" xfId="36290" hidden="1" xr:uid="{00000000-0005-0000-0000-0000BB450000}"/>
    <cellStyle name="20% - Accent5 8" xfId="36959" hidden="1" xr:uid="{00000000-0005-0000-0000-0000BC450000}"/>
    <cellStyle name="20% - Accent5 8" xfId="37630" hidden="1" xr:uid="{00000000-0005-0000-0000-0000BD450000}"/>
    <cellStyle name="20% - Accent5 8" xfId="37706" hidden="1" xr:uid="{00000000-0005-0000-0000-0000BE450000}"/>
    <cellStyle name="20% - Accent5 8" xfId="37784" hidden="1" xr:uid="{00000000-0005-0000-0000-0000BF450000}"/>
    <cellStyle name="20% - Accent5 8" xfId="37967" hidden="1" xr:uid="{00000000-0005-0000-0000-0000C0450000}"/>
    <cellStyle name="20% - Accent5 8" xfId="38043" hidden="1" xr:uid="{00000000-0005-0000-0000-0000C1450000}"/>
    <cellStyle name="20% - Accent5 8" xfId="38121" hidden="1" xr:uid="{00000000-0005-0000-0000-0000C2450000}"/>
    <cellStyle name="20% - Accent5 8" xfId="38304" hidden="1" xr:uid="{00000000-0005-0000-0000-0000C3450000}"/>
    <cellStyle name="20% - Accent5 8" xfId="38380" hidden="1" xr:uid="{00000000-0005-0000-0000-0000C4450000}"/>
    <cellStyle name="20% - Accent5 8" xfId="32705" hidden="1" xr:uid="{00000000-0005-0000-0000-0000C5450000}"/>
    <cellStyle name="20% - Accent5 8" xfId="32631" hidden="1" xr:uid="{00000000-0005-0000-0000-0000C6450000}"/>
    <cellStyle name="20% - Accent5 8" xfId="32552" hidden="1" xr:uid="{00000000-0005-0000-0000-0000C7450000}"/>
    <cellStyle name="20% - Accent5 8" xfId="32468" hidden="1" xr:uid="{00000000-0005-0000-0000-0000C8450000}"/>
    <cellStyle name="20% - Accent5 8" xfId="30697" hidden="1" xr:uid="{00000000-0005-0000-0000-0000C9450000}"/>
    <cellStyle name="20% - Accent5 8" xfId="30611" hidden="1" xr:uid="{00000000-0005-0000-0000-0000CA450000}"/>
    <cellStyle name="20% - Accent5 8" xfId="30520" hidden="1" xr:uid="{00000000-0005-0000-0000-0000CB450000}"/>
    <cellStyle name="20% - Accent5 8" xfId="30193" hidden="1" xr:uid="{00000000-0005-0000-0000-0000CC450000}"/>
    <cellStyle name="20% - Accent5 8" xfId="30999" hidden="1" xr:uid="{00000000-0005-0000-0000-0000CD450000}"/>
    <cellStyle name="20% - Accent5 8" xfId="30941" hidden="1" xr:uid="{00000000-0005-0000-0000-0000CE450000}"/>
    <cellStyle name="20% - Accent5 8" xfId="29024" hidden="1" xr:uid="{00000000-0005-0000-0000-0000CF450000}"/>
    <cellStyle name="20% - Accent5 8" xfId="28856" hidden="1" xr:uid="{00000000-0005-0000-0000-0000D0450000}"/>
    <cellStyle name="20% - Accent5 8" xfId="28680" hidden="1" xr:uid="{00000000-0005-0000-0000-0000D1450000}"/>
    <cellStyle name="20% - Accent5 8" xfId="28518" hidden="1" xr:uid="{00000000-0005-0000-0000-0000D2450000}"/>
    <cellStyle name="20% - Accent5 8" xfId="31367" hidden="1" xr:uid="{00000000-0005-0000-0000-0000D3450000}"/>
    <cellStyle name="20% - Accent5 8" xfId="29555" hidden="1" xr:uid="{00000000-0005-0000-0000-0000D4450000}"/>
    <cellStyle name="20% - Accent5 8" xfId="27402" hidden="1" xr:uid="{00000000-0005-0000-0000-0000D5450000}"/>
    <cellStyle name="20% - Accent5 8" xfId="27163" hidden="1" xr:uid="{00000000-0005-0000-0000-0000D6450000}"/>
    <cellStyle name="20% - Accent5 8" xfId="26995" hidden="1" xr:uid="{00000000-0005-0000-0000-0000D7450000}"/>
    <cellStyle name="20% - Accent5 8" xfId="26294" hidden="1" xr:uid="{00000000-0005-0000-0000-0000D8450000}"/>
    <cellStyle name="20% - Accent5 8" xfId="26159" hidden="1" xr:uid="{00000000-0005-0000-0000-0000D9450000}"/>
    <cellStyle name="20% - Accent5 8" xfId="26018" hidden="1" xr:uid="{00000000-0005-0000-0000-0000DA450000}"/>
    <cellStyle name="20% - Accent5 8" xfId="38447" hidden="1" xr:uid="{00000000-0005-0000-0000-0000DB450000}"/>
    <cellStyle name="20% - Accent5 8" xfId="38527" hidden="1" xr:uid="{00000000-0005-0000-0000-0000DC450000}"/>
    <cellStyle name="20% - Accent5 8" xfId="39053" hidden="1" xr:uid="{00000000-0005-0000-0000-0000DD450000}"/>
    <cellStyle name="20% - Accent5 8" xfId="39127" hidden="1" xr:uid="{00000000-0005-0000-0000-0000DE450000}"/>
    <cellStyle name="20% - Accent5 8" xfId="39203" hidden="1" xr:uid="{00000000-0005-0000-0000-0000DF450000}"/>
    <cellStyle name="20% - Accent5 8" xfId="39281" hidden="1" xr:uid="{00000000-0005-0000-0000-0000E0450000}"/>
    <cellStyle name="20% - Accent5 8" xfId="39866" hidden="1" xr:uid="{00000000-0005-0000-0000-0000E1450000}"/>
    <cellStyle name="20% - Accent5 8" xfId="39942" hidden="1" xr:uid="{00000000-0005-0000-0000-0000E2450000}"/>
    <cellStyle name="20% - Accent5 8" xfId="40021" hidden="1" xr:uid="{00000000-0005-0000-0000-0000E3450000}"/>
    <cellStyle name="20% - Accent5 8" xfId="40112" hidden="1" xr:uid="{00000000-0005-0000-0000-0000E4450000}"/>
    <cellStyle name="20% - Accent5 8" xfId="39743" hidden="1" xr:uid="{00000000-0005-0000-0000-0000E5450000}"/>
    <cellStyle name="20% - Accent5 8" xfId="39771" hidden="1" xr:uid="{00000000-0005-0000-0000-0000E6450000}"/>
    <cellStyle name="20% - Accent5 8" xfId="40461" hidden="1" xr:uid="{00000000-0005-0000-0000-0000E7450000}"/>
    <cellStyle name="20% - Accent5 8" xfId="40537" hidden="1" xr:uid="{00000000-0005-0000-0000-0000E8450000}"/>
    <cellStyle name="20% - Accent5 8" xfId="40615" hidden="1" xr:uid="{00000000-0005-0000-0000-0000E9450000}"/>
    <cellStyle name="20% - Accent5 8" xfId="40694" hidden="1" xr:uid="{00000000-0005-0000-0000-0000EA450000}"/>
    <cellStyle name="20% - Accent5 8" xfId="39653" hidden="1" xr:uid="{00000000-0005-0000-0000-0000EB450000}"/>
    <cellStyle name="20% - Accent5 8" xfId="40322" hidden="1" xr:uid="{00000000-0005-0000-0000-0000EC450000}"/>
    <cellStyle name="20% - Accent5 8" xfId="40993" hidden="1" xr:uid="{00000000-0005-0000-0000-0000ED450000}"/>
    <cellStyle name="20% - Accent5 8" xfId="41069" hidden="1" xr:uid="{00000000-0005-0000-0000-0000EE450000}"/>
    <cellStyle name="20% - Accent5 8" xfId="41147" hidden="1" xr:uid="{00000000-0005-0000-0000-0000EF450000}"/>
    <cellStyle name="20% - Accent5 8" xfId="41330" hidden="1" xr:uid="{00000000-0005-0000-0000-0000F0450000}"/>
    <cellStyle name="20% - Accent5 8" xfId="41406" hidden="1" xr:uid="{00000000-0005-0000-0000-0000F1450000}"/>
    <cellStyle name="20% - Accent5 8" xfId="41484" hidden="1" xr:uid="{00000000-0005-0000-0000-0000F2450000}"/>
    <cellStyle name="20% - Accent5 8" xfId="41667" hidden="1" xr:uid="{00000000-0005-0000-0000-0000F3450000}"/>
    <cellStyle name="20% - Accent5 8" xfId="41743" hidden="1" xr:uid="{00000000-0005-0000-0000-0000F4450000}"/>
    <cellStyle name="20% - Accent5 8" xfId="41845" hidden="1" xr:uid="{00000000-0005-0000-0000-0000F5450000}"/>
    <cellStyle name="20% - Accent5 8" xfId="41919" hidden="1" xr:uid="{00000000-0005-0000-0000-0000F6450000}"/>
    <cellStyle name="20% - Accent5 8" xfId="41995" hidden="1" xr:uid="{00000000-0005-0000-0000-0000F7450000}"/>
    <cellStyle name="20% - Accent5 8" xfId="42073" hidden="1" xr:uid="{00000000-0005-0000-0000-0000F8450000}"/>
    <cellStyle name="20% - Accent5 8" xfId="42658" hidden="1" xr:uid="{00000000-0005-0000-0000-0000F9450000}"/>
    <cellStyle name="20% - Accent5 8" xfId="42734" hidden="1" xr:uid="{00000000-0005-0000-0000-0000FA450000}"/>
    <cellStyle name="20% - Accent5 8" xfId="42813" hidden="1" xr:uid="{00000000-0005-0000-0000-0000FB450000}"/>
    <cellStyle name="20% - Accent5 8" xfId="42904" hidden="1" xr:uid="{00000000-0005-0000-0000-0000FC450000}"/>
    <cellStyle name="20% - Accent5 8" xfId="42535" hidden="1" xr:uid="{00000000-0005-0000-0000-0000FD450000}"/>
    <cellStyle name="20% - Accent5 8" xfId="42563" hidden="1" xr:uid="{00000000-0005-0000-0000-0000FE450000}"/>
    <cellStyle name="20% - Accent5 8" xfId="43253" hidden="1" xr:uid="{00000000-0005-0000-0000-0000FF450000}"/>
    <cellStyle name="20% - Accent5 8" xfId="43329" hidden="1" xr:uid="{00000000-0005-0000-0000-000000460000}"/>
    <cellStyle name="20% - Accent5 8" xfId="43407" hidden="1" xr:uid="{00000000-0005-0000-0000-000001460000}"/>
    <cellStyle name="20% - Accent5 8" xfId="43486" hidden="1" xr:uid="{00000000-0005-0000-0000-000002460000}"/>
    <cellStyle name="20% - Accent5 8" xfId="42445" hidden="1" xr:uid="{00000000-0005-0000-0000-000003460000}"/>
    <cellStyle name="20% - Accent5 8" xfId="43114" hidden="1" xr:uid="{00000000-0005-0000-0000-000004460000}"/>
    <cellStyle name="20% - Accent5 8" xfId="43785" hidden="1" xr:uid="{00000000-0005-0000-0000-000005460000}"/>
    <cellStyle name="20% - Accent5 8" xfId="43861" hidden="1" xr:uid="{00000000-0005-0000-0000-000006460000}"/>
    <cellStyle name="20% - Accent5 8" xfId="43939" hidden="1" xr:uid="{00000000-0005-0000-0000-000007460000}"/>
    <cellStyle name="20% - Accent5 8" xfId="44122" hidden="1" xr:uid="{00000000-0005-0000-0000-000008460000}"/>
    <cellStyle name="20% - Accent5 8" xfId="44198" hidden="1" xr:uid="{00000000-0005-0000-0000-000009460000}"/>
    <cellStyle name="20% - Accent5 8" xfId="44276" hidden="1" xr:uid="{00000000-0005-0000-0000-00000A460000}"/>
    <cellStyle name="20% - Accent5 8" xfId="44459" hidden="1" xr:uid="{00000000-0005-0000-0000-00000B460000}"/>
    <cellStyle name="20% - Accent5 8" xfId="44535" hidden="1" xr:uid="{00000000-0005-0000-0000-00000C460000}"/>
    <cellStyle name="20% - Accent5 8" xfId="38965" hidden="1" xr:uid="{00000000-0005-0000-0000-00000D460000}"/>
    <cellStyle name="20% - Accent5 8" xfId="38891" hidden="1" xr:uid="{00000000-0005-0000-0000-00000E460000}"/>
    <cellStyle name="20% - Accent5 8" xfId="38812" hidden="1" xr:uid="{00000000-0005-0000-0000-00000F460000}"/>
    <cellStyle name="20% - Accent5 8" xfId="38728" hidden="1" xr:uid="{00000000-0005-0000-0000-000010460000}"/>
    <cellStyle name="20% - Accent5 8" xfId="31561" hidden="1" xr:uid="{00000000-0005-0000-0000-000011460000}"/>
    <cellStyle name="20% - Accent5 8" xfId="31369" hidden="1" xr:uid="{00000000-0005-0000-0000-000012460000}"/>
    <cellStyle name="20% - Accent5 8" xfId="31131" hidden="1" xr:uid="{00000000-0005-0000-0000-000013460000}"/>
    <cellStyle name="20% - Accent5 8" xfId="30876" hidden="1" xr:uid="{00000000-0005-0000-0000-000014460000}"/>
    <cellStyle name="20% - Accent5 8" xfId="31863" hidden="1" xr:uid="{00000000-0005-0000-0000-000015460000}"/>
    <cellStyle name="20% - Accent5 8" xfId="31733" hidden="1" xr:uid="{00000000-0005-0000-0000-000016460000}"/>
    <cellStyle name="20% - Accent5 8" xfId="29427" hidden="1" xr:uid="{00000000-0005-0000-0000-000017460000}"/>
    <cellStyle name="20% - Accent5 8" xfId="29242" hidden="1" xr:uid="{00000000-0005-0000-0000-000018460000}"/>
    <cellStyle name="20% - Accent5 8" xfId="29148" hidden="1" xr:uid="{00000000-0005-0000-0000-000019460000}"/>
    <cellStyle name="20% - Accent5 8" xfId="28942" hidden="1" xr:uid="{00000000-0005-0000-0000-00001A460000}"/>
    <cellStyle name="20% - Accent5 8" xfId="32058" hidden="1" xr:uid="{00000000-0005-0000-0000-00001B460000}"/>
    <cellStyle name="20% - Accent5 8" xfId="29774" hidden="1" xr:uid="{00000000-0005-0000-0000-00001C460000}"/>
    <cellStyle name="20% - Accent5 8" xfId="27642" hidden="1" xr:uid="{00000000-0005-0000-0000-00001D460000}"/>
    <cellStyle name="20% - Accent5 8" xfId="27541" hidden="1" xr:uid="{00000000-0005-0000-0000-00001E460000}"/>
    <cellStyle name="20% - Accent5 8" xfId="27391" hidden="1" xr:uid="{00000000-0005-0000-0000-00001F460000}"/>
    <cellStyle name="20% - Accent5 8" xfId="26388" hidden="1" xr:uid="{00000000-0005-0000-0000-000020460000}"/>
    <cellStyle name="20% - Accent5 8" xfId="26296" hidden="1" xr:uid="{00000000-0005-0000-0000-000021460000}"/>
    <cellStyle name="20% - Accent5 8" xfId="26094" hidden="1" xr:uid="{00000000-0005-0000-0000-000022460000}"/>
    <cellStyle name="20% - Accent5 8" xfId="44597" hidden="1" xr:uid="{00000000-0005-0000-0000-000023460000}"/>
    <cellStyle name="20% - Accent5 8" xfId="44673" hidden="1" xr:uid="{00000000-0005-0000-0000-000024460000}"/>
    <cellStyle name="20% - Accent5 8" xfId="44775" hidden="1" xr:uid="{00000000-0005-0000-0000-000025460000}"/>
    <cellStyle name="20% - Accent5 8" xfId="44849" hidden="1" xr:uid="{00000000-0005-0000-0000-000026460000}"/>
    <cellStyle name="20% - Accent5 8" xfId="44925" hidden="1" xr:uid="{00000000-0005-0000-0000-000027460000}"/>
    <cellStyle name="20% - Accent5 8" xfId="45003" hidden="1" xr:uid="{00000000-0005-0000-0000-000028460000}"/>
    <cellStyle name="20% - Accent5 8" xfId="45588" hidden="1" xr:uid="{00000000-0005-0000-0000-000029460000}"/>
    <cellStyle name="20% - Accent5 8" xfId="45664" hidden="1" xr:uid="{00000000-0005-0000-0000-00002A460000}"/>
    <cellStyle name="20% - Accent5 8" xfId="45743" hidden="1" xr:uid="{00000000-0005-0000-0000-00002B460000}"/>
    <cellStyle name="20% - Accent5 8" xfId="45834" hidden="1" xr:uid="{00000000-0005-0000-0000-00002C460000}"/>
    <cellStyle name="20% - Accent5 8" xfId="45465" hidden="1" xr:uid="{00000000-0005-0000-0000-00002D460000}"/>
    <cellStyle name="20% - Accent5 8" xfId="45493" hidden="1" xr:uid="{00000000-0005-0000-0000-00002E460000}"/>
    <cellStyle name="20% - Accent5 8" xfId="46183" hidden="1" xr:uid="{00000000-0005-0000-0000-00002F460000}"/>
    <cellStyle name="20% - Accent5 8" xfId="46259" hidden="1" xr:uid="{00000000-0005-0000-0000-000030460000}"/>
    <cellStyle name="20% - Accent5 8" xfId="46337" hidden="1" xr:uid="{00000000-0005-0000-0000-000031460000}"/>
    <cellStyle name="20% - Accent5 8" xfId="46416" hidden="1" xr:uid="{00000000-0005-0000-0000-000032460000}"/>
    <cellStyle name="20% - Accent5 8" xfId="45375" hidden="1" xr:uid="{00000000-0005-0000-0000-000033460000}"/>
    <cellStyle name="20% - Accent5 8" xfId="46044" hidden="1" xr:uid="{00000000-0005-0000-0000-000034460000}"/>
    <cellStyle name="20% - Accent5 8" xfId="46715" hidden="1" xr:uid="{00000000-0005-0000-0000-000035460000}"/>
    <cellStyle name="20% - Accent5 8" xfId="46791" hidden="1" xr:uid="{00000000-0005-0000-0000-000036460000}"/>
    <cellStyle name="20% - Accent5 8" xfId="46869" hidden="1" xr:uid="{00000000-0005-0000-0000-000037460000}"/>
    <cellStyle name="20% - Accent5 8" xfId="47052" hidden="1" xr:uid="{00000000-0005-0000-0000-000038460000}"/>
    <cellStyle name="20% - Accent5 8" xfId="47128" hidden="1" xr:uid="{00000000-0005-0000-0000-000039460000}"/>
    <cellStyle name="20% - Accent5 8" xfId="47206" hidden="1" xr:uid="{00000000-0005-0000-0000-00003A460000}"/>
    <cellStyle name="20% - Accent5 8" xfId="47389" hidden="1" xr:uid="{00000000-0005-0000-0000-00003B460000}"/>
    <cellStyle name="20% - Accent5 8" xfId="47465" hidden="1" xr:uid="{00000000-0005-0000-0000-00003C460000}"/>
    <cellStyle name="20% - Accent5 8" xfId="47567" hidden="1" xr:uid="{00000000-0005-0000-0000-00003D460000}"/>
    <cellStyle name="20% - Accent5 8" xfId="47641" hidden="1" xr:uid="{00000000-0005-0000-0000-00003E460000}"/>
    <cellStyle name="20% - Accent5 8" xfId="47717" hidden="1" xr:uid="{00000000-0005-0000-0000-00003F460000}"/>
    <cellStyle name="20% - Accent5 8" xfId="47795" hidden="1" xr:uid="{00000000-0005-0000-0000-000040460000}"/>
    <cellStyle name="20% - Accent5 8" xfId="48380" hidden="1" xr:uid="{00000000-0005-0000-0000-000041460000}"/>
    <cellStyle name="20% - Accent5 8" xfId="48456" hidden="1" xr:uid="{00000000-0005-0000-0000-000042460000}"/>
    <cellStyle name="20% - Accent5 8" xfId="48535" hidden="1" xr:uid="{00000000-0005-0000-0000-000043460000}"/>
    <cellStyle name="20% - Accent5 8" xfId="48626" hidden="1" xr:uid="{00000000-0005-0000-0000-000044460000}"/>
    <cellStyle name="20% - Accent5 8" xfId="48257" hidden="1" xr:uid="{00000000-0005-0000-0000-000045460000}"/>
    <cellStyle name="20% - Accent5 8" xfId="48285" hidden="1" xr:uid="{00000000-0005-0000-0000-000046460000}"/>
    <cellStyle name="20% - Accent5 8" xfId="48975" hidden="1" xr:uid="{00000000-0005-0000-0000-000047460000}"/>
    <cellStyle name="20% - Accent5 8" xfId="49051" hidden="1" xr:uid="{00000000-0005-0000-0000-000048460000}"/>
    <cellStyle name="20% - Accent5 8" xfId="49129" hidden="1" xr:uid="{00000000-0005-0000-0000-000049460000}"/>
    <cellStyle name="20% - Accent5 8" xfId="49208" hidden="1" xr:uid="{00000000-0005-0000-0000-00004A460000}"/>
    <cellStyle name="20% - Accent5 8" xfId="48167" hidden="1" xr:uid="{00000000-0005-0000-0000-00004B460000}"/>
    <cellStyle name="20% - Accent5 8" xfId="48836" hidden="1" xr:uid="{00000000-0005-0000-0000-00004C460000}"/>
    <cellStyle name="20% - Accent5 8" xfId="49507" hidden="1" xr:uid="{00000000-0005-0000-0000-00004D460000}"/>
    <cellStyle name="20% - Accent5 8" xfId="49583" hidden="1" xr:uid="{00000000-0005-0000-0000-00004E460000}"/>
    <cellStyle name="20% - Accent5 8" xfId="49661" hidden="1" xr:uid="{00000000-0005-0000-0000-00004F460000}"/>
    <cellStyle name="20% - Accent5 8" xfId="49844" hidden="1" xr:uid="{00000000-0005-0000-0000-000050460000}"/>
    <cellStyle name="20% - Accent5 8" xfId="49920" hidden="1" xr:uid="{00000000-0005-0000-0000-000051460000}"/>
    <cellStyle name="20% - Accent5 8" xfId="49998" hidden="1" xr:uid="{00000000-0005-0000-0000-000052460000}"/>
    <cellStyle name="20% - Accent5 8" xfId="50181" hidden="1" xr:uid="{00000000-0005-0000-0000-000053460000}"/>
    <cellStyle name="20% - Accent5 8" xfId="50257" hidden="1" xr:uid="{00000000-0005-0000-0000-000054460000}"/>
    <cellStyle name="20% - Accent5 9" xfId="127" hidden="1" xr:uid="{00000000-0005-0000-0000-000055460000}"/>
    <cellStyle name="20% - Accent5 9" xfId="205" hidden="1" xr:uid="{00000000-0005-0000-0000-000056460000}"/>
    <cellStyle name="20% - Accent5 9" xfId="294" hidden="1" xr:uid="{00000000-0005-0000-0000-000057460000}"/>
    <cellStyle name="20% - Accent5 9" xfId="561" hidden="1" xr:uid="{00000000-0005-0000-0000-000058460000}"/>
    <cellStyle name="20% - Accent5 9" xfId="1923" hidden="1" xr:uid="{00000000-0005-0000-0000-000059460000}"/>
    <cellStyle name="20% - Accent5 9" xfId="2071" hidden="1" xr:uid="{00000000-0005-0000-0000-00005A460000}"/>
    <cellStyle name="20% - Accent5 9" xfId="2252" hidden="1" xr:uid="{00000000-0005-0000-0000-00005B460000}"/>
    <cellStyle name="20% - Accent5 9" xfId="2552" hidden="1" xr:uid="{00000000-0005-0000-0000-00005C460000}"/>
    <cellStyle name="20% - Accent5 9" xfId="1668" hidden="1" xr:uid="{00000000-0005-0000-0000-00005D460000}"/>
    <cellStyle name="20% - Accent5 9" xfId="1766" hidden="1" xr:uid="{00000000-0005-0000-0000-00005E460000}"/>
    <cellStyle name="20% - Accent5 9" xfId="3468" hidden="1" xr:uid="{00000000-0005-0000-0000-00005F460000}"/>
    <cellStyle name="20% - Accent5 9" xfId="3611" hidden="1" xr:uid="{00000000-0005-0000-0000-000060460000}"/>
    <cellStyle name="20% - Accent5 9" xfId="3770" hidden="1" xr:uid="{00000000-0005-0000-0000-000061460000}"/>
    <cellStyle name="20% - Accent5 9" xfId="4032" hidden="1" xr:uid="{00000000-0005-0000-0000-000062460000}"/>
    <cellStyle name="20% - Accent5 9" xfId="1316" hidden="1" xr:uid="{00000000-0005-0000-0000-000063460000}"/>
    <cellStyle name="20% - Accent5 9" xfId="1722" hidden="1" xr:uid="{00000000-0005-0000-0000-000064460000}"/>
    <cellStyle name="20% - Accent5 9" xfId="4979" hidden="1" xr:uid="{00000000-0005-0000-0000-000065460000}"/>
    <cellStyle name="20% - Accent5 9" xfId="5078" hidden="1" xr:uid="{00000000-0005-0000-0000-000066460000}"/>
    <cellStyle name="20% - Accent5 9" xfId="5272" hidden="1" xr:uid="{00000000-0005-0000-0000-000067460000}"/>
    <cellStyle name="20% - Accent5 9" xfId="5973" hidden="1" xr:uid="{00000000-0005-0000-0000-000068460000}"/>
    <cellStyle name="20% - Accent5 9" xfId="6119" hidden="1" xr:uid="{00000000-0005-0000-0000-000069460000}"/>
    <cellStyle name="20% - Accent5 9" xfId="6298" hidden="1" xr:uid="{00000000-0005-0000-0000-00006A460000}"/>
    <cellStyle name="20% - Accent5 9" xfId="6986" hidden="1" xr:uid="{00000000-0005-0000-0000-00006B460000}"/>
    <cellStyle name="20% - Accent5 9" xfId="7096" hidden="1" xr:uid="{00000000-0005-0000-0000-00006C460000}"/>
    <cellStyle name="20% - Accent5 9" xfId="7783" hidden="1" xr:uid="{00000000-0005-0000-0000-00006D460000}"/>
    <cellStyle name="20% - Accent5 9" xfId="7857" hidden="1" xr:uid="{00000000-0005-0000-0000-00006E460000}"/>
    <cellStyle name="20% - Accent5 9" xfId="7933" hidden="1" xr:uid="{00000000-0005-0000-0000-00006F460000}"/>
    <cellStyle name="20% - Accent5 9" xfId="8011" hidden="1" xr:uid="{00000000-0005-0000-0000-000070460000}"/>
    <cellStyle name="20% - Accent5 9" xfId="8596" hidden="1" xr:uid="{00000000-0005-0000-0000-000071460000}"/>
    <cellStyle name="20% - Accent5 9" xfId="8672" hidden="1" xr:uid="{00000000-0005-0000-0000-000072460000}"/>
    <cellStyle name="20% - Accent5 9" xfId="8751" hidden="1" xr:uid="{00000000-0005-0000-0000-000073460000}"/>
    <cellStyle name="20% - Accent5 9" xfId="8857" hidden="1" xr:uid="{00000000-0005-0000-0000-000074460000}"/>
    <cellStyle name="20% - Accent5 9" xfId="8437" hidden="1" xr:uid="{00000000-0005-0000-0000-000075460000}"/>
    <cellStyle name="20% - Accent5 9" xfId="8517" hidden="1" xr:uid="{00000000-0005-0000-0000-000076460000}"/>
    <cellStyle name="20% - Accent5 9" xfId="9191" hidden="1" xr:uid="{00000000-0005-0000-0000-000077460000}"/>
    <cellStyle name="20% - Accent5 9" xfId="9267" hidden="1" xr:uid="{00000000-0005-0000-0000-000078460000}"/>
    <cellStyle name="20% - Accent5 9" xfId="9345" hidden="1" xr:uid="{00000000-0005-0000-0000-000079460000}"/>
    <cellStyle name="20% - Accent5 9" xfId="9428" hidden="1" xr:uid="{00000000-0005-0000-0000-00007A460000}"/>
    <cellStyle name="20% - Accent5 9" xfId="8296" hidden="1" xr:uid="{00000000-0005-0000-0000-00007B460000}"/>
    <cellStyle name="20% - Accent5 9" xfId="8480" hidden="1" xr:uid="{00000000-0005-0000-0000-00007C460000}"/>
    <cellStyle name="20% - Accent5 9" xfId="9723" hidden="1" xr:uid="{00000000-0005-0000-0000-00007D460000}"/>
    <cellStyle name="20% - Accent5 9" xfId="9799" hidden="1" xr:uid="{00000000-0005-0000-0000-00007E460000}"/>
    <cellStyle name="20% - Accent5 9" xfId="9877" hidden="1" xr:uid="{00000000-0005-0000-0000-00007F460000}"/>
    <cellStyle name="20% - Accent5 9" xfId="10060" hidden="1" xr:uid="{00000000-0005-0000-0000-000080460000}"/>
    <cellStyle name="20% - Accent5 9" xfId="10136" hidden="1" xr:uid="{00000000-0005-0000-0000-000081460000}"/>
    <cellStyle name="20% - Accent5 9" xfId="10214" hidden="1" xr:uid="{00000000-0005-0000-0000-000082460000}"/>
    <cellStyle name="20% - Accent5 9" xfId="10397" hidden="1" xr:uid="{00000000-0005-0000-0000-000083460000}"/>
    <cellStyle name="20% - Accent5 9" xfId="10473" hidden="1" xr:uid="{00000000-0005-0000-0000-000084460000}"/>
    <cellStyle name="20% - Accent5 9" xfId="10575" hidden="1" xr:uid="{00000000-0005-0000-0000-000085460000}"/>
    <cellStyle name="20% - Accent5 9" xfId="10649" hidden="1" xr:uid="{00000000-0005-0000-0000-000086460000}"/>
    <cellStyle name="20% - Accent5 9" xfId="10725" hidden="1" xr:uid="{00000000-0005-0000-0000-000087460000}"/>
    <cellStyle name="20% - Accent5 9" xfId="10803" hidden="1" xr:uid="{00000000-0005-0000-0000-000088460000}"/>
    <cellStyle name="20% - Accent5 9" xfId="11388" hidden="1" xr:uid="{00000000-0005-0000-0000-000089460000}"/>
    <cellStyle name="20% - Accent5 9" xfId="11464" hidden="1" xr:uid="{00000000-0005-0000-0000-00008A460000}"/>
    <cellStyle name="20% - Accent5 9" xfId="11543" hidden="1" xr:uid="{00000000-0005-0000-0000-00008B460000}"/>
    <cellStyle name="20% - Accent5 9" xfId="11649" hidden="1" xr:uid="{00000000-0005-0000-0000-00008C460000}"/>
    <cellStyle name="20% - Accent5 9" xfId="11229" hidden="1" xr:uid="{00000000-0005-0000-0000-00008D460000}"/>
    <cellStyle name="20% - Accent5 9" xfId="11309" hidden="1" xr:uid="{00000000-0005-0000-0000-00008E460000}"/>
    <cellStyle name="20% - Accent5 9" xfId="11983" hidden="1" xr:uid="{00000000-0005-0000-0000-00008F460000}"/>
    <cellStyle name="20% - Accent5 9" xfId="12059" hidden="1" xr:uid="{00000000-0005-0000-0000-000090460000}"/>
    <cellStyle name="20% - Accent5 9" xfId="12137" hidden="1" xr:uid="{00000000-0005-0000-0000-000091460000}"/>
    <cellStyle name="20% - Accent5 9" xfId="12220" hidden="1" xr:uid="{00000000-0005-0000-0000-000092460000}"/>
    <cellStyle name="20% - Accent5 9" xfId="11088" hidden="1" xr:uid="{00000000-0005-0000-0000-000093460000}"/>
    <cellStyle name="20% - Accent5 9" xfId="11272" hidden="1" xr:uid="{00000000-0005-0000-0000-000094460000}"/>
    <cellStyle name="20% - Accent5 9" xfId="12515" hidden="1" xr:uid="{00000000-0005-0000-0000-000095460000}"/>
    <cellStyle name="20% - Accent5 9" xfId="12591" hidden="1" xr:uid="{00000000-0005-0000-0000-000096460000}"/>
    <cellStyle name="20% - Accent5 9" xfId="12669" hidden="1" xr:uid="{00000000-0005-0000-0000-000097460000}"/>
    <cellStyle name="20% - Accent5 9" xfId="12852" hidden="1" xr:uid="{00000000-0005-0000-0000-000098460000}"/>
    <cellStyle name="20% - Accent5 9" xfId="12928" hidden="1" xr:uid="{00000000-0005-0000-0000-000099460000}"/>
    <cellStyle name="20% - Accent5 9" xfId="13006" hidden="1" xr:uid="{00000000-0005-0000-0000-00009A460000}"/>
    <cellStyle name="20% - Accent5 9" xfId="13189" hidden="1" xr:uid="{00000000-0005-0000-0000-00009B460000}"/>
    <cellStyle name="20% - Accent5 9" xfId="13265" hidden="1" xr:uid="{00000000-0005-0000-0000-00009C460000}"/>
    <cellStyle name="20% - Accent5 9" xfId="7564" hidden="1" xr:uid="{00000000-0005-0000-0000-00009D460000}"/>
    <cellStyle name="20% - Accent5 9" xfId="7490" hidden="1" xr:uid="{00000000-0005-0000-0000-00009E460000}"/>
    <cellStyle name="20% - Accent5 9" xfId="7410" hidden="1" xr:uid="{00000000-0005-0000-0000-00009F460000}"/>
    <cellStyle name="20% - Accent5 9" xfId="7327" hidden="1" xr:uid="{00000000-0005-0000-0000-0000A0460000}"/>
    <cellStyle name="20% - Accent5 9" xfId="5554" hidden="1" xr:uid="{00000000-0005-0000-0000-0000A1460000}"/>
    <cellStyle name="20% - Accent5 9" xfId="5469" hidden="1" xr:uid="{00000000-0005-0000-0000-0000A2460000}"/>
    <cellStyle name="20% - Accent5 9" xfId="5377" hidden="1" xr:uid="{00000000-0005-0000-0000-0000A3460000}"/>
    <cellStyle name="20% - Accent5 9" xfId="4946" hidden="1" xr:uid="{00000000-0005-0000-0000-0000A4460000}"/>
    <cellStyle name="20% - Accent5 9" xfId="5909" hidden="1" xr:uid="{00000000-0005-0000-0000-0000A5460000}"/>
    <cellStyle name="20% - Accent5 9" xfId="5773" hidden="1" xr:uid="{00000000-0005-0000-0000-0000A6460000}"/>
    <cellStyle name="20% - Accent5 9" xfId="3876" hidden="1" xr:uid="{00000000-0005-0000-0000-0000A7460000}"/>
    <cellStyle name="20% - Accent5 9" xfId="3709" hidden="1" xr:uid="{00000000-0005-0000-0000-0000A8460000}"/>
    <cellStyle name="20% - Accent5 9" xfId="3534" hidden="1" xr:uid="{00000000-0005-0000-0000-0000A9460000}"/>
    <cellStyle name="20% - Accent5 9" xfId="3364" hidden="1" xr:uid="{00000000-0005-0000-0000-0000AA460000}"/>
    <cellStyle name="20% - Accent5 9" xfId="6483" hidden="1" xr:uid="{00000000-0005-0000-0000-0000AB460000}"/>
    <cellStyle name="20% - Accent5 9" xfId="5824" hidden="1" xr:uid="{00000000-0005-0000-0000-0000AC460000}"/>
    <cellStyle name="20% - Accent5 9" xfId="2231" hidden="1" xr:uid="{00000000-0005-0000-0000-0000AD460000}"/>
    <cellStyle name="20% - Accent5 9" xfId="2018" hidden="1" xr:uid="{00000000-0005-0000-0000-0000AE460000}"/>
    <cellStyle name="20% - Accent5 9" xfId="1848" hidden="1" xr:uid="{00000000-0005-0000-0000-0000AF460000}"/>
    <cellStyle name="20% - Accent5 9" xfId="1145" hidden="1" xr:uid="{00000000-0005-0000-0000-0000B0460000}"/>
    <cellStyle name="20% - Accent5 9" xfId="1015" hidden="1" xr:uid="{00000000-0005-0000-0000-0000B1460000}"/>
    <cellStyle name="20% - Accent5 9" xfId="876" hidden="1" xr:uid="{00000000-0005-0000-0000-0000B2460000}"/>
    <cellStyle name="20% - Accent5 9" xfId="13334" hidden="1" xr:uid="{00000000-0005-0000-0000-0000B3460000}"/>
    <cellStyle name="20% - Accent5 9" xfId="13413" hidden="1" xr:uid="{00000000-0005-0000-0000-0000B4460000}"/>
    <cellStyle name="20% - Accent5 9" xfId="13938" hidden="1" xr:uid="{00000000-0005-0000-0000-0000B5460000}"/>
    <cellStyle name="20% - Accent5 9" xfId="14012" hidden="1" xr:uid="{00000000-0005-0000-0000-0000B6460000}"/>
    <cellStyle name="20% - Accent5 9" xfId="14088" hidden="1" xr:uid="{00000000-0005-0000-0000-0000B7460000}"/>
    <cellStyle name="20% - Accent5 9" xfId="14166" hidden="1" xr:uid="{00000000-0005-0000-0000-0000B8460000}"/>
    <cellStyle name="20% - Accent5 9" xfId="14751" hidden="1" xr:uid="{00000000-0005-0000-0000-0000B9460000}"/>
    <cellStyle name="20% - Accent5 9" xfId="14827" hidden="1" xr:uid="{00000000-0005-0000-0000-0000BA460000}"/>
    <cellStyle name="20% - Accent5 9" xfId="14906" hidden="1" xr:uid="{00000000-0005-0000-0000-0000BB460000}"/>
    <cellStyle name="20% - Accent5 9" xfId="15012" hidden="1" xr:uid="{00000000-0005-0000-0000-0000BC460000}"/>
    <cellStyle name="20% - Accent5 9" xfId="14592" hidden="1" xr:uid="{00000000-0005-0000-0000-0000BD460000}"/>
    <cellStyle name="20% - Accent5 9" xfId="14672" hidden="1" xr:uid="{00000000-0005-0000-0000-0000BE460000}"/>
    <cellStyle name="20% - Accent5 9" xfId="15346" hidden="1" xr:uid="{00000000-0005-0000-0000-0000BF460000}"/>
    <cellStyle name="20% - Accent5 9" xfId="15422" hidden="1" xr:uid="{00000000-0005-0000-0000-0000C0460000}"/>
    <cellStyle name="20% - Accent5 9" xfId="15500" hidden="1" xr:uid="{00000000-0005-0000-0000-0000C1460000}"/>
    <cellStyle name="20% - Accent5 9" xfId="15583" hidden="1" xr:uid="{00000000-0005-0000-0000-0000C2460000}"/>
    <cellStyle name="20% - Accent5 9" xfId="14451" hidden="1" xr:uid="{00000000-0005-0000-0000-0000C3460000}"/>
    <cellStyle name="20% - Accent5 9" xfId="14635" hidden="1" xr:uid="{00000000-0005-0000-0000-0000C4460000}"/>
    <cellStyle name="20% - Accent5 9" xfId="15878" hidden="1" xr:uid="{00000000-0005-0000-0000-0000C5460000}"/>
    <cellStyle name="20% - Accent5 9" xfId="15954" hidden="1" xr:uid="{00000000-0005-0000-0000-0000C6460000}"/>
    <cellStyle name="20% - Accent5 9" xfId="16032" hidden="1" xr:uid="{00000000-0005-0000-0000-0000C7460000}"/>
    <cellStyle name="20% - Accent5 9" xfId="16215" hidden="1" xr:uid="{00000000-0005-0000-0000-0000C8460000}"/>
    <cellStyle name="20% - Accent5 9" xfId="16291" hidden="1" xr:uid="{00000000-0005-0000-0000-0000C9460000}"/>
    <cellStyle name="20% - Accent5 9" xfId="16369" hidden="1" xr:uid="{00000000-0005-0000-0000-0000CA460000}"/>
    <cellStyle name="20% - Accent5 9" xfId="16552" hidden="1" xr:uid="{00000000-0005-0000-0000-0000CB460000}"/>
    <cellStyle name="20% - Accent5 9" xfId="16628" hidden="1" xr:uid="{00000000-0005-0000-0000-0000CC460000}"/>
    <cellStyle name="20% - Accent5 9" xfId="16730" hidden="1" xr:uid="{00000000-0005-0000-0000-0000CD460000}"/>
    <cellStyle name="20% - Accent5 9" xfId="16804" hidden="1" xr:uid="{00000000-0005-0000-0000-0000CE460000}"/>
    <cellStyle name="20% - Accent5 9" xfId="16880" hidden="1" xr:uid="{00000000-0005-0000-0000-0000CF460000}"/>
    <cellStyle name="20% - Accent5 9" xfId="16958" hidden="1" xr:uid="{00000000-0005-0000-0000-0000D0460000}"/>
    <cellStyle name="20% - Accent5 9" xfId="17543" hidden="1" xr:uid="{00000000-0005-0000-0000-0000D1460000}"/>
    <cellStyle name="20% - Accent5 9" xfId="17619" hidden="1" xr:uid="{00000000-0005-0000-0000-0000D2460000}"/>
    <cellStyle name="20% - Accent5 9" xfId="17698" hidden="1" xr:uid="{00000000-0005-0000-0000-0000D3460000}"/>
    <cellStyle name="20% - Accent5 9" xfId="17804" hidden="1" xr:uid="{00000000-0005-0000-0000-0000D4460000}"/>
    <cellStyle name="20% - Accent5 9" xfId="17384" hidden="1" xr:uid="{00000000-0005-0000-0000-0000D5460000}"/>
    <cellStyle name="20% - Accent5 9" xfId="17464" hidden="1" xr:uid="{00000000-0005-0000-0000-0000D6460000}"/>
    <cellStyle name="20% - Accent5 9" xfId="18138" hidden="1" xr:uid="{00000000-0005-0000-0000-0000D7460000}"/>
    <cellStyle name="20% - Accent5 9" xfId="18214" hidden="1" xr:uid="{00000000-0005-0000-0000-0000D8460000}"/>
    <cellStyle name="20% - Accent5 9" xfId="18292" hidden="1" xr:uid="{00000000-0005-0000-0000-0000D9460000}"/>
    <cellStyle name="20% - Accent5 9" xfId="18375" hidden="1" xr:uid="{00000000-0005-0000-0000-0000DA460000}"/>
    <cellStyle name="20% - Accent5 9" xfId="17243" hidden="1" xr:uid="{00000000-0005-0000-0000-0000DB460000}"/>
    <cellStyle name="20% - Accent5 9" xfId="17427" hidden="1" xr:uid="{00000000-0005-0000-0000-0000DC460000}"/>
    <cellStyle name="20% - Accent5 9" xfId="18670" hidden="1" xr:uid="{00000000-0005-0000-0000-0000DD460000}"/>
    <cellStyle name="20% - Accent5 9" xfId="18746" hidden="1" xr:uid="{00000000-0005-0000-0000-0000DE460000}"/>
    <cellStyle name="20% - Accent5 9" xfId="18824" hidden="1" xr:uid="{00000000-0005-0000-0000-0000DF460000}"/>
    <cellStyle name="20% - Accent5 9" xfId="19007" hidden="1" xr:uid="{00000000-0005-0000-0000-0000E0460000}"/>
    <cellStyle name="20% - Accent5 9" xfId="19083" hidden="1" xr:uid="{00000000-0005-0000-0000-0000E1460000}"/>
    <cellStyle name="20% - Accent5 9" xfId="19161" hidden="1" xr:uid="{00000000-0005-0000-0000-0000E2460000}"/>
    <cellStyle name="20% - Accent5 9" xfId="19344" hidden="1" xr:uid="{00000000-0005-0000-0000-0000E3460000}"/>
    <cellStyle name="20% - Accent5 9" xfId="19420" hidden="1" xr:uid="{00000000-0005-0000-0000-0000E4460000}"/>
    <cellStyle name="20% - Accent5 9" xfId="13824" hidden="1" xr:uid="{00000000-0005-0000-0000-0000E5460000}"/>
    <cellStyle name="20% - Accent5 9" xfId="13750" hidden="1" xr:uid="{00000000-0005-0000-0000-0000E6460000}"/>
    <cellStyle name="20% - Accent5 9" xfId="13670" hidden="1" xr:uid="{00000000-0005-0000-0000-0000E7460000}"/>
    <cellStyle name="20% - Accent5 9" xfId="13587" hidden="1" xr:uid="{00000000-0005-0000-0000-0000E8460000}"/>
    <cellStyle name="20% - Accent5 9" xfId="6415" hidden="1" xr:uid="{00000000-0005-0000-0000-0000E9460000}"/>
    <cellStyle name="20% - Accent5 9" xfId="6219" hidden="1" xr:uid="{00000000-0005-0000-0000-0000EA460000}"/>
    <cellStyle name="20% - Accent5 9" xfId="5958" hidden="1" xr:uid="{00000000-0005-0000-0000-0000EB460000}"/>
    <cellStyle name="20% - Accent5 9" xfId="5573" hidden="1" xr:uid="{00000000-0005-0000-0000-0000EC460000}"/>
    <cellStyle name="20% - Accent5 9" xfId="6759" hidden="1" xr:uid="{00000000-0005-0000-0000-0000ED460000}"/>
    <cellStyle name="20% - Accent5 9" xfId="6570" hidden="1" xr:uid="{00000000-0005-0000-0000-0000EE460000}"/>
    <cellStyle name="20% - Accent5 9" xfId="4284" hidden="1" xr:uid="{00000000-0005-0000-0000-0000EF460000}"/>
    <cellStyle name="20% - Accent5 9" xfId="4098" hidden="1" xr:uid="{00000000-0005-0000-0000-0000F0460000}"/>
    <cellStyle name="20% - Accent5 9" xfId="4006" hidden="1" xr:uid="{00000000-0005-0000-0000-0000F1460000}"/>
    <cellStyle name="20% - Accent5 9" xfId="3584" hidden="1" xr:uid="{00000000-0005-0000-0000-0000F2460000}"/>
    <cellStyle name="20% - Accent5 9" xfId="7143" hidden="1" xr:uid="{00000000-0005-0000-0000-0000F3460000}"/>
    <cellStyle name="20% - Accent5 9" xfId="6614" hidden="1" xr:uid="{00000000-0005-0000-0000-0000F4460000}"/>
    <cellStyle name="20% - Accent5 9" xfId="2497" hidden="1" xr:uid="{00000000-0005-0000-0000-0000F5460000}"/>
    <cellStyle name="20% - Accent5 9" xfId="2398" hidden="1" xr:uid="{00000000-0005-0000-0000-0000F6460000}"/>
    <cellStyle name="20% - Accent5 9" xfId="2209" hidden="1" xr:uid="{00000000-0005-0000-0000-0000F7460000}"/>
    <cellStyle name="20% - Accent5 9" xfId="1247" hidden="1" xr:uid="{00000000-0005-0000-0000-0000F8460000}"/>
    <cellStyle name="20% - Accent5 9" xfId="1138" hidden="1" xr:uid="{00000000-0005-0000-0000-0000F9460000}"/>
    <cellStyle name="20% - Accent5 9" xfId="946" hidden="1" xr:uid="{00000000-0005-0000-0000-0000FA460000}"/>
    <cellStyle name="20% - Accent5 9" xfId="19482" hidden="1" xr:uid="{00000000-0005-0000-0000-0000FB460000}"/>
    <cellStyle name="20% - Accent5 9" xfId="19558" hidden="1" xr:uid="{00000000-0005-0000-0000-0000FC460000}"/>
    <cellStyle name="20% - Accent5 9" xfId="19660" hidden="1" xr:uid="{00000000-0005-0000-0000-0000FD460000}"/>
    <cellStyle name="20% - Accent5 9" xfId="19734" hidden="1" xr:uid="{00000000-0005-0000-0000-0000FE460000}"/>
    <cellStyle name="20% - Accent5 9" xfId="19810" hidden="1" xr:uid="{00000000-0005-0000-0000-0000FF460000}"/>
    <cellStyle name="20% - Accent5 9" xfId="19888" hidden="1" xr:uid="{00000000-0005-0000-0000-000000470000}"/>
    <cellStyle name="20% - Accent5 9" xfId="20473" hidden="1" xr:uid="{00000000-0005-0000-0000-000001470000}"/>
    <cellStyle name="20% - Accent5 9" xfId="20549" hidden="1" xr:uid="{00000000-0005-0000-0000-000002470000}"/>
    <cellStyle name="20% - Accent5 9" xfId="20628" hidden="1" xr:uid="{00000000-0005-0000-0000-000003470000}"/>
    <cellStyle name="20% - Accent5 9" xfId="20734" hidden="1" xr:uid="{00000000-0005-0000-0000-000004470000}"/>
    <cellStyle name="20% - Accent5 9" xfId="20314" hidden="1" xr:uid="{00000000-0005-0000-0000-000005470000}"/>
    <cellStyle name="20% - Accent5 9" xfId="20394" hidden="1" xr:uid="{00000000-0005-0000-0000-000006470000}"/>
    <cellStyle name="20% - Accent5 9" xfId="21068" hidden="1" xr:uid="{00000000-0005-0000-0000-000007470000}"/>
    <cellStyle name="20% - Accent5 9" xfId="21144" hidden="1" xr:uid="{00000000-0005-0000-0000-000008470000}"/>
    <cellStyle name="20% - Accent5 9" xfId="21222" hidden="1" xr:uid="{00000000-0005-0000-0000-000009470000}"/>
    <cellStyle name="20% - Accent5 9" xfId="21305" hidden="1" xr:uid="{00000000-0005-0000-0000-00000A470000}"/>
    <cellStyle name="20% - Accent5 9" xfId="20173" hidden="1" xr:uid="{00000000-0005-0000-0000-00000B470000}"/>
    <cellStyle name="20% - Accent5 9" xfId="20357" hidden="1" xr:uid="{00000000-0005-0000-0000-00000C470000}"/>
    <cellStyle name="20% - Accent5 9" xfId="21600" hidden="1" xr:uid="{00000000-0005-0000-0000-00000D470000}"/>
    <cellStyle name="20% - Accent5 9" xfId="21676" hidden="1" xr:uid="{00000000-0005-0000-0000-00000E470000}"/>
    <cellStyle name="20% - Accent5 9" xfId="21754" hidden="1" xr:uid="{00000000-0005-0000-0000-00000F470000}"/>
    <cellStyle name="20% - Accent5 9" xfId="21937" hidden="1" xr:uid="{00000000-0005-0000-0000-000010470000}"/>
    <cellStyle name="20% - Accent5 9" xfId="22013" hidden="1" xr:uid="{00000000-0005-0000-0000-000011470000}"/>
    <cellStyle name="20% - Accent5 9" xfId="22091" hidden="1" xr:uid="{00000000-0005-0000-0000-000012470000}"/>
    <cellStyle name="20% - Accent5 9" xfId="22274" hidden="1" xr:uid="{00000000-0005-0000-0000-000013470000}"/>
    <cellStyle name="20% - Accent5 9" xfId="22350" hidden="1" xr:uid="{00000000-0005-0000-0000-000014470000}"/>
    <cellStyle name="20% - Accent5 9" xfId="22452" hidden="1" xr:uid="{00000000-0005-0000-0000-000015470000}"/>
    <cellStyle name="20% - Accent5 9" xfId="22526" hidden="1" xr:uid="{00000000-0005-0000-0000-000016470000}"/>
    <cellStyle name="20% - Accent5 9" xfId="22602" hidden="1" xr:uid="{00000000-0005-0000-0000-000017470000}"/>
    <cellStyle name="20% - Accent5 9" xfId="22680" hidden="1" xr:uid="{00000000-0005-0000-0000-000018470000}"/>
    <cellStyle name="20% - Accent5 9" xfId="23265" hidden="1" xr:uid="{00000000-0005-0000-0000-000019470000}"/>
    <cellStyle name="20% - Accent5 9" xfId="23341" hidden="1" xr:uid="{00000000-0005-0000-0000-00001A470000}"/>
    <cellStyle name="20% - Accent5 9" xfId="23420" hidden="1" xr:uid="{00000000-0005-0000-0000-00001B470000}"/>
    <cellStyle name="20% - Accent5 9" xfId="23526" hidden="1" xr:uid="{00000000-0005-0000-0000-00001C470000}"/>
    <cellStyle name="20% - Accent5 9" xfId="23106" hidden="1" xr:uid="{00000000-0005-0000-0000-00001D470000}"/>
    <cellStyle name="20% - Accent5 9" xfId="23186" hidden="1" xr:uid="{00000000-0005-0000-0000-00001E470000}"/>
    <cellStyle name="20% - Accent5 9" xfId="23860" hidden="1" xr:uid="{00000000-0005-0000-0000-00001F470000}"/>
    <cellStyle name="20% - Accent5 9" xfId="23936" hidden="1" xr:uid="{00000000-0005-0000-0000-000020470000}"/>
    <cellStyle name="20% - Accent5 9" xfId="24014" hidden="1" xr:uid="{00000000-0005-0000-0000-000021470000}"/>
    <cellStyle name="20% - Accent5 9" xfId="24097" hidden="1" xr:uid="{00000000-0005-0000-0000-000022470000}"/>
    <cellStyle name="20% - Accent5 9" xfId="22965" hidden="1" xr:uid="{00000000-0005-0000-0000-000023470000}"/>
    <cellStyle name="20% - Accent5 9" xfId="23149" hidden="1" xr:uid="{00000000-0005-0000-0000-000024470000}"/>
    <cellStyle name="20% - Accent5 9" xfId="24392" hidden="1" xr:uid="{00000000-0005-0000-0000-000025470000}"/>
    <cellStyle name="20% - Accent5 9" xfId="24468" hidden="1" xr:uid="{00000000-0005-0000-0000-000026470000}"/>
    <cellStyle name="20% - Accent5 9" xfId="24546" hidden="1" xr:uid="{00000000-0005-0000-0000-000027470000}"/>
    <cellStyle name="20% - Accent5 9" xfId="24729" hidden="1" xr:uid="{00000000-0005-0000-0000-000028470000}"/>
    <cellStyle name="20% - Accent5 9" xfId="24805" hidden="1" xr:uid="{00000000-0005-0000-0000-000029470000}"/>
    <cellStyle name="20% - Accent5 9" xfId="24883" hidden="1" xr:uid="{00000000-0005-0000-0000-00002A470000}"/>
    <cellStyle name="20% - Accent5 9" xfId="25066" hidden="1" xr:uid="{00000000-0005-0000-0000-00002B470000}"/>
    <cellStyle name="20% - Accent5 9" xfId="25142" hidden="1" xr:uid="{00000000-0005-0000-0000-00002C470000}"/>
    <cellStyle name="20% - Accent5 9" xfId="25255" hidden="1" xr:uid="{00000000-0005-0000-0000-00002D470000}"/>
    <cellStyle name="20% - Accent5 9" xfId="25333" hidden="1" xr:uid="{00000000-0005-0000-0000-00002E470000}"/>
    <cellStyle name="20% - Accent5 9" xfId="25422" hidden="1" xr:uid="{00000000-0005-0000-0000-00002F470000}"/>
    <cellStyle name="20% - Accent5 9" xfId="25689" hidden="1" xr:uid="{00000000-0005-0000-0000-000030470000}"/>
    <cellStyle name="20% - Accent5 9" xfId="27051" hidden="1" xr:uid="{00000000-0005-0000-0000-000031470000}"/>
    <cellStyle name="20% - Accent5 9" xfId="27199" hidden="1" xr:uid="{00000000-0005-0000-0000-000032470000}"/>
    <cellStyle name="20% - Accent5 9" xfId="27380" hidden="1" xr:uid="{00000000-0005-0000-0000-000033470000}"/>
    <cellStyle name="20% - Accent5 9" xfId="27680" hidden="1" xr:uid="{00000000-0005-0000-0000-000034470000}"/>
    <cellStyle name="20% - Accent5 9" xfId="26796" hidden="1" xr:uid="{00000000-0005-0000-0000-000035470000}"/>
    <cellStyle name="20% - Accent5 9" xfId="26894" hidden="1" xr:uid="{00000000-0005-0000-0000-000036470000}"/>
    <cellStyle name="20% - Accent5 9" xfId="28596" hidden="1" xr:uid="{00000000-0005-0000-0000-000037470000}"/>
    <cellStyle name="20% - Accent5 9" xfId="28739" hidden="1" xr:uid="{00000000-0005-0000-0000-000038470000}"/>
    <cellStyle name="20% - Accent5 9" xfId="28898" hidden="1" xr:uid="{00000000-0005-0000-0000-000039470000}"/>
    <cellStyle name="20% - Accent5 9" xfId="29160" hidden="1" xr:uid="{00000000-0005-0000-0000-00003A470000}"/>
    <cellStyle name="20% - Accent5 9" xfId="26444" hidden="1" xr:uid="{00000000-0005-0000-0000-00003B470000}"/>
    <cellStyle name="20% - Accent5 9" xfId="26850" hidden="1" xr:uid="{00000000-0005-0000-0000-00003C470000}"/>
    <cellStyle name="20% - Accent5 9" xfId="30107" hidden="1" xr:uid="{00000000-0005-0000-0000-00003D470000}"/>
    <cellStyle name="20% - Accent5 9" xfId="30206" hidden="1" xr:uid="{00000000-0005-0000-0000-00003E470000}"/>
    <cellStyle name="20% - Accent5 9" xfId="30400" hidden="1" xr:uid="{00000000-0005-0000-0000-00003F470000}"/>
    <cellStyle name="20% - Accent5 9" xfId="31101" hidden="1" xr:uid="{00000000-0005-0000-0000-000040470000}"/>
    <cellStyle name="20% - Accent5 9" xfId="31247" hidden="1" xr:uid="{00000000-0005-0000-0000-000041470000}"/>
    <cellStyle name="20% - Accent5 9" xfId="31426" hidden="1" xr:uid="{00000000-0005-0000-0000-000042470000}"/>
    <cellStyle name="20% - Accent5 9" xfId="32114" hidden="1" xr:uid="{00000000-0005-0000-0000-000043470000}"/>
    <cellStyle name="20% - Accent5 9" xfId="32224" hidden="1" xr:uid="{00000000-0005-0000-0000-000044470000}"/>
    <cellStyle name="20% - Accent5 9" xfId="32911" hidden="1" xr:uid="{00000000-0005-0000-0000-000045470000}"/>
    <cellStyle name="20% - Accent5 9" xfId="32985" hidden="1" xr:uid="{00000000-0005-0000-0000-000046470000}"/>
    <cellStyle name="20% - Accent5 9" xfId="33061" hidden="1" xr:uid="{00000000-0005-0000-0000-000047470000}"/>
    <cellStyle name="20% - Accent5 9" xfId="33139" hidden="1" xr:uid="{00000000-0005-0000-0000-000048470000}"/>
    <cellStyle name="20% - Accent5 9" xfId="33724" hidden="1" xr:uid="{00000000-0005-0000-0000-000049470000}"/>
    <cellStyle name="20% - Accent5 9" xfId="33800" hidden="1" xr:uid="{00000000-0005-0000-0000-00004A470000}"/>
    <cellStyle name="20% - Accent5 9" xfId="33879" hidden="1" xr:uid="{00000000-0005-0000-0000-00004B470000}"/>
    <cellStyle name="20% - Accent5 9" xfId="33985" hidden="1" xr:uid="{00000000-0005-0000-0000-00004C470000}"/>
    <cellStyle name="20% - Accent5 9" xfId="33565" hidden="1" xr:uid="{00000000-0005-0000-0000-00004D470000}"/>
    <cellStyle name="20% - Accent5 9" xfId="33645" hidden="1" xr:uid="{00000000-0005-0000-0000-00004E470000}"/>
    <cellStyle name="20% - Accent5 9" xfId="34319" hidden="1" xr:uid="{00000000-0005-0000-0000-00004F470000}"/>
    <cellStyle name="20% - Accent5 9" xfId="34395" hidden="1" xr:uid="{00000000-0005-0000-0000-000050470000}"/>
    <cellStyle name="20% - Accent5 9" xfId="34473" hidden="1" xr:uid="{00000000-0005-0000-0000-000051470000}"/>
    <cellStyle name="20% - Accent5 9" xfId="34556" hidden="1" xr:uid="{00000000-0005-0000-0000-000052470000}"/>
    <cellStyle name="20% - Accent5 9" xfId="33424" hidden="1" xr:uid="{00000000-0005-0000-0000-000053470000}"/>
    <cellStyle name="20% - Accent5 9" xfId="33608" hidden="1" xr:uid="{00000000-0005-0000-0000-000054470000}"/>
    <cellStyle name="20% - Accent5 9" xfId="34851" hidden="1" xr:uid="{00000000-0005-0000-0000-000055470000}"/>
    <cellStyle name="20% - Accent5 9" xfId="34927" hidden="1" xr:uid="{00000000-0005-0000-0000-000056470000}"/>
    <cellStyle name="20% - Accent5 9" xfId="35005" hidden="1" xr:uid="{00000000-0005-0000-0000-000057470000}"/>
    <cellStyle name="20% - Accent5 9" xfId="35188" hidden="1" xr:uid="{00000000-0005-0000-0000-000058470000}"/>
    <cellStyle name="20% - Accent5 9" xfId="35264" hidden="1" xr:uid="{00000000-0005-0000-0000-000059470000}"/>
    <cellStyle name="20% - Accent5 9" xfId="35342" hidden="1" xr:uid="{00000000-0005-0000-0000-00005A470000}"/>
    <cellStyle name="20% - Accent5 9" xfId="35525" hidden="1" xr:uid="{00000000-0005-0000-0000-00005B470000}"/>
    <cellStyle name="20% - Accent5 9" xfId="35601" hidden="1" xr:uid="{00000000-0005-0000-0000-00005C470000}"/>
    <cellStyle name="20% - Accent5 9" xfId="35703" hidden="1" xr:uid="{00000000-0005-0000-0000-00005D470000}"/>
    <cellStyle name="20% - Accent5 9" xfId="35777" hidden="1" xr:uid="{00000000-0005-0000-0000-00005E470000}"/>
    <cellStyle name="20% - Accent5 9" xfId="35853" hidden="1" xr:uid="{00000000-0005-0000-0000-00005F470000}"/>
    <cellStyle name="20% - Accent5 9" xfId="35931" hidden="1" xr:uid="{00000000-0005-0000-0000-000060470000}"/>
    <cellStyle name="20% - Accent5 9" xfId="36516" hidden="1" xr:uid="{00000000-0005-0000-0000-000061470000}"/>
    <cellStyle name="20% - Accent5 9" xfId="36592" hidden="1" xr:uid="{00000000-0005-0000-0000-000062470000}"/>
    <cellStyle name="20% - Accent5 9" xfId="36671" hidden="1" xr:uid="{00000000-0005-0000-0000-000063470000}"/>
    <cellStyle name="20% - Accent5 9" xfId="36777" hidden="1" xr:uid="{00000000-0005-0000-0000-000064470000}"/>
    <cellStyle name="20% - Accent5 9" xfId="36357" hidden="1" xr:uid="{00000000-0005-0000-0000-000065470000}"/>
    <cellStyle name="20% - Accent5 9" xfId="36437" hidden="1" xr:uid="{00000000-0005-0000-0000-000066470000}"/>
    <cellStyle name="20% - Accent5 9" xfId="37111" hidden="1" xr:uid="{00000000-0005-0000-0000-000067470000}"/>
    <cellStyle name="20% - Accent5 9" xfId="37187" hidden="1" xr:uid="{00000000-0005-0000-0000-000068470000}"/>
    <cellStyle name="20% - Accent5 9" xfId="37265" hidden="1" xr:uid="{00000000-0005-0000-0000-000069470000}"/>
    <cellStyle name="20% - Accent5 9" xfId="37348" hidden="1" xr:uid="{00000000-0005-0000-0000-00006A470000}"/>
    <cellStyle name="20% - Accent5 9" xfId="36216" hidden="1" xr:uid="{00000000-0005-0000-0000-00006B470000}"/>
    <cellStyle name="20% - Accent5 9" xfId="36400" hidden="1" xr:uid="{00000000-0005-0000-0000-00006C470000}"/>
    <cellStyle name="20% - Accent5 9" xfId="37643" hidden="1" xr:uid="{00000000-0005-0000-0000-00006D470000}"/>
    <cellStyle name="20% - Accent5 9" xfId="37719" hidden="1" xr:uid="{00000000-0005-0000-0000-00006E470000}"/>
    <cellStyle name="20% - Accent5 9" xfId="37797" hidden="1" xr:uid="{00000000-0005-0000-0000-00006F470000}"/>
    <cellStyle name="20% - Accent5 9" xfId="37980" hidden="1" xr:uid="{00000000-0005-0000-0000-000070470000}"/>
    <cellStyle name="20% - Accent5 9" xfId="38056" hidden="1" xr:uid="{00000000-0005-0000-0000-000071470000}"/>
    <cellStyle name="20% - Accent5 9" xfId="38134" hidden="1" xr:uid="{00000000-0005-0000-0000-000072470000}"/>
    <cellStyle name="20% - Accent5 9" xfId="38317" hidden="1" xr:uid="{00000000-0005-0000-0000-000073470000}"/>
    <cellStyle name="20% - Accent5 9" xfId="38393" hidden="1" xr:uid="{00000000-0005-0000-0000-000074470000}"/>
    <cellStyle name="20% - Accent5 9" xfId="32692" hidden="1" xr:uid="{00000000-0005-0000-0000-000075470000}"/>
    <cellStyle name="20% - Accent5 9" xfId="32618" hidden="1" xr:uid="{00000000-0005-0000-0000-000076470000}"/>
    <cellStyle name="20% - Accent5 9" xfId="32538" hidden="1" xr:uid="{00000000-0005-0000-0000-000077470000}"/>
    <cellStyle name="20% - Accent5 9" xfId="32455" hidden="1" xr:uid="{00000000-0005-0000-0000-000078470000}"/>
    <cellStyle name="20% - Accent5 9" xfId="30682" hidden="1" xr:uid="{00000000-0005-0000-0000-000079470000}"/>
    <cellStyle name="20% - Accent5 9" xfId="30597" hidden="1" xr:uid="{00000000-0005-0000-0000-00007A470000}"/>
    <cellStyle name="20% - Accent5 9" xfId="30505" hidden="1" xr:uid="{00000000-0005-0000-0000-00007B470000}"/>
    <cellStyle name="20% - Accent5 9" xfId="30074" hidden="1" xr:uid="{00000000-0005-0000-0000-00007C470000}"/>
    <cellStyle name="20% - Accent5 9" xfId="31037" hidden="1" xr:uid="{00000000-0005-0000-0000-00007D470000}"/>
    <cellStyle name="20% - Accent5 9" xfId="30901" hidden="1" xr:uid="{00000000-0005-0000-0000-00007E470000}"/>
    <cellStyle name="20% - Accent5 9" xfId="29004" hidden="1" xr:uid="{00000000-0005-0000-0000-00007F470000}"/>
    <cellStyle name="20% - Accent5 9" xfId="28837" hidden="1" xr:uid="{00000000-0005-0000-0000-000080470000}"/>
    <cellStyle name="20% - Accent5 9" xfId="28662" hidden="1" xr:uid="{00000000-0005-0000-0000-000081470000}"/>
    <cellStyle name="20% - Accent5 9" xfId="28492" hidden="1" xr:uid="{00000000-0005-0000-0000-000082470000}"/>
    <cellStyle name="20% - Accent5 9" xfId="31611" hidden="1" xr:uid="{00000000-0005-0000-0000-000083470000}"/>
    <cellStyle name="20% - Accent5 9" xfId="30952" hidden="1" xr:uid="{00000000-0005-0000-0000-000084470000}"/>
    <cellStyle name="20% - Accent5 9" xfId="27359" hidden="1" xr:uid="{00000000-0005-0000-0000-000085470000}"/>
    <cellStyle name="20% - Accent5 9" xfId="27146" hidden="1" xr:uid="{00000000-0005-0000-0000-000086470000}"/>
    <cellStyle name="20% - Accent5 9" xfId="26976" hidden="1" xr:uid="{00000000-0005-0000-0000-000087470000}"/>
    <cellStyle name="20% - Accent5 9" xfId="26273" hidden="1" xr:uid="{00000000-0005-0000-0000-000088470000}"/>
    <cellStyle name="20% - Accent5 9" xfId="26143" hidden="1" xr:uid="{00000000-0005-0000-0000-000089470000}"/>
    <cellStyle name="20% - Accent5 9" xfId="26004" hidden="1" xr:uid="{00000000-0005-0000-0000-00008A470000}"/>
    <cellStyle name="20% - Accent5 9" xfId="38462" hidden="1" xr:uid="{00000000-0005-0000-0000-00008B470000}"/>
    <cellStyle name="20% - Accent5 9" xfId="38541" hidden="1" xr:uid="{00000000-0005-0000-0000-00008C470000}"/>
    <cellStyle name="20% - Accent5 9" xfId="39066" hidden="1" xr:uid="{00000000-0005-0000-0000-00008D470000}"/>
    <cellStyle name="20% - Accent5 9" xfId="39140" hidden="1" xr:uid="{00000000-0005-0000-0000-00008E470000}"/>
    <cellStyle name="20% - Accent5 9" xfId="39216" hidden="1" xr:uid="{00000000-0005-0000-0000-00008F470000}"/>
    <cellStyle name="20% - Accent5 9" xfId="39294" hidden="1" xr:uid="{00000000-0005-0000-0000-000090470000}"/>
    <cellStyle name="20% - Accent5 9" xfId="39879" hidden="1" xr:uid="{00000000-0005-0000-0000-000091470000}"/>
    <cellStyle name="20% - Accent5 9" xfId="39955" hidden="1" xr:uid="{00000000-0005-0000-0000-000092470000}"/>
    <cellStyle name="20% - Accent5 9" xfId="40034" hidden="1" xr:uid="{00000000-0005-0000-0000-000093470000}"/>
    <cellStyle name="20% - Accent5 9" xfId="40140" hidden="1" xr:uid="{00000000-0005-0000-0000-000094470000}"/>
    <cellStyle name="20% - Accent5 9" xfId="39720" hidden="1" xr:uid="{00000000-0005-0000-0000-000095470000}"/>
    <cellStyle name="20% - Accent5 9" xfId="39800" hidden="1" xr:uid="{00000000-0005-0000-0000-000096470000}"/>
    <cellStyle name="20% - Accent5 9" xfId="40474" hidden="1" xr:uid="{00000000-0005-0000-0000-000097470000}"/>
    <cellStyle name="20% - Accent5 9" xfId="40550" hidden="1" xr:uid="{00000000-0005-0000-0000-000098470000}"/>
    <cellStyle name="20% - Accent5 9" xfId="40628" hidden="1" xr:uid="{00000000-0005-0000-0000-000099470000}"/>
    <cellStyle name="20% - Accent5 9" xfId="40711" hidden="1" xr:uid="{00000000-0005-0000-0000-00009A470000}"/>
    <cellStyle name="20% - Accent5 9" xfId="39579" hidden="1" xr:uid="{00000000-0005-0000-0000-00009B470000}"/>
    <cellStyle name="20% - Accent5 9" xfId="39763" hidden="1" xr:uid="{00000000-0005-0000-0000-00009C470000}"/>
    <cellStyle name="20% - Accent5 9" xfId="41006" hidden="1" xr:uid="{00000000-0005-0000-0000-00009D470000}"/>
    <cellStyle name="20% - Accent5 9" xfId="41082" hidden="1" xr:uid="{00000000-0005-0000-0000-00009E470000}"/>
    <cellStyle name="20% - Accent5 9" xfId="41160" hidden="1" xr:uid="{00000000-0005-0000-0000-00009F470000}"/>
    <cellStyle name="20% - Accent5 9" xfId="41343" hidden="1" xr:uid="{00000000-0005-0000-0000-0000A0470000}"/>
    <cellStyle name="20% - Accent5 9" xfId="41419" hidden="1" xr:uid="{00000000-0005-0000-0000-0000A1470000}"/>
    <cellStyle name="20% - Accent5 9" xfId="41497" hidden="1" xr:uid="{00000000-0005-0000-0000-0000A2470000}"/>
    <cellStyle name="20% - Accent5 9" xfId="41680" hidden="1" xr:uid="{00000000-0005-0000-0000-0000A3470000}"/>
    <cellStyle name="20% - Accent5 9" xfId="41756" hidden="1" xr:uid="{00000000-0005-0000-0000-0000A4470000}"/>
    <cellStyle name="20% - Accent5 9" xfId="41858" hidden="1" xr:uid="{00000000-0005-0000-0000-0000A5470000}"/>
    <cellStyle name="20% - Accent5 9" xfId="41932" hidden="1" xr:uid="{00000000-0005-0000-0000-0000A6470000}"/>
    <cellStyle name="20% - Accent5 9" xfId="42008" hidden="1" xr:uid="{00000000-0005-0000-0000-0000A7470000}"/>
    <cellStyle name="20% - Accent5 9" xfId="42086" hidden="1" xr:uid="{00000000-0005-0000-0000-0000A8470000}"/>
    <cellStyle name="20% - Accent5 9" xfId="42671" hidden="1" xr:uid="{00000000-0005-0000-0000-0000A9470000}"/>
    <cellStyle name="20% - Accent5 9" xfId="42747" hidden="1" xr:uid="{00000000-0005-0000-0000-0000AA470000}"/>
    <cellStyle name="20% - Accent5 9" xfId="42826" hidden="1" xr:uid="{00000000-0005-0000-0000-0000AB470000}"/>
    <cellStyle name="20% - Accent5 9" xfId="42932" hidden="1" xr:uid="{00000000-0005-0000-0000-0000AC470000}"/>
    <cellStyle name="20% - Accent5 9" xfId="42512" hidden="1" xr:uid="{00000000-0005-0000-0000-0000AD470000}"/>
    <cellStyle name="20% - Accent5 9" xfId="42592" hidden="1" xr:uid="{00000000-0005-0000-0000-0000AE470000}"/>
    <cellStyle name="20% - Accent5 9" xfId="43266" hidden="1" xr:uid="{00000000-0005-0000-0000-0000AF470000}"/>
    <cellStyle name="20% - Accent5 9" xfId="43342" hidden="1" xr:uid="{00000000-0005-0000-0000-0000B0470000}"/>
    <cellStyle name="20% - Accent5 9" xfId="43420" hidden="1" xr:uid="{00000000-0005-0000-0000-0000B1470000}"/>
    <cellStyle name="20% - Accent5 9" xfId="43503" hidden="1" xr:uid="{00000000-0005-0000-0000-0000B2470000}"/>
    <cellStyle name="20% - Accent5 9" xfId="42371" hidden="1" xr:uid="{00000000-0005-0000-0000-0000B3470000}"/>
    <cellStyle name="20% - Accent5 9" xfId="42555" hidden="1" xr:uid="{00000000-0005-0000-0000-0000B4470000}"/>
    <cellStyle name="20% - Accent5 9" xfId="43798" hidden="1" xr:uid="{00000000-0005-0000-0000-0000B5470000}"/>
    <cellStyle name="20% - Accent5 9" xfId="43874" hidden="1" xr:uid="{00000000-0005-0000-0000-0000B6470000}"/>
    <cellStyle name="20% - Accent5 9" xfId="43952" hidden="1" xr:uid="{00000000-0005-0000-0000-0000B7470000}"/>
    <cellStyle name="20% - Accent5 9" xfId="44135" hidden="1" xr:uid="{00000000-0005-0000-0000-0000B8470000}"/>
    <cellStyle name="20% - Accent5 9" xfId="44211" hidden="1" xr:uid="{00000000-0005-0000-0000-0000B9470000}"/>
    <cellStyle name="20% - Accent5 9" xfId="44289" hidden="1" xr:uid="{00000000-0005-0000-0000-0000BA470000}"/>
    <cellStyle name="20% - Accent5 9" xfId="44472" hidden="1" xr:uid="{00000000-0005-0000-0000-0000BB470000}"/>
    <cellStyle name="20% - Accent5 9" xfId="44548" hidden="1" xr:uid="{00000000-0005-0000-0000-0000BC470000}"/>
    <cellStyle name="20% - Accent5 9" xfId="38952" hidden="1" xr:uid="{00000000-0005-0000-0000-0000BD470000}"/>
    <cellStyle name="20% - Accent5 9" xfId="38878" hidden="1" xr:uid="{00000000-0005-0000-0000-0000BE470000}"/>
    <cellStyle name="20% - Accent5 9" xfId="38798" hidden="1" xr:uid="{00000000-0005-0000-0000-0000BF470000}"/>
    <cellStyle name="20% - Accent5 9" xfId="38715" hidden="1" xr:uid="{00000000-0005-0000-0000-0000C0470000}"/>
    <cellStyle name="20% - Accent5 9" xfId="31543" hidden="1" xr:uid="{00000000-0005-0000-0000-0000C1470000}"/>
    <cellStyle name="20% - Accent5 9" xfId="31347" hidden="1" xr:uid="{00000000-0005-0000-0000-0000C2470000}"/>
    <cellStyle name="20% - Accent5 9" xfId="31086" hidden="1" xr:uid="{00000000-0005-0000-0000-0000C3470000}"/>
    <cellStyle name="20% - Accent5 9" xfId="30701" hidden="1" xr:uid="{00000000-0005-0000-0000-0000C4470000}"/>
    <cellStyle name="20% - Accent5 9" xfId="31887" hidden="1" xr:uid="{00000000-0005-0000-0000-0000C5470000}"/>
    <cellStyle name="20% - Accent5 9" xfId="31698" hidden="1" xr:uid="{00000000-0005-0000-0000-0000C6470000}"/>
    <cellStyle name="20% - Accent5 9" xfId="29412" hidden="1" xr:uid="{00000000-0005-0000-0000-0000C7470000}"/>
    <cellStyle name="20% - Accent5 9" xfId="29226" hidden="1" xr:uid="{00000000-0005-0000-0000-0000C8470000}"/>
    <cellStyle name="20% - Accent5 9" xfId="29134" hidden="1" xr:uid="{00000000-0005-0000-0000-0000C9470000}"/>
    <cellStyle name="20% - Accent5 9" xfId="28712" hidden="1" xr:uid="{00000000-0005-0000-0000-0000CA470000}"/>
    <cellStyle name="20% - Accent5 9" xfId="32271" hidden="1" xr:uid="{00000000-0005-0000-0000-0000CB470000}"/>
    <cellStyle name="20% - Accent5 9" xfId="31742" hidden="1" xr:uid="{00000000-0005-0000-0000-0000CC470000}"/>
    <cellStyle name="20% - Accent5 9" xfId="27625" hidden="1" xr:uid="{00000000-0005-0000-0000-0000CD470000}"/>
    <cellStyle name="20% - Accent5 9" xfId="27526" hidden="1" xr:uid="{00000000-0005-0000-0000-0000CE470000}"/>
    <cellStyle name="20% - Accent5 9" xfId="27337" hidden="1" xr:uid="{00000000-0005-0000-0000-0000CF470000}"/>
    <cellStyle name="20% - Accent5 9" xfId="26375" hidden="1" xr:uid="{00000000-0005-0000-0000-0000D0470000}"/>
    <cellStyle name="20% - Accent5 9" xfId="26266" hidden="1" xr:uid="{00000000-0005-0000-0000-0000D1470000}"/>
    <cellStyle name="20% - Accent5 9" xfId="26074" hidden="1" xr:uid="{00000000-0005-0000-0000-0000D2470000}"/>
    <cellStyle name="20% - Accent5 9" xfId="44610" hidden="1" xr:uid="{00000000-0005-0000-0000-0000D3470000}"/>
    <cellStyle name="20% - Accent5 9" xfId="44686" hidden="1" xr:uid="{00000000-0005-0000-0000-0000D4470000}"/>
    <cellStyle name="20% - Accent5 9" xfId="44788" hidden="1" xr:uid="{00000000-0005-0000-0000-0000D5470000}"/>
    <cellStyle name="20% - Accent5 9" xfId="44862" hidden="1" xr:uid="{00000000-0005-0000-0000-0000D6470000}"/>
    <cellStyle name="20% - Accent5 9" xfId="44938" hidden="1" xr:uid="{00000000-0005-0000-0000-0000D7470000}"/>
    <cellStyle name="20% - Accent5 9" xfId="45016" hidden="1" xr:uid="{00000000-0005-0000-0000-0000D8470000}"/>
    <cellStyle name="20% - Accent5 9" xfId="45601" hidden="1" xr:uid="{00000000-0005-0000-0000-0000D9470000}"/>
    <cellStyle name="20% - Accent5 9" xfId="45677" hidden="1" xr:uid="{00000000-0005-0000-0000-0000DA470000}"/>
    <cellStyle name="20% - Accent5 9" xfId="45756" hidden="1" xr:uid="{00000000-0005-0000-0000-0000DB470000}"/>
    <cellStyle name="20% - Accent5 9" xfId="45862" hidden="1" xr:uid="{00000000-0005-0000-0000-0000DC470000}"/>
    <cellStyle name="20% - Accent5 9" xfId="45442" hidden="1" xr:uid="{00000000-0005-0000-0000-0000DD470000}"/>
    <cellStyle name="20% - Accent5 9" xfId="45522" hidden="1" xr:uid="{00000000-0005-0000-0000-0000DE470000}"/>
    <cellStyle name="20% - Accent5 9" xfId="46196" hidden="1" xr:uid="{00000000-0005-0000-0000-0000DF470000}"/>
    <cellStyle name="20% - Accent5 9" xfId="46272" hidden="1" xr:uid="{00000000-0005-0000-0000-0000E0470000}"/>
    <cellStyle name="20% - Accent5 9" xfId="46350" hidden="1" xr:uid="{00000000-0005-0000-0000-0000E1470000}"/>
    <cellStyle name="20% - Accent5 9" xfId="46433" hidden="1" xr:uid="{00000000-0005-0000-0000-0000E2470000}"/>
    <cellStyle name="20% - Accent5 9" xfId="45301" hidden="1" xr:uid="{00000000-0005-0000-0000-0000E3470000}"/>
    <cellStyle name="20% - Accent5 9" xfId="45485" hidden="1" xr:uid="{00000000-0005-0000-0000-0000E4470000}"/>
    <cellStyle name="20% - Accent5 9" xfId="46728" hidden="1" xr:uid="{00000000-0005-0000-0000-0000E5470000}"/>
    <cellStyle name="20% - Accent5 9" xfId="46804" hidden="1" xr:uid="{00000000-0005-0000-0000-0000E6470000}"/>
    <cellStyle name="20% - Accent5 9" xfId="46882" hidden="1" xr:uid="{00000000-0005-0000-0000-0000E7470000}"/>
    <cellStyle name="20% - Accent5 9" xfId="47065" hidden="1" xr:uid="{00000000-0005-0000-0000-0000E8470000}"/>
    <cellStyle name="20% - Accent5 9" xfId="47141" hidden="1" xr:uid="{00000000-0005-0000-0000-0000E9470000}"/>
    <cellStyle name="20% - Accent5 9" xfId="47219" hidden="1" xr:uid="{00000000-0005-0000-0000-0000EA470000}"/>
    <cellStyle name="20% - Accent5 9" xfId="47402" hidden="1" xr:uid="{00000000-0005-0000-0000-0000EB470000}"/>
    <cellStyle name="20% - Accent5 9" xfId="47478" hidden="1" xr:uid="{00000000-0005-0000-0000-0000EC470000}"/>
    <cellStyle name="20% - Accent5 9" xfId="47580" hidden="1" xr:uid="{00000000-0005-0000-0000-0000ED470000}"/>
    <cellStyle name="20% - Accent5 9" xfId="47654" hidden="1" xr:uid="{00000000-0005-0000-0000-0000EE470000}"/>
    <cellStyle name="20% - Accent5 9" xfId="47730" hidden="1" xr:uid="{00000000-0005-0000-0000-0000EF470000}"/>
    <cellStyle name="20% - Accent5 9" xfId="47808" hidden="1" xr:uid="{00000000-0005-0000-0000-0000F0470000}"/>
    <cellStyle name="20% - Accent5 9" xfId="48393" hidden="1" xr:uid="{00000000-0005-0000-0000-0000F1470000}"/>
    <cellStyle name="20% - Accent5 9" xfId="48469" hidden="1" xr:uid="{00000000-0005-0000-0000-0000F2470000}"/>
    <cellStyle name="20% - Accent5 9" xfId="48548" hidden="1" xr:uid="{00000000-0005-0000-0000-0000F3470000}"/>
    <cellStyle name="20% - Accent5 9" xfId="48654" hidden="1" xr:uid="{00000000-0005-0000-0000-0000F4470000}"/>
    <cellStyle name="20% - Accent5 9" xfId="48234" hidden="1" xr:uid="{00000000-0005-0000-0000-0000F5470000}"/>
    <cellStyle name="20% - Accent5 9" xfId="48314" hidden="1" xr:uid="{00000000-0005-0000-0000-0000F6470000}"/>
    <cellStyle name="20% - Accent5 9" xfId="48988" hidden="1" xr:uid="{00000000-0005-0000-0000-0000F7470000}"/>
    <cellStyle name="20% - Accent5 9" xfId="49064" hidden="1" xr:uid="{00000000-0005-0000-0000-0000F8470000}"/>
    <cellStyle name="20% - Accent5 9" xfId="49142" hidden="1" xr:uid="{00000000-0005-0000-0000-0000F9470000}"/>
    <cellStyle name="20% - Accent5 9" xfId="49225" hidden="1" xr:uid="{00000000-0005-0000-0000-0000FA470000}"/>
    <cellStyle name="20% - Accent5 9" xfId="48093" hidden="1" xr:uid="{00000000-0005-0000-0000-0000FB470000}"/>
    <cellStyle name="20% - Accent5 9" xfId="48277" hidden="1" xr:uid="{00000000-0005-0000-0000-0000FC470000}"/>
    <cellStyle name="20% - Accent5 9" xfId="49520" hidden="1" xr:uid="{00000000-0005-0000-0000-0000FD470000}"/>
    <cellStyle name="20% - Accent5 9" xfId="49596" hidden="1" xr:uid="{00000000-0005-0000-0000-0000FE470000}"/>
    <cellStyle name="20% - Accent5 9" xfId="49674" hidden="1" xr:uid="{00000000-0005-0000-0000-0000FF470000}"/>
    <cellStyle name="20% - Accent5 9" xfId="49857" hidden="1" xr:uid="{00000000-0005-0000-0000-000000480000}"/>
    <cellStyle name="20% - Accent5 9" xfId="49933" hidden="1" xr:uid="{00000000-0005-0000-0000-000001480000}"/>
    <cellStyle name="20% - Accent5 9" xfId="50011" hidden="1" xr:uid="{00000000-0005-0000-0000-000002480000}"/>
    <cellStyle name="20% - Accent5 9" xfId="50194" hidden="1" xr:uid="{00000000-0005-0000-0000-000003480000}"/>
    <cellStyle name="20% - Accent5 9" xfId="50270" hidden="1" xr:uid="{00000000-0005-0000-0000-000004480000}"/>
    <cellStyle name="20% - Accent6" xfId="56" builtinId="50" hidden="1"/>
    <cellStyle name="20% - Accent6 10" xfId="129" hidden="1" xr:uid="{00000000-0005-0000-0000-000006480000}"/>
    <cellStyle name="20% - Accent6 10" xfId="207" hidden="1" xr:uid="{00000000-0005-0000-0000-000007480000}"/>
    <cellStyle name="20% - Accent6 10" xfId="298" hidden="1" xr:uid="{00000000-0005-0000-0000-000008480000}"/>
    <cellStyle name="20% - Accent6 10" xfId="564" hidden="1" xr:uid="{00000000-0005-0000-0000-000009480000}"/>
    <cellStyle name="20% - Accent6 10" xfId="1925" hidden="1" xr:uid="{00000000-0005-0000-0000-00000A480000}"/>
    <cellStyle name="20% - Accent6 10" xfId="2073" hidden="1" xr:uid="{00000000-0005-0000-0000-00000B480000}"/>
    <cellStyle name="20% - Accent6 10" xfId="2254" hidden="1" xr:uid="{00000000-0005-0000-0000-00000C480000}"/>
    <cellStyle name="20% - Accent6 10" xfId="2548" hidden="1" xr:uid="{00000000-0005-0000-0000-00000D480000}"/>
    <cellStyle name="20% - Accent6 10" xfId="1643" hidden="1" xr:uid="{00000000-0005-0000-0000-00000E480000}"/>
    <cellStyle name="20% - Accent6 10" xfId="1759" hidden="1" xr:uid="{00000000-0005-0000-0000-00000F480000}"/>
    <cellStyle name="20% - Accent6 10" xfId="3472" hidden="1" xr:uid="{00000000-0005-0000-0000-000010480000}"/>
    <cellStyle name="20% - Accent6 10" xfId="3613" hidden="1" xr:uid="{00000000-0005-0000-0000-000011480000}"/>
    <cellStyle name="20% - Accent6 10" xfId="3773" hidden="1" xr:uid="{00000000-0005-0000-0000-000012480000}"/>
    <cellStyle name="20% - Accent6 10" xfId="3999" hidden="1" xr:uid="{00000000-0005-0000-0000-000013480000}"/>
    <cellStyle name="20% - Accent6 10" xfId="2535" hidden="1" xr:uid="{00000000-0005-0000-0000-000014480000}"/>
    <cellStyle name="20% - Accent6 10" xfId="1339" hidden="1" xr:uid="{00000000-0005-0000-0000-000015480000}"/>
    <cellStyle name="20% - Accent6 10" xfId="4981" hidden="1" xr:uid="{00000000-0005-0000-0000-000016480000}"/>
    <cellStyle name="20% - Accent6 10" xfId="5080" hidden="1" xr:uid="{00000000-0005-0000-0000-000017480000}"/>
    <cellStyle name="20% - Accent6 10" xfId="5274" hidden="1" xr:uid="{00000000-0005-0000-0000-000018480000}"/>
    <cellStyle name="20% - Accent6 10" xfId="5976" hidden="1" xr:uid="{00000000-0005-0000-0000-000019480000}"/>
    <cellStyle name="20% - Accent6 10" xfId="6121" hidden="1" xr:uid="{00000000-0005-0000-0000-00001A480000}"/>
    <cellStyle name="20% - Accent6 10" xfId="6300" hidden="1" xr:uid="{00000000-0005-0000-0000-00001B480000}"/>
    <cellStyle name="20% - Accent6 10" xfId="6988" hidden="1" xr:uid="{00000000-0005-0000-0000-00001C480000}"/>
    <cellStyle name="20% - Accent6 10" xfId="7100" hidden="1" xr:uid="{00000000-0005-0000-0000-00001D480000}"/>
    <cellStyle name="20% - Accent6 10" xfId="7785" hidden="1" xr:uid="{00000000-0005-0000-0000-00001E480000}"/>
    <cellStyle name="20% - Accent6 10" xfId="7859" hidden="1" xr:uid="{00000000-0005-0000-0000-00001F480000}"/>
    <cellStyle name="20% - Accent6 10" xfId="7935" hidden="1" xr:uid="{00000000-0005-0000-0000-000020480000}"/>
    <cellStyle name="20% - Accent6 10" xfId="8013" hidden="1" xr:uid="{00000000-0005-0000-0000-000021480000}"/>
    <cellStyle name="20% - Accent6 10" xfId="8598" hidden="1" xr:uid="{00000000-0005-0000-0000-000022480000}"/>
    <cellStyle name="20% - Accent6 10" xfId="8674" hidden="1" xr:uid="{00000000-0005-0000-0000-000023480000}"/>
    <cellStyle name="20% - Accent6 10" xfId="8753" hidden="1" xr:uid="{00000000-0005-0000-0000-000024480000}"/>
    <cellStyle name="20% - Accent6 10" xfId="8854" hidden="1" xr:uid="{00000000-0005-0000-0000-000025480000}"/>
    <cellStyle name="20% - Accent6 10" xfId="8415" hidden="1" xr:uid="{00000000-0005-0000-0000-000026480000}"/>
    <cellStyle name="20% - Accent6 10" xfId="8510" hidden="1" xr:uid="{00000000-0005-0000-0000-000027480000}"/>
    <cellStyle name="20% - Accent6 10" xfId="9193" hidden="1" xr:uid="{00000000-0005-0000-0000-000028480000}"/>
    <cellStyle name="20% - Accent6 10" xfId="9269" hidden="1" xr:uid="{00000000-0005-0000-0000-000029480000}"/>
    <cellStyle name="20% - Accent6 10" xfId="9347" hidden="1" xr:uid="{00000000-0005-0000-0000-00002A480000}"/>
    <cellStyle name="20% - Accent6 10" xfId="9425" hidden="1" xr:uid="{00000000-0005-0000-0000-00002B480000}"/>
    <cellStyle name="20% - Accent6 10" xfId="8843" hidden="1" xr:uid="{00000000-0005-0000-0000-00002C480000}"/>
    <cellStyle name="20% - Accent6 10" xfId="8317" hidden="1" xr:uid="{00000000-0005-0000-0000-00002D480000}"/>
    <cellStyle name="20% - Accent6 10" xfId="9725" hidden="1" xr:uid="{00000000-0005-0000-0000-00002E480000}"/>
    <cellStyle name="20% - Accent6 10" xfId="9801" hidden="1" xr:uid="{00000000-0005-0000-0000-00002F480000}"/>
    <cellStyle name="20% - Accent6 10" xfId="9879" hidden="1" xr:uid="{00000000-0005-0000-0000-000030480000}"/>
    <cellStyle name="20% - Accent6 10" xfId="10062" hidden="1" xr:uid="{00000000-0005-0000-0000-000031480000}"/>
    <cellStyle name="20% - Accent6 10" xfId="10138" hidden="1" xr:uid="{00000000-0005-0000-0000-000032480000}"/>
    <cellStyle name="20% - Accent6 10" xfId="10216" hidden="1" xr:uid="{00000000-0005-0000-0000-000033480000}"/>
    <cellStyle name="20% - Accent6 10" xfId="10399" hidden="1" xr:uid="{00000000-0005-0000-0000-000034480000}"/>
    <cellStyle name="20% - Accent6 10" xfId="10475" hidden="1" xr:uid="{00000000-0005-0000-0000-000035480000}"/>
    <cellStyle name="20% - Accent6 10" xfId="10577" hidden="1" xr:uid="{00000000-0005-0000-0000-000036480000}"/>
    <cellStyle name="20% - Accent6 10" xfId="10651" hidden="1" xr:uid="{00000000-0005-0000-0000-000037480000}"/>
    <cellStyle name="20% - Accent6 10" xfId="10727" hidden="1" xr:uid="{00000000-0005-0000-0000-000038480000}"/>
    <cellStyle name="20% - Accent6 10" xfId="10805" hidden="1" xr:uid="{00000000-0005-0000-0000-000039480000}"/>
    <cellStyle name="20% - Accent6 10" xfId="11390" hidden="1" xr:uid="{00000000-0005-0000-0000-00003A480000}"/>
    <cellStyle name="20% - Accent6 10" xfId="11466" hidden="1" xr:uid="{00000000-0005-0000-0000-00003B480000}"/>
    <cellStyle name="20% - Accent6 10" xfId="11545" hidden="1" xr:uid="{00000000-0005-0000-0000-00003C480000}"/>
    <cellStyle name="20% - Accent6 10" xfId="11646" hidden="1" xr:uid="{00000000-0005-0000-0000-00003D480000}"/>
    <cellStyle name="20% - Accent6 10" xfId="11207" hidden="1" xr:uid="{00000000-0005-0000-0000-00003E480000}"/>
    <cellStyle name="20% - Accent6 10" xfId="11302" hidden="1" xr:uid="{00000000-0005-0000-0000-00003F480000}"/>
    <cellStyle name="20% - Accent6 10" xfId="11985" hidden="1" xr:uid="{00000000-0005-0000-0000-000040480000}"/>
    <cellStyle name="20% - Accent6 10" xfId="12061" hidden="1" xr:uid="{00000000-0005-0000-0000-000041480000}"/>
    <cellStyle name="20% - Accent6 10" xfId="12139" hidden="1" xr:uid="{00000000-0005-0000-0000-000042480000}"/>
    <cellStyle name="20% - Accent6 10" xfId="12217" hidden="1" xr:uid="{00000000-0005-0000-0000-000043480000}"/>
    <cellStyle name="20% - Accent6 10" xfId="11635" hidden="1" xr:uid="{00000000-0005-0000-0000-000044480000}"/>
    <cellStyle name="20% - Accent6 10" xfId="11109" hidden="1" xr:uid="{00000000-0005-0000-0000-000045480000}"/>
    <cellStyle name="20% - Accent6 10" xfId="12517" hidden="1" xr:uid="{00000000-0005-0000-0000-000046480000}"/>
    <cellStyle name="20% - Accent6 10" xfId="12593" hidden="1" xr:uid="{00000000-0005-0000-0000-000047480000}"/>
    <cellStyle name="20% - Accent6 10" xfId="12671" hidden="1" xr:uid="{00000000-0005-0000-0000-000048480000}"/>
    <cellStyle name="20% - Accent6 10" xfId="12854" hidden="1" xr:uid="{00000000-0005-0000-0000-000049480000}"/>
    <cellStyle name="20% - Accent6 10" xfId="12930" hidden="1" xr:uid="{00000000-0005-0000-0000-00004A480000}"/>
    <cellStyle name="20% - Accent6 10" xfId="13008" hidden="1" xr:uid="{00000000-0005-0000-0000-00004B480000}"/>
    <cellStyle name="20% - Accent6 10" xfId="13191" hidden="1" xr:uid="{00000000-0005-0000-0000-00004C480000}"/>
    <cellStyle name="20% - Accent6 10" xfId="13267" hidden="1" xr:uid="{00000000-0005-0000-0000-00004D480000}"/>
    <cellStyle name="20% - Accent6 10" xfId="7562" hidden="1" xr:uid="{00000000-0005-0000-0000-00004E480000}"/>
    <cellStyle name="20% - Accent6 10" xfId="7488" hidden="1" xr:uid="{00000000-0005-0000-0000-00004F480000}"/>
    <cellStyle name="20% - Accent6 10" xfId="7408" hidden="1" xr:uid="{00000000-0005-0000-0000-000050480000}"/>
    <cellStyle name="20% - Accent6 10" xfId="7325" hidden="1" xr:uid="{00000000-0005-0000-0000-000051480000}"/>
    <cellStyle name="20% - Accent6 10" xfId="5552" hidden="1" xr:uid="{00000000-0005-0000-0000-000052480000}"/>
    <cellStyle name="20% - Accent6 10" xfId="5467" hidden="1" xr:uid="{00000000-0005-0000-0000-000053480000}"/>
    <cellStyle name="20% - Accent6 10" xfId="5375" hidden="1" xr:uid="{00000000-0005-0000-0000-000054480000}"/>
    <cellStyle name="20% - Accent6 10" xfId="4956" hidden="1" xr:uid="{00000000-0005-0000-0000-000055480000}"/>
    <cellStyle name="20% - Accent6 10" xfId="6033" hidden="1" xr:uid="{00000000-0005-0000-0000-000056480000}"/>
    <cellStyle name="20% - Accent6 10" xfId="5781" hidden="1" xr:uid="{00000000-0005-0000-0000-000057480000}"/>
    <cellStyle name="20% - Accent6 10" xfId="3873" hidden="1" xr:uid="{00000000-0005-0000-0000-000058480000}"/>
    <cellStyle name="20% - Accent6 10" xfId="3707" hidden="1" xr:uid="{00000000-0005-0000-0000-000059480000}"/>
    <cellStyle name="20% - Accent6 10" xfId="3532" hidden="1" xr:uid="{00000000-0005-0000-0000-00005A480000}"/>
    <cellStyle name="20% - Accent6 10" xfId="3368" hidden="1" xr:uid="{00000000-0005-0000-0000-00005B480000}"/>
    <cellStyle name="20% - Accent6 10" xfId="5027" hidden="1" xr:uid="{00000000-0005-0000-0000-00005C480000}"/>
    <cellStyle name="20% - Accent6 10" xfId="6431" hidden="1" xr:uid="{00000000-0005-0000-0000-00005D480000}"/>
    <cellStyle name="20% - Accent6 10" xfId="2227" hidden="1" xr:uid="{00000000-0005-0000-0000-00005E480000}"/>
    <cellStyle name="20% - Accent6 10" xfId="2016" hidden="1" xr:uid="{00000000-0005-0000-0000-00005F480000}"/>
    <cellStyle name="20% - Accent6 10" xfId="1846" hidden="1" xr:uid="{00000000-0005-0000-0000-000060480000}"/>
    <cellStyle name="20% - Accent6 10" xfId="1142" hidden="1" xr:uid="{00000000-0005-0000-0000-000061480000}"/>
    <cellStyle name="20% - Accent6 10" xfId="1013" hidden="1" xr:uid="{00000000-0005-0000-0000-000062480000}"/>
    <cellStyle name="20% - Accent6 10" xfId="786" hidden="1" xr:uid="{00000000-0005-0000-0000-000063480000}"/>
    <cellStyle name="20% - Accent6 10" xfId="13336" hidden="1" xr:uid="{00000000-0005-0000-0000-000064480000}"/>
    <cellStyle name="20% - Accent6 10" xfId="13415" hidden="1" xr:uid="{00000000-0005-0000-0000-000065480000}"/>
    <cellStyle name="20% - Accent6 10" xfId="13940" hidden="1" xr:uid="{00000000-0005-0000-0000-000066480000}"/>
    <cellStyle name="20% - Accent6 10" xfId="14014" hidden="1" xr:uid="{00000000-0005-0000-0000-000067480000}"/>
    <cellStyle name="20% - Accent6 10" xfId="14090" hidden="1" xr:uid="{00000000-0005-0000-0000-000068480000}"/>
    <cellStyle name="20% - Accent6 10" xfId="14168" hidden="1" xr:uid="{00000000-0005-0000-0000-000069480000}"/>
    <cellStyle name="20% - Accent6 10" xfId="14753" hidden="1" xr:uid="{00000000-0005-0000-0000-00006A480000}"/>
    <cellStyle name="20% - Accent6 10" xfId="14829" hidden="1" xr:uid="{00000000-0005-0000-0000-00006B480000}"/>
    <cellStyle name="20% - Accent6 10" xfId="14908" hidden="1" xr:uid="{00000000-0005-0000-0000-00006C480000}"/>
    <cellStyle name="20% - Accent6 10" xfId="15009" hidden="1" xr:uid="{00000000-0005-0000-0000-00006D480000}"/>
    <cellStyle name="20% - Accent6 10" xfId="14570" hidden="1" xr:uid="{00000000-0005-0000-0000-00006E480000}"/>
    <cellStyle name="20% - Accent6 10" xfId="14665" hidden="1" xr:uid="{00000000-0005-0000-0000-00006F480000}"/>
    <cellStyle name="20% - Accent6 10" xfId="15348" hidden="1" xr:uid="{00000000-0005-0000-0000-000070480000}"/>
    <cellStyle name="20% - Accent6 10" xfId="15424" hidden="1" xr:uid="{00000000-0005-0000-0000-000071480000}"/>
    <cellStyle name="20% - Accent6 10" xfId="15502" hidden="1" xr:uid="{00000000-0005-0000-0000-000072480000}"/>
    <cellStyle name="20% - Accent6 10" xfId="15580" hidden="1" xr:uid="{00000000-0005-0000-0000-000073480000}"/>
    <cellStyle name="20% - Accent6 10" xfId="14998" hidden="1" xr:uid="{00000000-0005-0000-0000-000074480000}"/>
    <cellStyle name="20% - Accent6 10" xfId="14472" hidden="1" xr:uid="{00000000-0005-0000-0000-000075480000}"/>
    <cellStyle name="20% - Accent6 10" xfId="15880" hidden="1" xr:uid="{00000000-0005-0000-0000-000076480000}"/>
    <cellStyle name="20% - Accent6 10" xfId="15956" hidden="1" xr:uid="{00000000-0005-0000-0000-000077480000}"/>
    <cellStyle name="20% - Accent6 10" xfId="16034" hidden="1" xr:uid="{00000000-0005-0000-0000-000078480000}"/>
    <cellStyle name="20% - Accent6 10" xfId="16217" hidden="1" xr:uid="{00000000-0005-0000-0000-000079480000}"/>
    <cellStyle name="20% - Accent6 10" xfId="16293" hidden="1" xr:uid="{00000000-0005-0000-0000-00007A480000}"/>
    <cellStyle name="20% - Accent6 10" xfId="16371" hidden="1" xr:uid="{00000000-0005-0000-0000-00007B480000}"/>
    <cellStyle name="20% - Accent6 10" xfId="16554" hidden="1" xr:uid="{00000000-0005-0000-0000-00007C480000}"/>
    <cellStyle name="20% - Accent6 10" xfId="16630" hidden="1" xr:uid="{00000000-0005-0000-0000-00007D480000}"/>
    <cellStyle name="20% - Accent6 10" xfId="16732" hidden="1" xr:uid="{00000000-0005-0000-0000-00007E480000}"/>
    <cellStyle name="20% - Accent6 10" xfId="16806" hidden="1" xr:uid="{00000000-0005-0000-0000-00007F480000}"/>
    <cellStyle name="20% - Accent6 10" xfId="16882" hidden="1" xr:uid="{00000000-0005-0000-0000-000080480000}"/>
    <cellStyle name="20% - Accent6 10" xfId="16960" hidden="1" xr:uid="{00000000-0005-0000-0000-000081480000}"/>
    <cellStyle name="20% - Accent6 10" xfId="17545" hidden="1" xr:uid="{00000000-0005-0000-0000-000082480000}"/>
    <cellStyle name="20% - Accent6 10" xfId="17621" hidden="1" xr:uid="{00000000-0005-0000-0000-000083480000}"/>
    <cellStyle name="20% - Accent6 10" xfId="17700" hidden="1" xr:uid="{00000000-0005-0000-0000-000084480000}"/>
    <cellStyle name="20% - Accent6 10" xfId="17801" hidden="1" xr:uid="{00000000-0005-0000-0000-000085480000}"/>
    <cellStyle name="20% - Accent6 10" xfId="17362" hidden="1" xr:uid="{00000000-0005-0000-0000-000086480000}"/>
    <cellStyle name="20% - Accent6 10" xfId="17457" hidden="1" xr:uid="{00000000-0005-0000-0000-000087480000}"/>
    <cellStyle name="20% - Accent6 10" xfId="18140" hidden="1" xr:uid="{00000000-0005-0000-0000-000088480000}"/>
    <cellStyle name="20% - Accent6 10" xfId="18216" hidden="1" xr:uid="{00000000-0005-0000-0000-000089480000}"/>
    <cellStyle name="20% - Accent6 10" xfId="18294" hidden="1" xr:uid="{00000000-0005-0000-0000-00008A480000}"/>
    <cellStyle name="20% - Accent6 10" xfId="18372" hidden="1" xr:uid="{00000000-0005-0000-0000-00008B480000}"/>
    <cellStyle name="20% - Accent6 10" xfId="17790" hidden="1" xr:uid="{00000000-0005-0000-0000-00008C480000}"/>
    <cellStyle name="20% - Accent6 10" xfId="17264" hidden="1" xr:uid="{00000000-0005-0000-0000-00008D480000}"/>
    <cellStyle name="20% - Accent6 10" xfId="18672" hidden="1" xr:uid="{00000000-0005-0000-0000-00008E480000}"/>
    <cellStyle name="20% - Accent6 10" xfId="18748" hidden="1" xr:uid="{00000000-0005-0000-0000-00008F480000}"/>
    <cellStyle name="20% - Accent6 10" xfId="18826" hidden="1" xr:uid="{00000000-0005-0000-0000-000090480000}"/>
    <cellStyle name="20% - Accent6 10" xfId="19009" hidden="1" xr:uid="{00000000-0005-0000-0000-000091480000}"/>
    <cellStyle name="20% - Accent6 10" xfId="19085" hidden="1" xr:uid="{00000000-0005-0000-0000-000092480000}"/>
    <cellStyle name="20% - Accent6 10" xfId="19163" hidden="1" xr:uid="{00000000-0005-0000-0000-000093480000}"/>
    <cellStyle name="20% - Accent6 10" xfId="19346" hidden="1" xr:uid="{00000000-0005-0000-0000-000094480000}"/>
    <cellStyle name="20% - Accent6 10" xfId="19422" hidden="1" xr:uid="{00000000-0005-0000-0000-000095480000}"/>
    <cellStyle name="20% - Accent6 10" xfId="13822" hidden="1" xr:uid="{00000000-0005-0000-0000-000096480000}"/>
    <cellStyle name="20% - Accent6 10" xfId="13748" hidden="1" xr:uid="{00000000-0005-0000-0000-000097480000}"/>
    <cellStyle name="20% - Accent6 10" xfId="13668" hidden="1" xr:uid="{00000000-0005-0000-0000-000098480000}"/>
    <cellStyle name="20% - Accent6 10" xfId="13585" hidden="1" xr:uid="{00000000-0005-0000-0000-000099480000}"/>
    <cellStyle name="20% - Accent6 10" xfId="6413" hidden="1" xr:uid="{00000000-0005-0000-0000-00009A480000}"/>
    <cellStyle name="20% - Accent6 10" xfId="6215" hidden="1" xr:uid="{00000000-0005-0000-0000-00009B480000}"/>
    <cellStyle name="20% - Accent6 10" xfId="5956" hidden="1" xr:uid="{00000000-0005-0000-0000-00009C480000}"/>
    <cellStyle name="20% - Accent6 10" xfId="5596" hidden="1" xr:uid="{00000000-0005-0000-0000-00009D480000}"/>
    <cellStyle name="20% - Accent6 10" xfId="6781" hidden="1" xr:uid="{00000000-0005-0000-0000-00009E480000}"/>
    <cellStyle name="20% - Accent6 10" xfId="6578" hidden="1" xr:uid="{00000000-0005-0000-0000-00009F480000}"/>
    <cellStyle name="20% - Accent6 10" xfId="4282" hidden="1" xr:uid="{00000000-0005-0000-0000-0000A0480000}"/>
    <cellStyle name="20% - Accent6 10" xfId="4096" hidden="1" xr:uid="{00000000-0005-0000-0000-0000A1480000}"/>
    <cellStyle name="20% - Accent6 10" xfId="4004" hidden="1" xr:uid="{00000000-0005-0000-0000-0000A2480000}"/>
    <cellStyle name="20% - Accent6 10" xfId="3656" hidden="1" xr:uid="{00000000-0005-0000-0000-0000A3480000}"/>
    <cellStyle name="20% - Accent6 10" xfId="5719" hidden="1" xr:uid="{00000000-0005-0000-0000-0000A4480000}"/>
    <cellStyle name="20% - Accent6 10" xfId="7065" hidden="1" xr:uid="{00000000-0005-0000-0000-0000A5480000}"/>
    <cellStyle name="20% - Accent6 10" xfId="2495" hidden="1" xr:uid="{00000000-0005-0000-0000-0000A6480000}"/>
    <cellStyle name="20% - Accent6 10" xfId="2396" hidden="1" xr:uid="{00000000-0005-0000-0000-0000A7480000}"/>
    <cellStyle name="20% - Accent6 10" xfId="2202" hidden="1" xr:uid="{00000000-0005-0000-0000-0000A8480000}"/>
    <cellStyle name="20% - Accent6 10" xfId="1245" hidden="1" xr:uid="{00000000-0005-0000-0000-0000A9480000}"/>
    <cellStyle name="20% - Accent6 10" xfId="1136" hidden="1" xr:uid="{00000000-0005-0000-0000-0000AA480000}"/>
    <cellStyle name="20% - Accent6 10" xfId="943" hidden="1" xr:uid="{00000000-0005-0000-0000-0000AB480000}"/>
    <cellStyle name="20% - Accent6 10" xfId="19484" hidden="1" xr:uid="{00000000-0005-0000-0000-0000AC480000}"/>
    <cellStyle name="20% - Accent6 10" xfId="19560" hidden="1" xr:uid="{00000000-0005-0000-0000-0000AD480000}"/>
    <cellStyle name="20% - Accent6 10" xfId="19662" hidden="1" xr:uid="{00000000-0005-0000-0000-0000AE480000}"/>
    <cellStyle name="20% - Accent6 10" xfId="19736" hidden="1" xr:uid="{00000000-0005-0000-0000-0000AF480000}"/>
    <cellStyle name="20% - Accent6 10" xfId="19812" hidden="1" xr:uid="{00000000-0005-0000-0000-0000B0480000}"/>
    <cellStyle name="20% - Accent6 10" xfId="19890" hidden="1" xr:uid="{00000000-0005-0000-0000-0000B1480000}"/>
    <cellStyle name="20% - Accent6 10" xfId="20475" hidden="1" xr:uid="{00000000-0005-0000-0000-0000B2480000}"/>
    <cellStyle name="20% - Accent6 10" xfId="20551" hidden="1" xr:uid="{00000000-0005-0000-0000-0000B3480000}"/>
    <cellStyle name="20% - Accent6 10" xfId="20630" hidden="1" xr:uid="{00000000-0005-0000-0000-0000B4480000}"/>
    <cellStyle name="20% - Accent6 10" xfId="20731" hidden="1" xr:uid="{00000000-0005-0000-0000-0000B5480000}"/>
    <cellStyle name="20% - Accent6 10" xfId="20292" hidden="1" xr:uid="{00000000-0005-0000-0000-0000B6480000}"/>
    <cellStyle name="20% - Accent6 10" xfId="20387" hidden="1" xr:uid="{00000000-0005-0000-0000-0000B7480000}"/>
    <cellStyle name="20% - Accent6 10" xfId="21070" hidden="1" xr:uid="{00000000-0005-0000-0000-0000B8480000}"/>
    <cellStyle name="20% - Accent6 10" xfId="21146" hidden="1" xr:uid="{00000000-0005-0000-0000-0000B9480000}"/>
    <cellStyle name="20% - Accent6 10" xfId="21224" hidden="1" xr:uid="{00000000-0005-0000-0000-0000BA480000}"/>
    <cellStyle name="20% - Accent6 10" xfId="21302" hidden="1" xr:uid="{00000000-0005-0000-0000-0000BB480000}"/>
    <cellStyle name="20% - Accent6 10" xfId="20720" hidden="1" xr:uid="{00000000-0005-0000-0000-0000BC480000}"/>
    <cellStyle name="20% - Accent6 10" xfId="20194" hidden="1" xr:uid="{00000000-0005-0000-0000-0000BD480000}"/>
    <cellStyle name="20% - Accent6 10" xfId="21602" hidden="1" xr:uid="{00000000-0005-0000-0000-0000BE480000}"/>
    <cellStyle name="20% - Accent6 10" xfId="21678" hidden="1" xr:uid="{00000000-0005-0000-0000-0000BF480000}"/>
    <cellStyle name="20% - Accent6 10" xfId="21756" hidden="1" xr:uid="{00000000-0005-0000-0000-0000C0480000}"/>
    <cellStyle name="20% - Accent6 10" xfId="21939" hidden="1" xr:uid="{00000000-0005-0000-0000-0000C1480000}"/>
    <cellStyle name="20% - Accent6 10" xfId="22015" hidden="1" xr:uid="{00000000-0005-0000-0000-0000C2480000}"/>
    <cellStyle name="20% - Accent6 10" xfId="22093" hidden="1" xr:uid="{00000000-0005-0000-0000-0000C3480000}"/>
    <cellStyle name="20% - Accent6 10" xfId="22276" hidden="1" xr:uid="{00000000-0005-0000-0000-0000C4480000}"/>
    <cellStyle name="20% - Accent6 10" xfId="22352" hidden="1" xr:uid="{00000000-0005-0000-0000-0000C5480000}"/>
    <cellStyle name="20% - Accent6 10" xfId="22454" hidden="1" xr:uid="{00000000-0005-0000-0000-0000C6480000}"/>
    <cellStyle name="20% - Accent6 10" xfId="22528" hidden="1" xr:uid="{00000000-0005-0000-0000-0000C7480000}"/>
    <cellStyle name="20% - Accent6 10" xfId="22604" hidden="1" xr:uid="{00000000-0005-0000-0000-0000C8480000}"/>
    <cellStyle name="20% - Accent6 10" xfId="22682" hidden="1" xr:uid="{00000000-0005-0000-0000-0000C9480000}"/>
    <cellStyle name="20% - Accent6 10" xfId="23267" hidden="1" xr:uid="{00000000-0005-0000-0000-0000CA480000}"/>
    <cellStyle name="20% - Accent6 10" xfId="23343" hidden="1" xr:uid="{00000000-0005-0000-0000-0000CB480000}"/>
    <cellStyle name="20% - Accent6 10" xfId="23422" hidden="1" xr:uid="{00000000-0005-0000-0000-0000CC480000}"/>
    <cellStyle name="20% - Accent6 10" xfId="23523" hidden="1" xr:uid="{00000000-0005-0000-0000-0000CD480000}"/>
    <cellStyle name="20% - Accent6 10" xfId="23084" hidden="1" xr:uid="{00000000-0005-0000-0000-0000CE480000}"/>
    <cellStyle name="20% - Accent6 10" xfId="23179" hidden="1" xr:uid="{00000000-0005-0000-0000-0000CF480000}"/>
    <cellStyle name="20% - Accent6 10" xfId="23862" hidden="1" xr:uid="{00000000-0005-0000-0000-0000D0480000}"/>
    <cellStyle name="20% - Accent6 10" xfId="23938" hidden="1" xr:uid="{00000000-0005-0000-0000-0000D1480000}"/>
    <cellStyle name="20% - Accent6 10" xfId="24016" hidden="1" xr:uid="{00000000-0005-0000-0000-0000D2480000}"/>
    <cellStyle name="20% - Accent6 10" xfId="24094" hidden="1" xr:uid="{00000000-0005-0000-0000-0000D3480000}"/>
    <cellStyle name="20% - Accent6 10" xfId="23512" hidden="1" xr:uid="{00000000-0005-0000-0000-0000D4480000}"/>
    <cellStyle name="20% - Accent6 10" xfId="22986" hidden="1" xr:uid="{00000000-0005-0000-0000-0000D5480000}"/>
    <cellStyle name="20% - Accent6 10" xfId="24394" hidden="1" xr:uid="{00000000-0005-0000-0000-0000D6480000}"/>
    <cellStyle name="20% - Accent6 10" xfId="24470" hidden="1" xr:uid="{00000000-0005-0000-0000-0000D7480000}"/>
    <cellStyle name="20% - Accent6 10" xfId="24548" hidden="1" xr:uid="{00000000-0005-0000-0000-0000D8480000}"/>
    <cellStyle name="20% - Accent6 10" xfId="24731" hidden="1" xr:uid="{00000000-0005-0000-0000-0000D9480000}"/>
    <cellStyle name="20% - Accent6 10" xfId="24807" hidden="1" xr:uid="{00000000-0005-0000-0000-0000DA480000}"/>
    <cellStyle name="20% - Accent6 10" xfId="24885" hidden="1" xr:uid="{00000000-0005-0000-0000-0000DB480000}"/>
    <cellStyle name="20% - Accent6 10" xfId="25068" hidden="1" xr:uid="{00000000-0005-0000-0000-0000DC480000}"/>
    <cellStyle name="20% - Accent6 10" xfId="25144" hidden="1" xr:uid="{00000000-0005-0000-0000-0000DD480000}"/>
    <cellStyle name="20% - Accent6 10" xfId="25257" hidden="1" xr:uid="{00000000-0005-0000-0000-0000DE480000}"/>
    <cellStyle name="20% - Accent6 10" xfId="25335" hidden="1" xr:uid="{00000000-0005-0000-0000-0000DF480000}"/>
    <cellStyle name="20% - Accent6 10" xfId="25426" hidden="1" xr:uid="{00000000-0005-0000-0000-0000E0480000}"/>
    <cellStyle name="20% - Accent6 10" xfId="25692" hidden="1" xr:uid="{00000000-0005-0000-0000-0000E1480000}"/>
    <cellStyle name="20% - Accent6 10" xfId="27053" hidden="1" xr:uid="{00000000-0005-0000-0000-0000E2480000}"/>
    <cellStyle name="20% - Accent6 10" xfId="27201" hidden="1" xr:uid="{00000000-0005-0000-0000-0000E3480000}"/>
    <cellStyle name="20% - Accent6 10" xfId="27382" hidden="1" xr:uid="{00000000-0005-0000-0000-0000E4480000}"/>
    <cellStyle name="20% - Accent6 10" xfId="27676" hidden="1" xr:uid="{00000000-0005-0000-0000-0000E5480000}"/>
    <cellStyle name="20% - Accent6 10" xfId="26771" hidden="1" xr:uid="{00000000-0005-0000-0000-0000E6480000}"/>
    <cellStyle name="20% - Accent6 10" xfId="26887" hidden="1" xr:uid="{00000000-0005-0000-0000-0000E7480000}"/>
    <cellStyle name="20% - Accent6 10" xfId="28600" hidden="1" xr:uid="{00000000-0005-0000-0000-0000E8480000}"/>
    <cellStyle name="20% - Accent6 10" xfId="28741" hidden="1" xr:uid="{00000000-0005-0000-0000-0000E9480000}"/>
    <cellStyle name="20% - Accent6 10" xfId="28901" hidden="1" xr:uid="{00000000-0005-0000-0000-0000EA480000}"/>
    <cellStyle name="20% - Accent6 10" xfId="29127" hidden="1" xr:uid="{00000000-0005-0000-0000-0000EB480000}"/>
    <cellStyle name="20% - Accent6 10" xfId="27663" hidden="1" xr:uid="{00000000-0005-0000-0000-0000EC480000}"/>
    <cellStyle name="20% - Accent6 10" xfId="26467" hidden="1" xr:uid="{00000000-0005-0000-0000-0000ED480000}"/>
    <cellStyle name="20% - Accent6 10" xfId="30109" hidden="1" xr:uid="{00000000-0005-0000-0000-0000EE480000}"/>
    <cellStyle name="20% - Accent6 10" xfId="30208" hidden="1" xr:uid="{00000000-0005-0000-0000-0000EF480000}"/>
    <cellStyle name="20% - Accent6 10" xfId="30402" hidden="1" xr:uid="{00000000-0005-0000-0000-0000F0480000}"/>
    <cellStyle name="20% - Accent6 10" xfId="31104" hidden="1" xr:uid="{00000000-0005-0000-0000-0000F1480000}"/>
    <cellStyle name="20% - Accent6 10" xfId="31249" hidden="1" xr:uid="{00000000-0005-0000-0000-0000F2480000}"/>
    <cellStyle name="20% - Accent6 10" xfId="31428" hidden="1" xr:uid="{00000000-0005-0000-0000-0000F3480000}"/>
    <cellStyle name="20% - Accent6 10" xfId="32116" hidden="1" xr:uid="{00000000-0005-0000-0000-0000F4480000}"/>
    <cellStyle name="20% - Accent6 10" xfId="32228" hidden="1" xr:uid="{00000000-0005-0000-0000-0000F5480000}"/>
    <cellStyle name="20% - Accent6 10" xfId="32913" hidden="1" xr:uid="{00000000-0005-0000-0000-0000F6480000}"/>
    <cellStyle name="20% - Accent6 10" xfId="32987" hidden="1" xr:uid="{00000000-0005-0000-0000-0000F7480000}"/>
    <cellStyle name="20% - Accent6 10" xfId="33063" hidden="1" xr:uid="{00000000-0005-0000-0000-0000F8480000}"/>
    <cellStyle name="20% - Accent6 10" xfId="33141" hidden="1" xr:uid="{00000000-0005-0000-0000-0000F9480000}"/>
    <cellStyle name="20% - Accent6 10" xfId="33726" hidden="1" xr:uid="{00000000-0005-0000-0000-0000FA480000}"/>
    <cellStyle name="20% - Accent6 10" xfId="33802" hidden="1" xr:uid="{00000000-0005-0000-0000-0000FB480000}"/>
    <cellStyle name="20% - Accent6 10" xfId="33881" hidden="1" xr:uid="{00000000-0005-0000-0000-0000FC480000}"/>
    <cellStyle name="20% - Accent6 10" xfId="33982" hidden="1" xr:uid="{00000000-0005-0000-0000-0000FD480000}"/>
    <cellStyle name="20% - Accent6 10" xfId="33543" hidden="1" xr:uid="{00000000-0005-0000-0000-0000FE480000}"/>
    <cellStyle name="20% - Accent6 10" xfId="33638" hidden="1" xr:uid="{00000000-0005-0000-0000-0000FF480000}"/>
    <cellStyle name="20% - Accent6 10" xfId="34321" hidden="1" xr:uid="{00000000-0005-0000-0000-000000490000}"/>
    <cellStyle name="20% - Accent6 10" xfId="34397" hidden="1" xr:uid="{00000000-0005-0000-0000-000001490000}"/>
    <cellStyle name="20% - Accent6 10" xfId="34475" hidden="1" xr:uid="{00000000-0005-0000-0000-000002490000}"/>
    <cellStyle name="20% - Accent6 10" xfId="34553" hidden="1" xr:uid="{00000000-0005-0000-0000-000003490000}"/>
    <cellStyle name="20% - Accent6 10" xfId="33971" hidden="1" xr:uid="{00000000-0005-0000-0000-000004490000}"/>
    <cellStyle name="20% - Accent6 10" xfId="33445" hidden="1" xr:uid="{00000000-0005-0000-0000-000005490000}"/>
    <cellStyle name="20% - Accent6 10" xfId="34853" hidden="1" xr:uid="{00000000-0005-0000-0000-000006490000}"/>
    <cellStyle name="20% - Accent6 10" xfId="34929" hidden="1" xr:uid="{00000000-0005-0000-0000-000007490000}"/>
    <cellStyle name="20% - Accent6 10" xfId="35007" hidden="1" xr:uid="{00000000-0005-0000-0000-000008490000}"/>
    <cellStyle name="20% - Accent6 10" xfId="35190" hidden="1" xr:uid="{00000000-0005-0000-0000-000009490000}"/>
    <cellStyle name="20% - Accent6 10" xfId="35266" hidden="1" xr:uid="{00000000-0005-0000-0000-00000A490000}"/>
    <cellStyle name="20% - Accent6 10" xfId="35344" hidden="1" xr:uid="{00000000-0005-0000-0000-00000B490000}"/>
    <cellStyle name="20% - Accent6 10" xfId="35527" hidden="1" xr:uid="{00000000-0005-0000-0000-00000C490000}"/>
    <cellStyle name="20% - Accent6 10" xfId="35603" hidden="1" xr:uid="{00000000-0005-0000-0000-00000D490000}"/>
    <cellStyle name="20% - Accent6 10" xfId="35705" hidden="1" xr:uid="{00000000-0005-0000-0000-00000E490000}"/>
    <cellStyle name="20% - Accent6 10" xfId="35779" hidden="1" xr:uid="{00000000-0005-0000-0000-00000F490000}"/>
    <cellStyle name="20% - Accent6 10" xfId="35855" hidden="1" xr:uid="{00000000-0005-0000-0000-000010490000}"/>
    <cellStyle name="20% - Accent6 10" xfId="35933" hidden="1" xr:uid="{00000000-0005-0000-0000-000011490000}"/>
    <cellStyle name="20% - Accent6 10" xfId="36518" hidden="1" xr:uid="{00000000-0005-0000-0000-000012490000}"/>
    <cellStyle name="20% - Accent6 10" xfId="36594" hidden="1" xr:uid="{00000000-0005-0000-0000-000013490000}"/>
    <cellStyle name="20% - Accent6 10" xfId="36673" hidden="1" xr:uid="{00000000-0005-0000-0000-000014490000}"/>
    <cellStyle name="20% - Accent6 10" xfId="36774" hidden="1" xr:uid="{00000000-0005-0000-0000-000015490000}"/>
    <cellStyle name="20% - Accent6 10" xfId="36335" hidden="1" xr:uid="{00000000-0005-0000-0000-000016490000}"/>
    <cellStyle name="20% - Accent6 10" xfId="36430" hidden="1" xr:uid="{00000000-0005-0000-0000-000017490000}"/>
    <cellStyle name="20% - Accent6 10" xfId="37113" hidden="1" xr:uid="{00000000-0005-0000-0000-000018490000}"/>
    <cellStyle name="20% - Accent6 10" xfId="37189" hidden="1" xr:uid="{00000000-0005-0000-0000-000019490000}"/>
    <cellStyle name="20% - Accent6 10" xfId="37267" hidden="1" xr:uid="{00000000-0005-0000-0000-00001A490000}"/>
    <cellStyle name="20% - Accent6 10" xfId="37345" hidden="1" xr:uid="{00000000-0005-0000-0000-00001B490000}"/>
    <cellStyle name="20% - Accent6 10" xfId="36763" hidden="1" xr:uid="{00000000-0005-0000-0000-00001C490000}"/>
    <cellStyle name="20% - Accent6 10" xfId="36237" hidden="1" xr:uid="{00000000-0005-0000-0000-00001D490000}"/>
    <cellStyle name="20% - Accent6 10" xfId="37645" hidden="1" xr:uid="{00000000-0005-0000-0000-00001E490000}"/>
    <cellStyle name="20% - Accent6 10" xfId="37721" hidden="1" xr:uid="{00000000-0005-0000-0000-00001F490000}"/>
    <cellStyle name="20% - Accent6 10" xfId="37799" hidden="1" xr:uid="{00000000-0005-0000-0000-000020490000}"/>
    <cellStyle name="20% - Accent6 10" xfId="37982" hidden="1" xr:uid="{00000000-0005-0000-0000-000021490000}"/>
    <cellStyle name="20% - Accent6 10" xfId="38058" hidden="1" xr:uid="{00000000-0005-0000-0000-000022490000}"/>
    <cellStyle name="20% - Accent6 10" xfId="38136" hidden="1" xr:uid="{00000000-0005-0000-0000-000023490000}"/>
    <cellStyle name="20% - Accent6 10" xfId="38319" hidden="1" xr:uid="{00000000-0005-0000-0000-000024490000}"/>
    <cellStyle name="20% - Accent6 10" xfId="38395" hidden="1" xr:uid="{00000000-0005-0000-0000-000025490000}"/>
    <cellStyle name="20% - Accent6 10" xfId="32690" hidden="1" xr:uid="{00000000-0005-0000-0000-000026490000}"/>
    <cellStyle name="20% - Accent6 10" xfId="32616" hidden="1" xr:uid="{00000000-0005-0000-0000-000027490000}"/>
    <cellStyle name="20% - Accent6 10" xfId="32536" hidden="1" xr:uid="{00000000-0005-0000-0000-000028490000}"/>
    <cellStyle name="20% - Accent6 10" xfId="32453" hidden="1" xr:uid="{00000000-0005-0000-0000-000029490000}"/>
    <cellStyle name="20% - Accent6 10" xfId="30680" hidden="1" xr:uid="{00000000-0005-0000-0000-00002A490000}"/>
    <cellStyle name="20% - Accent6 10" xfId="30595" hidden="1" xr:uid="{00000000-0005-0000-0000-00002B490000}"/>
    <cellStyle name="20% - Accent6 10" xfId="30503" hidden="1" xr:uid="{00000000-0005-0000-0000-00002C490000}"/>
    <cellStyle name="20% - Accent6 10" xfId="30084" hidden="1" xr:uid="{00000000-0005-0000-0000-00002D490000}"/>
    <cellStyle name="20% - Accent6 10" xfId="31161" hidden="1" xr:uid="{00000000-0005-0000-0000-00002E490000}"/>
    <cellStyle name="20% - Accent6 10" xfId="30909" hidden="1" xr:uid="{00000000-0005-0000-0000-00002F490000}"/>
    <cellStyle name="20% - Accent6 10" xfId="29001" hidden="1" xr:uid="{00000000-0005-0000-0000-000030490000}"/>
    <cellStyle name="20% - Accent6 10" xfId="28835" hidden="1" xr:uid="{00000000-0005-0000-0000-000031490000}"/>
    <cellStyle name="20% - Accent6 10" xfId="28660" hidden="1" xr:uid="{00000000-0005-0000-0000-000032490000}"/>
    <cellStyle name="20% - Accent6 10" xfId="28496" hidden="1" xr:uid="{00000000-0005-0000-0000-000033490000}"/>
    <cellStyle name="20% - Accent6 10" xfId="30155" hidden="1" xr:uid="{00000000-0005-0000-0000-000034490000}"/>
    <cellStyle name="20% - Accent6 10" xfId="31559" hidden="1" xr:uid="{00000000-0005-0000-0000-000035490000}"/>
    <cellStyle name="20% - Accent6 10" xfId="27355" hidden="1" xr:uid="{00000000-0005-0000-0000-000036490000}"/>
    <cellStyle name="20% - Accent6 10" xfId="27144" hidden="1" xr:uid="{00000000-0005-0000-0000-000037490000}"/>
    <cellStyle name="20% - Accent6 10" xfId="26974" hidden="1" xr:uid="{00000000-0005-0000-0000-000038490000}"/>
    <cellStyle name="20% - Accent6 10" xfId="26270" hidden="1" xr:uid="{00000000-0005-0000-0000-000039490000}"/>
    <cellStyle name="20% - Accent6 10" xfId="26141" hidden="1" xr:uid="{00000000-0005-0000-0000-00003A490000}"/>
    <cellStyle name="20% - Accent6 10" xfId="25914" hidden="1" xr:uid="{00000000-0005-0000-0000-00003B490000}"/>
    <cellStyle name="20% - Accent6 10" xfId="38464" hidden="1" xr:uid="{00000000-0005-0000-0000-00003C490000}"/>
    <cellStyle name="20% - Accent6 10" xfId="38543" hidden="1" xr:uid="{00000000-0005-0000-0000-00003D490000}"/>
    <cellStyle name="20% - Accent6 10" xfId="39068" hidden="1" xr:uid="{00000000-0005-0000-0000-00003E490000}"/>
    <cellStyle name="20% - Accent6 10" xfId="39142" hidden="1" xr:uid="{00000000-0005-0000-0000-00003F490000}"/>
    <cellStyle name="20% - Accent6 10" xfId="39218" hidden="1" xr:uid="{00000000-0005-0000-0000-000040490000}"/>
    <cellStyle name="20% - Accent6 10" xfId="39296" hidden="1" xr:uid="{00000000-0005-0000-0000-000041490000}"/>
    <cellStyle name="20% - Accent6 10" xfId="39881" hidden="1" xr:uid="{00000000-0005-0000-0000-000042490000}"/>
    <cellStyle name="20% - Accent6 10" xfId="39957" hidden="1" xr:uid="{00000000-0005-0000-0000-000043490000}"/>
    <cellStyle name="20% - Accent6 10" xfId="40036" hidden="1" xr:uid="{00000000-0005-0000-0000-000044490000}"/>
    <cellStyle name="20% - Accent6 10" xfId="40137" hidden="1" xr:uid="{00000000-0005-0000-0000-000045490000}"/>
    <cellStyle name="20% - Accent6 10" xfId="39698" hidden="1" xr:uid="{00000000-0005-0000-0000-000046490000}"/>
    <cellStyle name="20% - Accent6 10" xfId="39793" hidden="1" xr:uid="{00000000-0005-0000-0000-000047490000}"/>
    <cellStyle name="20% - Accent6 10" xfId="40476" hidden="1" xr:uid="{00000000-0005-0000-0000-000048490000}"/>
    <cellStyle name="20% - Accent6 10" xfId="40552" hidden="1" xr:uid="{00000000-0005-0000-0000-000049490000}"/>
    <cellStyle name="20% - Accent6 10" xfId="40630" hidden="1" xr:uid="{00000000-0005-0000-0000-00004A490000}"/>
    <cellStyle name="20% - Accent6 10" xfId="40708" hidden="1" xr:uid="{00000000-0005-0000-0000-00004B490000}"/>
    <cellStyle name="20% - Accent6 10" xfId="40126" hidden="1" xr:uid="{00000000-0005-0000-0000-00004C490000}"/>
    <cellStyle name="20% - Accent6 10" xfId="39600" hidden="1" xr:uid="{00000000-0005-0000-0000-00004D490000}"/>
    <cellStyle name="20% - Accent6 10" xfId="41008" hidden="1" xr:uid="{00000000-0005-0000-0000-00004E490000}"/>
    <cellStyle name="20% - Accent6 10" xfId="41084" hidden="1" xr:uid="{00000000-0005-0000-0000-00004F490000}"/>
    <cellStyle name="20% - Accent6 10" xfId="41162" hidden="1" xr:uid="{00000000-0005-0000-0000-000050490000}"/>
    <cellStyle name="20% - Accent6 10" xfId="41345" hidden="1" xr:uid="{00000000-0005-0000-0000-000051490000}"/>
    <cellStyle name="20% - Accent6 10" xfId="41421" hidden="1" xr:uid="{00000000-0005-0000-0000-000052490000}"/>
    <cellStyle name="20% - Accent6 10" xfId="41499" hidden="1" xr:uid="{00000000-0005-0000-0000-000053490000}"/>
    <cellStyle name="20% - Accent6 10" xfId="41682" hidden="1" xr:uid="{00000000-0005-0000-0000-000054490000}"/>
    <cellStyle name="20% - Accent6 10" xfId="41758" hidden="1" xr:uid="{00000000-0005-0000-0000-000055490000}"/>
    <cellStyle name="20% - Accent6 10" xfId="41860" hidden="1" xr:uid="{00000000-0005-0000-0000-000056490000}"/>
    <cellStyle name="20% - Accent6 10" xfId="41934" hidden="1" xr:uid="{00000000-0005-0000-0000-000057490000}"/>
    <cellStyle name="20% - Accent6 10" xfId="42010" hidden="1" xr:uid="{00000000-0005-0000-0000-000058490000}"/>
    <cellStyle name="20% - Accent6 10" xfId="42088" hidden="1" xr:uid="{00000000-0005-0000-0000-000059490000}"/>
    <cellStyle name="20% - Accent6 10" xfId="42673" hidden="1" xr:uid="{00000000-0005-0000-0000-00005A490000}"/>
    <cellStyle name="20% - Accent6 10" xfId="42749" hidden="1" xr:uid="{00000000-0005-0000-0000-00005B490000}"/>
    <cellStyle name="20% - Accent6 10" xfId="42828" hidden="1" xr:uid="{00000000-0005-0000-0000-00005C490000}"/>
    <cellStyle name="20% - Accent6 10" xfId="42929" hidden="1" xr:uid="{00000000-0005-0000-0000-00005D490000}"/>
    <cellStyle name="20% - Accent6 10" xfId="42490" hidden="1" xr:uid="{00000000-0005-0000-0000-00005E490000}"/>
    <cellStyle name="20% - Accent6 10" xfId="42585" hidden="1" xr:uid="{00000000-0005-0000-0000-00005F490000}"/>
    <cellStyle name="20% - Accent6 10" xfId="43268" hidden="1" xr:uid="{00000000-0005-0000-0000-000060490000}"/>
    <cellStyle name="20% - Accent6 10" xfId="43344" hidden="1" xr:uid="{00000000-0005-0000-0000-000061490000}"/>
    <cellStyle name="20% - Accent6 10" xfId="43422" hidden="1" xr:uid="{00000000-0005-0000-0000-000062490000}"/>
    <cellStyle name="20% - Accent6 10" xfId="43500" hidden="1" xr:uid="{00000000-0005-0000-0000-000063490000}"/>
    <cellStyle name="20% - Accent6 10" xfId="42918" hidden="1" xr:uid="{00000000-0005-0000-0000-000064490000}"/>
    <cellStyle name="20% - Accent6 10" xfId="42392" hidden="1" xr:uid="{00000000-0005-0000-0000-000065490000}"/>
    <cellStyle name="20% - Accent6 10" xfId="43800" hidden="1" xr:uid="{00000000-0005-0000-0000-000066490000}"/>
    <cellStyle name="20% - Accent6 10" xfId="43876" hidden="1" xr:uid="{00000000-0005-0000-0000-000067490000}"/>
    <cellStyle name="20% - Accent6 10" xfId="43954" hidden="1" xr:uid="{00000000-0005-0000-0000-000068490000}"/>
    <cellStyle name="20% - Accent6 10" xfId="44137" hidden="1" xr:uid="{00000000-0005-0000-0000-000069490000}"/>
    <cellStyle name="20% - Accent6 10" xfId="44213" hidden="1" xr:uid="{00000000-0005-0000-0000-00006A490000}"/>
    <cellStyle name="20% - Accent6 10" xfId="44291" hidden="1" xr:uid="{00000000-0005-0000-0000-00006B490000}"/>
    <cellStyle name="20% - Accent6 10" xfId="44474" hidden="1" xr:uid="{00000000-0005-0000-0000-00006C490000}"/>
    <cellStyle name="20% - Accent6 10" xfId="44550" hidden="1" xr:uid="{00000000-0005-0000-0000-00006D490000}"/>
    <cellStyle name="20% - Accent6 10" xfId="38950" hidden="1" xr:uid="{00000000-0005-0000-0000-00006E490000}"/>
    <cellStyle name="20% - Accent6 10" xfId="38876" hidden="1" xr:uid="{00000000-0005-0000-0000-00006F490000}"/>
    <cellStyle name="20% - Accent6 10" xfId="38796" hidden="1" xr:uid="{00000000-0005-0000-0000-000070490000}"/>
    <cellStyle name="20% - Accent6 10" xfId="38713" hidden="1" xr:uid="{00000000-0005-0000-0000-000071490000}"/>
    <cellStyle name="20% - Accent6 10" xfId="31541" hidden="1" xr:uid="{00000000-0005-0000-0000-000072490000}"/>
    <cellStyle name="20% - Accent6 10" xfId="31343" hidden="1" xr:uid="{00000000-0005-0000-0000-000073490000}"/>
    <cellStyle name="20% - Accent6 10" xfId="31084" hidden="1" xr:uid="{00000000-0005-0000-0000-000074490000}"/>
    <cellStyle name="20% - Accent6 10" xfId="30724" hidden="1" xr:uid="{00000000-0005-0000-0000-000075490000}"/>
    <cellStyle name="20% - Accent6 10" xfId="31909" hidden="1" xr:uid="{00000000-0005-0000-0000-000076490000}"/>
    <cellStyle name="20% - Accent6 10" xfId="31706" hidden="1" xr:uid="{00000000-0005-0000-0000-000077490000}"/>
    <cellStyle name="20% - Accent6 10" xfId="29410" hidden="1" xr:uid="{00000000-0005-0000-0000-000078490000}"/>
    <cellStyle name="20% - Accent6 10" xfId="29224" hidden="1" xr:uid="{00000000-0005-0000-0000-000079490000}"/>
    <cellStyle name="20% - Accent6 10" xfId="29132" hidden="1" xr:uid="{00000000-0005-0000-0000-00007A490000}"/>
    <cellStyle name="20% - Accent6 10" xfId="28784" hidden="1" xr:uid="{00000000-0005-0000-0000-00007B490000}"/>
    <cellStyle name="20% - Accent6 10" xfId="30847" hidden="1" xr:uid="{00000000-0005-0000-0000-00007C490000}"/>
    <cellStyle name="20% - Accent6 10" xfId="32193" hidden="1" xr:uid="{00000000-0005-0000-0000-00007D490000}"/>
    <cellStyle name="20% - Accent6 10" xfId="27623" hidden="1" xr:uid="{00000000-0005-0000-0000-00007E490000}"/>
    <cellStyle name="20% - Accent6 10" xfId="27524" hidden="1" xr:uid="{00000000-0005-0000-0000-00007F490000}"/>
    <cellStyle name="20% - Accent6 10" xfId="27330" hidden="1" xr:uid="{00000000-0005-0000-0000-000080490000}"/>
    <cellStyle name="20% - Accent6 10" xfId="26373" hidden="1" xr:uid="{00000000-0005-0000-0000-000081490000}"/>
    <cellStyle name="20% - Accent6 10" xfId="26264" hidden="1" xr:uid="{00000000-0005-0000-0000-000082490000}"/>
    <cellStyle name="20% - Accent6 10" xfId="26071" hidden="1" xr:uid="{00000000-0005-0000-0000-000083490000}"/>
    <cellStyle name="20% - Accent6 10" xfId="44612" hidden="1" xr:uid="{00000000-0005-0000-0000-000084490000}"/>
    <cellStyle name="20% - Accent6 10" xfId="44688" hidden="1" xr:uid="{00000000-0005-0000-0000-000085490000}"/>
    <cellStyle name="20% - Accent6 10" xfId="44790" hidden="1" xr:uid="{00000000-0005-0000-0000-000086490000}"/>
    <cellStyle name="20% - Accent6 10" xfId="44864" hidden="1" xr:uid="{00000000-0005-0000-0000-000087490000}"/>
    <cellStyle name="20% - Accent6 10" xfId="44940" hidden="1" xr:uid="{00000000-0005-0000-0000-000088490000}"/>
    <cellStyle name="20% - Accent6 10" xfId="45018" hidden="1" xr:uid="{00000000-0005-0000-0000-000089490000}"/>
    <cellStyle name="20% - Accent6 10" xfId="45603" hidden="1" xr:uid="{00000000-0005-0000-0000-00008A490000}"/>
    <cellStyle name="20% - Accent6 10" xfId="45679" hidden="1" xr:uid="{00000000-0005-0000-0000-00008B490000}"/>
    <cellStyle name="20% - Accent6 10" xfId="45758" hidden="1" xr:uid="{00000000-0005-0000-0000-00008C490000}"/>
    <cellStyle name="20% - Accent6 10" xfId="45859" hidden="1" xr:uid="{00000000-0005-0000-0000-00008D490000}"/>
    <cellStyle name="20% - Accent6 10" xfId="45420" hidden="1" xr:uid="{00000000-0005-0000-0000-00008E490000}"/>
    <cellStyle name="20% - Accent6 10" xfId="45515" hidden="1" xr:uid="{00000000-0005-0000-0000-00008F490000}"/>
    <cellStyle name="20% - Accent6 10" xfId="46198" hidden="1" xr:uid="{00000000-0005-0000-0000-000090490000}"/>
    <cellStyle name="20% - Accent6 10" xfId="46274" hidden="1" xr:uid="{00000000-0005-0000-0000-000091490000}"/>
    <cellStyle name="20% - Accent6 10" xfId="46352" hidden="1" xr:uid="{00000000-0005-0000-0000-000092490000}"/>
    <cellStyle name="20% - Accent6 10" xfId="46430" hidden="1" xr:uid="{00000000-0005-0000-0000-000093490000}"/>
    <cellStyle name="20% - Accent6 10" xfId="45848" hidden="1" xr:uid="{00000000-0005-0000-0000-000094490000}"/>
    <cellStyle name="20% - Accent6 10" xfId="45322" hidden="1" xr:uid="{00000000-0005-0000-0000-000095490000}"/>
    <cellStyle name="20% - Accent6 10" xfId="46730" hidden="1" xr:uid="{00000000-0005-0000-0000-000096490000}"/>
    <cellStyle name="20% - Accent6 10" xfId="46806" hidden="1" xr:uid="{00000000-0005-0000-0000-000097490000}"/>
    <cellStyle name="20% - Accent6 10" xfId="46884" hidden="1" xr:uid="{00000000-0005-0000-0000-000098490000}"/>
    <cellStyle name="20% - Accent6 10" xfId="47067" hidden="1" xr:uid="{00000000-0005-0000-0000-000099490000}"/>
    <cellStyle name="20% - Accent6 10" xfId="47143" hidden="1" xr:uid="{00000000-0005-0000-0000-00009A490000}"/>
    <cellStyle name="20% - Accent6 10" xfId="47221" hidden="1" xr:uid="{00000000-0005-0000-0000-00009B490000}"/>
    <cellStyle name="20% - Accent6 10" xfId="47404" hidden="1" xr:uid="{00000000-0005-0000-0000-00009C490000}"/>
    <cellStyle name="20% - Accent6 10" xfId="47480" hidden="1" xr:uid="{00000000-0005-0000-0000-00009D490000}"/>
    <cellStyle name="20% - Accent6 10" xfId="47582" hidden="1" xr:uid="{00000000-0005-0000-0000-00009E490000}"/>
    <cellStyle name="20% - Accent6 10" xfId="47656" hidden="1" xr:uid="{00000000-0005-0000-0000-00009F490000}"/>
    <cellStyle name="20% - Accent6 10" xfId="47732" hidden="1" xr:uid="{00000000-0005-0000-0000-0000A0490000}"/>
    <cellStyle name="20% - Accent6 10" xfId="47810" hidden="1" xr:uid="{00000000-0005-0000-0000-0000A1490000}"/>
    <cellStyle name="20% - Accent6 10" xfId="48395" hidden="1" xr:uid="{00000000-0005-0000-0000-0000A2490000}"/>
    <cellStyle name="20% - Accent6 10" xfId="48471" hidden="1" xr:uid="{00000000-0005-0000-0000-0000A3490000}"/>
    <cellStyle name="20% - Accent6 10" xfId="48550" hidden="1" xr:uid="{00000000-0005-0000-0000-0000A4490000}"/>
    <cellStyle name="20% - Accent6 10" xfId="48651" hidden="1" xr:uid="{00000000-0005-0000-0000-0000A5490000}"/>
    <cellStyle name="20% - Accent6 10" xfId="48212" hidden="1" xr:uid="{00000000-0005-0000-0000-0000A6490000}"/>
    <cellStyle name="20% - Accent6 10" xfId="48307" hidden="1" xr:uid="{00000000-0005-0000-0000-0000A7490000}"/>
    <cellStyle name="20% - Accent6 10" xfId="48990" hidden="1" xr:uid="{00000000-0005-0000-0000-0000A8490000}"/>
    <cellStyle name="20% - Accent6 10" xfId="49066" hidden="1" xr:uid="{00000000-0005-0000-0000-0000A9490000}"/>
    <cellStyle name="20% - Accent6 10" xfId="49144" hidden="1" xr:uid="{00000000-0005-0000-0000-0000AA490000}"/>
    <cellStyle name="20% - Accent6 10" xfId="49222" hidden="1" xr:uid="{00000000-0005-0000-0000-0000AB490000}"/>
    <cellStyle name="20% - Accent6 10" xfId="48640" hidden="1" xr:uid="{00000000-0005-0000-0000-0000AC490000}"/>
    <cellStyle name="20% - Accent6 10" xfId="48114" hidden="1" xr:uid="{00000000-0005-0000-0000-0000AD490000}"/>
    <cellStyle name="20% - Accent6 10" xfId="49522" hidden="1" xr:uid="{00000000-0005-0000-0000-0000AE490000}"/>
    <cellStyle name="20% - Accent6 10" xfId="49598" hidden="1" xr:uid="{00000000-0005-0000-0000-0000AF490000}"/>
    <cellStyle name="20% - Accent6 10" xfId="49676" hidden="1" xr:uid="{00000000-0005-0000-0000-0000B0490000}"/>
    <cellStyle name="20% - Accent6 10" xfId="49859" hidden="1" xr:uid="{00000000-0005-0000-0000-0000B1490000}"/>
    <cellStyle name="20% - Accent6 10" xfId="49935" hidden="1" xr:uid="{00000000-0005-0000-0000-0000B2490000}"/>
    <cellStyle name="20% - Accent6 10" xfId="50013" hidden="1" xr:uid="{00000000-0005-0000-0000-0000B3490000}"/>
    <cellStyle name="20% - Accent6 10" xfId="50196" hidden="1" xr:uid="{00000000-0005-0000-0000-0000B4490000}"/>
    <cellStyle name="20% - Accent6 10" xfId="50272" hidden="1" xr:uid="{00000000-0005-0000-0000-0000B5490000}"/>
    <cellStyle name="20% - Accent6 11" xfId="142" hidden="1" xr:uid="{00000000-0005-0000-0000-0000B6490000}"/>
    <cellStyle name="20% - Accent6 11" xfId="220" hidden="1" xr:uid="{00000000-0005-0000-0000-0000B7490000}"/>
    <cellStyle name="20% - Accent6 11" xfId="334" hidden="1" xr:uid="{00000000-0005-0000-0000-0000B8490000}"/>
    <cellStyle name="20% - Accent6 11" xfId="577" hidden="1" xr:uid="{00000000-0005-0000-0000-0000B9490000}"/>
    <cellStyle name="20% - Accent6 11" xfId="1940" hidden="1" xr:uid="{00000000-0005-0000-0000-0000BA490000}"/>
    <cellStyle name="20% - Accent6 11" xfId="2089" hidden="1" xr:uid="{00000000-0005-0000-0000-0000BB490000}"/>
    <cellStyle name="20% - Accent6 11" xfId="2278" hidden="1" xr:uid="{00000000-0005-0000-0000-0000BC490000}"/>
    <cellStyle name="20% - Accent6 11" xfId="2393" hidden="1" xr:uid="{00000000-0005-0000-0000-0000BD490000}"/>
    <cellStyle name="20% - Accent6 11" xfId="1208" hidden="1" xr:uid="{00000000-0005-0000-0000-0000BE490000}"/>
    <cellStyle name="20% - Accent6 11" xfId="1764" hidden="1" xr:uid="{00000000-0005-0000-0000-0000BF490000}"/>
    <cellStyle name="20% - Accent6 11" xfId="3494" hidden="1" xr:uid="{00000000-0005-0000-0000-0000C0490000}"/>
    <cellStyle name="20% - Accent6 11" xfId="3629" hidden="1" xr:uid="{00000000-0005-0000-0000-0000C1490000}"/>
    <cellStyle name="20% - Accent6 11" xfId="3789" hidden="1" xr:uid="{00000000-0005-0000-0000-0000C2490000}"/>
    <cellStyle name="20% - Accent6 11" xfId="3901" hidden="1" xr:uid="{00000000-0005-0000-0000-0000C3490000}"/>
    <cellStyle name="20% - Accent6 11" xfId="1504" hidden="1" xr:uid="{00000000-0005-0000-0000-0000C4490000}"/>
    <cellStyle name="20% - Accent6 11" xfId="2963" hidden="1" xr:uid="{00000000-0005-0000-0000-0000C5490000}"/>
    <cellStyle name="20% - Accent6 11" xfId="4995" hidden="1" xr:uid="{00000000-0005-0000-0000-0000C6490000}"/>
    <cellStyle name="20% - Accent6 11" xfId="5093" hidden="1" xr:uid="{00000000-0005-0000-0000-0000C7490000}"/>
    <cellStyle name="20% - Accent6 11" xfId="5287" hidden="1" xr:uid="{00000000-0005-0000-0000-0000C8490000}"/>
    <cellStyle name="20% - Accent6 11" xfId="5998" hidden="1" xr:uid="{00000000-0005-0000-0000-0000C9490000}"/>
    <cellStyle name="20% - Accent6 11" xfId="6142" hidden="1" xr:uid="{00000000-0005-0000-0000-0000CA490000}"/>
    <cellStyle name="20% - Accent6 11" xfId="6320" hidden="1" xr:uid="{00000000-0005-0000-0000-0000CB490000}"/>
    <cellStyle name="20% - Accent6 11" xfId="7005" hidden="1" xr:uid="{00000000-0005-0000-0000-0000CC490000}"/>
    <cellStyle name="20% - Accent6 11" xfId="7115" hidden="1" xr:uid="{00000000-0005-0000-0000-0000CD490000}"/>
    <cellStyle name="20% - Accent6 11" xfId="7798" hidden="1" xr:uid="{00000000-0005-0000-0000-0000CE490000}"/>
    <cellStyle name="20% - Accent6 11" xfId="7872" hidden="1" xr:uid="{00000000-0005-0000-0000-0000CF490000}"/>
    <cellStyle name="20% - Accent6 11" xfId="7948" hidden="1" xr:uid="{00000000-0005-0000-0000-0000D0490000}"/>
    <cellStyle name="20% - Accent6 11" xfId="8026" hidden="1" xr:uid="{00000000-0005-0000-0000-0000D1490000}"/>
    <cellStyle name="20% - Accent6 11" xfId="8611" hidden="1" xr:uid="{00000000-0005-0000-0000-0000D2490000}"/>
    <cellStyle name="20% - Accent6 11" xfId="8687" hidden="1" xr:uid="{00000000-0005-0000-0000-0000D3490000}"/>
    <cellStyle name="20% - Accent6 11" xfId="8766" hidden="1" xr:uid="{00000000-0005-0000-0000-0000D4490000}"/>
    <cellStyle name="20% - Accent6 11" xfId="8809" hidden="1" xr:uid="{00000000-0005-0000-0000-0000D5490000}"/>
    <cellStyle name="20% - Accent6 11" xfId="8256" hidden="1" xr:uid="{00000000-0005-0000-0000-0000D6490000}"/>
    <cellStyle name="20% - Accent6 11" xfId="8515" hidden="1" xr:uid="{00000000-0005-0000-0000-0000D7490000}"/>
    <cellStyle name="20% - Accent6 11" xfId="9206" hidden="1" xr:uid="{00000000-0005-0000-0000-0000D8490000}"/>
    <cellStyle name="20% - Accent6 11" xfId="9282" hidden="1" xr:uid="{00000000-0005-0000-0000-0000D9490000}"/>
    <cellStyle name="20% - Accent6 11" xfId="9360" hidden="1" xr:uid="{00000000-0005-0000-0000-0000DA490000}"/>
    <cellStyle name="20% - Accent6 11" xfId="9397" hidden="1" xr:uid="{00000000-0005-0000-0000-0000DB490000}"/>
    <cellStyle name="20% - Accent6 11" xfId="8379" hidden="1" xr:uid="{00000000-0005-0000-0000-0000DC490000}"/>
    <cellStyle name="20% - Accent6 11" xfId="8995" hidden="1" xr:uid="{00000000-0005-0000-0000-0000DD490000}"/>
    <cellStyle name="20% - Accent6 11" xfId="9738" hidden="1" xr:uid="{00000000-0005-0000-0000-0000DE490000}"/>
    <cellStyle name="20% - Accent6 11" xfId="9814" hidden="1" xr:uid="{00000000-0005-0000-0000-0000DF490000}"/>
    <cellStyle name="20% - Accent6 11" xfId="9892" hidden="1" xr:uid="{00000000-0005-0000-0000-0000E0490000}"/>
    <cellStyle name="20% - Accent6 11" xfId="10075" hidden="1" xr:uid="{00000000-0005-0000-0000-0000E1490000}"/>
    <cellStyle name="20% - Accent6 11" xfId="10151" hidden="1" xr:uid="{00000000-0005-0000-0000-0000E2490000}"/>
    <cellStyle name="20% - Accent6 11" xfId="10229" hidden="1" xr:uid="{00000000-0005-0000-0000-0000E3490000}"/>
    <cellStyle name="20% - Accent6 11" xfId="10412" hidden="1" xr:uid="{00000000-0005-0000-0000-0000E4490000}"/>
    <cellStyle name="20% - Accent6 11" xfId="10488" hidden="1" xr:uid="{00000000-0005-0000-0000-0000E5490000}"/>
    <cellStyle name="20% - Accent6 11" xfId="10590" hidden="1" xr:uid="{00000000-0005-0000-0000-0000E6490000}"/>
    <cellStyle name="20% - Accent6 11" xfId="10664" hidden="1" xr:uid="{00000000-0005-0000-0000-0000E7490000}"/>
    <cellStyle name="20% - Accent6 11" xfId="10740" hidden="1" xr:uid="{00000000-0005-0000-0000-0000E8490000}"/>
    <cellStyle name="20% - Accent6 11" xfId="10818" hidden="1" xr:uid="{00000000-0005-0000-0000-0000E9490000}"/>
    <cellStyle name="20% - Accent6 11" xfId="11403" hidden="1" xr:uid="{00000000-0005-0000-0000-0000EA490000}"/>
    <cellStyle name="20% - Accent6 11" xfId="11479" hidden="1" xr:uid="{00000000-0005-0000-0000-0000EB490000}"/>
    <cellStyle name="20% - Accent6 11" xfId="11558" hidden="1" xr:uid="{00000000-0005-0000-0000-0000EC490000}"/>
    <cellStyle name="20% - Accent6 11" xfId="11601" hidden="1" xr:uid="{00000000-0005-0000-0000-0000ED490000}"/>
    <cellStyle name="20% - Accent6 11" xfId="11048" hidden="1" xr:uid="{00000000-0005-0000-0000-0000EE490000}"/>
    <cellStyle name="20% - Accent6 11" xfId="11307" hidden="1" xr:uid="{00000000-0005-0000-0000-0000EF490000}"/>
    <cellStyle name="20% - Accent6 11" xfId="11998" hidden="1" xr:uid="{00000000-0005-0000-0000-0000F0490000}"/>
    <cellStyle name="20% - Accent6 11" xfId="12074" hidden="1" xr:uid="{00000000-0005-0000-0000-0000F1490000}"/>
    <cellStyle name="20% - Accent6 11" xfId="12152" hidden="1" xr:uid="{00000000-0005-0000-0000-0000F2490000}"/>
    <cellStyle name="20% - Accent6 11" xfId="12189" hidden="1" xr:uid="{00000000-0005-0000-0000-0000F3490000}"/>
    <cellStyle name="20% - Accent6 11" xfId="11171" hidden="1" xr:uid="{00000000-0005-0000-0000-0000F4490000}"/>
    <cellStyle name="20% - Accent6 11" xfId="11787" hidden="1" xr:uid="{00000000-0005-0000-0000-0000F5490000}"/>
    <cellStyle name="20% - Accent6 11" xfId="12530" hidden="1" xr:uid="{00000000-0005-0000-0000-0000F6490000}"/>
    <cellStyle name="20% - Accent6 11" xfId="12606" hidden="1" xr:uid="{00000000-0005-0000-0000-0000F7490000}"/>
    <cellStyle name="20% - Accent6 11" xfId="12684" hidden="1" xr:uid="{00000000-0005-0000-0000-0000F8490000}"/>
    <cellStyle name="20% - Accent6 11" xfId="12867" hidden="1" xr:uid="{00000000-0005-0000-0000-0000F9490000}"/>
    <cellStyle name="20% - Accent6 11" xfId="12943" hidden="1" xr:uid="{00000000-0005-0000-0000-0000FA490000}"/>
    <cellStyle name="20% - Accent6 11" xfId="13021" hidden="1" xr:uid="{00000000-0005-0000-0000-0000FB490000}"/>
    <cellStyle name="20% - Accent6 11" xfId="13204" hidden="1" xr:uid="{00000000-0005-0000-0000-0000FC490000}"/>
    <cellStyle name="20% - Accent6 11" xfId="13280" hidden="1" xr:uid="{00000000-0005-0000-0000-0000FD490000}"/>
    <cellStyle name="20% - Accent6 11" xfId="7549" hidden="1" xr:uid="{00000000-0005-0000-0000-0000FE490000}"/>
    <cellStyle name="20% - Accent6 11" xfId="7475" hidden="1" xr:uid="{00000000-0005-0000-0000-0000FF490000}"/>
    <cellStyle name="20% - Accent6 11" xfId="7394" hidden="1" xr:uid="{00000000-0005-0000-0000-0000004A0000}"/>
    <cellStyle name="20% - Accent6 11" xfId="7308" hidden="1" xr:uid="{00000000-0005-0000-0000-0000014A0000}"/>
    <cellStyle name="20% - Accent6 11" xfId="5538" hidden="1" xr:uid="{00000000-0005-0000-0000-0000024A0000}"/>
    <cellStyle name="20% - Accent6 11" xfId="5453" hidden="1" xr:uid="{00000000-0005-0000-0000-0000034A0000}"/>
    <cellStyle name="20% - Accent6 11" xfId="5360" hidden="1" xr:uid="{00000000-0005-0000-0000-0000044A0000}"/>
    <cellStyle name="20% - Accent6 11" xfId="5305" hidden="1" xr:uid="{00000000-0005-0000-0000-0000054A0000}"/>
    <cellStyle name="20% - Accent6 11" xfId="6596" hidden="1" xr:uid="{00000000-0005-0000-0000-0000064A0000}"/>
    <cellStyle name="20% - Accent6 11" xfId="5775" hidden="1" xr:uid="{00000000-0005-0000-0000-0000074A0000}"/>
    <cellStyle name="20% - Accent6 11" xfId="3854" hidden="1" xr:uid="{00000000-0005-0000-0000-0000084A0000}"/>
    <cellStyle name="20% - Accent6 11" xfId="3691" hidden="1" xr:uid="{00000000-0005-0000-0000-0000094A0000}"/>
    <cellStyle name="20% - Accent6 11" xfId="3498" hidden="1" xr:uid="{00000000-0005-0000-0000-00000A4A0000}"/>
    <cellStyle name="20% - Accent6 11" xfId="3414" hidden="1" xr:uid="{00000000-0005-0000-0000-00000B4A0000}"/>
    <cellStyle name="20% - Accent6 11" xfId="6188" hidden="1" xr:uid="{00000000-0005-0000-0000-00000C4A0000}"/>
    <cellStyle name="20% - Accent6 11" xfId="4529" hidden="1" xr:uid="{00000000-0005-0000-0000-00000D4A0000}"/>
    <cellStyle name="20% - Accent6 11" xfId="2191" hidden="1" xr:uid="{00000000-0005-0000-0000-00000E4A0000}"/>
    <cellStyle name="20% - Accent6 11" xfId="1999" hidden="1" xr:uid="{00000000-0005-0000-0000-00000F4A0000}"/>
    <cellStyle name="20% - Accent6 11" xfId="1825" hidden="1" xr:uid="{00000000-0005-0000-0000-0000104A0000}"/>
    <cellStyle name="20% - Accent6 11" xfId="1122" hidden="1" xr:uid="{00000000-0005-0000-0000-0000114A0000}"/>
    <cellStyle name="20% - Accent6 11" xfId="997" hidden="1" xr:uid="{00000000-0005-0000-0000-0000124A0000}"/>
    <cellStyle name="20% - Accent6 11" xfId="762" hidden="1" xr:uid="{00000000-0005-0000-0000-0000134A0000}"/>
    <cellStyle name="20% - Accent6 11" xfId="13349" hidden="1" xr:uid="{00000000-0005-0000-0000-0000144A0000}"/>
    <cellStyle name="20% - Accent6 11" xfId="13429" hidden="1" xr:uid="{00000000-0005-0000-0000-0000154A0000}"/>
    <cellStyle name="20% - Accent6 11" xfId="13953" hidden="1" xr:uid="{00000000-0005-0000-0000-0000164A0000}"/>
    <cellStyle name="20% - Accent6 11" xfId="14027" hidden="1" xr:uid="{00000000-0005-0000-0000-0000174A0000}"/>
    <cellStyle name="20% - Accent6 11" xfId="14103" hidden="1" xr:uid="{00000000-0005-0000-0000-0000184A0000}"/>
    <cellStyle name="20% - Accent6 11" xfId="14181" hidden="1" xr:uid="{00000000-0005-0000-0000-0000194A0000}"/>
    <cellStyle name="20% - Accent6 11" xfId="14766" hidden="1" xr:uid="{00000000-0005-0000-0000-00001A4A0000}"/>
    <cellStyle name="20% - Accent6 11" xfId="14842" hidden="1" xr:uid="{00000000-0005-0000-0000-00001B4A0000}"/>
    <cellStyle name="20% - Accent6 11" xfId="14921" hidden="1" xr:uid="{00000000-0005-0000-0000-00001C4A0000}"/>
    <cellStyle name="20% - Accent6 11" xfId="14964" hidden="1" xr:uid="{00000000-0005-0000-0000-00001D4A0000}"/>
    <cellStyle name="20% - Accent6 11" xfId="14411" hidden="1" xr:uid="{00000000-0005-0000-0000-00001E4A0000}"/>
    <cellStyle name="20% - Accent6 11" xfId="14670" hidden="1" xr:uid="{00000000-0005-0000-0000-00001F4A0000}"/>
    <cellStyle name="20% - Accent6 11" xfId="15361" hidden="1" xr:uid="{00000000-0005-0000-0000-0000204A0000}"/>
    <cellStyle name="20% - Accent6 11" xfId="15437" hidden="1" xr:uid="{00000000-0005-0000-0000-0000214A0000}"/>
    <cellStyle name="20% - Accent6 11" xfId="15515" hidden="1" xr:uid="{00000000-0005-0000-0000-0000224A0000}"/>
    <cellStyle name="20% - Accent6 11" xfId="15552" hidden="1" xr:uid="{00000000-0005-0000-0000-0000234A0000}"/>
    <cellStyle name="20% - Accent6 11" xfId="14534" hidden="1" xr:uid="{00000000-0005-0000-0000-0000244A0000}"/>
    <cellStyle name="20% - Accent6 11" xfId="15150" hidden="1" xr:uid="{00000000-0005-0000-0000-0000254A0000}"/>
    <cellStyle name="20% - Accent6 11" xfId="15893" hidden="1" xr:uid="{00000000-0005-0000-0000-0000264A0000}"/>
    <cellStyle name="20% - Accent6 11" xfId="15969" hidden="1" xr:uid="{00000000-0005-0000-0000-0000274A0000}"/>
    <cellStyle name="20% - Accent6 11" xfId="16047" hidden="1" xr:uid="{00000000-0005-0000-0000-0000284A0000}"/>
    <cellStyle name="20% - Accent6 11" xfId="16230" hidden="1" xr:uid="{00000000-0005-0000-0000-0000294A0000}"/>
    <cellStyle name="20% - Accent6 11" xfId="16306" hidden="1" xr:uid="{00000000-0005-0000-0000-00002A4A0000}"/>
    <cellStyle name="20% - Accent6 11" xfId="16384" hidden="1" xr:uid="{00000000-0005-0000-0000-00002B4A0000}"/>
    <cellStyle name="20% - Accent6 11" xfId="16567" hidden="1" xr:uid="{00000000-0005-0000-0000-00002C4A0000}"/>
    <cellStyle name="20% - Accent6 11" xfId="16643" hidden="1" xr:uid="{00000000-0005-0000-0000-00002D4A0000}"/>
    <cellStyle name="20% - Accent6 11" xfId="16745" hidden="1" xr:uid="{00000000-0005-0000-0000-00002E4A0000}"/>
    <cellStyle name="20% - Accent6 11" xfId="16819" hidden="1" xr:uid="{00000000-0005-0000-0000-00002F4A0000}"/>
    <cellStyle name="20% - Accent6 11" xfId="16895" hidden="1" xr:uid="{00000000-0005-0000-0000-0000304A0000}"/>
    <cellStyle name="20% - Accent6 11" xfId="16973" hidden="1" xr:uid="{00000000-0005-0000-0000-0000314A0000}"/>
    <cellStyle name="20% - Accent6 11" xfId="17558" hidden="1" xr:uid="{00000000-0005-0000-0000-0000324A0000}"/>
    <cellStyle name="20% - Accent6 11" xfId="17634" hidden="1" xr:uid="{00000000-0005-0000-0000-0000334A0000}"/>
    <cellStyle name="20% - Accent6 11" xfId="17713" hidden="1" xr:uid="{00000000-0005-0000-0000-0000344A0000}"/>
    <cellStyle name="20% - Accent6 11" xfId="17756" hidden="1" xr:uid="{00000000-0005-0000-0000-0000354A0000}"/>
    <cellStyle name="20% - Accent6 11" xfId="17203" hidden="1" xr:uid="{00000000-0005-0000-0000-0000364A0000}"/>
    <cellStyle name="20% - Accent6 11" xfId="17462" hidden="1" xr:uid="{00000000-0005-0000-0000-0000374A0000}"/>
    <cellStyle name="20% - Accent6 11" xfId="18153" hidden="1" xr:uid="{00000000-0005-0000-0000-0000384A0000}"/>
    <cellStyle name="20% - Accent6 11" xfId="18229" hidden="1" xr:uid="{00000000-0005-0000-0000-0000394A0000}"/>
    <cellStyle name="20% - Accent6 11" xfId="18307" hidden="1" xr:uid="{00000000-0005-0000-0000-00003A4A0000}"/>
    <cellStyle name="20% - Accent6 11" xfId="18344" hidden="1" xr:uid="{00000000-0005-0000-0000-00003B4A0000}"/>
    <cellStyle name="20% - Accent6 11" xfId="17326" hidden="1" xr:uid="{00000000-0005-0000-0000-00003C4A0000}"/>
    <cellStyle name="20% - Accent6 11" xfId="17942" hidden="1" xr:uid="{00000000-0005-0000-0000-00003D4A0000}"/>
    <cellStyle name="20% - Accent6 11" xfId="18685" hidden="1" xr:uid="{00000000-0005-0000-0000-00003E4A0000}"/>
    <cellStyle name="20% - Accent6 11" xfId="18761" hidden="1" xr:uid="{00000000-0005-0000-0000-00003F4A0000}"/>
    <cellStyle name="20% - Accent6 11" xfId="18839" hidden="1" xr:uid="{00000000-0005-0000-0000-0000404A0000}"/>
    <cellStyle name="20% - Accent6 11" xfId="19022" hidden="1" xr:uid="{00000000-0005-0000-0000-0000414A0000}"/>
    <cellStyle name="20% - Accent6 11" xfId="19098" hidden="1" xr:uid="{00000000-0005-0000-0000-0000424A0000}"/>
    <cellStyle name="20% - Accent6 11" xfId="19176" hidden="1" xr:uid="{00000000-0005-0000-0000-0000434A0000}"/>
    <cellStyle name="20% - Accent6 11" xfId="19359" hidden="1" xr:uid="{00000000-0005-0000-0000-0000444A0000}"/>
    <cellStyle name="20% - Accent6 11" xfId="19435" hidden="1" xr:uid="{00000000-0005-0000-0000-0000454A0000}"/>
    <cellStyle name="20% - Accent6 11" xfId="13809" hidden="1" xr:uid="{00000000-0005-0000-0000-0000464A0000}"/>
    <cellStyle name="20% - Accent6 11" xfId="13735" hidden="1" xr:uid="{00000000-0005-0000-0000-0000474A0000}"/>
    <cellStyle name="20% - Accent6 11" xfId="13654" hidden="1" xr:uid="{00000000-0005-0000-0000-0000484A0000}"/>
    <cellStyle name="20% - Accent6 11" xfId="13571" hidden="1" xr:uid="{00000000-0005-0000-0000-0000494A0000}"/>
    <cellStyle name="20% - Accent6 11" xfId="6392" hidden="1" xr:uid="{00000000-0005-0000-0000-00004A4A0000}"/>
    <cellStyle name="20% - Accent6 11" xfId="6193" hidden="1" xr:uid="{00000000-0005-0000-0000-00004B4A0000}"/>
    <cellStyle name="20% - Accent6 11" xfId="5918" hidden="1" xr:uid="{00000000-0005-0000-0000-00004C4A0000}"/>
    <cellStyle name="20% - Accent6 11" xfId="5832" hidden="1" xr:uid="{00000000-0005-0000-0000-00004D4A0000}"/>
    <cellStyle name="20% - Accent6 11" xfId="7322" hidden="1" xr:uid="{00000000-0005-0000-0000-00004E4A0000}"/>
    <cellStyle name="20% - Accent6 11" xfId="6572" hidden="1" xr:uid="{00000000-0005-0000-0000-00004F4A0000}"/>
    <cellStyle name="20% - Accent6 11" xfId="4268" hidden="1" xr:uid="{00000000-0005-0000-0000-0000504A0000}"/>
    <cellStyle name="20% - Accent6 11" xfId="4082" hidden="1" xr:uid="{00000000-0005-0000-0000-0000514A0000}"/>
    <cellStyle name="20% - Accent6 11" xfId="3987" hidden="1" xr:uid="{00000000-0005-0000-0000-0000524A0000}"/>
    <cellStyle name="20% - Accent6 11" xfId="3927" hidden="1" xr:uid="{00000000-0005-0000-0000-0000534A0000}"/>
    <cellStyle name="20% - Accent6 11" xfId="6820" hidden="1" xr:uid="{00000000-0005-0000-0000-0000544A0000}"/>
    <cellStyle name="20% - Accent6 11" xfId="4908" hidden="1" xr:uid="{00000000-0005-0000-0000-0000554A0000}"/>
    <cellStyle name="20% - Accent6 11" xfId="2477" hidden="1" xr:uid="{00000000-0005-0000-0000-0000564A0000}"/>
    <cellStyle name="20% - Accent6 11" xfId="2381" hidden="1" xr:uid="{00000000-0005-0000-0000-0000574A0000}"/>
    <cellStyle name="20% - Accent6 11" xfId="2156" hidden="1" xr:uid="{00000000-0005-0000-0000-0000584A0000}"/>
    <cellStyle name="20% - Accent6 11" xfId="1232" hidden="1" xr:uid="{00000000-0005-0000-0000-0000594A0000}"/>
    <cellStyle name="20% - Accent6 11" xfId="1096" hidden="1" xr:uid="{00000000-0005-0000-0000-00005A4A0000}"/>
    <cellStyle name="20% - Accent6 11" xfId="925" hidden="1" xr:uid="{00000000-0005-0000-0000-00005B4A0000}"/>
    <cellStyle name="20% - Accent6 11" xfId="19497" hidden="1" xr:uid="{00000000-0005-0000-0000-00005C4A0000}"/>
    <cellStyle name="20% - Accent6 11" xfId="19573" hidden="1" xr:uid="{00000000-0005-0000-0000-00005D4A0000}"/>
    <cellStyle name="20% - Accent6 11" xfId="19675" hidden="1" xr:uid="{00000000-0005-0000-0000-00005E4A0000}"/>
    <cellStyle name="20% - Accent6 11" xfId="19749" hidden="1" xr:uid="{00000000-0005-0000-0000-00005F4A0000}"/>
    <cellStyle name="20% - Accent6 11" xfId="19825" hidden="1" xr:uid="{00000000-0005-0000-0000-0000604A0000}"/>
    <cellStyle name="20% - Accent6 11" xfId="19903" hidden="1" xr:uid="{00000000-0005-0000-0000-0000614A0000}"/>
    <cellStyle name="20% - Accent6 11" xfId="20488" hidden="1" xr:uid="{00000000-0005-0000-0000-0000624A0000}"/>
    <cellStyle name="20% - Accent6 11" xfId="20564" hidden="1" xr:uid="{00000000-0005-0000-0000-0000634A0000}"/>
    <cellStyle name="20% - Accent6 11" xfId="20643" hidden="1" xr:uid="{00000000-0005-0000-0000-0000644A0000}"/>
    <cellStyle name="20% - Accent6 11" xfId="20686" hidden="1" xr:uid="{00000000-0005-0000-0000-0000654A0000}"/>
    <cellStyle name="20% - Accent6 11" xfId="20133" hidden="1" xr:uid="{00000000-0005-0000-0000-0000664A0000}"/>
    <cellStyle name="20% - Accent6 11" xfId="20392" hidden="1" xr:uid="{00000000-0005-0000-0000-0000674A0000}"/>
    <cellStyle name="20% - Accent6 11" xfId="21083" hidden="1" xr:uid="{00000000-0005-0000-0000-0000684A0000}"/>
    <cellStyle name="20% - Accent6 11" xfId="21159" hidden="1" xr:uid="{00000000-0005-0000-0000-0000694A0000}"/>
    <cellStyle name="20% - Accent6 11" xfId="21237" hidden="1" xr:uid="{00000000-0005-0000-0000-00006A4A0000}"/>
    <cellStyle name="20% - Accent6 11" xfId="21274" hidden="1" xr:uid="{00000000-0005-0000-0000-00006B4A0000}"/>
    <cellStyle name="20% - Accent6 11" xfId="20256" hidden="1" xr:uid="{00000000-0005-0000-0000-00006C4A0000}"/>
    <cellStyle name="20% - Accent6 11" xfId="20872" hidden="1" xr:uid="{00000000-0005-0000-0000-00006D4A0000}"/>
    <cellStyle name="20% - Accent6 11" xfId="21615" hidden="1" xr:uid="{00000000-0005-0000-0000-00006E4A0000}"/>
    <cellStyle name="20% - Accent6 11" xfId="21691" hidden="1" xr:uid="{00000000-0005-0000-0000-00006F4A0000}"/>
    <cellStyle name="20% - Accent6 11" xfId="21769" hidden="1" xr:uid="{00000000-0005-0000-0000-0000704A0000}"/>
    <cellStyle name="20% - Accent6 11" xfId="21952" hidden="1" xr:uid="{00000000-0005-0000-0000-0000714A0000}"/>
    <cellStyle name="20% - Accent6 11" xfId="22028" hidden="1" xr:uid="{00000000-0005-0000-0000-0000724A0000}"/>
    <cellStyle name="20% - Accent6 11" xfId="22106" hidden="1" xr:uid="{00000000-0005-0000-0000-0000734A0000}"/>
    <cellStyle name="20% - Accent6 11" xfId="22289" hidden="1" xr:uid="{00000000-0005-0000-0000-0000744A0000}"/>
    <cellStyle name="20% - Accent6 11" xfId="22365" hidden="1" xr:uid="{00000000-0005-0000-0000-0000754A0000}"/>
    <cellStyle name="20% - Accent6 11" xfId="22467" hidden="1" xr:uid="{00000000-0005-0000-0000-0000764A0000}"/>
    <cellStyle name="20% - Accent6 11" xfId="22541" hidden="1" xr:uid="{00000000-0005-0000-0000-0000774A0000}"/>
    <cellStyle name="20% - Accent6 11" xfId="22617" hidden="1" xr:uid="{00000000-0005-0000-0000-0000784A0000}"/>
    <cellStyle name="20% - Accent6 11" xfId="22695" hidden="1" xr:uid="{00000000-0005-0000-0000-0000794A0000}"/>
    <cellStyle name="20% - Accent6 11" xfId="23280" hidden="1" xr:uid="{00000000-0005-0000-0000-00007A4A0000}"/>
    <cellStyle name="20% - Accent6 11" xfId="23356" hidden="1" xr:uid="{00000000-0005-0000-0000-00007B4A0000}"/>
    <cellStyle name="20% - Accent6 11" xfId="23435" hidden="1" xr:uid="{00000000-0005-0000-0000-00007C4A0000}"/>
    <cellStyle name="20% - Accent6 11" xfId="23478" hidden="1" xr:uid="{00000000-0005-0000-0000-00007D4A0000}"/>
    <cellStyle name="20% - Accent6 11" xfId="22925" hidden="1" xr:uid="{00000000-0005-0000-0000-00007E4A0000}"/>
    <cellStyle name="20% - Accent6 11" xfId="23184" hidden="1" xr:uid="{00000000-0005-0000-0000-00007F4A0000}"/>
    <cellStyle name="20% - Accent6 11" xfId="23875" hidden="1" xr:uid="{00000000-0005-0000-0000-0000804A0000}"/>
    <cellStyle name="20% - Accent6 11" xfId="23951" hidden="1" xr:uid="{00000000-0005-0000-0000-0000814A0000}"/>
    <cellStyle name="20% - Accent6 11" xfId="24029" hidden="1" xr:uid="{00000000-0005-0000-0000-0000824A0000}"/>
    <cellStyle name="20% - Accent6 11" xfId="24066" hidden="1" xr:uid="{00000000-0005-0000-0000-0000834A0000}"/>
    <cellStyle name="20% - Accent6 11" xfId="23048" hidden="1" xr:uid="{00000000-0005-0000-0000-0000844A0000}"/>
    <cellStyle name="20% - Accent6 11" xfId="23664" hidden="1" xr:uid="{00000000-0005-0000-0000-0000854A0000}"/>
    <cellStyle name="20% - Accent6 11" xfId="24407" hidden="1" xr:uid="{00000000-0005-0000-0000-0000864A0000}"/>
    <cellStyle name="20% - Accent6 11" xfId="24483" hidden="1" xr:uid="{00000000-0005-0000-0000-0000874A0000}"/>
    <cellStyle name="20% - Accent6 11" xfId="24561" hidden="1" xr:uid="{00000000-0005-0000-0000-0000884A0000}"/>
    <cellStyle name="20% - Accent6 11" xfId="24744" hidden="1" xr:uid="{00000000-0005-0000-0000-0000894A0000}"/>
    <cellStyle name="20% - Accent6 11" xfId="24820" hidden="1" xr:uid="{00000000-0005-0000-0000-00008A4A0000}"/>
    <cellStyle name="20% - Accent6 11" xfId="24898" hidden="1" xr:uid="{00000000-0005-0000-0000-00008B4A0000}"/>
    <cellStyle name="20% - Accent6 11" xfId="25081" hidden="1" xr:uid="{00000000-0005-0000-0000-00008C4A0000}"/>
    <cellStyle name="20% - Accent6 11" xfId="25157" hidden="1" xr:uid="{00000000-0005-0000-0000-00008D4A0000}"/>
    <cellStyle name="20% - Accent6 11" xfId="25270" hidden="1" xr:uid="{00000000-0005-0000-0000-00008E4A0000}"/>
    <cellStyle name="20% - Accent6 11" xfId="25348" hidden="1" xr:uid="{00000000-0005-0000-0000-00008F4A0000}"/>
    <cellStyle name="20% - Accent6 11" xfId="25462" hidden="1" xr:uid="{00000000-0005-0000-0000-0000904A0000}"/>
    <cellStyle name="20% - Accent6 11" xfId="25705" hidden="1" xr:uid="{00000000-0005-0000-0000-0000914A0000}"/>
    <cellStyle name="20% - Accent6 11" xfId="27068" hidden="1" xr:uid="{00000000-0005-0000-0000-0000924A0000}"/>
    <cellStyle name="20% - Accent6 11" xfId="27217" hidden="1" xr:uid="{00000000-0005-0000-0000-0000934A0000}"/>
    <cellStyle name="20% - Accent6 11" xfId="27406" hidden="1" xr:uid="{00000000-0005-0000-0000-0000944A0000}"/>
    <cellStyle name="20% - Accent6 11" xfId="27521" hidden="1" xr:uid="{00000000-0005-0000-0000-0000954A0000}"/>
    <cellStyle name="20% - Accent6 11" xfId="26336" hidden="1" xr:uid="{00000000-0005-0000-0000-0000964A0000}"/>
    <cellStyle name="20% - Accent6 11" xfId="26892" hidden="1" xr:uid="{00000000-0005-0000-0000-0000974A0000}"/>
    <cellStyle name="20% - Accent6 11" xfId="28622" hidden="1" xr:uid="{00000000-0005-0000-0000-0000984A0000}"/>
    <cellStyle name="20% - Accent6 11" xfId="28757" hidden="1" xr:uid="{00000000-0005-0000-0000-0000994A0000}"/>
    <cellStyle name="20% - Accent6 11" xfId="28917" hidden="1" xr:uid="{00000000-0005-0000-0000-00009A4A0000}"/>
    <cellStyle name="20% - Accent6 11" xfId="29029" hidden="1" xr:uid="{00000000-0005-0000-0000-00009B4A0000}"/>
    <cellStyle name="20% - Accent6 11" xfId="26632" hidden="1" xr:uid="{00000000-0005-0000-0000-00009C4A0000}"/>
    <cellStyle name="20% - Accent6 11" xfId="28091" hidden="1" xr:uid="{00000000-0005-0000-0000-00009D4A0000}"/>
    <cellStyle name="20% - Accent6 11" xfId="30123" hidden="1" xr:uid="{00000000-0005-0000-0000-00009E4A0000}"/>
    <cellStyle name="20% - Accent6 11" xfId="30221" hidden="1" xr:uid="{00000000-0005-0000-0000-00009F4A0000}"/>
    <cellStyle name="20% - Accent6 11" xfId="30415" hidden="1" xr:uid="{00000000-0005-0000-0000-0000A04A0000}"/>
    <cellStyle name="20% - Accent6 11" xfId="31126" hidden="1" xr:uid="{00000000-0005-0000-0000-0000A14A0000}"/>
    <cellStyle name="20% - Accent6 11" xfId="31270" hidden="1" xr:uid="{00000000-0005-0000-0000-0000A24A0000}"/>
    <cellStyle name="20% - Accent6 11" xfId="31448" hidden="1" xr:uid="{00000000-0005-0000-0000-0000A34A0000}"/>
    <cellStyle name="20% - Accent6 11" xfId="32133" hidden="1" xr:uid="{00000000-0005-0000-0000-0000A44A0000}"/>
    <cellStyle name="20% - Accent6 11" xfId="32243" hidden="1" xr:uid="{00000000-0005-0000-0000-0000A54A0000}"/>
    <cellStyle name="20% - Accent6 11" xfId="32926" hidden="1" xr:uid="{00000000-0005-0000-0000-0000A64A0000}"/>
    <cellStyle name="20% - Accent6 11" xfId="33000" hidden="1" xr:uid="{00000000-0005-0000-0000-0000A74A0000}"/>
    <cellStyle name="20% - Accent6 11" xfId="33076" hidden="1" xr:uid="{00000000-0005-0000-0000-0000A84A0000}"/>
    <cellStyle name="20% - Accent6 11" xfId="33154" hidden="1" xr:uid="{00000000-0005-0000-0000-0000A94A0000}"/>
    <cellStyle name="20% - Accent6 11" xfId="33739" hidden="1" xr:uid="{00000000-0005-0000-0000-0000AA4A0000}"/>
    <cellStyle name="20% - Accent6 11" xfId="33815" hidden="1" xr:uid="{00000000-0005-0000-0000-0000AB4A0000}"/>
    <cellStyle name="20% - Accent6 11" xfId="33894" hidden="1" xr:uid="{00000000-0005-0000-0000-0000AC4A0000}"/>
    <cellStyle name="20% - Accent6 11" xfId="33937" hidden="1" xr:uid="{00000000-0005-0000-0000-0000AD4A0000}"/>
    <cellStyle name="20% - Accent6 11" xfId="33384" hidden="1" xr:uid="{00000000-0005-0000-0000-0000AE4A0000}"/>
    <cellStyle name="20% - Accent6 11" xfId="33643" hidden="1" xr:uid="{00000000-0005-0000-0000-0000AF4A0000}"/>
    <cellStyle name="20% - Accent6 11" xfId="34334" hidden="1" xr:uid="{00000000-0005-0000-0000-0000B04A0000}"/>
    <cellStyle name="20% - Accent6 11" xfId="34410" hidden="1" xr:uid="{00000000-0005-0000-0000-0000B14A0000}"/>
    <cellStyle name="20% - Accent6 11" xfId="34488" hidden="1" xr:uid="{00000000-0005-0000-0000-0000B24A0000}"/>
    <cellStyle name="20% - Accent6 11" xfId="34525" hidden="1" xr:uid="{00000000-0005-0000-0000-0000B34A0000}"/>
    <cellStyle name="20% - Accent6 11" xfId="33507" hidden="1" xr:uid="{00000000-0005-0000-0000-0000B44A0000}"/>
    <cellStyle name="20% - Accent6 11" xfId="34123" hidden="1" xr:uid="{00000000-0005-0000-0000-0000B54A0000}"/>
    <cellStyle name="20% - Accent6 11" xfId="34866" hidden="1" xr:uid="{00000000-0005-0000-0000-0000B64A0000}"/>
    <cellStyle name="20% - Accent6 11" xfId="34942" hidden="1" xr:uid="{00000000-0005-0000-0000-0000B74A0000}"/>
    <cellStyle name="20% - Accent6 11" xfId="35020" hidden="1" xr:uid="{00000000-0005-0000-0000-0000B84A0000}"/>
    <cellStyle name="20% - Accent6 11" xfId="35203" hidden="1" xr:uid="{00000000-0005-0000-0000-0000B94A0000}"/>
    <cellStyle name="20% - Accent6 11" xfId="35279" hidden="1" xr:uid="{00000000-0005-0000-0000-0000BA4A0000}"/>
    <cellStyle name="20% - Accent6 11" xfId="35357" hidden="1" xr:uid="{00000000-0005-0000-0000-0000BB4A0000}"/>
    <cellStyle name="20% - Accent6 11" xfId="35540" hidden="1" xr:uid="{00000000-0005-0000-0000-0000BC4A0000}"/>
    <cellStyle name="20% - Accent6 11" xfId="35616" hidden="1" xr:uid="{00000000-0005-0000-0000-0000BD4A0000}"/>
    <cellStyle name="20% - Accent6 11" xfId="35718" hidden="1" xr:uid="{00000000-0005-0000-0000-0000BE4A0000}"/>
    <cellStyle name="20% - Accent6 11" xfId="35792" hidden="1" xr:uid="{00000000-0005-0000-0000-0000BF4A0000}"/>
    <cellStyle name="20% - Accent6 11" xfId="35868" hidden="1" xr:uid="{00000000-0005-0000-0000-0000C04A0000}"/>
    <cellStyle name="20% - Accent6 11" xfId="35946" hidden="1" xr:uid="{00000000-0005-0000-0000-0000C14A0000}"/>
    <cellStyle name="20% - Accent6 11" xfId="36531" hidden="1" xr:uid="{00000000-0005-0000-0000-0000C24A0000}"/>
    <cellStyle name="20% - Accent6 11" xfId="36607" hidden="1" xr:uid="{00000000-0005-0000-0000-0000C34A0000}"/>
    <cellStyle name="20% - Accent6 11" xfId="36686" hidden="1" xr:uid="{00000000-0005-0000-0000-0000C44A0000}"/>
    <cellStyle name="20% - Accent6 11" xfId="36729" hidden="1" xr:uid="{00000000-0005-0000-0000-0000C54A0000}"/>
    <cellStyle name="20% - Accent6 11" xfId="36176" hidden="1" xr:uid="{00000000-0005-0000-0000-0000C64A0000}"/>
    <cellStyle name="20% - Accent6 11" xfId="36435" hidden="1" xr:uid="{00000000-0005-0000-0000-0000C74A0000}"/>
    <cellStyle name="20% - Accent6 11" xfId="37126" hidden="1" xr:uid="{00000000-0005-0000-0000-0000C84A0000}"/>
    <cellStyle name="20% - Accent6 11" xfId="37202" hidden="1" xr:uid="{00000000-0005-0000-0000-0000C94A0000}"/>
    <cellStyle name="20% - Accent6 11" xfId="37280" hidden="1" xr:uid="{00000000-0005-0000-0000-0000CA4A0000}"/>
    <cellStyle name="20% - Accent6 11" xfId="37317" hidden="1" xr:uid="{00000000-0005-0000-0000-0000CB4A0000}"/>
    <cellStyle name="20% - Accent6 11" xfId="36299" hidden="1" xr:uid="{00000000-0005-0000-0000-0000CC4A0000}"/>
    <cellStyle name="20% - Accent6 11" xfId="36915" hidden="1" xr:uid="{00000000-0005-0000-0000-0000CD4A0000}"/>
    <cellStyle name="20% - Accent6 11" xfId="37658" hidden="1" xr:uid="{00000000-0005-0000-0000-0000CE4A0000}"/>
    <cellStyle name="20% - Accent6 11" xfId="37734" hidden="1" xr:uid="{00000000-0005-0000-0000-0000CF4A0000}"/>
    <cellStyle name="20% - Accent6 11" xfId="37812" hidden="1" xr:uid="{00000000-0005-0000-0000-0000D04A0000}"/>
    <cellStyle name="20% - Accent6 11" xfId="37995" hidden="1" xr:uid="{00000000-0005-0000-0000-0000D14A0000}"/>
    <cellStyle name="20% - Accent6 11" xfId="38071" hidden="1" xr:uid="{00000000-0005-0000-0000-0000D24A0000}"/>
    <cellStyle name="20% - Accent6 11" xfId="38149" hidden="1" xr:uid="{00000000-0005-0000-0000-0000D34A0000}"/>
    <cellStyle name="20% - Accent6 11" xfId="38332" hidden="1" xr:uid="{00000000-0005-0000-0000-0000D44A0000}"/>
    <cellStyle name="20% - Accent6 11" xfId="38408" hidden="1" xr:uid="{00000000-0005-0000-0000-0000D54A0000}"/>
    <cellStyle name="20% - Accent6 11" xfId="32677" hidden="1" xr:uid="{00000000-0005-0000-0000-0000D64A0000}"/>
    <cellStyle name="20% - Accent6 11" xfId="32603" hidden="1" xr:uid="{00000000-0005-0000-0000-0000D74A0000}"/>
    <cellStyle name="20% - Accent6 11" xfId="32522" hidden="1" xr:uid="{00000000-0005-0000-0000-0000D84A0000}"/>
    <cellStyle name="20% - Accent6 11" xfId="32436" hidden="1" xr:uid="{00000000-0005-0000-0000-0000D94A0000}"/>
    <cellStyle name="20% - Accent6 11" xfId="30666" hidden="1" xr:uid="{00000000-0005-0000-0000-0000DA4A0000}"/>
    <cellStyle name="20% - Accent6 11" xfId="30581" hidden="1" xr:uid="{00000000-0005-0000-0000-0000DB4A0000}"/>
    <cellStyle name="20% - Accent6 11" xfId="30488" hidden="1" xr:uid="{00000000-0005-0000-0000-0000DC4A0000}"/>
    <cellStyle name="20% - Accent6 11" xfId="30433" hidden="1" xr:uid="{00000000-0005-0000-0000-0000DD4A0000}"/>
    <cellStyle name="20% - Accent6 11" xfId="31724" hidden="1" xr:uid="{00000000-0005-0000-0000-0000DE4A0000}"/>
    <cellStyle name="20% - Accent6 11" xfId="30903" hidden="1" xr:uid="{00000000-0005-0000-0000-0000DF4A0000}"/>
    <cellStyle name="20% - Accent6 11" xfId="28982" hidden="1" xr:uid="{00000000-0005-0000-0000-0000E04A0000}"/>
    <cellStyle name="20% - Accent6 11" xfId="28819" hidden="1" xr:uid="{00000000-0005-0000-0000-0000E14A0000}"/>
    <cellStyle name="20% - Accent6 11" xfId="28626" hidden="1" xr:uid="{00000000-0005-0000-0000-0000E24A0000}"/>
    <cellStyle name="20% - Accent6 11" xfId="28542" hidden="1" xr:uid="{00000000-0005-0000-0000-0000E34A0000}"/>
    <cellStyle name="20% - Accent6 11" xfId="31316" hidden="1" xr:uid="{00000000-0005-0000-0000-0000E44A0000}"/>
    <cellStyle name="20% - Accent6 11" xfId="29657" hidden="1" xr:uid="{00000000-0005-0000-0000-0000E54A0000}"/>
    <cellStyle name="20% - Accent6 11" xfId="27319" hidden="1" xr:uid="{00000000-0005-0000-0000-0000E64A0000}"/>
    <cellStyle name="20% - Accent6 11" xfId="27127" hidden="1" xr:uid="{00000000-0005-0000-0000-0000E74A0000}"/>
    <cellStyle name="20% - Accent6 11" xfId="26953" hidden="1" xr:uid="{00000000-0005-0000-0000-0000E84A0000}"/>
    <cellStyle name="20% - Accent6 11" xfId="26250" hidden="1" xr:uid="{00000000-0005-0000-0000-0000E94A0000}"/>
    <cellStyle name="20% - Accent6 11" xfId="26125" hidden="1" xr:uid="{00000000-0005-0000-0000-0000EA4A0000}"/>
    <cellStyle name="20% - Accent6 11" xfId="25890" hidden="1" xr:uid="{00000000-0005-0000-0000-0000EB4A0000}"/>
    <cellStyle name="20% - Accent6 11" xfId="38477" hidden="1" xr:uid="{00000000-0005-0000-0000-0000EC4A0000}"/>
    <cellStyle name="20% - Accent6 11" xfId="38557" hidden="1" xr:uid="{00000000-0005-0000-0000-0000ED4A0000}"/>
    <cellStyle name="20% - Accent6 11" xfId="39081" hidden="1" xr:uid="{00000000-0005-0000-0000-0000EE4A0000}"/>
    <cellStyle name="20% - Accent6 11" xfId="39155" hidden="1" xr:uid="{00000000-0005-0000-0000-0000EF4A0000}"/>
    <cellStyle name="20% - Accent6 11" xfId="39231" hidden="1" xr:uid="{00000000-0005-0000-0000-0000F04A0000}"/>
    <cellStyle name="20% - Accent6 11" xfId="39309" hidden="1" xr:uid="{00000000-0005-0000-0000-0000F14A0000}"/>
    <cellStyle name="20% - Accent6 11" xfId="39894" hidden="1" xr:uid="{00000000-0005-0000-0000-0000F24A0000}"/>
    <cellStyle name="20% - Accent6 11" xfId="39970" hidden="1" xr:uid="{00000000-0005-0000-0000-0000F34A0000}"/>
    <cellStyle name="20% - Accent6 11" xfId="40049" hidden="1" xr:uid="{00000000-0005-0000-0000-0000F44A0000}"/>
    <cellStyle name="20% - Accent6 11" xfId="40092" hidden="1" xr:uid="{00000000-0005-0000-0000-0000F54A0000}"/>
    <cellStyle name="20% - Accent6 11" xfId="39539" hidden="1" xr:uid="{00000000-0005-0000-0000-0000F64A0000}"/>
    <cellStyle name="20% - Accent6 11" xfId="39798" hidden="1" xr:uid="{00000000-0005-0000-0000-0000F74A0000}"/>
    <cellStyle name="20% - Accent6 11" xfId="40489" hidden="1" xr:uid="{00000000-0005-0000-0000-0000F84A0000}"/>
    <cellStyle name="20% - Accent6 11" xfId="40565" hidden="1" xr:uid="{00000000-0005-0000-0000-0000F94A0000}"/>
    <cellStyle name="20% - Accent6 11" xfId="40643" hidden="1" xr:uid="{00000000-0005-0000-0000-0000FA4A0000}"/>
    <cellStyle name="20% - Accent6 11" xfId="40680" hidden="1" xr:uid="{00000000-0005-0000-0000-0000FB4A0000}"/>
    <cellStyle name="20% - Accent6 11" xfId="39662" hidden="1" xr:uid="{00000000-0005-0000-0000-0000FC4A0000}"/>
    <cellStyle name="20% - Accent6 11" xfId="40278" hidden="1" xr:uid="{00000000-0005-0000-0000-0000FD4A0000}"/>
    <cellStyle name="20% - Accent6 11" xfId="41021" hidden="1" xr:uid="{00000000-0005-0000-0000-0000FE4A0000}"/>
    <cellStyle name="20% - Accent6 11" xfId="41097" hidden="1" xr:uid="{00000000-0005-0000-0000-0000FF4A0000}"/>
    <cellStyle name="20% - Accent6 11" xfId="41175" hidden="1" xr:uid="{00000000-0005-0000-0000-0000004B0000}"/>
    <cellStyle name="20% - Accent6 11" xfId="41358" hidden="1" xr:uid="{00000000-0005-0000-0000-0000014B0000}"/>
    <cellStyle name="20% - Accent6 11" xfId="41434" hidden="1" xr:uid="{00000000-0005-0000-0000-0000024B0000}"/>
    <cellStyle name="20% - Accent6 11" xfId="41512" hidden="1" xr:uid="{00000000-0005-0000-0000-0000034B0000}"/>
    <cellStyle name="20% - Accent6 11" xfId="41695" hidden="1" xr:uid="{00000000-0005-0000-0000-0000044B0000}"/>
    <cellStyle name="20% - Accent6 11" xfId="41771" hidden="1" xr:uid="{00000000-0005-0000-0000-0000054B0000}"/>
    <cellStyle name="20% - Accent6 11" xfId="41873" hidden="1" xr:uid="{00000000-0005-0000-0000-0000064B0000}"/>
    <cellStyle name="20% - Accent6 11" xfId="41947" hidden="1" xr:uid="{00000000-0005-0000-0000-0000074B0000}"/>
    <cellStyle name="20% - Accent6 11" xfId="42023" hidden="1" xr:uid="{00000000-0005-0000-0000-0000084B0000}"/>
    <cellStyle name="20% - Accent6 11" xfId="42101" hidden="1" xr:uid="{00000000-0005-0000-0000-0000094B0000}"/>
    <cellStyle name="20% - Accent6 11" xfId="42686" hidden="1" xr:uid="{00000000-0005-0000-0000-00000A4B0000}"/>
    <cellStyle name="20% - Accent6 11" xfId="42762" hidden="1" xr:uid="{00000000-0005-0000-0000-00000B4B0000}"/>
    <cellStyle name="20% - Accent6 11" xfId="42841" hidden="1" xr:uid="{00000000-0005-0000-0000-00000C4B0000}"/>
    <cellStyle name="20% - Accent6 11" xfId="42884" hidden="1" xr:uid="{00000000-0005-0000-0000-00000D4B0000}"/>
    <cellStyle name="20% - Accent6 11" xfId="42331" hidden="1" xr:uid="{00000000-0005-0000-0000-00000E4B0000}"/>
    <cellStyle name="20% - Accent6 11" xfId="42590" hidden="1" xr:uid="{00000000-0005-0000-0000-00000F4B0000}"/>
    <cellStyle name="20% - Accent6 11" xfId="43281" hidden="1" xr:uid="{00000000-0005-0000-0000-0000104B0000}"/>
    <cellStyle name="20% - Accent6 11" xfId="43357" hidden="1" xr:uid="{00000000-0005-0000-0000-0000114B0000}"/>
    <cellStyle name="20% - Accent6 11" xfId="43435" hidden="1" xr:uid="{00000000-0005-0000-0000-0000124B0000}"/>
    <cellStyle name="20% - Accent6 11" xfId="43472" hidden="1" xr:uid="{00000000-0005-0000-0000-0000134B0000}"/>
    <cellStyle name="20% - Accent6 11" xfId="42454" hidden="1" xr:uid="{00000000-0005-0000-0000-0000144B0000}"/>
    <cellStyle name="20% - Accent6 11" xfId="43070" hidden="1" xr:uid="{00000000-0005-0000-0000-0000154B0000}"/>
    <cellStyle name="20% - Accent6 11" xfId="43813" hidden="1" xr:uid="{00000000-0005-0000-0000-0000164B0000}"/>
    <cellStyle name="20% - Accent6 11" xfId="43889" hidden="1" xr:uid="{00000000-0005-0000-0000-0000174B0000}"/>
    <cellStyle name="20% - Accent6 11" xfId="43967" hidden="1" xr:uid="{00000000-0005-0000-0000-0000184B0000}"/>
    <cellStyle name="20% - Accent6 11" xfId="44150" hidden="1" xr:uid="{00000000-0005-0000-0000-0000194B0000}"/>
    <cellStyle name="20% - Accent6 11" xfId="44226" hidden="1" xr:uid="{00000000-0005-0000-0000-00001A4B0000}"/>
    <cellStyle name="20% - Accent6 11" xfId="44304" hidden="1" xr:uid="{00000000-0005-0000-0000-00001B4B0000}"/>
    <cellStyle name="20% - Accent6 11" xfId="44487" hidden="1" xr:uid="{00000000-0005-0000-0000-00001C4B0000}"/>
    <cellStyle name="20% - Accent6 11" xfId="44563" hidden="1" xr:uid="{00000000-0005-0000-0000-00001D4B0000}"/>
    <cellStyle name="20% - Accent6 11" xfId="38937" hidden="1" xr:uid="{00000000-0005-0000-0000-00001E4B0000}"/>
    <cellStyle name="20% - Accent6 11" xfId="38863" hidden="1" xr:uid="{00000000-0005-0000-0000-00001F4B0000}"/>
    <cellStyle name="20% - Accent6 11" xfId="38782" hidden="1" xr:uid="{00000000-0005-0000-0000-0000204B0000}"/>
    <cellStyle name="20% - Accent6 11" xfId="38699" hidden="1" xr:uid="{00000000-0005-0000-0000-0000214B0000}"/>
    <cellStyle name="20% - Accent6 11" xfId="31520" hidden="1" xr:uid="{00000000-0005-0000-0000-0000224B0000}"/>
    <cellStyle name="20% - Accent6 11" xfId="31321" hidden="1" xr:uid="{00000000-0005-0000-0000-0000234B0000}"/>
    <cellStyle name="20% - Accent6 11" xfId="31046" hidden="1" xr:uid="{00000000-0005-0000-0000-0000244B0000}"/>
    <cellStyle name="20% - Accent6 11" xfId="30960" hidden="1" xr:uid="{00000000-0005-0000-0000-0000254B0000}"/>
    <cellStyle name="20% - Accent6 11" xfId="32450" hidden="1" xr:uid="{00000000-0005-0000-0000-0000264B0000}"/>
    <cellStyle name="20% - Accent6 11" xfId="31700" hidden="1" xr:uid="{00000000-0005-0000-0000-0000274B0000}"/>
    <cellStyle name="20% - Accent6 11" xfId="29396" hidden="1" xr:uid="{00000000-0005-0000-0000-0000284B0000}"/>
    <cellStyle name="20% - Accent6 11" xfId="29210" hidden="1" xr:uid="{00000000-0005-0000-0000-0000294B0000}"/>
    <cellStyle name="20% - Accent6 11" xfId="29115" hidden="1" xr:uid="{00000000-0005-0000-0000-00002A4B0000}"/>
    <cellStyle name="20% - Accent6 11" xfId="29055" hidden="1" xr:uid="{00000000-0005-0000-0000-00002B4B0000}"/>
    <cellStyle name="20% - Accent6 11" xfId="31948" hidden="1" xr:uid="{00000000-0005-0000-0000-00002C4B0000}"/>
    <cellStyle name="20% - Accent6 11" xfId="30036" hidden="1" xr:uid="{00000000-0005-0000-0000-00002D4B0000}"/>
    <cellStyle name="20% - Accent6 11" xfId="27605" hidden="1" xr:uid="{00000000-0005-0000-0000-00002E4B0000}"/>
    <cellStyle name="20% - Accent6 11" xfId="27509" hidden="1" xr:uid="{00000000-0005-0000-0000-00002F4B0000}"/>
    <cellStyle name="20% - Accent6 11" xfId="27284" hidden="1" xr:uid="{00000000-0005-0000-0000-0000304B0000}"/>
    <cellStyle name="20% - Accent6 11" xfId="26360" hidden="1" xr:uid="{00000000-0005-0000-0000-0000314B0000}"/>
    <cellStyle name="20% - Accent6 11" xfId="26224" hidden="1" xr:uid="{00000000-0005-0000-0000-0000324B0000}"/>
    <cellStyle name="20% - Accent6 11" xfId="26053" hidden="1" xr:uid="{00000000-0005-0000-0000-0000334B0000}"/>
    <cellStyle name="20% - Accent6 11" xfId="44625" hidden="1" xr:uid="{00000000-0005-0000-0000-0000344B0000}"/>
    <cellStyle name="20% - Accent6 11" xfId="44701" hidden="1" xr:uid="{00000000-0005-0000-0000-0000354B0000}"/>
    <cellStyle name="20% - Accent6 11" xfId="44803" hidden="1" xr:uid="{00000000-0005-0000-0000-0000364B0000}"/>
    <cellStyle name="20% - Accent6 11" xfId="44877" hidden="1" xr:uid="{00000000-0005-0000-0000-0000374B0000}"/>
    <cellStyle name="20% - Accent6 11" xfId="44953" hidden="1" xr:uid="{00000000-0005-0000-0000-0000384B0000}"/>
    <cellStyle name="20% - Accent6 11" xfId="45031" hidden="1" xr:uid="{00000000-0005-0000-0000-0000394B0000}"/>
    <cellStyle name="20% - Accent6 11" xfId="45616" hidden="1" xr:uid="{00000000-0005-0000-0000-00003A4B0000}"/>
    <cellStyle name="20% - Accent6 11" xfId="45692" hidden="1" xr:uid="{00000000-0005-0000-0000-00003B4B0000}"/>
    <cellStyle name="20% - Accent6 11" xfId="45771" hidden="1" xr:uid="{00000000-0005-0000-0000-00003C4B0000}"/>
    <cellStyle name="20% - Accent6 11" xfId="45814" hidden="1" xr:uid="{00000000-0005-0000-0000-00003D4B0000}"/>
    <cellStyle name="20% - Accent6 11" xfId="45261" hidden="1" xr:uid="{00000000-0005-0000-0000-00003E4B0000}"/>
    <cellStyle name="20% - Accent6 11" xfId="45520" hidden="1" xr:uid="{00000000-0005-0000-0000-00003F4B0000}"/>
    <cellStyle name="20% - Accent6 11" xfId="46211" hidden="1" xr:uid="{00000000-0005-0000-0000-0000404B0000}"/>
    <cellStyle name="20% - Accent6 11" xfId="46287" hidden="1" xr:uid="{00000000-0005-0000-0000-0000414B0000}"/>
    <cellStyle name="20% - Accent6 11" xfId="46365" hidden="1" xr:uid="{00000000-0005-0000-0000-0000424B0000}"/>
    <cellStyle name="20% - Accent6 11" xfId="46402" hidden="1" xr:uid="{00000000-0005-0000-0000-0000434B0000}"/>
    <cellStyle name="20% - Accent6 11" xfId="45384" hidden="1" xr:uid="{00000000-0005-0000-0000-0000444B0000}"/>
    <cellStyle name="20% - Accent6 11" xfId="46000" hidden="1" xr:uid="{00000000-0005-0000-0000-0000454B0000}"/>
    <cellStyle name="20% - Accent6 11" xfId="46743" hidden="1" xr:uid="{00000000-0005-0000-0000-0000464B0000}"/>
    <cellStyle name="20% - Accent6 11" xfId="46819" hidden="1" xr:uid="{00000000-0005-0000-0000-0000474B0000}"/>
    <cellStyle name="20% - Accent6 11" xfId="46897" hidden="1" xr:uid="{00000000-0005-0000-0000-0000484B0000}"/>
    <cellStyle name="20% - Accent6 11" xfId="47080" hidden="1" xr:uid="{00000000-0005-0000-0000-0000494B0000}"/>
    <cellStyle name="20% - Accent6 11" xfId="47156" hidden="1" xr:uid="{00000000-0005-0000-0000-00004A4B0000}"/>
    <cellStyle name="20% - Accent6 11" xfId="47234" hidden="1" xr:uid="{00000000-0005-0000-0000-00004B4B0000}"/>
    <cellStyle name="20% - Accent6 11" xfId="47417" hidden="1" xr:uid="{00000000-0005-0000-0000-00004C4B0000}"/>
    <cellStyle name="20% - Accent6 11" xfId="47493" hidden="1" xr:uid="{00000000-0005-0000-0000-00004D4B0000}"/>
    <cellStyle name="20% - Accent6 11" xfId="47595" hidden="1" xr:uid="{00000000-0005-0000-0000-00004E4B0000}"/>
    <cellStyle name="20% - Accent6 11" xfId="47669" hidden="1" xr:uid="{00000000-0005-0000-0000-00004F4B0000}"/>
    <cellStyle name="20% - Accent6 11" xfId="47745" hidden="1" xr:uid="{00000000-0005-0000-0000-0000504B0000}"/>
    <cellStyle name="20% - Accent6 11" xfId="47823" hidden="1" xr:uid="{00000000-0005-0000-0000-0000514B0000}"/>
    <cellStyle name="20% - Accent6 11" xfId="48408" hidden="1" xr:uid="{00000000-0005-0000-0000-0000524B0000}"/>
    <cellStyle name="20% - Accent6 11" xfId="48484" hidden="1" xr:uid="{00000000-0005-0000-0000-0000534B0000}"/>
    <cellStyle name="20% - Accent6 11" xfId="48563" hidden="1" xr:uid="{00000000-0005-0000-0000-0000544B0000}"/>
    <cellStyle name="20% - Accent6 11" xfId="48606" hidden="1" xr:uid="{00000000-0005-0000-0000-0000554B0000}"/>
    <cellStyle name="20% - Accent6 11" xfId="48053" hidden="1" xr:uid="{00000000-0005-0000-0000-0000564B0000}"/>
    <cellStyle name="20% - Accent6 11" xfId="48312" hidden="1" xr:uid="{00000000-0005-0000-0000-0000574B0000}"/>
    <cellStyle name="20% - Accent6 11" xfId="49003" hidden="1" xr:uid="{00000000-0005-0000-0000-0000584B0000}"/>
    <cellStyle name="20% - Accent6 11" xfId="49079" hidden="1" xr:uid="{00000000-0005-0000-0000-0000594B0000}"/>
    <cellStyle name="20% - Accent6 11" xfId="49157" hidden="1" xr:uid="{00000000-0005-0000-0000-00005A4B0000}"/>
    <cellStyle name="20% - Accent6 11" xfId="49194" hidden="1" xr:uid="{00000000-0005-0000-0000-00005B4B0000}"/>
    <cellStyle name="20% - Accent6 11" xfId="48176" hidden="1" xr:uid="{00000000-0005-0000-0000-00005C4B0000}"/>
    <cellStyle name="20% - Accent6 11" xfId="48792" hidden="1" xr:uid="{00000000-0005-0000-0000-00005D4B0000}"/>
    <cellStyle name="20% - Accent6 11" xfId="49535" hidden="1" xr:uid="{00000000-0005-0000-0000-00005E4B0000}"/>
    <cellStyle name="20% - Accent6 11" xfId="49611" hidden="1" xr:uid="{00000000-0005-0000-0000-00005F4B0000}"/>
    <cellStyle name="20% - Accent6 11" xfId="49689" hidden="1" xr:uid="{00000000-0005-0000-0000-0000604B0000}"/>
    <cellStyle name="20% - Accent6 11" xfId="49872" hidden="1" xr:uid="{00000000-0005-0000-0000-0000614B0000}"/>
    <cellStyle name="20% - Accent6 11" xfId="49948" hidden="1" xr:uid="{00000000-0005-0000-0000-0000624B0000}"/>
    <cellStyle name="20% - Accent6 11" xfId="50026" hidden="1" xr:uid="{00000000-0005-0000-0000-0000634B0000}"/>
    <cellStyle name="20% - Accent6 11" xfId="50209" hidden="1" xr:uid="{00000000-0005-0000-0000-0000644B0000}"/>
    <cellStyle name="20% - Accent6 11" xfId="50285" hidden="1" xr:uid="{00000000-0005-0000-0000-0000654B0000}"/>
    <cellStyle name="20% - Accent6 12" xfId="156" hidden="1" xr:uid="{00000000-0005-0000-0000-0000664B0000}"/>
    <cellStyle name="20% - Accent6 12" xfId="234" hidden="1" xr:uid="{00000000-0005-0000-0000-0000674B0000}"/>
    <cellStyle name="20% - Accent6 12" xfId="368" hidden="1" xr:uid="{00000000-0005-0000-0000-0000684B0000}"/>
    <cellStyle name="20% - Accent6 12" xfId="590" hidden="1" xr:uid="{00000000-0005-0000-0000-0000694B0000}"/>
    <cellStyle name="20% - Accent6 12" xfId="1957" hidden="1" xr:uid="{00000000-0005-0000-0000-00006A4B0000}"/>
    <cellStyle name="20% - Accent6 12" xfId="2104" hidden="1" xr:uid="{00000000-0005-0000-0000-00006B4B0000}"/>
    <cellStyle name="20% - Accent6 12" xfId="2306" hidden="1" xr:uid="{00000000-0005-0000-0000-00006C4B0000}"/>
    <cellStyle name="20% - Accent6 12" xfId="2541" hidden="1" xr:uid="{00000000-0005-0000-0000-00006D4B0000}"/>
    <cellStyle name="20% - Accent6 12" xfId="1277" hidden="1" xr:uid="{00000000-0005-0000-0000-00006E4B0000}"/>
    <cellStyle name="20% - Accent6 12" xfId="1669" hidden="1" xr:uid="{00000000-0005-0000-0000-00006F4B0000}"/>
    <cellStyle name="20% - Accent6 12" xfId="3517" hidden="1" xr:uid="{00000000-0005-0000-0000-0000704B0000}"/>
    <cellStyle name="20% - Accent6 12" xfId="3646" hidden="1" xr:uid="{00000000-0005-0000-0000-0000714B0000}"/>
    <cellStyle name="20% - Accent6 12" xfId="3807" hidden="1" xr:uid="{00000000-0005-0000-0000-0000724B0000}"/>
    <cellStyle name="20% - Accent6 12" xfId="3985" hidden="1" xr:uid="{00000000-0005-0000-0000-0000734B0000}"/>
    <cellStyle name="20% - Accent6 12" xfId="1790" hidden="1" xr:uid="{00000000-0005-0000-0000-0000744B0000}"/>
    <cellStyle name="20% - Accent6 12" xfId="1328" hidden="1" xr:uid="{00000000-0005-0000-0000-0000754B0000}"/>
    <cellStyle name="20% - Accent6 12" xfId="5010" hidden="1" xr:uid="{00000000-0005-0000-0000-0000764B0000}"/>
    <cellStyle name="20% - Accent6 12" xfId="5107" hidden="1" xr:uid="{00000000-0005-0000-0000-0000774B0000}"/>
    <cellStyle name="20% - Accent6 12" xfId="5302" hidden="1" xr:uid="{00000000-0005-0000-0000-0000784B0000}"/>
    <cellStyle name="20% - Accent6 12" xfId="6023" hidden="1" xr:uid="{00000000-0005-0000-0000-0000794B0000}"/>
    <cellStyle name="20% - Accent6 12" xfId="6158" hidden="1" xr:uid="{00000000-0005-0000-0000-00007A4B0000}"/>
    <cellStyle name="20% - Accent6 12" xfId="6335" hidden="1" xr:uid="{00000000-0005-0000-0000-00007B4B0000}"/>
    <cellStyle name="20% - Accent6 12" xfId="7022" hidden="1" xr:uid="{00000000-0005-0000-0000-00007C4B0000}"/>
    <cellStyle name="20% - Accent6 12" xfId="7129" hidden="1" xr:uid="{00000000-0005-0000-0000-00007D4B0000}"/>
    <cellStyle name="20% - Accent6 12" xfId="7811" hidden="1" xr:uid="{00000000-0005-0000-0000-00007E4B0000}"/>
    <cellStyle name="20% - Accent6 12" xfId="7886" hidden="1" xr:uid="{00000000-0005-0000-0000-00007F4B0000}"/>
    <cellStyle name="20% - Accent6 12" xfId="7961" hidden="1" xr:uid="{00000000-0005-0000-0000-0000804B0000}"/>
    <cellStyle name="20% - Accent6 12" xfId="8039" hidden="1" xr:uid="{00000000-0005-0000-0000-0000814B0000}"/>
    <cellStyle name="20% - Accent6 12" xfId="8625" hidden="1" xr:uid="{00000000-0005-0000-0000-0000824B0000}"/>
    <cellStyle name="20% - Accent6 12" xfId="8700" hidden="1" xr:uid="{00000000-0005-0000-0000-0000834B0000}"/>
    <cellStyle name="20% - Accent6 12" xfId="8779" hidden="1" xr:uid="{00000000-0005-0000-0000-0000844B0000}"/>
    <cellStyle name="20% - Accent6 12" xfId="8848" hidden="1" xr:uid="{00000000-0005-0000-0000-0000854B0000}"/>
    <cellStyle name="20% - Accent6 12" xfId="8262" hidden="1" xr:uid="{00000000-0005-0000-0000-0000864B0000}"/>
    <cellStyle name="20% - Accent6 12" xfId="8438" hidden="1" xr:uid="{00000000-0005-0000-0000-0000874B0000}"/>
    <cellStyle name="20% - Accent6 12" xfId="9220" hidden="1" xr:uid="{00000000-0005-0000-0000-0000884B0000}"/>
    <cellStyle name="20% - Accent6 12" xfId="9295" hidden="1" xr:uid="{00000000-0005-0000-0000-0000894B0000}"/>
    <cellStyle name="20% - Accent6 12" xfId="9373" hidden="1" xr:uid="{00000000-0005-0000-0000-00008A4B0000}"/>
    <cellStyle name="20% - Accent6 12" xfId="9422" hidden="1" xr:uid="{00000000-0005-0000-0000-00008B4B0000}"/>
    <cellStyle name="20% - Accent6 12" xfId="8537" hidden="1" xr:uid="{00000000-0005-0000-0000-00008C4B0000}"/>
    <cellStyle name="20% - Accent6 12" xfId="8308" hidden="1" xr:uid="{00000000-0005-0000-0000-00008D4B0000}"/>
    <cellStyle name="20% - Accent6 12" xfId="9752" hidden="1" xr:uid="{00000000-0005-0000-0000-00008E4B0000}"/>
    <cellStyle name="20% - Accent6 12" xfId="9827" hidden="1" xr:uid="{00000000-0005-0000-0000-00008F4B0000}"/>
    <cellStyle name="20% - Accent6 12" xfId="9905" hidden="1" xr:uid="{00000000-0005-0000-0000-0000904B0000}"/>
    <cellStyle name="20% - Accent6 12" xfId="10089" hidden="1" xr:uid="{00000000-0005-0000-0000-0000914B0000}"/>
    <cellStyle name="20% - Accent6 12" xfId="10164" hidden="1" xr:uid="{00000000-0005-0000-0000-0000924B0000}"/>
    <cellStyle name="20% - Accent6 12" xfId="10242" hidden="1" xr:uid="{00000000-0005-0000-0000-0000934B0000}"/>
    <cellStyle name="20% - Accent6 12" xfId="10426" hidden="1" xr:uid="{00000000-0005-0000-0000-0000944B0000}"/>
    <cellStyle name="20% - Accent6 12" xfId="10501" hidden="1" xr:uid="{00000000-0005-0000-0000-0000954B0000}"/>
    <cellStyle name="20% - Accent6 12" xfId="10603" hidden="1" xr:uid="{00000000-0005-0000-0000-0000964B0000}"/>
    <cellStyle name="20% - Accent6 12" xfId="10678" hidden="1" xr:uid="{00000000-0005-0000-0000-0000974B0000}"/>
    <cellStyle name="20% - Accent6 12" xfId="10753" hidden="1" xr:uid="{00000000-0005-0000-0000-0000984B0000}"/>
    <cellStyle name="20% - Accent6 12" xfId="10831" hidden="1" xr:uid="{00000000-0005-0000-0000-0000994B0000}"/>
    <cellStyle name="20% - Accent6 12" xfId="11417" hidden="1" xr:uid="{00000000-0005-0000-0000-00009A4B0000}"/>
    <cellStyle name="20% - Accent6 12" xfId="11492" hidden="1" xr:uid="{00000000-0005-0000-0000-00009B4B0000}"/>
    <cellStyle name="20% - Accent6 12" xfId="11571" hidden="1" xr:uid="{00000000-0005-0000-0000-00009C4B0000}"/>
    <cellStyle name="20% - Accent6 12" xfId="11640" hidden="1" xr:uid="{00000000-0005-0000-0000-00009D4B0000}"/>
    <cellStyle name="20% - Accent6 12" xfId="11054" hidden="1" xr:uid="{00000000-0005-0000-0000-00009E4B0000}"/>
    <cellStyle name="20% - Accent6 12" xfId="11230" hidden="1" xr:uid="{00000000-0005-0000-0000-00009F4B0000}"/>
    <cellStyle name="20% - Accent6 12" xfId="12012" hidden="1" xr:uid="{00000000-0005-0000-0000-0000A04B0000}"/>
    <cellStyle name="20% - Accent6 12" xfId="12087" hidden="1" xr:uid="{00000000-0005-0000-0000-0000A14B0000}"/>
    <cellStyle name="20% - Accent6 12" xfId="12165" hidden="1" xr:uid="{00000000-0005-0000-0000-0000A24B0000}"/>
    <cellStyle name="20% - Accent6 12" xfId="12214" hidden="1" xr:uid="{00000000-0005-0000-0000-0000A34B0000}"/>
    <cellStyle name="20% - Accent6 12" xfId="11329" hidden="1" xr:uid="{00000000-0005-0000-0000-0000A44B0000}"/>
    <cellStyle name="20% - Accent6 12" xfId="11100" hidden="1" xr:uid="{00000000-0005-0000-0000-0000A54B0000}"/>
    <cellStyle name="20% - Accent6 12" xfId="12544" hidden="1" xr:uid="{00000000-0005-0000-0000-0000A64B0000}"/>
    <cellStyle name="20% - Accent6 12" xfId="12619" hidden="1" xr:uid="{00000000-0005-0000-0000-0000A74B0000}"/>
    <cellStyle name="20% - Accent6 12" xfId="12697" hidden="1" xr:uid="{00000000-0005-0000-0000-0000A84B0000}"/>
    <cellStyle name="20% - Accent6 12" xfId="12881" hidden="1" xr:uid="{00000000-0005-0000-0000-0000A94B0000}"/>
    <cellStyle name="20% - Accent6 12" xfId="12956" hidden="1" xr:uid="{00000000-0005-0000-0000-0000AA4B0000}"/>
    <cellStyle name="20% - Accent6 12" xfId="13034" hidden="1" xr:uid="{00000000-0005-0000-0000-0000AB4B0000}"/>
    <cellStyle name="20% - Accent6 12" xfId="13218" hidden="1" xr:uid="{00000000-0005-0000-0000-0000AC4B0000}"/>
    <cellStyle name="20% - Accent6 12" xfId="13293" hidden="1" xr:uid="{00000000-0005-0000-0000-0000AD4B0000}"/>
    <cellStyle name="20% - Accent6 12" xfId="7536" hidden="1" xr:uid="{00000000-0005-0000-0000-0000AE4B0000}"/>
    <cellStyle name="20% - Accent6 12" xfId="7461" hidden="1" xr:uid="{00000000-0005-0000-0000-0000AF4B0000}"/>
    <cellStyle name="20% - Accent6 12" xfId="7381" hidden="1" xr:uid="{00000000-0005-0000-0000-0000B04B0000}"/>
    <cellStyle name="20% - Accent6 12" xfId="7295" hidden="1" xr:uid="{00000000-0005-0000-0000-0000B14B0000}"/>
    <cellStyle name="20% - Accent6 12" xfId="5522" hidden="1" xr:uid="{00000000-0005-0000-0000-0000B24B0000}"/>
    <cellStyle name="20% - Accent6 12" xfId="5440" hidden="1" xr:uid="{00000000-0005-0000-0000-0000B34B0000}"/>
    <cellStyle name="20% - Accent6 12" xfId="5346" hidden="1" xr:uid="{00000000-0005-0000-0000-0000B44B0000}"/>
    <cellStyle name="20% - Accent6 12" xfId="4983" hidden="1" xr:uid="{00000000-0005-0000-0000-0000B54B0000}"/>
    <cellStyle name="20% - Accent6 12" xfId="6556" hidden="1" xr:uid="{00000000-0005-0000-0000-0000B64B0000}"/>
    <cellStyle name="20% - Accent6 12" xfId="5903" hidden="1" xr:uid="{00000000-0005-0000-0000-0000B74B0000}"/>
    <cellStyle name="20% - Accent6 12" xfId="3835" hidden="1" xr:uid="{00000000-0005-0000-0000-0000B84B0000}"/>
    <cellStyle name="20% - Accent6 12" xfId="3672" hidden="1" xr:uid="{00000000-0005-0000-0000-0000B94B0000}"/>
    <cellStyle name="20% - Accent6 12" xfId="3465" hidden="1" xr:uid="{00000000-0005-0000-0000-0000BA4B0000}"/>
    <cellStyle name="20% - Accent6 12" xfId="3371" hidden="1" xr:uid="{00000000-0005-0000-0000-0000BB4B0000}"/>
    <cellStyle name="20% - Accent6 12" xfId="5747" hidden="1" xr:uid="{00000000-0005-0000-0000-0000BC4B0000}"/>
    <cellStyle name="20% - Accent6 12" xfId="6459" hidden="1" xr:uid="{00000000-0005-0000-0000-0000BD4B0000}"/>
    <cellStyle name="20% - Accent6 12" xfId="2164" hidden="1" xr:uid="{00000000-0005-0000-0000-0000BE4B0000}"/>
    <cellStyle name="20% - Accent6 12" xfId="1983" hidden="1" xr:uid="{00000000-0005-0000-0000-0000BF4B0000}"/>
    <cellStyle name="20% - Accent6 12" xfId="1812" hidden="1" xr:uid="{00000000-0005-0000-0000-0000C04B0000}"/>
    <cellStyle name="20% - Accent6 12" xfId="1098" hidden="1" xr:uid="{00000000-0005-0000-0000-0000C14B0000}"/>
    <cellStyle name="20% - Accent6 12" xfId="982" hidden="1" xr:uid="{00000000-0005-0000-0000-0000C24B0000}"/>
    <cellStyle name="20% - Accent6 12" xfId="748" hidden="1" xr:uid="{00000000-0005-0000-0000-0000C34B0000}"/>
    <cellStyle name="20% - Accent6 12" xfId="13363" hidden="1" xr:uid="{00000000-0005-0000-0000-0000C44B0000}"/>
    <cellStyle name="20% - Accent6 12" xfId="13442" hidden="1" xr:uid="{00000000-0005-0000-0000-0000C54B0000}"/>
    <cellStyle name="20% - Accent6 12" xfId="13966" hidden="1" xr:uid="{00000000-0005-0000-0000-0000C64B0000}"/>
    <cellStyle name="20% - Accent6 12" xfId="14041" hidden="1" xr:uid="{00000000-0005-0000-0000-0000C74B0000}"/>
    <cellStyle name="20% - Accent6 12" xfId="14116" hidden="1" xr:uid="{00000000-0005-0000-0000-0000C84B0000}"/>
    <cellStyle name="20% - Accent6 12" xfId="14194" hidden="1" xr:uid="{00000000-0005-0000-0000-0000C94B0000}"/>
    <cellStyle name="20% - Accent6 12" xfId="14780" hidden="1" xr:uid="{00000000-0005-0000-0000-0000CA4B0000}"/>
    <cellStyle name="20% - Accent6 12" xfId="14855" hidden="1" xr:uid="{00000000-0005-0000-0000-0000CB4B0000}"/>
    <cellStyle name="20% - Accent6 12" xfId="14934" hidden="1" xr:uid="{00000000-0005-0000-0000-0000CC4B0000}"/>
    <cellStyle name="20% - Accent6 12" xfId="15003" hidden="1" xr:uid="{00000000-0005-0000-0000-0000CD4B0000}"/>
    <cellStyle name="20% - Accent6 12" xfId="14417" hidden="1" xr:uid="{00000000-0005-0000-0000-0000CE4B0000}"/>
    <cellStyle name="20% - Accent6 12" xfId="14593" hidden="1" xr:uid="{00000000-0005-0000-0000-0000CF4B0000}"/>
    <cellStyle name="20% - Accent6 12" xfId="15375" hidden="1" xr:uid="{00000000-0005-0000-0000-0000D04B0000}"/>
    <cellStyle name="20% - Accent6 12" xfId="15450" hidden="1" xr:uid="{00000000-0005-0000-0000-0000D14B0000}"/>
    <cellStyle name="20% - Accent6 12" xfId="15528" hidden="1" xr:uid="{00000000-0005-0000-0000-0000D24B0000}"/>
    <cellStyle name="20% - Accent6 12" xfId="15577" hidden="1" xr:uid="{00000000-0005-0000-0000-0000D34B0000}"/>
    <cellStyle name="20% - Accent6 12" xfId="14692" hidden="1" xr:uid="{00000000-0005-0000-0000-0000D44B0000}"/>
    <cellStyle name="20% - Accent6 12" xfId="14463" hidden="1" xr:uid="{00000000-0005-0000-0000-0000D54B0000}"/>
    <cellStyle name="20% - Accent6 12" xfId="15907" hidden="1" xr:uid="{00000000-0005-0000-0000-0000D64B0000}"/>
    <cellStyle name="20% - Accent6 12" xfId="15982" hidden="1" xr:uid="{00000000-0005-0000-0000-0000D74B0000}"/>
    <cellStyle name="20% - Accent6 12" xfId="16060" hidden="1" xr:uid="{00000000-0005-0000-0000-0000D84B0000}"/>
    <cellStyle name="20% - Accent6 12" xfId="16244" hidden="1" xr:uid="{00000000-0005-0000-0000-0000D94B0000}"/>
    <cellStyle name="20% - Accent6 12" xfId="16319" hidden="1" xr:uid="{00000000-0005-0000-0000-0000DA4B0000}"/>
    <cellStyle name="20% - Accent6 12" xfId="16397" hidden="1" xr:uid="{00000000-0005-0000-0000-0000DB4B0000}"/>
    <cellStyle name="20% - Accent6 12" xfId="16581" hidden="1" xr:uid="{00000000-0005-0000-0000-0000DC4B0000}"/>
    <cellStyle name="20% - Accent6 12" xfId="16656" hidden="1" xr:uid="{00000000-0005-0000-0000-0000DD4B0000}"/>
    <cellStyle name="20% - Accent6 12" xfId="16758" hidden="1" xr:uid="{00000000-0005-0000-0000-0000DE4B0000}"/>
    <cellStyle name="20% - Accent6 12" xfId="16833" hidden="1" xr:uid="{00000000-0005-0000-0000-0000DF4B0000}"/>
    <cellStyle name="20% - Accent6 12" xfId="16908" hidden="1" xr:uid="{00000000-0005-0000-0000-0000E04B0000}"/>
    <cellStyle name="20% - Accent6 12" xfId="16986" hidden="1" xr:uid="{00000000-0005-0000-0000-0000E14B0000}"/>
    <cellStyle name="20% - Accent6 12" xfId="17572" hidden="1" xr:uid="{00000000-0005-0000-0000-0000E24B0000}"/>
    <cellStyle name="20% - Accent6 12" xfId="17647" hidden="1" xr:uid="{00000000-0005-0000-0000-0000E34B0000}"/>
    <cellStyle name="20% - Accent6 12" xfId="17726" hidden="1" xr:uid="{00000000-0005-0000-0000-0000E44B0000}"/>
    <cellStyle name="20% - Accent6 12" xfId="17795" hidden="1" xr:uid="{00000000-0005-0000-0000-0000E54B0000}"/>
    <cellStyle name="20% - Accent6 12" xfId="17209" hidden="1" xr:uid="{00000000-0005-0000-0000-0000E64B0000}"/>
    <cellStyle name="20% - Accent6 12" xfId="17385" hidden="1" xr:uid="{00000000-0005-0000-0000-0000E74B0000}"/>
    <cellStyle name="20% - Accent6 12" xfId="18167" hidden="1" xr:uid="{00000000-0005-0000-0000-0000E84B0000}"/>
    <cellStyle name="20% - Accent6 12" xfId="18242" hidden="1" xr:uid="{00000000-0005-0000-0000-0000E94B0000}"/>
    <cellStyle name="20% - Accent6 12" xfId="18320" hidden="1" xr:uid="{00000000-0005-0000-0000-0000EA4B0000}"/>
    <cellStyle name="20% - Accent6 12" xfId="18369" hidden="1" xr:uid="{00000000-0005-0000-0000-0000EB4B0000}"/>
    <cellStyle name="20% - Accent6 12" xfId="17484" hidden="1" xr:uid="{00000000-0005-0000-0000-0000EC4B0000}"/>
    <cellStyle name="20% - Accent6 12" xfId="17255" hidden="1" xr:uid="{00000000-0005-0000-0000-0000ED4B0000}"/>
    <cellStyle name="20% - Accent6 12" xfId="18699" hidden="1" xr:uid="{00000000-0005-0000-0000-0000EE4B0000}"/>
    <cellStyle name="20% - Accent6 12" xfId="18774" hidden="1" xr:uid="{00000000-0005-0000-0000-0000EF4B0000}"/>
    <cellStyle name="20% - Accent6 12" xfId="18852" hidden="1" xr:uid="{00000000-0005-0000-0000-0000F04B0000}"/>
    <cellStyle name="20% - Accent6 12" xfId="19036" hidden="1" xr:uid="{00000000-0005-0000-0000-0000F14B0000}"/>
    <cellStyle name="20% - Accent6 12" xfId="19111" hidden="1" xr:uid="{00000000-0005-0000-0000-0000F24B0000}"/>
    <cellStyle name="20% - Accent6 12" xfId="19189" hidden="1" xr:uid="{00000000-0005-0000-0000-0000F34B0000}"/>
    <cellStyle name="20% - Accent6 12" xfId="19373" hidden="1" xr:uid="{00000000-0005-0000-0000-0000F44B0000}"/>
    <cellStyle name="20% - Accent6 12" xfId="19448" hidden="1" xr:uid="{00000000-0005-0000-0000-0000F54B0000}"/>
    <cellStyle name="20% - Accent6 12" xfId="13796" hidden="1" xr:uid="{00000000-0005-0000-0000-0000F64B0000}"/>
    <cellStyle name="20% - Accent6 12" xfId="13721" hidden="1" xr:uid="{00000000-0005-0000-0000-0000F74B0000}"/>
    <cellStyle name="20% - Accent6 12" xfId="13641" hidden="1" xr:uid="{00000000-0005-0000-0000-0000F84B0000}"/>
    <cellStyle name="20% - Accent6 12" xfId="13558" hidden="1" xr:uid="{00000000-0005-0000-0000-0000F94B0000}"/>
    <cellStyle name="20% - Accent6 12" xfId="6374" hidden="1" xr:uid="{00000000-0005-0000-0000-0000FA4B0000}"/>
    <cellStyle name="20% - Accent6 12" xfId="6167" hidden="1" xr:uid="{00000000-0005-0000-0000-0000FB4B0000}"/>
    <cellStyle name="20% - Accent6 12" xfId="5898" hidden="1" xr:uid="{00000000-0005-0000-0000-0000FC4B0000}"/>
    <cellStyle name="20% - Accent6 12" xfId="5605" hidden="1" xr:uid="{00000000-0005-0000-0000-0000FD4B0000}"/>
    <cellStyle name="20% - Accent6 12" xfId="7184" hidden="1" xr:uid="{00000000-0005-0000-0000-0000FE4B0000}"/>
    <cellStyle name="20% - Accent6 12" xfId="6758" hidden="1" xr:uid="{00000000-0005-0000-0000-0000FF4B0000}"/>
    <cellStyle name="20% - Accent6 12" xfId="4254" hidden="1" xr:uid="{00000000-0005-0000-0000-0000004C0000}"/>
    <cellStyle name="20% - Accent6 12" xfId="4069" hidden="1" xr:uid="{00000000-0005-0000-0000-0000014C0000}"/>
    <cellStyle name="20% - Accent6 12" xfId="3973" hidden="1" xr:uid="{00000000-0005-0000-0000-0000024C0000}"/>
    <cellStyle name="20% - Accent6 12" xfId="3677" hidden="1" xr:uid="{00000000-0005-0000-0000-0000034C0000}"/>
    <cellStyle name="20% - Accent6 12" xfId="6528" hidden="1" xr:uid="{00000000-0005-0000-0000-0000044C0000}"/>
    <cellStyle name="20% - Accent6 12" xfId="7124" hidden="1" xr:uid="{00000000-0005-0000-0000-0000054C0000}"/>
    <cellStyle name="20% - Accent6 12" xfId="2462" hidden="1" xr:uid="{00000000-0005-0000-0000-0000064C0000}"/>
    <cellStyle name="20% - Accent6 12" xfId="2361" hidden="1" xr:uid="{00000000-0005-0000-0000-0000074C0000}"/>
    <cellStyle name="20% - Accent6 12" xfId="2133" hidden="1" xr:uid="{00000000-0005-0000-0000-0000084C0000}"/>
    <cellStyle name="20% - Accent6 12" xfId="1218" hidden="1" xr:uid="{00000000-0005-0000-0000-0000094C0000}"/>
    <cellStyle name="20% - Accent6 12" xfId="1074" hidden="1" xr:uid="{00000000-0005-0000-0000-00000A4C0000}"/>
    <cellStyle name="20% - Accent6 12" xfId="909" hidden="1" xr:uid="{00000000-0005-0000-0000-00000B4C0000}"/>
    <cellStyle name="20% - Accent6 12" xfId="19511" hidden="1" xr:uid="{00000000-0005-0000-0000-00000C4C0000}"/>
    <cellStyle name="20% - Accent6 12" xfId="19586" hidden="1" xr:uid="{00000000-0005-0000-0000-00000D4C0000}"/>
    <cellStyle name="20% - Accent6 12" xfId="19688" hidden="1" xr:uid="{00000000-0005-0000-0000-00000E4C0000}"/>
    <cellStyle name="20% - Accent6 12" xfId="19763" hidden="1" xr:uid="{00000000-0005-0000-0000-00000F4C0000}"/>
    <cellStyle name="20% - Accent6 12" xfId="19838" hidden="1" xr:uid="{00000000-0005-0000-0000-0000104C0000}"/>
    <cellStyle name="20% - Accent6 12" xfId="19916" hidden="1" xr:uid="{00000000-0005-0000-0000-0000114C0000}"/>
    <cellStyle name="20% - Accent6 12" xfId="20502" hidden="1" xr:uid="{00000000-0005-0000-0000-0000124C0000}"/>
    <cellStyle name="20% - Accent6 12" xfId="20577" hidden="1" xr:uid="{00000000-0005-0000-0000-0000134C0000}"/>
    <cellStyle name="20% - Accent6 12" xfId="20656" hidden="1" xr:uid="{00000000-0005-0000-0000-0000144C0000}"/>
    <cellStyle name="20% - Accent6 12" xfId="20725" hidden="1" xr:uid="{00000000-0005-0000-0000-0000154C0000}"/>
    <cellStyle name="20% - Accent6 12" xfId="20139" hidden="1" xr:uid="{00000000-0005-0000-0000-0000164C0000}"/>
    <cellStyle name="20% - Accent6 12" xfId="20315" hidden="1" xr:uid="{00000000-0005-0000-0000-0000174C0000}"/>
    <cellStyle name="20% - Accent6 12" xfId="21097" hidden="1" xr:uid="{00000000-0005-0000-0000-0000184C0000}"/>
    <cellStyle name="20% - Accent6 12" xfId="21172" hidden="1" xr:uid="{00000000-0005-0000-0000-0000194C0000}"/>
    <cellStyle name="20% - Accent6 12" xfId="21250" hidden="1" xr:uid="{00000000-0005-0000-0000-00001A4C0000}"/>
    <cellStyle name="20% - Accent6 12" xfId="21299" hidden="1" xr:uid="{00000000-0005-0000-0000-00001B4C0000}"/>
    <cellStyle name="20% - Accent6 12" xfId="20414" hidden="1" xr:uid="{00000000-0005-0000-0000-00001C4C0000}"/>
    <cellStyle name="20% - Accent6 12" xfId="20185" hidden="1" xr:uid="{00000000-0005-0000-0000-00001D4C0000}"/>
    <cellStyle name="20% - Accent6 12" xfId="21629" hidden="1" xr:uid="{00000000-0005-0000-0000-00001E4C0000}"/>
    <cellStyle name="20% - Accent6 12" xfId="21704" hidden="1" xr:uid="{00000000-0005-0000-0000-00001F4C0000}"/>
    <cellStyle name="20% - Accent6 12" xfId="21782" hidden="1" xr:uid="{00000000-0005-0000-0000-0000204C0000}"/>
    <cellStyle name="20% - Accent6 12" xfId="21966" hidden="1" xr:uid="{00000000-0005-0000-0000-0000214C0000}"/>
    <cellStyle name="20% - Accent6 12" xfId="22041" hidden="1" xr:uid="{00000000-0005-0000-0000-0000224C0000}"/>
    <cellStyle name="20% - Accent6 12" xfId="22119" hidden="1" xr:uid="{00000000-0005-0000-0000-0000234C0000}"/>
    <cellStyle name="20% - Accent6 12" xfId="22303" hidden="1" xr:uid="{00000000-0005-0000-0000-0000244C0000}"/>
    <cellStyle name="20% - Accent6 12" xfId="22378" hidden="1" xr:uid="{00000000-0005-0000-0000-0000254C0000}"/>
    <cellStyle name="20% - Accent6 12" xfId="22480" hidden="1" xr:uid="{00000000-0005-0000-0000-0000264C0000}"/>
    <cellStyle name="20% - Accent6 12" xfId="22555" hidden="1" xr:uid="{00000000-0005-0000-0000-0000274C0000}"/>
    <cellStyle name="20% - Accent6 12" xfId="22630" hidden="1" xr:uid="{00000000-0005-0000-0000-0000284C0000}"/>
    <cellStyle name="20% - Accent6 12" xfId="22708" hidden="1" xr:uid="{00000000-0005-0000-0000-0000294C0000}"/>
    <cellStyle name="20% - Accent6 12" xfId="23294" hidden="1" xr:uid="{00000000-0005-0000-0000-00002A4C0000}"/>
    <cellStyle name="20% - Accent6 12" xfId="23369" hidden="1" xr:uid="{00000000-0005-0000-0000-00002B4C0000}"/>
    <cellStyle name="20% - Accent6 12" xfId="23448" hidden="1" xr:uid="{00000000-0005-0000-0000-00002C4C0000}"/>
    <cellStyle name="20% - Accent6 12" xfId="23517" hidden="1" xr:uid="{00000000-0005-0000-0000-00002D4C0000}"/>
    <cellStyle name="20% - Accent6 12" xfId="22931" hidden="1" xr:uid="{00000000-0005-0000-0000-00002E4C0000}"/>
    <cellStyle name="20% - Accent6 12" xfId="23107" hidden="1" xr:uid="{00000000-0005-0000-0000-00002F4C0000}"/>
    <cellStyle name="20% - Accent6 12" xfId="23889" hidden="1" xr:uid="{00000000-0005-0000-0000-0000304C0000}"/>
    <cellStyle name="20% - Accent6 12" xfId="23964" hidden="1" xr:uid="{00000000-0005-0000-0000-0000314C0000}"/>
    <cellStyle name="20% - Accent6 12" xfId="24042" hidden="1" xr:uid="{00000000-0005-0000-0000-0000324C0000}"/>
    <cellStyle name="20% - Accent6 12" xfId="24091" hidden="1" xr:uid="{00000000-0005-0000-0000-0000334C0000}"/>
    <cellStyle name="20% - Accent6 12" xfId="23206" hidden="1" xr:uid="{00000000-0005-0000-0000-0000344C0000}"/>
    <cellStyle name="20% - Accent6 12" xfId="22977" hidden="1" xr:uid="{00000000-0005-0000-0000-0000354C0000}"/>
    <cellStyle name="20% - Accent6 12" xfId="24421" hidden="1" xr:uid="{00000000-0005-0000-0000-0000364C0000}"/>
    <cellStyle name="20% - Accent6 12" xfId="24496" hidden="1" xr:uid="{00000000-0005-0000-0000-0000374C0000}"/>
    <cellStyle name="20% - Accent6 12" xfId="24574" hidden="1" xr:uid="{00000000-0005-0000-0000-0000384C0000}"/>
    <cellStyle name="20% - Accent6 12" xfId="24758" hidden="1" xr:uid="{00000000-0005-0000-0000-0000394C0000}"/>
    <cellStyle name="20% - Accent6 12" xfId="24833" hidden="1" xr:uid="{00000000-0005-0000-0000-00003A4C0000}"/>
    <cellStyle name="20% - Accent6 12" xfId="24911" hidden="1" xr:uid="{00000000-0005-0000-0000-00003B4C0000}"/>
    <cellStyle name="20% - Accent6 12" xfId="25095" hidden="1" xr:uid="{00000000-0005-0000-0000-00003C4C0000}"/>
    <cellStyle name="20% - Accent6 12" xfId="25170" hidden="1" xr:uid="{00000000-0005-0000-0000-00003D4C0000}"/>
    <cellStyle name="20% - Accent6 12" xfId="25284" hidden="1" xr:uid="{00000000-0005-0000-0000-00003E4C0000}"/>
    <cellStyle name="20% - Accent6 12" xfId="25362" hidden="1" xr:uid="{00000000-0005-0000-0000-00003F4C0000}"/>
    <cellStyle name="20% - Accent6 12" xfId="25496" hidden="1" xr:uid="{00000000-0005-0000-0000-0000404C0000}"/>
    <cellStyle name="20% - Accent6 12" xfId="25718" hidden="1" xr:uid="{00000000-0005-0000-0000-0000414C0000}"/>
    <cellStyle name="20% - Accent6 12" xfId="27085" hidden="1" xr:uid="{00000000-0005-0000-0000-0000424C0000}"/>
    <cellStyle name="20% - Accent6 12" xfId="27232" hidden="1" xr:uid="{00000000-0005-0000-0000-0000434C0000}"/>
    <cellStyle name="20% - Accent6 12" xfId="27434" hidden="1" xr:uid="{00000000-0005-0000-0000-0000444C0000}"/>
    <cellStyle name="20% - Accent6 12" xfId="27669" hidden="1" xr:uid="{00000000-0005-0000-0000-0000454C0000}"/>
    <cellStyle name="20% - Accent6 12" xfId="26405" hidden="1" xr:uid="{00000000-0005-0000-0000-0000464C0000}"/>
    <cellStyle name="20% - Accent6 12" xfId="26797" hidden="1" xr:uid="{00000000-0005-0000-0000-0000474C0000}"/>
    <cellStyle name="20% - Accent6 12" xfId="28645" hidden="1" xr:uid="{00000000-0005-0000-0000-0000484C0000}"/>
    <cellStyle name="20% - Accent6 12" xfId="28774" hidden="1" xr:uid="{00000000-0005-0000-0000-0000494C0000}"/>
    <cellStyle name="20% - Accent6 12" xfId="28935" hidden="1" xr:uid="{00000000-0005-0000-0000-00004A4C0000}"/>
    <cellStyle name="20% - Accent6 12" xfId="29113" hidden="1" xr:uid="{00000000-0005-0000-0000-00004B4C0000}"/>
    <cellStyle name="20% - Accent6 12" xfId="26918" hidden="1" xr:uid="{00000000-0005-0000-0000-00004C4C0000}"/>
    <cellStyle name="20% - Accent6 12" xfId="26456" hidden="1" xr:uid="{00000000-0005-0000-0000-00004D4C0000}"/>
    <cellStyle name="20% - Accent6 12" xfId="30138" hidden="1" xr:uid="{00000000-0005-0000-0000-00004E4C0000}"/>
    <cellStyle name="20% - Accent6 12" xfId="30235" hidden="1" xr:uid="{00000000-0005-0000-0000-00004F4C0000}"/>
    <cellStyle name="20% - Accent6 12" xfId="30430" hidden="1" xr:uid="{00000000-0005-0000-0000-0000504C0000}"/>
    <cellStyle name="20% - Accent6 12" xfId="31151" hidden="1" xr:uid="{00000000-0005-0000-0000-0000514C0000}"/>
    <cellStyle name="20% - Accent6 12" xfId="31286" hidden="1" xr:uid="{00000000-0005-0000-0000-0000524C0000}"/>
    <cellStyle name="20% - Accent6 12" xfId="31463" hidden="1" xr:uid="{00000000-0005-0000-0000-0000534C0000}"/>
    <cellStyle name="20% - Accent6 12" xfId="32150" hidden="1" xr:uid="{00000000-0005-0000-0000-0000544C0000}"/>
    <cellStyle name="20% - Accent6 12" xfId="32257" hidden="1" xr:uid="{00000000-0005-0000-0000-0000554C0000}"/>
    <cellStyle name="20% - Accent6 12" xfId="32939" hidden="1" xr:uid="{00000000-0005-0000-0000-0000564C0000}"/>
    <cellStyle name="20% - Accent6 12" xfId="33014" hidden="1" xr:uid="{00000000-0005-0000-0000-0000574C0000}"/>
    <cellStyle name="20% - Accent6 12" xfId="33089" hidden="1" xr:uid="{00000000-0005-0000-0000-0000584C0000}"/>
    <cellStyle name="20% - Accent6 12" xfId="33167" hidden="1" xr:uid="{00000000-0005-0000-0000-0000594C0000}"/>
    <cellStyle name="20% - Accent6 12" xfId="33753" hidden="1" xr:uid="{00000000-0005-0000-0000-00005A4C0000}"/>
    <cellStyle name="20% - Accent6 12" xfId="33828" hidden="1" xr:uid="{00000000-0005-0000-0000-00005B4C0000}"/>
    <cellStyle name="20% - Accent6 12" xfId="33907" hidden="1" xr:uid="{00000000-0005-0000-0000-00005C4C0000}"/>
    <cellStyle name="20% - Accent6 12" xfId="33976" hidden="1" xr:uid="{00000000-0005-0000-0000-00005D4C0000}"/>
    <cellStyle name="20% - Accent6 12" xfId="33390" hidden="1" xr:uid="{00000000-0005-0000-0000-00005E4C0000}"/>
    <cellStyle name="20% - Accent6 12" xfId="33566" hidden="1" xr:uid="{00000000-0005-0000-0000-00005F4C0000}"/>
    <cellStyle name="20% - Accent6 12" xfId="34348" hidden="1" xr:uid="{00000000-0005-0000-0000-0000604C0000}"/>
    <cellStyle name="20% - Accent6 12" xfId="34423" hidden="1" xr:uid="{00000000-0005-0000-0000-0000614C0000}"/>
    <cellStyle name="20% - Accent6 12" xfId="34501" hidden="1" xr:uid="{00000000-0005-0000-0000-0000624C0000}"/>
    <cellStyle name="20% - Accent6 12" xfId="34550" hidden="1" xr:uid="{00000000-0005-0000-0000-0000634C0000}"/>
    <cellStyle name="20% - Accent6 12" xfId="33665" hidden="1" xr:uid="{00000000-0005-0000-0000-0000644C0000}"/>
    <cellStyle name="20% - Accent6 12" xfId="33436" hidden="1" xr:uid="{00000000-0005-0000-0000-0000654C0000}"/>
    <cellStyle name="20% - Accent6 12" xfId="34880" hidden="1" xr:uid="{00000000-0005-0000-0000-0000664C0000}"/>
    <cellStyle name="20% - Accent6 12" xfId="34955" hidden="1" xr:uid="{00000000-0005-0000-0000-0000674C0000}"/>
    <cellStyle name="20% - Accent6 12" xfId="35033" hidden="1" xr:uid="{00000000-0005-0000-0000-0000684C0000}"/>
    <cellStyle name="20% - Accent6 12" xfId="35217" hidden="1" xr:uid="{00000000-0005-0000-0000-0000694C0000}"/>
    <cellStyle name="20% - Accent6 12" xfId="35292" hidden="1" xr:uid="{00000000-0005-0000-0000-00006A4C0000}"/>
    <cellStyle name="20% - Accent6 12" xfId="35370" hidden="1" xr:uid="{00000000-0005-0000-0000-00006B4C0000}"/>
    <cellStyle name="20% - Accent6 12" xfId="35554" hidden="1" xr:uid="{00000000-0005-0000-0000-00006C4C0000}"/>
    <cellStyle name="20% - Accent6 12" xfId="35629" hidden="1" xr:uid="{00000000-0005-0000-0000-00006D4C0000}"/>
    <cellStyle name="20% - Accent6 12" xfId="35731" hidden="1" xr:uid="{00000000-0005-0000-0000-00006E4C0000}"/>
    <cellStyle name="20% - Accent6 12" xfId="35806" hidden="1" xr:uid="{00000000-0005-0000-0000-00006F4C0000}"/>
    <cellStyle name="20% - Accent6 12" xfId="35881" hidden="1" xr:uid="{00000000-0005-0000-0000-0000704C0000}"/>
    <cellStyle name="20% - Accent6 12" xfId="35959" hidden="1" xr:uid="{00000000-0005-0000-0000-0000714C0000}"/>
    <cellStyle name="20% - Accent6 12" xfId="36545" hidden="1" xr:uid="{00000000-0005-0000-0000-0000724C0000}"/>
    <cellStyle name="20% - Accent6 12" xfId="36620" hidden="1" xr:uid="{00000000-0005-0000-0000-0000734C0000}"/>
    <cellStyle name="20% - Accent6 12" xfId="36699" hidden="1" xr:uid="{00000000-0005-0000-0000-0000744C0000}"/>
    <cellStyle name="20% - Accent6 12" xfId="36768" hidden="1" xr:uid="{00000000-0005-0000-0000-0000754C0000}"/>
    <cellStyle name="20% - Accent6 12" xfId="36182" hidden="1" xr:uid="{00000000-0005-0000-0000-0000764C0000}"/>
    <cellStyle name="20% - Accent6 12" xfId="36358" hidden="1" xr:uid="{00000000-0005-0000-0000-0000774C0000}"/>
    <cellStyle name="20% - Accent6 12" xfId="37140" hidden="1" xr:uid="{00000000-0005-0000-0000-0000784C0000}"/>
    <cellStyle name="20% - Accent6 12" xfId="37215" hidden="1" xr:uid="{00000000-0005-0000-0000-0000794C0000}"/>
    <cellStyle name="20% - Accent6 12" xfId="37293" hidden="1" xr:uid="{00000000-0005-0000-0000-00007A4C0000}"/>
    <cellStyle name="20% - Accent6 12" xfId="37342" hidden="1" xr:uid="{00000000-0005-0000-0000-00007B4C0000}"/>
    <cellStyle name="20% - Accent6 12" xfId="36457" hidden="1" xr:uid="{00000000-0005-0000-0000-00007C4C0000}"/>
    <cellStyle name="20% - Accent6 12" xfId="36228" hidden="1" xr:uid="{00000000-0005-0000-0000-00007D4C0000}"/>
    <cellStyle name="20% - Accent6 12" xfId="37672" hidden="1" xr:uid="{00000000-0005-0000-0000-00007E4C0000}"/>
    <cellStyle name="20% - Accent6 12" xfId="37747" hidden="1" xr:uid="{00000000-0005-0000-0000-00007F4C0000}"/>
    <cellStyle name="20% - Accent6 12" xfId="37825" hidden="1" xr:uid="{00000000-0005-0000-0000-0000804C0000}"/>
    <cellStyle name="20% - Accent6 12" xfId="38009" hidden="1" xr:uid="{00000000-0005-0000-0000-0000814C0000}"/>
    <cellStyle name="20% - Accent6 12" xfId="38084" hidden="1" xr:uid="{00000000-0005-0000-0000-0000824C0000}"/>
    <cellStyle name="20% - Accent6 12" xfId="38162" hidden="1" xr:uid="{00000000-0005-0000-0000-0000834C0000}"/>
    <cellStyle name="20% - Accent6 12" xfId="38346" hidden="1" xr:uid="{00000000-0005-0000-0000-0000844C0000}"/>
    <cellStyle name="20% - Accent6 12" xfId="38421" hidden="1" xr:uid="{00000000-0005-0000-0000-0000854C0000}"/>
    <cellStyle name="20% - Accent6 12" xfId="32664" hidden="1" xr:uid="{00000000-0005-0000-0000-0000864C0000}"/>
    <cellStyle name="20% - Accent6 12" xfId="32589" hidden="1" xr:uid="{00000000-0005-0000-0000-0000874C0000}"/>
    <cellStyle name="20% - Accent6 12" xfId="32509" hidden="1" xr:uid="{00000000-0005-0000-0000-0000884C0000}"/>
    <cellStyle name="20% - Accent6 12" xfId="32423" hidden="1" xr:uid="{00000000-0005-0000-0000-0000894C0000}"/>
    <cellStyle name="20% - Accent6 12" xfId="30650" hidden="1" xr:uid="{00000000-0005-0000-0000-00008A4C0000}"/>
    <cellStyle name="20% - Accent6 12" xfId="30568" hidden="1" xr:uid="{00000000-0005-0000-0000-00008B4C0000}"/>
    <cellStyle name="20% - Accent6 12" xfId="30474" hidden="1" xr:uid="{00000000-0005-0000-0000-00008C4C0000}"/>
    <cellStyle name="20% - Accent6 12" xfId="30111" hidden="1" xr:uid="{00000000-0005-0000-0000-00008D4C0000}"/>
    <cellStyle name="20% - Accent6 12" xfId="31684" hidden="1" xr:uid="{00000000-0005-0000-0000-00008E4C0000}"/>
    <cellStyle name="20% - Accent6 12" xfId="31031" hidden="1" xr:uid="{00000000-0005-0000-0000-00008F4C0000}"/>
    <cellStyle name="20% - Accent6 12" xfId="28963" hidden="1" xr:uid="{00000000-0005-0000-0000-0000904C0000}"/>
    <cellStyle name="20% - Accent6 12" xfId="28800" hidden="1" xr:uid="{00000000-0005-0000-0000-0000914C0000}"/>
    <cellStyle name="20% - Accent6 12" xfId="28593" hidden="1" xr:uid="{00000000-0005-0000-0000-0000924C0000}"/>
    <cellStyle name="20% - Accent6 12" xfId="28499" hidden="1" xr:uid="{00000000-0005-0000-0000-0000934C0000}"/>
    <cellStyle name="20% - Accent6 12" xfId="30875" hidden="1" xr:uid="{00000000-0005-0000-0000-0000944C0000}"/>
    <cellStyle name="20% - Accent6 12" xfId="31587" hidden="1" xr:uid="{00000000-0005-0000-0000-0000954C0000}"/>
    <cellStyle name="20% - Accent6 12" xfId="27292" hidden="1" xr:uid="{00000000-0005-0000-0000-0000964C0000}"/>
    <cellStyle name="20% - Accent6 12" xfId="27111" hidden="1" xr:uid="{00000000-0005-0000-0000-0000974C0000}"/>
    <cellStyle name="20% - Accent6 12" xfId="26940" hidden="1" xr:uid="{00000000-0005-0000-0000-0000984C0000}"/>
    <cellStyle name="20% - Accent6 12" xfId="26226" hidden="1" xr:uid="{00000000-0005-0000-0000-0000994C0000}"/>
    <cellStyle name="20% - Accent6 12" xfId="26110" hidden="1" xr:uid="{00000000-0005-0000-0000-00009A4C0000}"/>
    <cellStyle name="20% - Accent6 12" xfId="25876" hidden="1" xr:uid="{00000000-0005-0000-0000-00009B4C0000}"/>
    <cellStyle name="20% - Accent6 12" xfId="38491" hidden="1" xr:uid="{00000000-0005-0000-0000-00009C4C0000}"/>
    <cellStyle name="20% - Accent6 12" xfId="38570" hidden="1" xr:uid="{00000000-0005-0000-0000-00009D4C0000}"/>
    <cellStyle name="20% - Accent6 12" xfId="39094" hidden="1" xr:uid="{00000000-0005-0000-0000-00009E4C0000}"/>
    <cellStyle name="20% - Accent6 12" xfId="39169" hidden="1" xr:uid="{00000000-0005-0000-0000-00009F4C0000}"/>
    <cellStyle name="20% - Accent6 12" xfId="39244" hidden="1" xr:uid="{00000000-0005-0000-0000-0000A04C0000}"/>
    <cellStyle name="20% - Accent6 12" xfId="39322" hidden="1" xr:uid="{00000000-0005-0000-0000-0000A14C0000}"/>
    <cellStyle name="20% - Accent6 12" xfId="39908" hidden="1" xr:uid="{00000000-0005-0000-0000-0000A24C0000}"/>
    <cellStyle name="20% - Accent6 12" xfId="39983" hidden="1" xr:uid="{00000000-0005-0000-0000-0000A34C0000}"/>
    <cellStyle name="20% - Accent6 12" xfId="40062" hidden="1" xr:uid="{00000000-0005-0000-0000-0000A44C0000}"/>
    <cellStyle name="20% - Accent6 12" xfId="40131" hidden="1" xr:uid="{00000000-0005-0000-0000-0000A54C0000}"/>
    <cellStyle name="20% - Accent6 12" xfId="39545" hidden="1" xr:uid="{00000000-0005-0000-0000-0000A64C0000}"/>
    <cellStyle name="20% - Accent6 12" xfId="39721" hidden="1" xr:uid="{00000000-0005-0000-0000-0000A74C0000}"/>
    <cellStyle name="20% - Accent6 12" xfId="40503" hidden="1" xr:uid="{00000000-0005-0000-0000-0000A84C0000}"/>
    <cellStyle name="20% - Accent6 12" xfId="40578" hidden="1" xr:uid="{00000000-0005-0000-0000-0000A94C0000}"/>
    <cellStyle name="20% - Accent6 12" xfId="40656" hidden="1" xr:uid="{00000000-0005-0000-0000-0000AA4C0000}"/>
    <cellStyle name="20% - Accent6 12" xfId="40705" hidden="1" xr:uid="{00000000-0005-0000-0000-0000AB4C0000}"/>
    <cellStyle name="20% - Accent6 12" xfId="39820" hidden="1" xr:uid="{00000000-0005-0000-0000-0000AC4C0000}"/>
    <cellStyle name="20% - Accent6 12" xfId="39591" hidden="1" xr:uid="{00000000-0005-0000-0000-0000AD4C0000}"/>
    <cellStyle name="20% - Accent6 12" xfId="41035" hidden="1" xr:uid="{00000000-0005-0000-0000-0000AE4C0000}"/>
    <cellStyle name="20% - Accent6 12" xfId="41110" hidden="1" xr:uid="{00000000-0005-0000-0000-0000AF4C0000}"/>
    <cellStyle name="20% - Accent6 12" xfId="41188" hidden="1" xr:uid="{00000000-0005-0000-0000-0000B04C0000}"/>
    <cellStyle name="20% - Accent6 12" xfId="41372" hidden="1" xr:uid="{00000000-0005-0000-0000-0000B14C0000}"/>
    <cellStyle name="20% - Accent6 12" xfId="41447" hidden="1" xr:uid="{00000000-0005-0000-0000-0000B24C0000}"/>
    <cellStyle name="20% - Accent6 12" xfId="41525" hidden="1" xr:uid="{00000000-0005-0000-0000-0000B34C0000}"/>
    <cellStyle name="20% - Accent6 12" xfId="41709" hidden="1" xr:uid="{00000000-0005-0000-0000-0000B44C0000}"/>
    <cellStyle name="20% - Accent6 12" xfId="41784" hidden="1" xr:uid="{00000000-0005-0000-0000-0000B54C0000}"/>
    <cellStyle name="20% - Accent6 12" xfId="41886" hidden="1" xr:uid="{00000000-0005-0000-0000-0000B64C0000}"/>
    <cellStyle name="20% - Accent6 12" xfId="41961" hidden="1" xr:uid="{00000000-0005-0000-0000-0000B74C0000}"/>
    <cellStyle name="20% - Accent6 12" xfId="42036" hidden="1" xr:uid="{00000000-0005-0000-0000-0000B84C0000}"/>
    <cellStyle name="20% - Accent6 12" xfId="42114" hidden="1" xr:uid="{00000000-0005-0000-0000-0000B94C0000}"/>
    <cellStyle name="20% - Accent6 12" xfId="42700" hidden="1" xr:uid="{00000000-0005-0000-0000-0000BA4C0000}"/>
    <cellStyle name="20% - Accent6 12" xfId="42775" hidden="1" xr:uid="{00000000-0005-0000-0000-0000BB4C0000}"/>
    <cellStyle name="20% - Accent6 12" xfId="42854" hidden="1" xr:uid="{00000000-0005-0000-0000-0000BC4C0000}"/>
    <cellStyle name="20% - Accent6 12" xfId="42923" hidden="1" xr:uid="{00000000-0005-0000-0000-0000BD4C0000}"/>
    <cellStyle name="20% - Accent6 12" xfId="42337" hidden="1" xr:uid="{00000000-0005-0000-0000-0000BE4C0000}"/>
    <cellStyle name="20% - Accent6 12" xfId="42513" hidden="1" xr:uid="{00000000-0005-0000-0000-0000BF4C0000}"/>
    <cellStyle name="20% - Accent6 12" xfId="43295" hidden="1" xr:uid="{00000000-0005-0000-0000-0000C04C0000}"/>
    <cellStyle name="20% - Accent6 12" xfId="43370" hidden="1" xr:uid="{00000000-0005-0000-0000-0000C14C0000}"/>
    <cellStyle name="20% - Accent6 12" xfId="43448" hidden="1" xr:uid="{00000000-0005-0000-0000-0000C24C0000}"/>
    <cellStyle name="20% - Accent6 12" xfId="43497" hidden="1" xr:uid="{00000000-0005-0000-0000-0000C34C0000}"/>
    <cellStyle name="20% - Accent6 12" xfId="42612" hidden="1" xr:uid="{00000000-0005-0000-0000-0000C44C0000}"/>
    <cellStyle name="20% - Accent6 12" xfId="42383" hidden="1" xr:uid="{00000000-0005-0000-0000-0000C54C0000}"/>
    <cellStyle name="20% - Accent6 12" xfId="43827" hidden="1" xr:uid="{00000000-0005-0000-0000-0000C64C0000}"/>
    <cellStyle name="20% - Accent6 12" xfId="43902" hidden="1" xr:uid="{00000000-0005-0000-0000-0000C74C0000}"/>
    <cellStyle name="20% - Accent6 12" xfId="43980" hidden="1" xr:uid="{00000000-0005-0000-0000-0000C84C0000}"/>
    <cellStyle name="20% - Accent6 12" xfId="44164" hidden="1" xr:uid="{00000000-0005-0000-0000-0000C94C0000}"/>
    <cellStyle name="20% - Accent6 12" xfId="44239" hidden="1" xr:uid="{00000000-0005-0000-0000-0000CA4C0000}"/>
    <cellStyle name="20% - Accent6 12" xfId="44317" hidden="1" xr:uid="{00000000-0005-0000-0000-0000CB4C0000}"/>
    <cellStyle name="20% - Accent6 12" xfId="44501" hidden="1" xr:uid="{00000000-0005-0000-0000-0000CC4C0000}"/>
    <cellStyle name="20% - Accent6 12" xfId="44576" hidden="1" xr:uid="{00000000-0005-0000-0000-0000CD4C0000}"/>
    <cellStyle name="20% - Accent6 12" xfId="38924" hidden="1" xr:uid="{00000000-0005-0000-0000-0000CE4C0000}"/>
    <cellStyle name="20% - Accent6 12" xfId="38849" hidden="1" xr:uid="{00000000-0005-0000-0000-0000CF4C0000}"/>
    <cellStyle name="20% - Accent6 12" xfId="38769" hidden="1" xr:uid="{00000000-0005-0000-0000-0000D04C0000}"/>
    <cellStyle name="20% - Accent6 12" xfId="38686" hidden="1" xr:uid="{00000000-0005-0000-0000-0000D14C0000}"/>
    <cellStyle name="20% - Accent6 12" xfId="31502" hidden="1" xr:uid="{00000000-0005-0000-0000-0000D24C0000}"/>
    <cellStyle name="20% - Accent6 12" xfId="31295" hidden="1" xr:uid="{00000000-0005-0000-0000-0000D34C0000}"/>
    <cellStyle name="20% - Accent6 12" xfId="31026" hidden="1" xr:uid="{00000000-0005-0000-0000-0000D44C0000}"/>
    <cellStyle name="20% - Accent6 12" xfId="30733" hidden="1" xr:uid="{00000000-0005-0000-0000-0000D54C0000}"/>
    <cellStyle name="20% - Accent6 12" xfId="32312" hidden="1" xr:uid="{00000000-0005-0000-0000-0000D64C0000}"/>
    <cellStyle name="20% - Accent6 12" xfId="31886" hidden="1" xr:uid="{00000000-0005-0000-0000-0000D74C0000}"/>
    <cellStyle name="20% - Accent6 12" xfId="29382" hidden="1" xr:uid="{00000000-0005-0000-0000-0000D84C0000}"/>
    <cellStyle name="20% - Accent6 12" xfId="29197" hidden="1" xr:uid="{00000000-0005-0000-0000-0000D94C0000}"/>
    <cellStyle name="20% - Accent6 12" xfId="29101" hidden="1" xr:uid="{00000000-0005-0000-0000-0000DA4C0000}"/>
    <cellStyle name="20% - Accent6 12" xfId="28805" hidden="1" xr:uid="{00000000-0005-0000-0000-0000DB4C0000}"/>
    <cellStyle name="20% - Accent6 12" xfId="31656" hidden="1" xr:uid="{00000000-0005-0000-0000-0000DC4C0000}"/>
    <cellStyle name="20% - Accent6 12" xfId="32252" hidden="1" xr:uid="{00000000-0005-0000-0000-0000DD4C0000}"/>
    <cellStyle name="20% - Accent6 12" xfId="27590" hidden="1" xr:uid="{00000000-0005-0000-0000-0000DE4C0000}"/>
    <cellStyle name="20% - Accent6 12" xfId="27489" hidden="1" xr:uid="{00000000-0005-0000-0000-0000DF4C0000}"/>
    <cellStyle name="20% - Accent6 12" xfId="27261" hidden="1" xr:uid="{00000000-0005-0000-0000-0000E04C0000}"/>
    <cellStyle name="20% - Accent6 12" xfId="26346" hidden="1" xr:uid="{00000000-0005-0000-0000-0000E14C0000}"/>
    <cellStyle name="20% - Accent6 12" xfId="26202" hidden="1" xr:uid="{00000000-0005-0000-0000-0000E24C0000}"/>
    <cellStyle name="20% - Accent6 12" xfId="26037" hidden="1" xr:uid="{00000000-0005-0000-0000-0000E34C0000}"/>
    <cellStyle name="20% - Accent6 12" xfId="44639" hidden="1" xr:uid="{00000000-0005-0000-0000-0000E44C0000}"/>
    <cellStyle name="20% - Accent6 12" xfId="44714" hidden="1" xr:uid="{00000000-0005-0000-0000-0000E54C0000}"/>
    <cellStyle name="20% - Accent6 12" xfId="44816" hidden="1" xr:uid="{00000000-0005-0000-0000-0000E64C0000}"/>
    <cellStyle name="20% - Accent6 12" xfId="44891" hidden="1" xr:uid="{00000000-0005-0000-0000-0000E74C0000}"/>
    <cellStyle name="20% - Accent6 12" xfId="44966" hidden="1" xr:uid="{00000000-0005-0000-0000-0000E84C0000}"/>
    <cellStyle name="20% - Accent6 12" xfId="45044" hidden="1" xr:uid="{00000000-0005-0000-0000-0000E94C0000}"/>
    <cellStyle name="20% - Accent6 12" xfId="45630" hidden="1" xr:uid="{00000000-0005-0000-0000-0000EA4C0000}"/>
    <cellStyle name="20% - Accent6 12" xfId="45705" hidden="1" xr:uid="{00000000-0005-0000-0000-0000EB4C0000}"/>
    <cellStyle name="20% - Accent6 12" xfId="45784" hidden="1" xr:uid="{00000000-0005-0000-0000-0000EC4C0000}"/>
    <cellStyle name="20% - Accent6 12" xfId="45853" hidden="1" xr:uid="{00000000-0005-0000-0000-0000ED4C0000}"/>
    <cellStyle name="20% - Accent6 12" xfId="45267" hidden="1" xr:uid="{00000000-0005-0000-0000-0000EE4C0000}"/>
    <cellStyle name="20% - Accent6 12" xfId="45443" hidden="1" xr:uid="{00000000-0005-0000-0000-0000EF4C0000}"/>
    <cellStyle name="20% - Accent6 12" xfId="46225" hidden="1" xr:uid="{00000000-0005-0000-0000-0000F04C0000}"/>
    <cellStyle name="20% - Accent6 12" xfId="46300" hidden="1" xr:uid="{00000000-0005-0000-0000-0000F14C0000}"/>
    <cellStyle name="20% - Accent6 12" xfId="46378" hidden="1" xr:uid="{00000000-0005-0000-0000-0000F24C0000}"/>
    <cellStyle name="20% - Accent6 12" xfId="46427" hidden="1" xr:uid="{00000000-0005-0000-0000-0000F34C0000}"/>
    <cellStyle name="20% - Accent6 12" xfId="45542" hidden="1" xr:uid="{00000000-0005-0000-0000-0000F44C0000}"/>
    <cellStyle name="20% - Accent6 12" xfId="45313" hidden="1" xr:uid="{00000000-0005-0000-0000-0000F54C0000}"/>
    <cellStyle name="20% - Accent6 12" xfId="46757" hidden="1" xr:uid="{00000000-0005-0000-0000-0000F64C0000}"/>
    <cellStyle name="20% - Accent6 12" xfId="46832" hidden="1" xr:uid="{00000000-0005-0000-0000-0000F74C0000}"/>
    <cellStyle name="20% - Accent6 12" xfId="46910" hidden="1" xr:uid="{00000000-0005-0000-0000-0000F84C0000}"/>
    <cellStyle name="20% - Accent6 12" xfId="47094" hidden="1" xr:uid="{00000000-0005-0000-0000-0000F94C0000}"/>
    <cellStyle name="20% - Accent6 12" xfId="47169" hidden="1" xr:uid="{00000000-0005-0000-0000-0000FA4C0000}"/>
    <cellStyle name="20% - Accent6 12" xfId="47247" hidden="1" xr:uid="{00000000-0005-0000-0000-0000FB4C0000}"/>
    <cellStyle name="20% - Accent6 12" xfId="47431" hidden="1" xr:uid="{00000000-0005-0000-0000-0000FC4C0000}"/>
    <cellStyle name="20% - Accent6 12" xfId="47506" hidden="1" xr:uid="{00000000-0005-0000-0000-0000FD4C0000}"/>
    <cellStyle name="20% - Accent6 12" xfId="47608" hidden="1" xr:uid="{00000000-0005-0000-0000-0000FE4C0000}"/>
    <cellStyle name="20% - Accent6 12" xfId="47683" hidden="1" xr:uid="{00000000-0005-0000-0000-0000FF4C0000}"/>
    <cellStyle name="20% - Accent6 12" xfId="47758" hidden="1" xr:uid="{00000000-0005-0000-0000-0000004D0000}"/>
    <cellStyle name="20% - Accent6 12" xfId="47836" hidden="1" xr:uid="{00000000-0005-0000-0000-0000014D0000}"/>
    <cellStyle name="20% - Accent6 12" xfId="48422" hidden="1" xr:uid="{00000000-0005-0000-0000-0000024D0000}"/>
    <cellStyle name="20% - Accent6 12" xfId="48497" hidden="1" xr:uid="{00000000-0005-0000-0000-0000034D0000}"/>
    <cellStyle name="20% - Accent6 12" xfId="48576" hidden="1" xr:uid="{00000000-0005-0000-0000-0000044D0000}"/>
    <cellStyle name="20% - Accent6 12" xfId="48645" hidden="1" xr:uid="{00000000-0005-0000-0000-0000054D0000}"/>
    <cellStyle name="20% - Accent6 12" xfId="48059" hidden="1" xr:uid="{00000000-0005-0000-0000-0000064D0000}"/>
    <cellStyle name="20% - Accent6 12" xfId="48235" hidden="1" xr:uid="{00000000-0005-0000-0000-0000074D0000}"/>
    <cellStyle name="20% - Accent6 12" xfId="49017" hidden="1" xr:uid="{00000000-0005-0000-0000-0000084D0000}"/>
    <cellStyle name="20% - Accent6 12" xfId="49092" hidden="1" xr:uid="{00000000-0005-0000-0000-0000094D0000}"/>
    <cellStyle name="20% - Accent6 12" xfId="49170" hidden="1" xr:uid="{00000000-0005-0000-0000-00000A4D0000}"/>
    <cellStyle name="20% - Accent6 12" xfId="49219" hidden="1" xr:uid="{00000000-0005-0000-0000-00000B4D0000}"/>
    <cellStyle name="20% - Accent6 12" xfId="48334" hidden="1" xr:uid="{00000000-0005-0000-0000-00000C4D0000}"/>
    <cellStyle name="20% - Accent6 12" xfId="48105" hidden="1" xr:uid="{00000000-0005-0000-0000-00000D4D0000}"/>
    <cellStyle name="20% - Accent6 12" xfId="49549" hidden="1" xr:uid="{00000000-0005-0000-0000-00000E4D0000}"/>
    <cellStyle name="20% - Accent6 12" xfId="49624" hidden="1" xr:uid="{00000000-0005-0000-0000-00000F4D0000}"/>
    <cellStyle name="20% - Accent6 12" xfId="49702" hidden="1" xr:uid="{00000000-0005-0000-0000-0000104D0000}"/>
    <cellStyle name="20% - Accent6 12" xfId="49886" hidden="1" xr:uid="{00000000-0005-0000-0000-0000114D0000}"/>
    <cellStyle name="20% - Accent6 12" xfId="49961" hidden="1" xr:uid="{00000000-0005-0000-0000-0000124D0000}"/>
    <cellStyle name="20% - Accent6 12" xfId="50039" hidden="1" xr:uid="{00000000-0005-0000-0000-0000134D0000}"/>
    <cellStyle name="20% - Accent6 12" xfId="50223" hidden="1" xr:uid="{00000000-0005-0000-0000-0000144D0000}"/>
    <cellStyle name="20% - Accent6 12" xfId="50298" hidden="1" xr:uid="{00000000-0005-0000-0000-0000154D0000}"/>
    <cellStyle name="20% - Accent6 13" xfId="603" hidden="1" xr:uid="{00000000-0005-0000-0000-0000164D0000}"/>
    <cellStyle name="20% - Accent6 13" xfId="787" hidden="1" xr:uid="{00000000-0005-0000-0000-0000174D0000}"/>
    <cellStyle name="20% - Accent6 13" xfId="2805" hidden="1" xr:uid="{00000000-0005-0000-0000-0000184D0000}"/>
    <cellStyle name="20% - Accent6 13" xfId="3169" hidden="1" xr:uid="{00000000-0005-0000-0000-0000194D0000}"/>
    <cellStyle name="20% - Accent6 13" xfId="4333" hidden="1" xr:uid="{00000000-0005-0000-0000-00001A4D0000}"/>
    <cellStyle name="20% - Accent6 13" xfId="4789" hidden="1" xr:uid="{00000000-0005-0000-0000-00001B4D0000}"/>
    <cellStyle name="20% - Accent6 13" xfId="5631" hidden="1" xr:uid="{00000000-0005-0000-0000-00001C4D0000}"/>
    <cellStyle name="20% - Accent6 13" xfId="6643" hidden="1" xr:uid="{00000000-0005-0000-0000-00001D4D0000}"/>
    <cellStyle name="20% - Accent6 13" xfId="8052" hidden="1" xr:uid="{00000000-0005-0000-0000-00001E4D0000}"/>
    <cellStyle name="20% - Accent6 13" xfId="8167" hidden="1" xr:uid="{00000000-0005-0000-0000-00001F4D0000}"/>
    <cellStyle name="20% - Accent6 13" xfId="8890" hidden="1" xr:uid="{00000000-0005-0000-0000-0000204D0000}"/>
    <cellStyle name="20% - Accent6 13" xfId="9063" hidden="1" xr:uid="{00000000-0005-0000-0000-0000214D0000}"/>
    <cellStyle name="20% - Accent6 13" xfId="9456" hidden="1" xr:uid="{00000000-0005-0000-0000-0000224D0000}"/>
    <cellStyle name="20% - Accent6 13" xfId="9604" hidden="1" xr:uid="{00000000-0005-0000-0000-0000234D0000}"/>
    <cellStyle name="20% - Accent6 13" xfId="9942" hidden="1" xr:uid="{00000000-0005-0000-0000-0000244D0000}"/>
    <cellStyle name="20% - Accent6 13" xfId="10279" hidden="1" xr:uid="{00000000-0005-0000-0000-0000254D0000}"/>
    <cellStyle name="20% - Accent6 13" xfId="10844" hidden="1" xr:uid="{00000000-0005-0000-0000-0000264D0000}"/>
    <cellStyle name="20% - Accent6 13" xfId="10959" hidden="1" xr:uid="{00000000-0005-0000-0000-0000274D0000}"/>
    <cellStyle name="20% - Accent6 13" xfId="11682" hidden="1" xr:uid="{00000000-0005-0000-0000-0000284D0000}"/>
    <cellStyle name="20% - Accent6 13" xfId="11855" hidden="1" xr:uid="{00000000-0005-0000-0000-0000294D0000}"/>
    <cellStyle name="20% - Accent6 13" xfId="12248" hidden="1" xr:uid="{00000000-0005-0000-0000-00002A4D0000}"/>
    <cellStyle name="20% - Accent6 13" xfId="12396" hidden="1" xr:uid="{00000000-0005-0000-0000-00002B4D0000}"/>
    <cellStyle name="20% - Accent6 13" xfId="12734" hidden="1" xr:uid="{00000000-0005-0000-0000-00002C4D0000}"/>
    <cellStyle name="20% - Accent6 13" xfId="13071" hidden="1" xr:uid="{00000000-0005-0000-0000-00002D4D0000}"/>
    <cellStyle name="20% - Accent6 13" xfId="7282" hidden="1" xr:uid="{00000000-0005-0000-0000-00002E4D0000}"/>
    <cellStyle name="20% - Accent6 13" xfId="6910" hidden="1" xr:uid="{00000000-0005-0000-0000-00002F4D0000}"/>
    <cellStyle name="20% - Accent6 13" xfId="4758" hidden="1" xr:uid="{00000000-0005-0000-0000-0000304D0000}"/>
    <cellStyle name="20% - Accent6 13" xfId="4226" hidden="1" xr:uid="{00000000-0005-0000-0000-0000314D0000}"/>
    <cellStyle name="20% - Accent6 13" xfId="3113" hidden="1" xr:uid="{00000000-0005-0000-0000-0000324D0000}"/>
    <cellStyle name="20% - Accent6 13" xfId="2645" hidden="1" xr:uid="{00000000-0005-0000-0000-0000334D0000}"/>
    <cellStyle name="20% - Accent6 13" xfId="1453" hidden="1" xr:uid="{00000000-0005-0000-0000-0000344D0000}"/>
    <cellStyle name="20% - Accent6 13" xfId="407" hidden="1" xr:uid="{00000000-0005-0000-0000-0000354D0000}"/>
    <cellStyle name="20% - Accent6 13" xfId="14207" hidden="1" xr:uid="{00000000-0005-0000-0000-0000364D0000}"/>
    <cellStyle name="20% - Accent6 13" xfId="14322" hidden="1" xr:uid="{00000000-0005-0000-0000-0000374D0000}"/>
    <cellStyle name="20% - Accent6 13" xfId="15045" hidden="1" xr:uid="{00000000-0005-0000-0000-0000384D0000}"/>
    <cellStyle name="20% - Accent6 13" xfId="15218" hidden="1" xr:uid="{00000000-0005-0000-0000-0000394D0000}"/>
    <cellStyle name="20% - Accent6 13" xfId="15611" hidden="1" xr:uid="{00000000-0005-0000-0000-00003A4D0000}"/>
    <cellStyle name="20% - Accent6 13" xfId="15759" hidden="1" xr:uid="{00000000-0005-0000-0000-00003B4D0000}"/>
    <cellStyle name="20% - Accent6 13" xfId="16097" hidden="1" xr:uid="{00000000-0005-0000-0000-00003C4D0000}"/>
    <cellStyle name="20% - Accent6 13" xfId="16434" hidden="1" xr:uid="{00000000-0005-0000-0000-00003D4D0000}"/>
    <cellStyle name="20% - Accent6 13" xfId="16999" hidden="1" xr:uid="{00000000-0005-0000-0000-00003E4D0000}"/>
    <cellStyle name="20% - Accent6 13" xfId="17114" hidden="1" xr:uid="{00000000-0005-0000-0000-00003F4D0000}"/>
    <cellStyle name="20% - Accent6 13" xfId="17837" hidden="1" xr:uid="{00000000-0005-0000-0000-0000404D0000}"/>
    <cellStyle name="20% - Accent6 13" xfId="18010" hidden="1" xr:uid="{00000000-0005-0000-0000-0000414D0000}"/>
    <cellStyle name="20% - Accent6 13" xfId="18403" hidden="1" xr:uid="{00000000-0005-0000-0000-0000424D0000}"/>
    <cellStyle name="20% - Accent6 13" xfId="18551" hidden="1" xr:uid="{00000000-0005-0000-0000-0000434D0000}"/>
    <cellStyle name="20% - Accent6 13" xfId="18889" hidden="1" xr:uid="{00000000-0005-0000-0000-0000444D0000}"/>
    <cellStyle name="20% - Accent6 13" xfId="19226" hidden="1" xr:uid="{00000000-0005-0000-0000-0000454D0000}"/>
    <cellStyle name="20% - Accent6 13" xfId="13545" hidden="1" xr:uid="{00000000-0005-0000-0000-0000464D0000}"/>
    <cellStyle name="20% - Accent6 13" xfId="7706" hidden="1" xr:uid="{00000000-0005-0000-0000-0000474D0000}"/>
    <cellStyle name="20% - Accent6 13" xfId="5217" hidden="1" xr:uid="{00000000-0005-0000-0000-0000484D0000}"/>
    <cellStyle name="20% - Accent6 13" xfId="4581" hidden="1" xr:uid="{00000000-0005-0000-0000-0000494D0000}"/>
    <cellStyle name="20% - Accent6 13" xfId="3345" hidden="1" xr:uid="{00000000-0005-0000-0000-00004A4D0000}"/>
    <cellStyle name="20% - Accent6 13" xfId="2780" hidden="1" xr:uid="{00000000-0005-0000-0000-00004B4D0000}"/>
    <cellStyle name="20% - Accent6 13" xfId="1624" hidden="1" xr:uid="{00000000-0005-0000-0000-00004C4D0000}"/>
    <cellStyle name="20% - Accent6 13" xfId="521" hidden="1" xr:uid="{00000000-0005-0000-0000-00004D4D0000}"/>
    <cellStyle name="20% - Accent6 13" xfId="19929" hidden="1" xr:uid="{00000000-0005-0000-0000-00004E4D0000}"/>
    <cellStyle name="20% - Accent6 13" xfId="20044" hidden="1" xr:uid="{00000000-0005-0000-0000-00004F4D0000}"/>
    <cellStyle name="20% - Accent6 13" xfId="20767" hidden="1" xr:uid="{00000000-0005-0000-0000-0000504D0000}"/>
    <cellStyle name="20% - Accent6 13" xfId="20940" hidden="1" xr:uid="{00000000-0005-0000-0000-0000514D0000}"/>
    <cellStyle name="20% - Accent6 13" xfId="21333" hidden="1" xr:uid="{00000000-0005-0000-0000-0000524D0000}"/>
    <cellStyle name="20% - Accent6 13" xfId="21481" hidden="1" xr:uid="{00000000-0005-0000-0000-0000534D0000}"/>
    <cellStyle name="20% - Accent6 13" xfId="21819" hidden="1" xr:uid="{00000000-0005-0000-0000-0000544D0000}"/>
    <cellStyle name="20% - Accent6 13" xfId="22156" hidden="1" xr:uid="{00000000-0005-0000-0000-0000554D0000}"/>
    <cellStyle name="20% - Accent6 13" xfId="22721" hidden="1" xr:uid="{00000000-0005-0000-0000-0000564D0000}"/>
    <cellStyle name="20% - Accent6 13" xfId="22836" hidden="1" xr:uid="{00000000-0005-0000-0000-0000574D0000}"/>
    <cellStyle name="20% - Accent6 13" xfId="23559" hidden="1" xr:uid="{00000000-0005-0000-0000-0000584D0000}"/>
    <cellStyle name="20% - Accent6 13" xfId="23732" hidden="1" xr:uid="{00000000-0005-0000-0000-0000594D0000}"/>
    <cellStyle name="20% - Accent6 13" xfId="24125" hidden="1" xr:uid="{00000000-0005-0000-0000-00005A4D0000}"/>
    <cellStyle name="20% - Accent6 13" xfId="24273" hidden="1" xr:uid="{00000000-0005-0000-0000-00005B4D0000}"/>
    <cellStyle name="20% - Accent6 13" xfId="24611" hidden="1" xr:uid="{00000000-0005-0000-0000-00005C4D0000}"/>
    <cellStyle name="20% - Accent6 13" xfId="24948" hidden="1" xr:uid="{00000000-0005-0000-0000-00005D4D0000}"/>
    <cellStyle name="20% - Accent6 13" xfId="25731" hidden="1" xr:uid="{00000000-0005-0000-0000-00005E4D0000}"/>
    <cellStyle name="20% - Accent6 13" xfId="25915" hidden="1" xr:uid="{00000000-0005-0000-0000-00005F4D0000}"/>
    <cellStyle name="20% - Accent6 13" xfId="27933" hidden="1" xr:uid="{00000000-0005-0000-0000-0000604D0000}"/>
    <cellStyle name="20% - Accent6 13" xfId="28297" hidden="1" xr:uid="{00000000-0005-0000-0000-0000614D0000}"/>
    <cellStyle name="20% - Accent6 13" xfId="29461" hidden="1" xr:uid="{00000000-0005-0000-0000-0000624D0000}"/>
    <cellStyle name="20% - Accent6 13" xfId="29917" hidden="1" xr:uid="{00000000-0005-0000-0000-0000634D0000}"/>
    <cellStyle name="20% - Accent6 13" xfId="30759" hidden="1" xr:uid="{00000000-0005-0000-0000-0000644D0000}"/>
    <cellStyle name="20% - Accent6 13" xfId="31771" hidden="1" xr:uid="{00000000-0005-0000-0000-0000654D0000}"/>
    <cellStyle name="20% - Accent6 13" xfId="33180" hidden="1" xr:uid="{00000000-0005-0000-0000-0000664D0000}"/>
    <cellStyle name="20% - Accent6 13" xfId="33295" hidden="1" xr:uid="{00000000-0005-0000-0000-0000674D0000}"/>
    <cellStyle name="20% - Accent6 13" xfId="34018" hidden="1" xr:uid="{00000000-0005-0000-0000-0000684D0000}"/>
    <cellStyle name="20% - Accent6 13" xfId="34191" hidden="1" xr:uid="{00000000-0005-0000-0000-0000694D0000}"/>
    <cellStyle name="20% - Accent6 13" xfId="34584" hidden="1" xr:uid="{00000000-0005-0000-0000-00006A4D0000}"/>
    <cellStyle name="20% - Accent6 13" xfId="34732" hidden="1" xr:uid="{00000000-0005-0000-0000-00006B4D0000}"/>
    <cellStyle name="20% - Accent6 13" xfId="35070" hidden="1" xr:uid="{00000000-0005-0000-0000-00006C4D0000}"/>
    <cellStyle name="20% - Accent6 13" xfId="35407" hidden="1" xr:uid="{00000000-0005-0000-0000-00006D4D0000}"/>
    <cellStyle name="20% - Accent6 13" xfId="35972" hidden="1" xr:uid="{00000000-0005-0000-0000-00006E4D0000}"/>
    <cellStyle name="20% - Accent6 13" xfId="36087" hidden="1" xr:uid="{00000000-0005-0000-0000-00006F4D0000}"/>
    <cellStyle name="20% - Accent6 13" xfId="36810" hidden="1" xr:uid="{00000000-0005-0000-0000-0000704D0000}"/>
    <cellStyle name="20% - Accent6 13" xfId="36983" hidden="1" xr:uid="{00000000-0005-0000-0000-0000714D0000}"/>
    <cellStyle name="20% - Accent6 13" xfId="37376" hidden="1" xr:uid="{00000000-0005-0000-0000-0000724D0000}"/>
    <cellStyle name="20% - Accent6 13" xfId="37524" hidden="1" xr:uid="{00000000-0005-0000-0000-0000734D0000}"/>
    <cellStyle name="20% - Accent6 13" xfId="37862" hidden="1" xr:uid="{00000000-0005-0000-0000-0000744D0000}"/>
    <cellStyle name="20% - Accent6 13" xfId="38199" hidden="1" xr:uid="{00000000-0005-0000-0000-0000754D0000}"/>
    <cellStyle name="20% - Accent6 13" xfId="32410" hidden="1" xr:uid="{00000000-0005-0000-0000-0000764D0000}"/>
    <cellStyle name="20% - Accent6 13" xfId="32038" hidden="1" xr:uid="{00000000-0005-0000-0000-0000774D0000}"/>
    <cellStyle name="20% - Accent6 13" xfId="29886" hidden="1" xr:uid="{00000000-0005-0000-0000-0000784D0000}"/>
    <cellStyle name="20% - Accent6 13" xfId="29354" hidden="1" xr:uid="{00000000-0005-0000-0000-0000794D0000}"/>
    <cellStyle name="20% - Accent6 13" xfId="28241" hidden="1" xr:uid="{00000000-0005-0000-0000-00007A4D0000}"/>
    <cellStyle name="20% - Accent6 13" xfId="27773" hidden="1" xr:uid="{00000000-0005-0000-0000-00007B4D0000}"/>
    <cellStyle name="20% - Accent6 13" xfId="26581" hidden="1" xr:uid="{00000000-0005-0000-0000-00007C4D0000}"/>
    <cellStyle name="20% - Accent6 13" xfId="25535" hidden="1" xr:uid="{00000000-0005-0000-0000-00007D4D0000}"/>
    <cellStyle name="20% - Accent6 13" xfId="39335" hidden="1" xr:uid="{00000000-0005-0000-0000-00007E4D0000}"/>
    <cellStyle name="20% - Accent6 13" xfId="39450" hidden="1" xr:uid="{00000000-0005-0000-0000-00007F4D0000}"/>
    <cellStyle name="20% - Accent6 13" xfId="40173" hidden="1" xr:uid="{00000000-0005-0000-0000-0000804D0000}"/>
    <cellStyle name="20% - Accent6 13" xfId="40346" hidden="1" xr:uid="{00000000-0005-0000-0000-0000814D0000}"/>
    <cellStyle name="20% - Accent6 13" xfId="40739" hidden="1" xr:uid="{00000000-0005-0000-0000-0000824D0000}"/>
    <cellStyle name="20% - Accent6 13" xfId="40887" hidden="1" xr:uid="{00000000-0005-0000-0000-0000834D0000}"/>
    <cellStyle name="20% - Accent6 13" xfId="41225" hidden="1" xr:uid="{00000000-0005-0000-0000-0000844D0000}"/>
    <cellStyle name="20% - Accent6 13" xfId="41562" hidden="1" xr:uid="{00000000-0005-0000-0000-0000854D0000}"/>
    <cellStyle name="20% - Accent6 13" xfId="42127" hidden="1" xr:uid="{00000000-0005-0000-0000-0000864D0000}"/>
    <cellStyle name="20% - Accent6 13" xfId="42242" hidden="1" xr:uid="{00000000-0005-0000-0000-0000874D0000}"/>
    <cellStyle name="20% - Accent6 13" xfId="42965" hidden="1" xr:uid="{00000000-0005-0000-0000-0000884D0000}"/>
    <cellStyle name="20% - Accent6 13" xfId="43138" hidden="1" xr:uid="{00000000-0005-0000-0000-0000894D0000}"/>
    <cellStyle name="20% - Accent6 13" xfId="43531" hidden="1" xr:uid="{00000000-0005-0000-0000-00008A4D0000}"/>
    <cellStyle name="20% - Accent6 13" xfId="43679" hidden="1" xr:uid="{00000000-0005-0000-0000-00008B4D0000}"/>
    <cellStyle name="20% - Accent6 13" xfId="44017" hidden="1" xr:uid="{00000000-0005-0000-0000-00008C4D0000}"/>
    <cellStyle name="20% - Accent6 13" xfId="44354" hidden="1" xr:uid="{00000000-0005-0000-0000-00008D4D0000}"/>
    <cellStyle name="20% - Accent6 13" xfId="38673" hidden="1" xr:uid="{00000000-0005-0000-0000-00008E4D0000}"/>
    <cellStyle name="20% - Accent6 13" xfId="32834" hidden="1" xr:uid="{00000000-0005-0000-0000-00008F4D0000}"/>
    <cellStyle name="20% - Accent6 13" xfId="30345" hidden="1" xr:uid="{00000000-0005-0000-0000-0000904D0000}"/>
    <cellStyle name="20% - Accent6 13" xfId="29709" hidden="1" xr:uid="{00000000-0005-0000-0000-0000914D0000}"/>
    <cellStyle name="20% - Accent6 13" xfId="28473" hidden="1" xr:uid="{00000000-0005-0000-0000-0000924D0000}"/>
    <cellStyle name="20% - Accent6 13" xfId="27908" hidden="1" xr:uid="{00000000-0005-0000-0000-0000934D0000}"/>
    <cellStyle name="20% - Accent6 13" xfId="26752" hidden="1" xr:uid="{00000000-0005-0000-0000-0000944D0000}"/>
    <cellStyle name="20% - Accent6 13" xfId="25649" hidden="1" xr:uid="{00000000-0005-0000-0000-0000954D0000}"/>
    <cellStyle name="20% - Accent6 13" xfId="45057" hidden="1" xr:uid="{00000000-0005-0000-0000-0000964D0000}"/>
    <cellStyle name="20% - Accent6 13" xfId="45172" hidden="1" xr:uid="{00000000-0005-0000-0000-0000974D0000}"/>
    <cellStyle name="20% - Accent6 13" xfId="45895" hidden="1" xr:uid="{00000000-0005-0000-0000-0000984D0000}"/>
    <cellStyle name="20% - Accent6 13" xfId="46068" hidden="1" xr:uid="{00000000-0005-0000-0000-0000994D0000}"/>
    <cellStyle name="20% - Accent6 13" xfId="46461" hidden="1" xr:uid="{00000000-0005-0000-0000-00009A4D0000}"/>
    <cellStyle name="20% - Accent6 13" xfId="46609" hidden="1" xr:uid="{00000000-0005-0000-0000-00009B4D0000}"/>
    <cellStyle name="20% - Accent6 13" xfId="46947" hidden="1" xr:uid="{00000000-0005-0000-0000-00009C4D0000}"/>
    <cellStyle name="20% - Accent6 13" xfId="47284" hidden="1" xr:uid="{00000000-0005-0000-0000-00009D4D0000}"/>
    <cellStyle name="20% - Accent6 13" xfId="47849" hidden="1" xr:uid="{00000000-0005-0000-0000-00009E4D0000}"/>
    <cellStyle name="20% - Accent6 13" xfId="47964" hidden="1" xr:uid="{00000000-0005-0000-0000-00009F4D0000}"/>
    <cellStyle name="20% - Accent6 13" xfId="48687" hidden="1" xr:uid="{00000000-0005-0000-0000-0000A04D0000}"/>
    <cellStyle name="20% - Accent6 13" xfId="48860" hidden="1" xr:uid="{00000000-0005-0000-0000-0000A14D0000}"/>
    <cellStyle name="20% - Accent6 13" xfId="49253" hidden="1" xr:uid="{00000000-0005-0000-0000-0000A24D0000}"/>
    <cellStyle name="20% - Accent6 13" xfId="49401" hidden="1" xr:uid="{00000000-0005-0000-0000-0000A34D0000}"/>
    <cellStyle name="20% - Accent6 13" xfId="49739" hidden="1" xr:uid="{00000000-0005-0000-0000-0000A44D0000}"/>
    <cellStyle name="20% - Accent6 13" xfId="50076" hidden="1" xr:uid="{00000000-0005-0000-0000-0000A54D0000}"/>
    <cellStyle name="20% - Accent6 3 2 3 2" xfId="678" hidden="1" xr:uid="{00000000-0005-0000-0000-0000A64D0000}"/>
    <cellStyle name="20% - Accent6 3 2 3 2" xfId="862" hidden="1" xr:uid="{00000000-0005-0000-0000-0000A74D0000}"/>
    <cellStyle name="20% - Accent6 3 2 3 2" xfId="2880" hidden="1" xr:uid="{00000000-0005-0000-0000-0000A84D0000}"/>
    <cellStyle name="20% - Accent6 3 2 3 2" xfId="3244" hidden="1" xr:uid="{00000000-0005-0000-0000-0000A94D0000}"/>
    <cellStyle name="20% - Accent6 3 2 3 2" xfId="4408" hidden="1" xr:uid="{00000000-0005-0000-0000-0000AA4D0000}"/>
    <cellStyle name="20% - Accent6 3 2 3 2" xfId="4864" hidden="1" xr:uid="{00000000-0005-0000-0000-0000AB4D0000}"/>
    <cellStyle name="20% - Accent6 3 2 3 2" xfId="5706" hidden="1" xr:uid="{00000000-0005-0000-0000-0000AC4D0000}"/>
    <cellStyle name="20% - Accent6 3 2 3 2" xfId="6718" hidden="1" xr:uid="{00000000-0005-0000-0000-0000AD4D0000}"/>
    <cellStyle name="20% - Accent6 3 2 3 2" xfId="8127" hidden="1" xr:uid="{00000000-0005-0000-0000-0000AE4D0000}"/>
    <cellStyle name="20% - Accent6 3 2 3 2" xfId="8242" hidden="1" xr:uid="{00000000-0005-0000-0000-0000AF4D0000}"/>
    <cellStyle name="20% - Accent6 3 2 3 2" xfId="8965" hidden="1" xr:uid="{00000000-0005-0000-0000-0000B04D0000}"/>
    <cellStyle name="20% - Accent6 3 2 3 2" xfId="9138" hidden="1" xr:uid="{00000000-0005-0000-0000-0000B14D0000}"/>
    <cellStyle name="20% - Accent6 3 2 3 2" xfId="9531" hidden="1" xr:uid="{00000000-0005-0000-0000-0000B24D0000}"/>
    <cellStyle name="20% - Accent6 3 2 3 2" xfId="9679" hidden="1" xr:uid="{00000000-0005-0000-0000-0000B34D0000}"/>
    <cellStyle name="20% - Accent6 3 2 3 2" xfId="10017" hidden="1" xr:uid="{00000000-0005-0000-0000-0000B44D0000}"/>
    <cellStyle name="20% - Accent6 3 2 3 2" xfId="10354" hidden="1" xr:uid="{00000000-0005-0000-0000-0000B54D0000}"/>
    <cellStyle name="20% - Accent6 3 2 3 2" xfId="10919" hidden="1" xr:uid="{00000000-0005-0000-0000-0000B64D0000}"/>
    <cellStyle name="20% - Accent6 3 2 3 2" xfId="11034" hidden="1" xr:uid="{00000000-0005-0000-0000-0000B74D0000}"/>
    <cellStyle name="20% - Accent6 3 2 3 2" xfId="11757" hidden="1" xr:uid="{00000000-0005-0000-0000-0000B84D0000}"/>
    <cellStyle name="20% - Accent6 3 2 3 2" xfId="11930" hidden="1" xr:uid="{00000000-0005-0000-0000-0000B94D0000}"/>
    <cellStyle name="20% - Accent6 3 2 3 2" xfId="12323" hidden="1" xr:uid="{00000000-0005-0000-0000-0000BA4D0000}"/>
    <cellStyle name="20% - Accent6 3 2 3 2" xfId="12471" hidden="1" xr:uid="{00000000-0005-0000-0000-0000BB4D0000}"/>
    <cellStyle name="20% - Accent6 3 2 3 2" xfId="12809" hidden="1" xr:uid="{00000000-0005-0000-0000-0000BC4D0000}"/>
    <cellStyle name="20% - Accent6 3 2 3 2" xfId="13146" hidden="1" xr:uid="{00000000-0005-0000-0000-0000BD4D0000}"/>
    <cellStyle name="20% - Accent6 3 2 3 2" xfId="7205" hidden="1" xr:uid="{00000000-0005-0000-0000-0000BE4D0000}"/>
    <cellStyle name="20% - Accent6 3 2 3 2" xfId="6835" hidden="1" xr:uid="{00000000-0005-0000-0000-0000BF4D0000}"/>
    <cellStyle name="20% - Accent6 3 2 3 2" xfId="4682" hidden="1" xr:uid="{00000000-0005-0000-0000-0000C04D0000}"/>
    <cellStyle name="20% - Accent6 3 2 3 2" xfId="4150" hidden="1" xr:uid="{00000000-0005-0000-0000-0000C14D0000}"/>
    <cellStyle name="20% - Accent6 3 2 3 2" xfId="3034" hidden="1" xr:uid="{00000000-0005-0000-0000-0000C24D0000}"/>
    <cellStyle name="20% - Accent6 3 2 3 2" xfId="2569" hidden="1" xr:uid="{00000000-0005-0000-0000-0000C34D0000}"/>
    <cellStyle name="20% - Accent6 3 2 3 2" xfId="1366" hidden="1" xr:uid="{00000000-0005-0000-0000-0000C44D0000}"/>
    <cellStyle name="20% - Accent6 3 2 3 2" xfId="297" hidden="1" xr:uid="{00000000-0005-0000-0000-0000C54D0000}"/>
    <cellStyle name="20% - Accent6 3 2 3 2" xfId="14282" hidden="1" xr:uid="{00000000-0005-0000-0000-0000C64D0000}"/>
    <cellStyle name="20% - Accent6 3 2 3 2" xfId="14397" hidden="1" xr:uid="{00000000-0005-0000-0000-0000C74D0000}"/>
    <cellStyle name="20% - Accent6 3 2 3 2" xfId="15120" hidden="1" xr:uid="{00000000-0005-0000-0000-0000C84D0000}"/>
    <cellStyle name="20% - Accent6 3 2 3 2" xfId="15293" hidden="1" xr:uid="{00000000-0005-0000-0000-0000C94D0000}"/>
    <cellStyle name="20% - Accent6 3 2 3 2" xfId="15686" hidden="1" xr:uid="{00000000-0005-0000-0000-0000CA4D0000}"/>
    <cellStyle name="20% - Accent6 3 2 3 2" xfId="15834" hidden="1" xr:uid="{00000000-0005-0000-0000-0000CB4D0000}"/>
    <cellStyle name="20% - Accent6 3 2 3 2" xfId="16172" hidden="1" xr:uid="{00000000-0005-0000-0000-0000CC4D0000}"/>
    <cellStyle name="20% - Accent6 3 2 3 2" xfId="16509" hidden="1" xr:uid="{00000000-0005-0000-0000-0000CD4D0000}"/>
    <cellStyle name="20% - Accent6 3 2 3 2" xfId="17074" hidden="1" xr:uid="{00000000-0005-0000-0000-0000CE4D0000}"/>
    <cellStyle name="20% - Accent6 3 2 3 2" xfId="17189" hidden="1" xr:uid="{00000000-0005-0000-0000-0000CF4D0000}"/>
    <cellStyle name="20% - Accent6 3 2 3 2" xfId="17912" hidden="1" xr:uid="{00000000-0005-0000-0000-0000D04D0000}"/>
    <cellStyle name="20% - Accent6 3 2 3 2" xfId="18085" hidden="1" xr:uid="{00000000-0005-0000-0000-0000D14D0000}"/>
    <cellStyle name="20% - Accent6 3 2 3 2" xfId="18478" hidden="1" xr:uid="{00000000-0005-0000-0000-0000D24D0000}"/>
    <cellStyle name="20% - Accent6 3 2 3 2" xfId="18626" hidden="1" xr:uid="{00000000-0005-0000-0000-0000D34D0000}"/>
    <cellStyle name="20% - Accent6 3 2 3 2" xfId="18964" hidden="1" xr:uid="{00000000-0005-0000-0000-0000D44D0000}"/>
    <cellStyle name="20% - Accent6 3 2 3 2" xfId="19301" hidden="1" xr:uid="{00000000-0005-0000-0000-0000D54D0000}"/>
    <cellStyle name="20% - Accent6 3 2 3 2" xfId="13468" hidden="1" xr:uid="{00000000-0005-0000-0000-0000D64D0000}"/>
    <cellStyle name="20% - Accent6 3 2 3 2" xfId="7631" hidden="1" xr:uid="{00000000-0005-0000-0000-0000D74D0000}"/>
    <cellStyle name="20% - Accent6 3 2 3 2" xfId="5130" hidden="1" xr:uid="{00000000-0005-0000-0000-0000D84D0000}"/>
    <cellStyle name="20% - Accent6 3 2 3 2" xfId="4487" hidden="1" xr:uid="{00000000-0005-0000-0000-0000D94D0000}"/>
    <cellStyle name="20% - Accent6 3 2 3 2" xfId="3269" hidden="1" xr:uid="{00000000-0005-0000-0000-0000DA4D0000}"/>
    <cellStyle name="20% - Accent6 3 2 3 2" xfId="2699" hidden="1" xr:uid="{00000000-0005-0000-0000-0000DB4D0000}"/>
    <cellStyle name="20% - Accent6 3 2 3 2" xfId="1540" hidden="1" xr:uid="{00000000-0005-0000-0000-0000DC4D0000}"/>
    <cellStyle name="20% - Accent6 3 2 3 2" xfId="437" hidden="1" xr:uid="{00000000-0005-0000-0000-0000DD4D0000}"/>
    <cellStyle name="20% - Accent6 3 2 3 2" xfId="20004" hidden="1" xr:uid="{00000000-0005-0000-0000-0000DE4D0000}"/>
    <cellStyle name="20% - Accent6 3 2 3 2" xfId="20119" hidden="1" xr:uid="{00000000-0005-0000-0000-0000DF4D0000}"/>
    <cellStyle name="20% - Accent6 3 2 3 2" xfId="20842" hidden="1" xr:uid="{00000000-0005-0000-0000-0000E04D0000}"/>
    <cellStyle name="20% - Accent6 3 2 3 2" xfId="21015" hidden="1" xr:uid="{00000000-0005-0000-0000-0000E14D0000}"/>
    <cellStyle name="20% - Accent6 3 2 3 2" xfId="21408" hidden="1" xr:uid="{00000000-0005-0000-0000-0000E24D0000}"/>
    <cellStyle name="20% - Accent6 3 2 3 2" xfId="21556" hidden="1" xr:uid="{00000000-0005-0000-0000-0000E34D0000}"/>
    <cellStyle name="20% - Accent6 3 2 3 2" xfId="21894" hidden="1" xr:uid="{00000000-0005-0000-0000-0000E44D0000}"/>
    <cellStyle name="20% - Accent6 3 2 3 2" xfId="22231" hidden="1" xr:uid="{00000000-0005-0000-0000-0000E54D0000}"/>
    <cellStyle name="20% - Accent6 3 2 3 2" xfId="22796" hidden="1" xr:uid="{00000000-0005-0000-0000-0000E64D0000}"/>
    <cellStyle name="20% - Accent6 3 2 3 2" xfId="22911" hidden="1" xr:uid="{00000000-0005-0000-0000-0000E74D0000}"/>
    <cellStyle name="20% - Accent6 3 2 3 2" xfId="23634" hidden="1" xr:uid="{00000000-0005-0000-0000-0000E84D0000}"/>
    <cellStyle name="20% - Accent6 3 2 3 2" xfId="23807" hidden="1" xr:uid="{00000000-0005-0000-0000-0000E94D0000}"/>
    <cellStyle name="20% - Accent6 3 2 3 2" xfId="24200" hidden="1" xr:uid="{00000000-0005-0000-0000-0000EA4D0000}"/>
    <cellStyle name="20% - Accent6 3 2 3 2" xfId="24348" hidden="1" xr:uid="{00000000-0005-0000-0000-0000EB4D0000}"/>
    <cellStyle name="20% - Accent6 3 2 3 2" xfId="24686" hidden="1" xr:uid="{00000000-0005-0000-0000-0000EC4D0000}"/>
    <cellStyle name="20% - Accent6 3 2 3 2" xfId="25023" hidden="1" xr:uid="{00000000-0005-0000-0000-0000ED4D0000}"/>
    <cellStyle name="20% - Accent6 3 2 3 2" xfId="25806" hidden="1" xr:uid="{00000000-0005-0000-0000-0000EE4D0000}"/>
    <cellStyle name="20% - Accent6 3 2 3 2" xfId="25990" hidden="1" xr:uid="{00000000-0005-0000-0000-0000EF4D0000}"/>
    <cellStyle name="20% - Accent6 3 2 3 2" xfId="28008" hidden="1" xr:uid="{00000000-0005-0000-0000-0000F04D0000}"/>
    <cellStyle name="20% - Accent6 3 2 3 2" xfId="28372" hidden="1" xr:uid="{00000000-0005-0000-0000-0000F14D0000}"/>
    <cellStyle name="20% - Accent6 3 2 3 2" xfId="29536" hidden="1" xr:uid="{00000000-0005-0000-0000-0000F24D0000}"/>
    <cellStyle name="20% - Accent6 3 2 3 2" xfId="29992" hidden="1" xr:uid="{00000000-0005-0000-0000-0000F34D0000}"/>
    <cellStyle name="20% - Accent6 3 2 3 2" xfId="30834" hidden="1" xr:uid="{00000000-0005-0000-0000-0000F44D0000}"/>
    <cellStyle name="20% - Accent6 3 2 3 2" xfId="31846" hidden="1" xr:uid="{00000000-0005-0000-0000-0000F54D0000}"/>
    <cellStyle name="20% - Accent6 3 2 3 2" xfId="33255" hidden="1" xr:uid="{00000000-0005-0000-0000-0000F64D0000}"/>
    <cellStyle name="20% - Accent6 3 2 3 2" xfId="33370" hidden="1" xr:uid="{00000000-0005-0000-0000-0000F74D0000}"/>
    <cellStyle name="20% - Accent6 3 2 3 2" xfId="34093" hidden="1" xr:uid="{00000000-0005-0000-0000-0000F84D0000}"/>
    <cellStyle name="20% - Accent6 3 2 3 2" xfId="34266" hidden="1" xr:uid="{00000000-0005-0000-0000-0000F94D0000}"/>
    <cellStyle name="20% - Accent6 3 2 3 2" xfId="34659" hidden="1" xr:uid="{00000000-0005-0000-0000-0000FA4D0000}"/>
    <cellStyle name="20% - Accent6 3 2 3 2" xfId="34807" hidden="1" xr:uid="{00000000-0005-0000-0000-0000FB4D0000}"/>
    <cellStyle name="20% - Accent6 3 2 3 2" xfId="35145" hidden="1" xr:uid="{00000000-0005-0000-0000-0000FC4D0000}"/>
    <cellStyle name="20% - Accent6 3 2 3 2" xfId="35482" hidden="1" xr:uid="{00000000-0005-0000-0000-0000FD4D0000}"/>
    <cellStyle name="20% - Accent6 3 2 3 2" xfId="36047" hidden="1" xr:uid="{00000000-0005-0000-0000-0000FE4D0000}"/>
    <cellStyle name="20% - Accent6 3 2 3 2" xfId="36162" hidden="1" xr:uid="{00000000-0005-0000-0000-0000FF4D0000}"/>
    <cellStyle name="20% - Accent6 3 2 3 2" xfId="36885" hidden="1" xr:uid="{00000000-0005-0000-0000-0000004E0000}"/>
    <cellStyle name="20% - Accent6 3 2 3 2" xfId="37058" hidden="1" xr:uid="{00000000-0005-0000-0000-0000014E0000}"/>
    <cellStyle name="20% - Accent6 3 2 3 2" xfId="37451" hidden="1" xr:uid="{00000000-0005-0000-0000-0000024E0000}"/>
    <cellStyle name="20% - Accent6 3 2 3 2" xfId="37599" hidden="1" xr:uid="{00000000-0005-0000-0000-0000034E0000}"/>
    <cellStyle name="20% - Accent6 3 2 3 2" xfId="37937" hidden="1" xr:uid="{00000000-0005-0000-0000-0000044E0000}"/>
    <cellStyle name="20% - Accent6 3 2 3 2" xfId="38274" hidden="1" xr:uid="{00000000-0005-0000-0000-0000054E0000}"/>
    <cellStyle name="20% - Accent6 3 2 3 2" xfId="32333" hidden="1" xr:uid="{00000000-0005-0000-0000-0000064E0000}"/>
    <cellStyle name="20% - Accent6 3 2 3 2" xfId="31963" hidden="1" xr:uid="{00000000-0005-0000-0000-0000074E0000}"/>
    <cellStyle name="20% - Accent6 3 2 3 2" xfId="29810" hidden="1" xr:uid="{00000000-0005-0000-0000-0000084E0000}"/>
    <cellStyle name="20% - Accent6 3 2 3 2" xfId="29278" hidden="1" xr:uid="{00000000-0005-0000-0000-0000094E0000}"/>
    <cellStyle name="20% - Accent6 3 2 3 2" xfId="28162" hidden="1" xr:uid="{00000000-0005-0000-0000-00000A4E0000}"/>
    <cellStyle name="20% - Accent6 3 2 3 2" xfId="27697" hidden="1" xr:uid="{00000000-0005-0000-0000-00000B4E0000}"/>
    <cellStyle name="20% - Accent6 3 2 3 2" xfId="26494" hidden="1" xr:uid="{00000000-0005-0000-0000-00000C4E0000}"/>
    <cellStyle name="20% - Accent6 3 2 3 2" xfId="25425" hidden="1" xr:uid="{00000000-0005-0000-0000-00000D4E0000}"/>
    <cellStyle name="20% - Accent6 3 2 3 2" xfId="39410" hidden="1" xr:uid="{00000000-0005-0000-0000-00000E4E0000}"/>
    <cellStyle name="20% - Accent6 3 2 3 2" xfId="39525" hidden="1" xr:uid="{00000000-0005-0000-0000-00000F4E0000}"/>
    <cellStyle name="20% - Accent6 3 2 3 2" xfId="40248" hidden="1" xr:uid="{00000000-0005-0000-0000-0000104E0000}"/>
    <cellStyle name="20% - Accent6 3 2 3 2" xfId="40421" hidden="1" xr:uid="{00000000-0005-0000-0000-0000114E0000}"/>
    <cellStyle name="20% - Accent6 3 2 3 2" xfId="40814" hidden="1" xr:uid="{00000000-0005-0000-0000-0000124E0000}"/>
    <cellStyle name="20% - Accent6 3 2 3 2" xfId="40962" hidden="1" xr:uid="{00000000-0005-0000-0000-0000134E0000}"/>
    <cellStyle name="20% - Accent6 3 2 3 2" xfId="41300" hidden="1" xr:uid="{00000000-0005-0000-0000-0000144E0000}"/>
    <cellStyle name="20% - Accent6 3 2 3 2" xfId="41637" hidden="1" xr:uid="{00000000-0005-0000-0000-0000154E0000}"/>
    <cellStyle name="20% - Accent6 3 2 3 2" xfId="42202" hidden="1" xr:uid="{00000000-0005-0000-0000-0000164E0000}"/>
    <cellStyle name="20% - Accent6 3 2 3 2" xfId="42317" hidden="1" xr:uid="{00000000-0005-0000-0000-0000174E0000}"/>
    <cellStyle name="20% - Accent6 3 2 3 2" xfId="43040" hidden="1" xr:uid="{00000000-0005-0000-0000-0000184E0000}"/>
    <cellStyle name="20% - Accent6 3 2 3 2" xfId="43213" hidden="1" xr:uid="{00000000-0005-0000-0000-0000194E0000}"/>
    <cellStyle name="20% - Accent6 3 2 3 2" xfId="43606" hidden="1" xr:uid="{00000000-0005-0000-0000-00001A4E0000}"/>
    <cellStyle name="20% - Accent6 3 2 3 2" xfId="43754" hidden="1" xr:uid="{00000000-0005-0000-0000-00001B4E0000}"/>
    <cellStyle name="20% - Accent6 3 2 3 2" xfId="44092" hidden="1" xr:uid="{00000000-0005-0000-0000-00001C4E0000}"/>
    <cellStyle name="20% - Accent6 3 2 3 2" xfId="44429" hidden="1" xr:uid="{00000000-0005-0000-0000-00001D4E0000}"/>
    <cellStyle name="20% - Accent6 3 2 3 2" xfId="38596" hidden="1" xr:uid="{00000000-0005-0000-0000-00001E4E0000}"/>
    <cellStyle name="20% - Accent6 3 2 3 2" xfId="32759" hidden="1" xr:uid="{00000000-0005-0000-0000-00001F4E0000}"/>
    <cellStyle name="20% - Accent6 3 2 3 2" xfId="30258" hidden="1" xr:uid="{00000000-0005-0000-0000-0000204E0000}"/>
    <cellStyle name="20% - Accent6 3 2 3 2" xfId="29615" hidden="1" xr:uid="{00000000-0005-0000-0000-0000214E0000}"/>
    <cellStyle name="20% - Accent6 3 2 3 2" xfId="28397" hidden="1" xr:uid="{00000000-0005-0000-0000-0000224E0000}"/>
    <cellStyle name="20% - Accent6 3 2 3 2" xfId="27827" hidden="1" xr:uid="{00000000-0005-0000-0000-0000234E0000}"/>
    <cellStyle name="20% - Accent6 3 2 3 2" xfId="26668" hidden="1" xr:uid="{00000000-0005-0000-0000-0000244E0000}"/>
    <cellStyle name="20% - Accent6 3 2 3 2" xfId="25565" hidden="1" xr:uid="{00000000-0005-0000-0000-0000254E0000}"/>
    <cellStyle name="20% - Accent6 3 2 3 2" xfId="45132" hidden="1" xr:uid="{00000000-0005-0000-0000-0000264E0000}"/>
    <cellStyle name="20% - Accent6 3 2 3 2" xfId="45247" hidden="1" xr:uid="{00000000-0005-0000-0000-0000274E0000}"/>
    <cellStyle name="20% - Accent6 3 2 3 2" xfId="45970" hidden="1" xr:uid="{00000000-0005-0000-0000-0000284E0000}"/>
    <cellStyle name="20% - Accent6 3 2 3 2" xfId="46143" hidden="1" xr:uid="{00000000-0005-0000-0000-0000294E0000}"/>
    <cellStyle name="20% - Accent6 3 2 3 2" xfId="46536" hidden="1" xr:uid="{00000000-0005-0000-0000-00002A4E0000}"/>
    <cellStyle name="20% - Accent6 3 2 3 2" xfId="46684" hidden="1" xr:uid="{00000000-0005-0000-0000-00002B4E0000}"/>
    <cellStyle name="20% - Accent6 3 2 3 2" xfId="47022" hidden="1" xr:uid="{00000000-0005-0000-0000-00002C4E0000}"/>
    <cellStyle name="20% - Accent6 3 2 3 2" xfId="47359" hidden="1" xr:uid="{00000000-0005-0000-0000-00002D4E0000}"/>
    <cellStyle name="20% - Accent6 3 2 3 2" xfId="47924" hidden="1" xr:uid="{00000000-0005-0000-0000-00002E4E0000}"/>
    <cellStyle name="20% - Accent6 3 2 3 2" xfId="48039" hidden="1" xr:uid="{00000000-0005-0000-0000-00002F4E0000}"/>
    <cellStyle name="20% - Accent6 3 2 3 2" xfId="48762" hidden="1" xr:uid="{00000000-0005-0000-0000-0000304E0000}"/>
    <cellStyle name="20% - Accent6 3 2 3 2" xfId="48935" hidden="1" xr:uid="{00000000-0005-0000-0000-0000314E0000}"/>
    <cellStyle name="20% - Accent6 3 2 3 2" xfId="49328" hidden="1" xr:uid="{00000000-0005-0000-0000-0000324E0000}"/>
    <cellStyle name="20% - Accent6 3 2 3 2" xfId="49476" hidden="1" xr:uid="{00000000-0005-0000-0000-0000334E0000}"/>
    <cellStyle name="20% - Accent6 3 2 3 2" xfId="49814" hidden="1" xr:uid="{00000000-0005-0000-0000-0000344E0000}"/>
    <cellStyle name="20% - Accent6 3 2 3 2" xfId="50151" hidden="1" xr:uid="{00000000-0005-0000-0000-0000354E0000}"/>
    <cellStyle name="20% - Accent6 3 2 4 2" xfId="639" hidden="1" xr:uid="{00000000-0005-0000-0000-0000364E0000}"/>
    <cellStyle name="20% - Accent6 3 2 4 2" xfId="823" hidden="1" xr:uid="{00000000-0005-0000-0000-0000374E0000}"/>
    <cellStyle name="20% - Accent6 3 2 4 2" xfId="2841" hidden="1" xr:uid="{00000000-0005-0000-0000-0000384E0000}"/>
    <cellStyle name="20% - Accent6 3 2 4 2" xfId="3205" hidden="1" xr:uid="{00000000-0005-0000-0000-0000394E0000}"/>
    <cellStyle name="20% - Accent6 3 2 4 2" xfId="4369" hidden="1" xr:uid="{00000000-0005-0000-0000-00003A4E0000}"/>
    <cellStyle name="20% - Accent6 3 2 4 2" xfId="4825" hidden="1" xr:uid="{00000000-0005-0000-0000-00003B4E0000}"/>
    <cellStyle name="20% - Accent6 3 2 4 2" xfId="5667" hidden="1" xr:uid="{00000000-0005-0000-0000-00003C4E0000}"/>
    <cellStyle name="20% - Accent6 3 2 4 2" xfId="6679" hidden="1" xr:uid="{00000000-0005-0000-0000-00003D4E0000}"/>
    <cellStyle name="20% - Accent6 3 2 4 2" xfId="8088" hidden="1" xr:uid="{00000000-0005-0000-0000-00003E4E0000}"/>
    <cellStyle name="20% - Accent6 3 2 4 2" xfId="8203" hidden="1" xr:uid="{00000000-0005-0000-0000-00003F4E0000}"/>
    <cellStyle name="20% - Accent6 3 2 4 2" xfId="8926" hidden="1" xr:uid="{00000000-0005-0000-0000-0000404E0000}"/>
    <cellStyle name="20% - Accent6 3 2 4 2" xfId="9099" hidden="1" xr:uid="{00000000-0005-0000-0000-0000414E0000}"/>
    <cellStyle name="20% - Accent6 3 2 4 2" xfId="9492" hidden="1" xr:uid="{00000000-0005-0000-0000-0000424E0000}"/>
    <cellStyle name="20% - Accent6 3 2 4 2" xfId="9640" hidden="1" xr:uid="{00000000-0005-0000-0000-0000434E0000}"/>
    <cellStyle name="20% - Accent6 3 2 4 2" xfId="9978" hidden="1" xr:uid="{00000000-0005-0000-0000-0000444E0000}"/>
    <cellStyle name="20% - Accent6 3 2 4 2" xfId="10315" hidden="1" xr:uid="{00000000-0005-0000-0000-0000454E0000}"/>
    <cellStyle name="20% - Accent6 3 2 4 2" xfId="10880" hidden="1" xr:uid="{00000000-0005-0000-0000-0000464E0000}"/>
    <cellStyle name="20% - Accent6 3 2 4 2" xfId="10995" hidden="1" xr:uid="{00000000-0005-0000-0000-0000474E0000}"/>
    <cellStyle name="20% - Accent6 3 2 4 2" xfId="11718" hidden="1" xr:uid="{00000000-0005-0000-0000-0000484E0000}"/>
    <cellStyle name="20% - Accent6 3 2 4 2" xfId="11891" hidden="1" xr:uid="{00000000-0005-0000-0000-0000494E0000}"/>
    <cellStyle name="20% - Accent6 3 2 4 2" xfId="12284" hidden="1" xr:uid="{00000000-0005-0000-0000-00004A4E0000}"/>
    <cellStyle name="20% - Accent6 3 2 4 2" xfId="12432" hidden="1" xr:uid="{00000000-0005-0000-0000-00004B4E0000}"/>
    <cellStyle name="20% - Accent6 3 2 4 2" xfId="12770" hidden="1" xr:uid="{00000000-0005-0000-0000-00004C4E0000}"/>
    <cellStyle name="20% - Accent6 3 2 4 2" xfId="13107" hidden="1" xr:uid="{00000000-0005-0000-0000-00004D4E0000}"/>
    <cellStyle name="20% - Accent6 3 2 4 2" xfId="7245" hidden="1" xr:uid="{00000000-0005-0000-0000-00004E4E0000}"/>
    <cellStyle name="20% - Accent6 3 2 4 2" xfId="6874" hidden="1" xr:uid="{00000000-0005-0000-0000-00004F4E0000}"/>
    <cellStyle name="20% - Accent6 3 2 4 2" xfId="4721" hidden="1" xr:uid="{00000000-0005-0000-0000-0000504E0000}"/>
    <cellStyle name="20% - Accent6 3 2 4 2" xfId="4189" hidden="1" xr:uid="{00000000-0005-0000-0000-0000514E0000}"/>
    <cellStyle name="20% - Accent6 3 2 4 2" xfId="3075" hidden="1" xr:uid="{00000000-0005-0000-0000-0000524E0000}"/>
    <cellStyle name="20% - Accent6 3 2 4 2" xfId="2608" hidden="1" xr:uid="{00000000-0005-0000-0000-0000534E0000}"/>
    <cellStyle name="20% - Accent6 3 2 4 2" xfId="1410" hidden="1" xr:uid="{00000000-0005-0000-0000-0000544E0000}"/>
    <cellStyle name="20% - Accent6 3 2 4 2" xfId="358" hidden="1" xr:uid="{00000000-0005-0000-0000-0000554E0000}"/>
    <cellStyle name="20% - Accent6 3 2 4 2" xfId="14243" hidden="1" xr:uid="{00000000-0005-0000-0000-0000564E0000}"/>
    <cellStyle name="20% - Accent6 3 2 4 2" xfId="14358" hidden="1" xr:uid="{00000000-0005-0000-0000-0000574E0000}"/>
    <cellStyle name="20% - Accent6 3 2 4 2" xfId="15081" hidden="1" xr:uid="{00000000-0005-0000-0000-0000584E0000}"/>
    <cellStyle name="20% - Accent6 3 2 4 2" xfId="15254" hidden="1" xr:uid="{00000000-0005-0000-0000-0000594E0000}"/>
    <cellStyle name="20% - Accent6 3 2 4 2" xfId="15647" hidden="1" xr:uid="{00000000-0005-0000-0000-00005A4E0000}"/>
    <cellStyle name="20% - Accent6 3 2 4 2" xfId="15795" hidden="1" xr:uid="{00000000-0005-0000-0000-00005B4E0000}"/>
    <cellStyle name="20% - Accent6 3 2 4 2" xfId="16133" hidden="1" xr:uid="{00000000-0005-0000-0000-00005C4E0000}"/>
    <cellStyle name="20% - Accent6 3 2 4 2" xfId="16470" hidden="1" xr:uid="{00000000-0005-0000-0000-00005D4E0000}"/>
    <cellStyle name="20% - Accent6 3 2 4 2" xfId="17035" hidden="1" xr:uid="{00000000-0005-0000-0000-00005E4E0000}"/>
    <cellStyle name="20% - Accent6 3 2 4 2" xfId="17150" hidden="1" xr:uid="{00000000-0005-0000-0000-00005F4E0000}"/>
    <cellStyle name="20% - Accent6 3 2 4 2" xfId="17873" hidden="1" xr:uid="{00000000-0005-0000-0000-0000604E0000}"/>
    <cellStyle name="20% - Accent6 3 2 4 2" xfId="18046" hidden="1" xr:uid="{00000000-0005-0000-0000-0000614E0000}"/>
    <cellStyle name="20% - Accent6 3 2 4 2" xfId="18439" hidden="1" xr:uid="{00000000-0005-0000-0000-0000624E0000}"/>
    <cellStyle name="20% - Accent6 3 2 4 2" xfId="18587" hidden="1" xr:uid="{00000000-0005-0000-0000-0000634E0000}"/>
    <cellStyle name="20% - Accent6 3 2 4 2" xfId="18925" hidden="1" xr:uid="{00000000-0005-0000-0000-0000644E0000}"/>
    <cellStyle name="20% - Accent6 3 2 4 2" xfId="19262" hidden="1" xr:uid="{00000000-0005-0000-0000-0000654E0000}"/>
    <cellStyle name="20% - Accent6 3 2 4 2" xfId="13508" hidden="1" xr:uid="{00000000-0005-0000-0000-0000664E0000}"/>
    <cellStyle name="20% - Accent6 3 2 4 2" xfId="7670" hidden="1" xr:uid="{00000000-0005-0000-0000-0000674E0000}"/>
    <cellStyle name="20% - Accent6 3 2 4 2" xfId="5178" hidden="1" xr:uid="{00000000-0005-0000-0000-0000684E0000}"/>
    <cellStyle name="20% - Accent6 3 2 4 2" xfId="4535" hidden="1" xr:uid="{00000000-0005-0000-0000-0000694E0000}"/>
    <cellStyle name="20% - Accent6 3 2 4 2" xfId="3309" hidden="1" xr:uid="{00000000-0005-0000-0000-00006A4E0000}"/>
    <cellStyle name="20% - Accent6 3 2 4 2" xfId="2741" hidden="1" xr:uid="{00000000-0005-0000-0000-00006B4E0000}"/>
    <cellStyle name="20% - Accent6 3 2 4 2" xfId="1585" hidden="1" xr:uid="{00000000-0005-0000-0000-00006C4E0000}"/>
    <cellStyle name="20% - Accent6 3 2 4 2" xfId="481" hidden="1" xr:uid="{00000000-0005-0000-0000-00006D4E0000}"/>
    <cellStyle name="20% - Accent6 3 2 4 2" xfId="19965" hidden="1" xr:uid="{00000000-0005-0000-0000-00006E4E0000}"/>
    <cellStyle name="20% - Accent6 3 2 4 2" xfId="20080" hidden="1" xr:uid="{00000000-0005-0000-0000-00006F4E0000}"/>
    <cellStyle name="20% - Accent6 3 2 4 2" xfId="20803" hidden="1" xr:uid="{00000000-0005-0000-0000-0000704E0000}"/>
    <cellStyle name="20% - Accent6 3 2 4 2" xfId="20976" hidden="1" xr:uid="{00000000-0005-0000-0000-0000714E0000}"/>
    <cellStyle name="20% - Accent6 3 2 4 2" xfId="21369" hidden="1" xr:uid="{00000000-0005-0000-0000-0000724E0000}"/>
    <cellStyle name="20% - Accent6 3 2 4 2" xfId="21517" hidden="1" xr:uid="{00000000-0005-0000-0000-0000734E0000}"/>
    <cellStyle name="20% - Accent6 3 2 4 2" xfId="21855" hidden="1" xr:uid="{00000000-0005-0000-0000-0000744E0000}"/>
    <cellStyle name="20% - Accent6 3 2 4 2" xfId="22192" hidden="1" xr:uid="{00000000-0005-0000-0000-0000754E0000}"/>
    <cellStyle name="20% - Accent6 3 2 4 2" xfId="22757" hidden="1" xr:uid="{00000000-0005-0000-0000-0000764E0000}"/>
    <cellStyle name="20% - Accent6 3 2 4 2" xfId="22872" hidden="1" xr:uid="{00000000-0005-0000-0000-0000774E0000}"/>
    <cellStyle name="20% - Accent6 3 2 4 2" xfId="23595" hidden="1" xr:uid="{00000000-0005-0000-0000-0000784E0000}"/>
    <cellStyle name="20% - Accent6 3 2 4 2" xfId="23768" hidden="1" xr:uid="{00000000-0005-0000-0000-0000794E0000}"/>
    <cellStyle name="20% - Accent6 3 2 4 2" xfId="24161" hidden="1" xr:uid="{00000000-0005-0000-0000-00007A4E0000}"/>
    <cellStyle name="20% - Accent6 3 2 4 2" xfId="24309" hidden="1" xr:uid="{00000000-0005-0000-0000-00007B4E0000}"/>
    <cellStyle name="20% - Accent6 3 2 4 2" xfId="24647" hidden="1" xr:uid="{00000000-0005-0000-0000-00007C4E0000}"/>
    <cellStyle name="20% - Accent6 3 2 4 2" xfId="24984" hidden="1" xr:uid="{00000000-0005-0000-0000-00007D4E0000}"/>
    <cellStyle name="20% - Accent6 3 2 4 2" xfId="25767" hidden="1" xr:uid="{00000000-0005-0000-0000-00007E4E0000}"/>
    <cellStyle name="20% - Accent6 3 2 4 2" xfId="25951" hidden="1" xr:uid="{00000000-0005-0000-0000-00007F4E0000}"/>
    <cellStyle name="20% - Accent6 3 2 4 2" xfId="27969" hidden="1" xr:uid="{00000000-0005-0000-0000-0000804E0000}"/>
    <cellStyle name="20% - Accent6 3 2 4 2" xfId="28333" hidden="1" xr:uid="{00000000-0005-0000-0000-0000814E0000}"/>
    <cellStyle name="20% - Accent6 3 2 4 2" xfId="29497" hidden="1" xr:uid="{00000000-0005-0000-0000-0000824E0000}"/>
    <cellStyle name="20% - Accent6 3 2 4 2" xfId="29953" hidden="1" xr:uid="{00000000-0005-0000-0000-0000834E0000}"/>
    <cellStyle name="20% - Accent6 3 2 4 2" xfId="30795" hidden="1" xr:uid="{00000000-0005-0000-0000-0000844E0000}"/>
    <cellStyle name="20% - Accent6 3 2 4 2" xfId="31807" hidden="1" xr:uid="{00000000-0005-0000-0000-0000854E0000}"/>
    <cellStyle name="20% - Accent6 3 2 4 2" xfId="33216" hidden="1" xr:uid="{00000000-0005-0000-0000-0000864E0000}"/>
    <cellStyle name="20% - Accent6 3 2 4 2" xfId="33331" hidden="1" xr:uid="{00000000-0005-0000-0000-0000874E0000}"/>
    <cellStyle name="20% - Accent6 3 2 4 2" xfId="34054" hidden="1" xr:uid="{00000000-0005-0000-0000-0000884E0000}"/>
    <cellStyle name="20% - Accent6 3 2 4 2" xfId="34227" hidden="1" xr:uid="{00000000-0005-0000-0000-0000894E0000}"/>
    <cellStyle name="20% - Accent6 3 2 4 2" xfId="34620" hidden="1" xr:uid="{00000000-0005-0000-0000-00008A4E0000}"/>
    <cellStyle name="20% - Accent6 3 2 4 2" xfId="34768" hidden="1" xr:uid="{00000000-0005-0000-0000-00008B4E0000}"/>
    <cellStyle name="20% - Accent6 3 2 4 2" xfId="35106" hidden="1" xr:uid="{00000000-0005-0000-0000-00008C4E0000}"/>
    <cellStyle name="20% - Accent6 3 2 4 2" xfId="35443" hidden="1" xr:uid="{00000000-0005-0000-0000-00008D4E0000}"/>
    <cellStyle name="20% - Accent6 3 2 4 2" xfId="36008" hidden="1" xr:uid="{00000000-0005-0000-0000-00008E4E0000}"/>
    <cellStyle name="20% - Accent6 3 2 4 2" xfId="36123" hidden="1" xr:uid="{00000000-0005-0000-0000-00008F4E0000}"/>
    <cellStyle name="20% - Accent6 3 2 4 2" xfId="36846" hidden="1" xr:uid="{00000000-0005-0000-0000-0000904E0000}"/>
    <cellStyle name="20% - Accent6 3 2 4 2" xfId="37019" hidden="1" xr:uid="{00000000-0005-0000-0000-0000914E0000}"/>
    <cellStyle name="20% - Accent6 3 2 4 2" xfId="37412" hidden="1" xr:uid="{00000000-0005-0000-0000-0000924E0000}"/>
    <cellStyle name="20% - Accent6 3 2 4 2" xfId="37560" hidden="1" xr:uid="{00000000-0005-0000-0000-0000934E0000}"/>
    <cellStyle name="20% - Accent6 3 2 4 2" xfId="37898" hidden="1" xr:uid="{00000000-0005-0000-0000-0000944E0000}"/>
    <cellStyle name="20% - Accent6 3 2 4 2" xfId="38235" hidden="1" xr:uid="{00000000-0005-0000-0000-0000954E0000}"/>
    <cellStyle name="20% - Accent6 3 2 4 2" xfId="32373" hidden="1" xr:uid="{00000000-0005-0000-0000-0000964E0000}"/>
    <cellStyle name="20% - Accent6 3 2 4 2" xfId="32002" hidden="1" xr:uid="{00000000-0005-0000-0000-0000974E0000}"/>
    <cellStyle name="20% - Accent6 3 2 4 2" xfId="29849" hidden="1" xr:uid="{00000000-0005-0000-0000-0000984E0000}"/>
    <cellStyle name="20% - Accent6 3 2 4 2" xfId="29317" hidden="1" xr:uid="{00000000-0005-0000-0000-0000994E0000}"/>
    <cellStyle name="20% - Accent6 3 2 4 2" xfId="28203" hidden="1" xr:uid="{00000000-0005-0000-0000-00009A4E0000}"/>
    <cellStyle name="20% - Accent6 3 2 4 2" xfId="27736" hidden="1" xr:uid="{00000000-0005-0000-0000-00009B4E0000}"/>
    <cellStyle name="20% - Accent6 3 2 4 2" xfId="26538" hidden="1" xr:uid="{00000000-0005-0000-0000-00009C4E0000}"/>
    <cellStyle name="20% - Accent6 3 2 4 2" xfId="25486" hidden="1" xr:uid="{00000000-0005-0000-0000-00009D4E0000}"/>
    <cellStyle name="20% - Accent6 3 2 4 2" xfId="39371" hidden="1" xr:uid="{00000000-0005-0000-0000-00009E4E0000}"/>
    <cellStyle name="20% - Accent6 3 2 4 2" xfId="39486" hidden="1" xr:uid="{00000000-0005-0000-0000-00009F4E0000}"/>
    <cellStyle name="20% - Accent6 3 2 4 2" xfId="40209" hidden="1" xr:uid="{00000000-0005-0000-0000-0000A04E0000}"/>
    <cellStyle name="20% - Accent6 3 2 4 2" xfId="40382" hidden="1" xr:uid="{00000000-0005-0000-0000-0000A14E0000}"/>
    <cellStyle name="20% - Accent6 3 2 4 2" xfId="40775" hidden="1" xr:uid="{00000000-0005-0000-0000-0000A24E0000}"/>
    <cellStyle name="20% - Accent6 3 2 4 2" xfId="40923" hidden="1" xr:uid="{00000000-0005-0000-0000-0000A34E0000}"/>
    <cellStyle name="20% - Accent6 3 2 4 2" xfId="41261" hidden="1" xr:uid="{00000000-0005-0000-0000-0000A44E0000}"/>
    <cellStyle name="20% - Accent6 3 2 4 2" xfId="41598" hidden="1" xr:uid="{00000000-0005-0000-0000-0000A54E0000}"/>
    <cellStyle name="20% - Accent6 3 2 4 2" xfId="42163" hidden="1" xr:uid="{00000000-0005-0000-0000-0000A64E0000}"/>
    <cellStyle name="20% - Accent6 3 2 4 2" xfId="42278" hidden="1" xr:uid="{00000000-0005-0000-0000-0000A74E0000}"/>
    <cellStyle name="20% - Accent6 3 2 4 2" xfId="43001" hidden="1" xr:uid="{00000000-0005-0000-0000-0000A84E0000}"/>
    <cellStyle name="20% - Accent6 3 2 4 2" xfId="43174" hidden="1" xr:uid="{00000000-0005-0000-0000-0000A94E0000}"/>
    <cellStyle name="20% - Accent6 3 2 4 2" xfId="43567" hidden="1" xr:uid="{00000000-0005-0000-0000-0000AA4E0000}"/>
    <cellStyle name="20% - Accent6 3 2 4 2" xfId="43715" hidden="1" xr:uid="{00000000-0005-0000-0000-0000AB4E0000}"/>
    <cellStyle name="20% - Accent6 3 2 4 2" xfId="44053" hidden="1" xr:uid="{00000000-0005-0000-0000-0000AC4E0000}"/>
    <cellStyle name="20% - Accent6 3 2 4 2" xfId="44390" hidden="1" xr:uid="{00000000-0005-0000-0000-0000AD4E0000}"/>
    <cellStyle name="20% - Accent6 3 2 4 2" xfId="38636" hidden="1" xr:uid="{00000000-0005-0000-0000-0000AE4E0000}"/>
    <cellStyle name="20% - Accent6 3 2 4 2" xfId="32798" hidden="1" xr:uid="{00000000-0005-0000-0000-0000AF4E0000}"/>
    <cellStyle name="20% - Accent6 3 2 4 2" xfId="30306" hidden="1" xr:uid="{00000000-0005-0000-0000-0000B04E0000}"/>
    <cellStyle name="20% - Accent6 3 2 4 2" xfId="29663" hidden="1" xr:uid="{00000000-0005-0000-0000-0000B14E0000}"/>
    <cellStyle name="20% - Accent6 3 2 4 2" xfId="28437" hidden="1" xr:uid="{00000000-0005-0000-0000-0000B24E0000}"/>
    <cellStyle name="20% - Accent6 3 2 4 2" xfId="27869" hidden="1" xr:uid="{00000000-0005-0000-0000-0000B34E0000}"/>
    <cellStyle name="20% - Accent6 3 2 4 2" xfId="26713" hidden="1" xr:uid="{00000000-0005-0000-0000-0000B44E0000}"/>
    <cellStyle name="20% - Accent6 3 2 4 2" xfId="25609" hidden="1" xr:uid="{00000000-0005-0000-0000-0000B54E0000}"/>
    <cellStyle name="20% - Accent6 3 2 4 2" xfId="45093" hidden="1" xr:uid="{00000000-0005-0000-0000-0000B64E0000}"/>
    <cellStyle name="20% - Accent6 3 2 4 2" xfId="45208" hidden="1" xr:uid="{00000000-0005-0000-0000-0000B74E0000}"/>
    <cellStyle name="20% - Accent6 3 2 4 2" xfId="45931" hidden="1" xr:uid="{00000000-0005-0000-0000-0000B84E0000}"/>
    <cellStyle name="20% - Accent6 3 2 4 2" xfId="46104" hidden="1" xr:uid="{00000000-0005-0000-0000-0000B94E0000}"/>
    <cellStyle name="20% - Accent6 3 2 4 2" xfId="46497" hidden="1" xr:uid="{00000000-0005-0000-0000-0000BA4E0000}"/>
    <cellStyle name="20% - Accent6 3 2 4 2" xfId="46645" hidden="1" xr:uid="{00000000-0005-0000-0000-0000BB4E0000}"/>
    <cellStyle name="20% - Accent6 3 2 4 2" xfId="46983" hidden="1" xr:uid="{00000000-0005-0000-0000-0000BC4E0000}"/>
    <cellStyle name="20% - Accent6 3 2 4 2" xfId="47320" hidden="1" xr:uid="{00000000-0005-0000-0000-0000BD4E0000}"/>
    <cellStyle name="20% - Accent6 3 2 4 2" xfId="47885" hidden="1" xr:uid="{00000000-0005-0000-0000-0000BE4E0000}"/>
    <cellStyle name="20% - Accent6 3 2 4 2" xfId="48000" hidden="1" xr:uid="{00000000-0005-0000-0000-0000BF4E0000}"/>
    <cellStyle name="20% - Accent6 3 2 4 2" xfId="48723" hidden="1" xr:uid="{00000000-0005-0000-0000-0000C04E0000}"/>
    <cellStyle name="20% - Accent6 3 2 4 2" xfId="48896" hidden="1" xr:uid="{00000000-0005-0000-0000-0000C14E0000}"/>
    <cellStyle name="20% - Accent6 3 2 4 2" xfId="49289" hidden="1" xr:uid="{00000000-0005-0000-0000-0000C24E0000}"/>
    <cellStyle name="20% - Accent6 3 2 4 2" xfId="49437" hidden="1" xr:uid="{00000000-0005-0000-0000-0000C34E0000}"/>
    <cellStyle name="20% - Accent6 3 2 4 2" xfId="49775" hidden="1" xr:uid="{00000000-0005-0000-0000-0000C44E0000}"/>
    <cellStyle name="20% - Accent6 3 2 4 2" xfId="50112" hidden="1" xr:uid="{00000000-0005-0000-0000-0000C54E0000}"/>
    <cellStyle name="20% - Accent6 3 3 3 2" xfId="638" hidden="1" xr:uid="{00000000-0005-0000-0000-0000C64E0000}"/>
    <cellStyle name="20% - Accent6 3 3 3 2" xfId="822" hidden="1" xr:uid="{00000000-0005-0000-0000-0000C74E0000}"/>
    <cellStyle name="20% - Accent6 3 3 3 2" xfId="2840" hidden="1" xr:uid="{00000000-0005-0000-0000-0000C84E0000}"/>
    <cellStyle name="20% - Accent6 3 3 3 2" xfId="3204" hidden="1" xr:uid="{00000000-0005-0000-0000-0000C94E0000}"/>
    <cellStyle name="20% - Accent6 3 3 3 2" xfId="4368" hidden="1" xr:uid="{00000000-0005-0000-0000-0000CA4E0000}"/>
    <cellStyle name="20% - Accent6 3 3 3 2" xfId="4824" hidden="1" xr:uid="{00000000-0005-0000-0000-0000CB4E0000}"/>
    <cellStyle name="20% - Accent6 3 3 3 2" xfId="5666" hidden="1" xr:uid="{00000000-0005-0000-0000-0000CC4E0000}"/>
    <cellStyle name="20% - Accent6 3 3 3 2" xfId="6678" hidden="1" xr:uid="{00000000-0005-0000-0000-0000CD4E0000}"/>
    <cellStyle name="20% - Accent6 3 3 3 2" xfId="8087" hidden="1" xr:uid="{00000000-0005-0000-0000-0000CE4E0000}"/>
    <cellStyle name="20% - Accent6 3 3 3 2" xfId="8202" hidden="1" xr:uid="{00000000-0005-0000-0000-0000CF4E0000}"/>
    <cellStyle name="20% - Accent6 3 3 3 2" xfId="8925" hidden="1" xr:uid="{00000000-0005-0000-0000-0000D04E0000}"/>
    <cellStyle name="20% - Accent6 3 3 3 2" xfId="9098" hidden="1" xr:uid="{00000000-0005-0000-0000-0000D14E0000}"/>
    <cellStyle name="20% - Accent6 3 3 3 2" xfId="9491" hidden="1" xr:uid="{00000000-0005-0000-0000-0000D24E0000}"/>
    <cellStyle name="20% - Accent6 3 3 3 2" xfId="9639" hidden="1" xr:uid="{00000000-0005-0000-0000-0000D34E0000}"/>
    <cellStyle name="20% - Accent6 3 3 3 2" xfId="9977" hidden="1" xr:uid="{00000000-0005-0000-0000-0000D44E0000}"/>
    <cellStyle name="20% - Accent6 3 3 3 2" xfId="10314" hidden="1" xr:uid="{00000000-0005-0000-0000-0000D54E0000}"/>
    <cellStyle name="20% - Accent6 3 3 3 2" xfId="10879" hidden="1" xr:uid="{00000000-0005-0000-0000-0000D64E0000}"/>
    <cellStyle name="20% - Accent6 3 3 3 2" xfId="10994" hidden="1" xr:uid="{00000000-0005-0000-0000-0000D74E0000}"/>
    <cellStyle name="20% - Accent6 3 3 3 2" xfId="11717" hidden="1" xr:uid="{00000000-0005-0000-0000-0000D84E0000}"/>
    <cellStyle name="20% - Accent6 3 3 3 2" xfId="11890" hidden="1" xr:uid="{00000000-0005-0000-0000-0000D94E0000}"/>
    <cellStyle name="20% - Accent6 3 3 3 2" xfId="12283" hidden="1" xr:uid="{00000000-0005-0000-0000-0000DA4E0000}"/>
    <cellStyle name="20% - Accent6 3 3 3 2" xfId="12431" hidden="1" xr:uid="{00000000-0005-0000-0000-0000DB4E0000}"/>
    <cellStyle name="20% - Accent6 3 3 3 2" xfId="12769" hidden="1" xr:uid="{00000000-0005-0000-0000-0000DC4E0000}"/>
    <cellStyle name="20% - Accent6 3 3 3 2" xfId="13106" hidden="1" xr:uid="{00000000-0005-0000-0000-0000DD4E0000}"/>
    <cellStyle name="20% - Accent6 3 3 3 2" xfId="7246" hidden="1" xr:uid="{00000000-0005-0000-0000-0000DE4E0000}"/>
    <cellStyle name="20% - Accent6 3 3 3 2" xfId="6875" hidden="1" xr:uid="{00000000-0005-0000-0000-0000DF4E0000}"/>
    <cellStyle name="20% - Accent6 3 3 3 2" xfId="4722" hidden="1" xr:uid="{00000000-0005-0000-0000-0000E04E0000}"/>
    <cellStyle name="20% - Accent6 3 3 3 2" xfId="4190" hidden="1" xr:uid="{00000000-0005-0000-0000-0000E14E0000}"/>
    <cellStyle name="20% - Accent6 3 3 3 2" xfId="3076" hidden="1" xr:uid="{00000000-0005-0000-0000-0000E24E0000}"/>
    <cellStyle name="20% - Accent6 3 3 3 2" xfId="2609" hidden="1" xr:uid="{00000000-0005-0000-0000-0000E34E0000}"/>
    <cellStyle name="20% - Accent6 3 3 3 2" xfId="1412" hidden="1" xr:uid="{00000000-0005-0000-0000-0000E44E0000}"/>
    <cellStyle name="20% - Accent6 3 3 3 2" xfId="359" hidden="1" xr:uid="{00000000-0005-0000-0000-0000E54E0000}"/>
    <cellStyle name="20% - Accent6 3 3 3 2" xfId="14242" hidden="1" xr:uid="{00000000-0005-0000-0000-0000E64E0000}"/>
    <cellStyle name="20% - Accent6 3 3 3 2" xfId="14357" hidden="1" xr:uid="{00000000-0005-0000-0000-0000E74E0000}"/>
    <cellStyle name="20% - Accent6 3 3 3 2" xfId="15080" hidden="1" xr:uid="{00000000-0005-0000-0000-0000E84E0000}"/>
    <cellStyle name="20% - Accent6 3 3 3 2" xfId="15253" hidden="1" xr:uid="{00000000-0005-0000-0000-0000E94E0000}"/>
    <cellStyle name="20% - Accent6 3 3 3 2" xfId="15646" hidden="1" xr:uid="{00000000-0005-0000-0000-0000EA4E0000}"/>
    <cellStyle name="20% - Accent6 3 3 3 2" xfId="15794" hidden="1" xr:uid="{00000000-0005-0000-0000-0000EB4E0000}"/>
    <cellStyle name="20% - Accent6 3 3 3 2" xfId="16132" hidden="1" xr:uid="{00000000-0005-0000-0000-0000EC4E0000}"/>
    <cellStyle name="20% - Accent6 3 3 3 2" xfId="16469" hidden="1" xr:uid="{00000000-0005-0000-0000-0000ED4E0000}"/>
    <cellStyle name="20% - Accent6 3 3 3 2" xfId="17034" hidden="1" xr:uid="{00000000-0005-0000-0000-0000EE4E0000}"/>
    <cellStyle name="20% - Accent6 3 3 3 2" xfId="17149" hidden="1" xr:uid="{00000000-0005-0000-0000-0000EF4E0000}"/>
    <cellStyle name="20% - Accent6 3 3 3 2" xfId="17872" hidden="1" xr:uid="{00000000-0005-0000-0000-0000F04E0000}"/>
    <cellStyle name="20% - Accent6 3 3 3 2" xfId="18045" hidden="1" xr:uid="{00000000-0005-0000-0000-0000F14E0000}"/>
    <cellStyle name="20% - Accent6 3 3 3 2" xfId="18438" hidden="1" xr:uid="{00000000-0005-0000-0000-0000F24E0000}"/>
    <cellStyle name="20% - Accent6 3 3 3 2" xfId="18586" hidden="1" xr:uid="{00000000-0005-0000-0000-0000F34E0000}"/>
    <cellStyle name="20% - Accent6 3 3 3 2" xfId="18924" hidden="1" xr:uid="{00000000-0005-0000-0000-0000F44E0000}"/>
    <cellStyle name="20% - Accent6 3 3 3 2" xfId="19261" hidden="1" xr:uid="{00000000-0005-0000-0000-0000F54E0000}"/>
    <cellStyle name="20% - Accent6 3 3 3 2" xfId="13509" hidden="1" xr:uid="{00000000-0005-0000-0000-0000F64E0000}"/>
    <cellStyle name="20% - Accent6 3 3 3 2" xfId="7671" hidden="1" xr:uid="{00000000-0005-0000-0000-0000F74E0000}"/>
    <cellStyle name="20% - Accent6 3 3 3 2" xfId="5179" hidden="1" xr:uid="{00000000-0005-0000-0000-0000F84E0000}"/>
    <cellStyle name="20% - Accent6 3 3 3 2" xfId="4539" hidden="1" xr:uid="{00000000-0005-0000-0000-0000F94E0000}"/>
    <cellStyle name="20% - Accent6 3 3 3 2" xfId="3310" hidden="1" xr:uid="{00000000-0005-0000-0000-0000FA4E0000}"/>
    <cellStyle name="20% - Accent6 3 3 3 2" xfId="2742" hidden="1" xr:uid="{00000000-0005-0000-0000-0000FB4E0000}"/>
    <cellStyle name="20% - Accent6 3 3 3 2" xfId="1586" hidden="1" xr:uid="{00000000-0005-0000-0000-0000FC4E0000}"/>
    <cellStyle name="20% - Accent6 3 3 3 2" xfId="482" hidden="1" xr:uid="{00000000-0005-0000-0000-0000FD4E0000}"/>
    <cellStyle name="20% - Accent6 3 3 3 2" xfId="19964" hidden="1" xr:uid="{00000000-0005-0000-0000-0000FE4E0000}"/>
    <cellStyle name="20% - Accent6 3 3 3 2" xfId="20079" hidden="1" xr:uid="{00000000-0005-0000-0000-0000FF4E0000}"/>
    <cellStyle name="20% - Accent6 3 3 3 2" xfId="20802" hidden="1" xr:uid="{00000000-0005-0000-0000-0000004F0000}"/>
    <cellStyle name="20% - Accent6 3 3 3 2" xfId="20975" hidden="1" xr:uid="{00000000-0005-0000-0000-0000014F0000}"/>
    <cellStyle name="20% - Accent6 3 3 3 2" xfId="21368" hidden="1" xr:uid="{00000000-0005-0000-0000-0000024F0000}"/>
    <cellStyle name="20% - Accent6 3 3 3 2" xfId="21516" hidden="1" xr:uid="{00000000-0005-0000-0000-0000034F0000}"/>
    <cellStyle name="20% - Accent6 3 3 3 2" xfId="21854" hidden="1" xr:uid="{00000000-0005-0000-0000-0000044F0000}"/>
    <cellStyle name="20% - Accent6 3 3 3 2" xfId="22191" hidden="1" xr:uid="{00000000-0005-0000-0000-0000054F0000}"/>
    <cellStyle name="20% - Accent6 3 3 3 2" xfId="22756" hidden="1" xr:uid="{00000000-0005-0000-0000-0000064F0000}"/>
    <cellStyle name="20% - Accent6 3 3 3 2" xfId="22871" hidden="1" xr:uid="{00000000-0005-0000-0000-0000074F0000}"/>
    <cellStyle name="20% - Accent6 3 3 3 2" xfId="23594" hidden="1" xr:uid="{00000000-0005-0000-0000-0000084F0000}"/>
    <cellStyle name="20% - Accent6 3 3 3 2" xfId="23767" hidden="1" xr:uid="{00000000-0005-0000-0000-0000094F0000}"/>
    <cellStyle name="20% - Accent6 3 3 3 2" xfId="24160" hidden="1" xr:uid="{00000000-0005-0000-0000-00000A4F0000}"/>
    <cellStyle name="20% - Accent6 3 3 3 2" xfId="24308" hidden="1" xr:uid="{00000000-0005-0000-0000-00000B4F0000}"/>
    <cellStyle name="20% - Accent6 3 3 3 2" xfId="24646" hidden="1" xr:uid="{00000000-0005-0000-0000-00000C4F0000}"/>
    <cellStyle name="20% - Accent6 3 3 3 2" xfId="24983" hidden="1" xr:uid="{00000000-0005-0000-0000-00000D4F0000}"/>
    <cellStyle name="20% - Accent6 3 3 3 2" xfId="25766" hidden="1" xr:uid="{00000000-0005-0000-0000-00000E4F0000}"/>
    <cellStyle name="20% - Accent6 3 3 3 2" xfId="25950" hidden="1" xr:uid="{00000000-0005-0000-0000-00000F4F0000}"/>
    <cellStyle name="20% - Accent6 3 3 3 2" xfId="27968" hidden="1" xr:uid="{00000000-0005-0000-0000-0000104F0000}"/>
    <cellStyle name="20% - Accent6 3 3 3 2" xfId="28332" hidden="1" xr:uid="{00000000-0005-0000-0000-0000114F0000}"/>
    <cellStyle name="20% - Accent6 3 3 3 2" xfId="29496" hidden="1" xr:uid="{00000000-0005-0000-0000-0000124F0000}"/>
    <cellStyle name="20% - Accent6 3 3 3 2" xfId="29952" hidden="1" xr:uid="{00000000-0005-0000-0000-0000134F0000}"/>
    <cellStyle name="20% - Accent6 3 3 3 2" xfId="30794" hidden="1" xr:uid="{00000000-0005-0000-0000-0000144F0000}"/>
    <cellStyle name="20% - Accent6 3 3 3 2" xfId="31806" hidden="1" xr:uid="{00000000-0005-0000-0000-0000154F0000}"/>
    <cellStyle name="20% - Accent6 3 3 3 2" xfId="33215" hidden="1" xr:uid="{00000000-0005-0000-0000-0000164F0000}"/>
    <cellStyle name="20% - Accent6 3 3 3 2" xfId="33330" hidden="1" xr:uid="{00000000-0005-0000-0000-0000174F0000}"/>
    <cellStyle name="20% - Accent6 3 3 3 2" xfId="34053" hidden="1" xr:uid="{00000000-0005-0000-0000-0000184F0000}"/>
    <cellStyle name="20% - Accent6 3 3 3 2" xfId="34226" hidden="1" xr:uid="{00000000-0005-0000-0000-0000194F0000}"/>
    <cellStyle name="20% - Accent6 3 3 3 2" xfId="34619" hidden="1" xr:uid="{00000000-0005-0000-0000-00001A4F0000}"/>
    <cellStyle name="20% - Accent6 3 3 3 2" xfId="34767" hidden="1" xr:uid="{00000000-0005-0000-0000-00001B4F0000}"/>
    <cellStyle name="20% - Accent6 3 3 3 2" xfId="35105" hidden="1" xr:uid="{00000000-0005-0000-0000-00001C4F0000}"/>
    <cellStyle name="20% - Accent6 3 3 3 2" xfId="35442" hidden="1" xr:uid="{00000000-0005-0000-0000-00001D4F0000}"/>
    <cellStyle name="20% - Accent6 3 3 3 2" xfId="36007" hidden="1" xr:uid="{00000000-0005-0000-0000-00001E4F0000}"/>
    <cellStyle name="20% - Accent6 3 3 3 2" xfId="36122" hidden="1" xr:uid="{00000000-0005-0000-0000-00001F4F0000}"/>
    <cellStyle name="20% - Accent6 3 3 3 2" xfId="36845" hidden="1" xr:uid="{00000000-0005-0000-0000-0000204F0000}"/>
    <cellStyle name="20% - Accent6 3 3 3 2" xfId="37018" hidden="1" xr:uid="{00000000-0005-0000-0000-0000214F0000}"/>
    <cellStyle name="20% - Accent6 3 3 3 2" xfId="37411" hidden="1" xr:uid="{00000000-0005-0000-0000-0000224F0000}"/>
    <cellStyle name="20% - Accent6 3 3 3 2" xfId="37559" hidden="1" xr:uid="{00000000-0005-0000-0000-0000234F0000}"/>
    <cellStyle name="20% - Accent6 3 3 3 2" xfId="37897" hidden="1" xr:uid="{00000000-0005-0000-0000-0000244F0000}"/>
    <cellStyle name="20% - Accent6 3 3 3 2" xfId="38234" hidden="1" xr:uid="{00000000-0005-0000-0000-0000254F0000}"/>
    <cellStyle name="20% - Accent6 3 3 3 2" xfId="32374" hidden="1" xr:uid="{00000000-0005-0000-0000-0000264F0000}"/>
    <cellStyle name="20% - Accent6 3 3 3 2" xfId="32003" hidden="1" xr:uid="{00000000-0005-0000-0000-0000274F0000}"/>
    <cellStyle name="20% - Accent6 3 3 3 2" xfId="29850" hidden="1" xr:uid="{00000000-0005-0000-0000-0000284F0000}"/>
    <cellStyle name="20% - Accent6 3 3 3 2" xfId="29318" hidden="1" xr:uid="{00000000-0005-0000-0000-0000294F0000}"/>
    <cellStyle name="20% - Accent6 3 3 3 2" xfId="28204" hidden="1" xr:uid="{00000000-0005-0000-0000-00002A4F0000}"/>
    <cellStyle name="20% - Accent6 3 3 3 2" xfId="27737" hidden="1" xr:uid="{00000000-0005-0000-0000-00002B4F0000}"/>
    <cellStyle name="20% - Accent6 3 3 3 2" xfId="26540" hidden="1" xr:uid="{00000000-0005-0000-0000-00002C4F0000}"/>
    <cellStyle name="20% - Accent6 3 3 3 2" xfId="25487" hidden="1" xr:uid="{00000000-0005-0000-0000-00002D4F0000}"/>
    <cellStyle name="20% - Accent6 3 3 3 2" xfId="39370" hidden="1" xr:uid="{00000000-0005-0000-0000-00002E4F0000}"/>
    <cellStyle name="20% - Accent6 3 3 3 2" xfId="39485" hidden="1" xr:uid="{00000000-0005-0000-0000-00002F4F0000}"/>
    <cellStyle name="20% - Accent6 3 3 3 2" xfId="40208" hidden="1" xr:uid="{00000000-0005-0000-0000-0000304F0000}"/>
    <cellStyle name="20% - Accent6 3 3 3 2" xfId="40381" hidden="1" xr:uid="{00000000-0005-0000-0000-0000314F0000}"/>
    <cellStyle name="20% - Accent6 3 3 3 2" xfId="40774" hidden="1" xr:uid="{00000000-0005-0000-0000-0000324F0000}"/>
    <cellStyle name="20% - Accent6 3 3 3 2" xfId="40922" hidden="1" xr:uid="{00000000-0005-0000-0000-0000334F0000}"/>
    <cellStyle name="20% - Accent6 3 3 3 2" xfId="41260" hidden="1" xr:uid="{00000000-0005-0000-0000-0000344F0000}"/>
    <cellStyle name="20% - Accent6 3 3 3 2" xfId="41597" hidden="1" xr:uid="{00000000-0005-0000-0000-0000354F0000}"/>
    <cellStyle name="20% - Accent6 3 3 3 2" xfId="42162" hidden="1" xr:uid="{00000000-0005-0000-0000-0000364F0000}"/>
    <cellStyle name="20% - Accent6 3 3 3 2" xfId="42277" hidden="1" xr:uid="{00000000-0005-0000-0000-0000374F0000}"/>
    <cellStyle name="20% - Accent6 3 3 3 2" xfId="43000" hidden="1" xr:uid="{00000000-0005-0000-0000-0000384F0000}"/>
    <cellStyle name="20% - Accent6 3 3 3 2" xfId="43173" hidden="1" xr:uid="{00000000-0005-0000-0000-0000394F0000}"/>
    <cellStyle name="20% - Accent6 3 3 3 2" xfId="43566" hidden="1" xr:uid="{00000000-0005-0000-0000-00003A4F0000}"/>
    <cellStyle name="20% - Accent6 3 3 3 2" xfId="43714" hidden="1" xr:uid="{00000000-0005-0000-0000-00003B4F0000}"/>
    <cellStyle name="20% - Accent6 3 3 3 2" xfId="44052" hidden="1" xr:uid="{00000000-0005-0000-0000-00003C4F0000}"/>
    <cellStyle name="20% - Accent6 3 3 3 2" xfId="44389" hidden="1" xr:uid="{00000000-0005-0000-0000-00003D4F0000}"/>
    <cellStyle name="20% - Accent6 3 3 3 2" xfId="38637" hidden="1" xr:uid="{00000000-0005-0000-0000-00003E4F0000}"/>
    <cellStyle name="20% - Accent6 3 3 3 2" xfId="32799" hidden="1" xr:uid="{00000000-0005-0000-0000-00003F4F0000}"/>
    <cellStyle name="20% - Accent6 3 3 3 2" xfId="30307" hidden="1" xr:uid="{00000000-0005-0000-0000-0000404F0000}"/>
    <cellStyle name="20% - Accent6 3 3 3 2" xfId="29667" hidden="1" xr:uid="{00000000-0005-0000-0000-0000414F0000}"/>
    <cellStyle name="20% - Accent6 3 3 3 2" xfId="28438" hidden="1" xr:uid="{00000000-0005-0000-0000-0000424F0000}"/>
    <cellStyle name="20% - Accent6 3 3 3 2" xfId="27870" hidden="1" xr:uid="{00000000-0005-0000-0000-0000434F0000}"/>
    <cellStyle name="20% - Accent6 3 3 3 2" xfId="26714" hidden="1" xr:uid="{00000000-0005-0000-0000-0000444F0000}"/>
    <cellStyle name="20% - Accent6 3 3 3 2" xfId="25610" hidden="1" xr:uid="{00000000-0005-0000-0000-0000454F0000}"/>
    <cellStyle name="20% - Accent6 3 3 3 2" xfId="45092" hidden="1" xr:uid="{00000000-0005-0000-0000-0000464F0000}"/>
    <cellStyle name="20% - Accent6 3 3 3 2" xfId="45207" hidden="1" xr:uid="{00000000-0005-0000-0000-0000474F0000}"/>
    <cellStyle name="20% - Accent6 3 3 3 2" xfId="45930" hidden="1" xr:uid="{00000000-0005-0000-0000-0000484F0000}"/>
    <cellStyle name="20% - Accent6 3 3 3 2" xfId="46103" hidden="1" xr:uid="{00000000-0005-0000-0000-0000494F0000}"/>
    <cellStyle name="20% - Accent6 3 3 3 2" xfId="46496" hidden="1" xr:uid="{00000000-0005-0000-0000-00004A4F0000}"/>
    <cellStyle name="20% - Accent6 3 3 3 2" xfId="46644" hidden="1" xr:uid="{00000000-0005-0000-0000-00004B4F0000}"/>
    <cellStyle name="20% - Accent6 3 3 3 2" xfId="46982" hidden="1" xr:uid="{00000000-0005-0000-0000-00004C4F0000}"/>
    <cellStyle name="20% - Accent6 3 3 3 2" xfId="47319" hidden="1" xr:uid="{00000000-0005-0000-0000-00004D4F0000}"/>
    <cellStyle name="20% - Accent6 3 3 3 2" xfId="47884" hidden="1" xr:uid="{00000000-0005-0000-0000-00004E4F0000}"/>
    <cellStyle name="20% - Accent6 3 3 3 2" xfId="47999" hidden="1" xr:uid="{00000000-0005-0000-0000-00004F4F0000}"/>
    <cellStyle name="20% - Accent6 3 3 3 2" xfId="48722" hidden="1" xr:uid="{00000000-0005-0000-0000-0000504F0000}"/>
    <cellStyle name="20% - Accent6 3 3 3 2" xfId="48895" hidden="1" xr:uid="{00000000-0005-0000-0000-0000514F0000}"/>
    <cellStyle name="20% - Accent6 3 3 3 2" xfId="49288" hidden="1" xr:uid="{00000000-0005-0000-0000-0000524F0000}"/>
    <cellStyle name="20% - Accent6 3 3 3 2" xfId="49436" hidden="1" xr:uid="{00000000-0005-0000-0000-0000534F0000}"/>
    <cellStyle name="20% - Accent6 3 3 3 2" xfId="49774" hidden="1" xr:uid="{00000000-0005-0000-0000-0000544F0000}"/>
    <cellStyle name="20% - Accent6 3 3 3 2" xfId="50111" hidden="1" xr:uid="{00000000-0005-0000-0000-0000554F0000}"/>
    <cellStyle name="20% - Accent6 4 2 3 2" xfId="679" hidden="1" xr:uid="{00000000-0005-0000-0000-0000564F0000}"/>
    <cellStyle name="20% - Accent6 4 2 3 2" xfId="863" hidden="1" xr:uid="{00000000-0005-0000-0000-0000574F0000}"/>
    <cellStyle name="20% - Accent6 4 2 3 2" xfId="2881" hidden="1" xr:uid="{00000000-0005-0000-0000-0000584F0000}"/>
    <cellStyle name="20% - Accent6 4 2 3 2" xfId="3245" hidden="1" xr:uid="{00000000-0005-0000-0000-0000594F0000}"/>
    <cellStyle name="20% - Accent6 4 2 3 2" xfId="4409" hidden="1" xr:uid="{00000000-0005-0000-0000-00005A4F0000}"/>
    <cellStyle name="20% - Accent6 4 2 3 2" xfId="4865" hidden="1" xr:uid="{00000000-0005-0000-0000-00005B4F0000}"/>
    <cellStyle name="20% - Accent6 4 2 3 2" xfId="5707" hidden="1" xr:uid="{00000000-0005-0000-0000-00005C4F0000}"/>
    <cellStyle name="20% - Accent6 4 2 3 2" xfId="6719" hidden="1" xr:uid="{00000000-0005-0000-0000-00005D4F0000}"/>
    <cellStyle name="20% - Accent6 4 2 3 2" xfId="8128" hidden="1" xr:uid="{00000000-0005-0000-0000-00005E4F0000}"/>
    <cellStyle name="20% - Accent6 4 2 3 2" xfId="8243" hidden="1" xr:uid="{00000000-0005-0000-0000-00005F4F0000}"/>
    <cellStyle name="20% - Accent6 4 2 3 2" xfId="8966" hidden="1" xr:uid="{00000000-0005-0000-0000-0000604F0000}"/>
    <cellStyle name="20% - Accent6 4 2 3 2" xfId="9139" hidden="1" xr:uid="{00000000-0005-0000-0000-0000614F0000}"/>
    <cellStyle name="20% - Accent6 4 2 3 2" xfId="9532" hidden="1" xr:uid="{00000000-0005-0000-0000-0000624F0000}"/>
    <cellStyle name="20% - Accent6 4 2 3 2" xfId="9680" hidden="1" xr:uid="{00000000-0005-0000-0000-0000634F0000}"/>
    <cellStyle name="20% - Accent6 4 2 3 2" xfId="10018" hidden="1" xr:uid="{00000000-0005-0000-0000-0000644F0000}"/>
    <cellStyle name="20% - Accent6 4 2 3 2" xfId="10355" hidden="1" xr:uid="{00000000-0005-0000-0000-0000654F0000}"/>
    <cellStyle name="20% - Accent6 4 2 3 2" xfId="10920" hidden="1" xr:uid="{00000000-0005-0000-0000-0000664F0000}"/>
    <cellStyle name="20% - Accent6 4 2 3 2" xfId="11035" hidden="1" xr:uid="{00000000-0005-0000-0000-0000674F0000}"/>
    <cellStyle name="20% - Accent6 4 2 3 2" xfId="11758" hidden="1" xr:uid="{00000000-0005-0000-0000-0000684F0000}"/>
    <cellStyle name="20% - Accent6 4 2 3 2" xfId="11931" hidden="1" xr:uid="{00000000-0005-0000-0000-0000694F0000}"/>
    <cellStyle name="20% - Accent6 4 2 3 2" xfId="12324" hidden="1" xr:uid="{00000000-0005-0000-0000-00006A4F0000}"/>
    <cellStyle name="20% - Accent6 4 2 3 2" xfId="12472" hidden="1" xr:uid="{00000000-0005-0000-0000-00006B4F0000}"/>
    <cellStyle name="20% - Accent6 4 2 3 2" xfId="12810" hidden="1" xr:uid="{00000000-0005-0000-0000-00006C4F0000}"/>
    <cellStyle name="20% - Accent6 4 2 3 2" xfId="13147" hidden="1" xr:uid="{00000000-0005-0000-0000-00006D4F0000}"/>
    <cellStyle name="20% - Accent6 4 2 3 2" xfId="7204" hidden="1" xr:uid="{00000000-0005-0000-0000-00006E4F0000}"/>
    <cellStyle name="20% - Accent6 4 2 3 2" xfId="6834" hidden="1" xr:uid="{00000000-0005-0000-0000-00006F4F0000}"/>
    <cellStyle name="20% - Accent6 4 2 3 2" xfId="4681" hidden="1" xr:uid="{00000000-0005-0000-0000-0000704F0000}"/>
    <cellStyle name="20% - Accent6 4 2 3 2" xfId="4149" hidden="1" xr:uid="{00000000-0005-0000-0000-0000714F0000}"/>
    <cellStyle name="20% - Accent6 4 2 3 2" xfId="3033" hidden="1" xr:uid="{00000000-0005-0000-0000-0000724F0000}"/>
    <cellStyle name="20% - Accent6 4 2 3 2" xfId="2568" hidden="1" xr:uid="{00000000-0005-0000-0000-0000734F0000}"/>
    <cellStyle name="20% - Accent6 4 2 3 2" xfId="1365" hidden="1" xr:uid="{00000000-0005-0000-0000-0000744F0000}"/>
    <cellStyle name="20% - Accent6 4 2 3 2" xfId="296" hidden="1" xr:uid="{00000000-0005-0000-0000-0000754F0000}"/>
    <cellStyle name="20% - Accent6 4 2 3 2" xfId="14283" hidden="1" xr:uid="{00000000-0005-0000-0000-0000764F0000}"/>
    <cellStyle name="20% - Accent6 4 2 3 2" xfId="14398" hidden="1" xr:uid="{00000000-0005-0000-0000-0000774F0000}"/>
    <cellStyle name="20% - Accent6 4 2 3 2" xfId="15121" hidden="1" xr:uid="{00000000-0005-0000-0000-0000784F0000}"/>
    <cellStyle name="20% - Accent6 4 2 3 2" xfId="15294" hidden="1" xr:uid="{00000000-0005-0000-0000-0000794F0000}"/>
    <cellStyle name="20% - Accent6 4 2 3 2" xfId="15687" hidden="1" xr:uid="{00000000-0005-0000-0000-00007A4F0000}"/>
    <cellStyle name="20% - Accent6 4 2 3 2" xfId="15835" hidden="1" xr:uid="{00000000-0005-0000-0000-00007B4F0000}"/>
    <cellStyle name="20% - Accent6 4 2 3 2" xfId="16173" hidden="1" xr:uid="{00000000-0005-0000-0000-00007C4F0000}"/>
    <cellStyle name="20% - Accent6 4 2 3 2" xfId="16510" hidden="1" xr:uid="{00000000-0005-0000-0000-00007D4F0000}"/>
    <cellStyle name="20% - Accent6 4 2 3 2" xfId="17075" hidden="1" xr:uid="{00000000-0005-0000-0000-00007E4F0000}"/>
    <cellStyle name="20% - Accent6 4 2 3 2" xfId="17190" hidden="1" xr:uid="{00000000-0005-0000-0000-00007F4F0000}"/>
    <cellStyle name="20% - Accent6 4 2 3 2" xfId="17913" hidden="1" xr:uid="{00000000-0005-0000-0000-0000804F0000}"/>
    <cellStyle name="20% - Accent6 4 2 3 2" xfId="18086" hidden="1" xr:uid="{00000000-0005-0000-0000-0000814F0000}"/>
    <cellStyle name="20% - Accent6 4 2 3 2" xfId="18479" hidden="1" xr:uid="{00000000-0005-0000-0000-0000824F0000}"/>
    <cellStyle name="20% - Accent6 4 2 3 2" xfId="18627" hidden="1" xr:uid="{00000000-0005-0000-0000-0000834F0000}"/>
    <cellStyle name="20% - Accent6 4 2 3 2" xfId="18965" hidden="1" xr:uid="{00000000-0005-0000-0000-0000844F0000}"/>
    <cellStyle name="20% - Accent6 4 2 3 2" xfId="19302" hidden="1" xr:uid="{00000000-0005-0000-0000-0000854F0000}"/>
    <cellStyle name="20% - Accent6 4 2 3 2" xfId="13467" hidden="1" xr:uid="{00000000-0005-0000-0000-0000864F0000}"/>
    <cellStyle name="20% - Accent6 4 2 3 2" xfId="7630" hidden="1" xr:uid="{00000000-0005-0000-0000-0000874F0000}"/>
    <cellStyle name="20% - Accent6 4 2 3 2" xfId="5129" hidden="1" xr:uid="{00000000-0005-0000-0000-0000884F0000}"/>
    <cellStyle name="20% - Accent6 4 2 3 2" xfId="4486" hidden="1" xr:uid="{00000000-0005-0000-0000-0000894F0000}"/>
    <cellStyle name="20% - Accent6 4 2 3 2" xfId="3268" hidden="1" xr:uid="{00000000-0005-0000-0000-00008A4F0000}"/>
    <cellStyle name="20% - Accent6 4 2 3 2" xfId="2698" hidden="1" xr:uid="{00000000-0005-0000-0000-00008B4F0000}"/>
    <cellStyle name="20% - Accent6 4 2 3 2" xfId="1539" hidden="1" xr:uid="{00000000-0005-0000-0000-00008C4F0000}"/>
    <cellStyle name="20% - Accent6 4 2 3 2" xfId="436" hidden="1" xr:uid="{00000000-0005-0000-0000-00008D4F0000}"/>
    <cellStyle name="20% - Accent6 4 2 3 2" xfId="20005" hidden="1" xr:uid="{00000000-0005-0000-0000-00008E4F0000}"/>
    <cellStyle name="20% - Accent6 4 2 3 2" xfId="20120" hidden="1" xr:uid="{00000000-0005-0000-0000-00008F4F0000}"/>
    <cellStyle name="20% - Accent6 4 2 3 2" xfId="20843" hidden="1" xr:uid="{00000000-0005-0000-0000-0000904F0000}"/>
    <cellStyle name="20% - Accent6 4 2 3 2" xfId="21016" hidden="1" xr:uid="{00000000-0005-0000-0000-0000914F0000}"/>
    <cellStyle name="20% - Accent6 4 2 3 2" xfId="21409" hidden="1" xr:uid="{00000000-0005-0000-0000-0000924F0000}"/>
    <cellStyle name="20% - Accent6 4 2 3 2" xfId="21557" hidden="1" xr:uid="{00000000-0005-0000-0000-0000934F0000}"/>
    <cellStyle name="20% - Accent6 4 2 3 2" xfId="21895" hidden="1" xr:uid="{00000000-0005-0000-0000-0000944F0000}"/>
    <cellStyle name="20% - Accent6 4 2 3 2" xfId="22232" hidden="1" xr:uid="{00000000-0005-0000-0000-0000954F0000}"/>
    <cellStyle name="20% - Accent6 4 2 3 2" xfId="22797" hidden="1" xr:uid="{00000000-0005-0000-0000-0000964F0000}"/>
    <cellStyle name="20% - Accent6 4 2 3 2" xfId="22912" hidden="1" xr:uid="{00000000-0005-0000-0000-0000974F0000}"/>
    <cellStyle name="20% - Accent6 4 2 3 2" xfId="23635" hidden="1" xr:uid="{00000000-0005-0000-0000-0000984F0000}"/>
    <cellStyle name="20% - Accent6 4 2 3 2" xfId="23808" hidden="1" xr:uid="{00000000-0005-0000-0000-0000994F0000}"/>
    <cellStyle name="20% - Accent6 4 2 3 2" xfId="24201" hidden="1" xr:uid="{00000000-0005-0000-0000-00009A4F0000}"/>
    <cellStyle name="20% - Accent6 4 2 3 2" xfId="24349" hidden="1" xr:uid="{00000000-0005-0000-0000-00009B4F0000}"/>
    <cellStyle name="20% - Accent6 4 2 3 2" xfId="24687" hidden="1" xr:uid="{00000000-0005-0000-0000-00009C4F0000}"/>
    <cellStyle name="20% - Accent6 4 2 3 2" xfId="25024" hidden="1" xr:uid="{00000000-0005-0000-0000-00009D4F0000}"/>
    <cellStyle name="20% - Accent6 4 2 3 2" xfId="25807" hidden="1" xr:uid="{00000000-0005-0000-0000-00009E4F0000}"/>
    <cellStyle name="20% - Accent6 4 2 3 2" xfId="25991" hidden="1" xr:uid="{00000000-0005-0000-0000-00009F4F0000}"/>
    <cellStyle name="20% - Accent6 4 2 3 2" xfId="28009" hidden="1" xr:uid="{00000000-0005-0000-0000-0000A04F0000}"/>
    <cellStyle name="20% - Accent6 4 2 3 2" xfId="28373" hidden="1" xr:uid="{00000000-0005-0000-0000-0000A14F0000}"/>
    <cellStyle name="20% - Accent6 4 2 3 2" xfId="29537" hidden="1" xr:uid="{00000000-0005-0000-0000-0000A24F0000}"/>
    <cellStyle name="20% - Accent6 4 2 3 2" xfId="29993" hidden="1" xr:uid="{00000000-0005-0000-0000-0000A34F0000}"/>
    <cellStyle name="20% - Accent6 4 2 3 2" xfId="30835" hidden="1" xr:uid="{00000000-0005-0000-0000-0000A44F0000}"/>
    <cellStyle name="20% - Accent6 4 2 3 2" xfId="31847" hidden="1" xr:uid="{00000000-0005-0000-0000-0000A54F0000}"/>
    <cellStyle name="20% - Accent6 4 2 3 2" xfId="33256" hidden="1" xr:uid="{00000000-0005-0000-0000-0000A64F0000}"/>
    <cellStyle name="20% - Accent6 4 2 3 2" xfId="33371" hidden="1" xr:uid="{00000000-0005-0000-0000-0000A74F0000}"/>
    <cellStyle name="20% - Accent6 4 2 3 2" xfId="34094" hidden="1" xr:uid="{00000000-0005-0000-0000-0000A84F0000}"/>
    <cellStyle name="20% - Accent6 4 2 3 2" xfId="34267" hidden="1" xr:uid="{00000000-0005-0000-0000-0000A94F0000}"/>
    <cellStyle name="20% - Accent6 4 2 3 2" xfId="34660" hidden="1" xr:uid="{00000000-0005-0000-0000-0000AA4F0000}"/>
    <cellStyle name="20% - Accent6 4 2 3 2" xfId="34808" hidden="1" xr:uid="{00000000-0005-0000-0000-0000AB4F0000}"/>
    <cellStyle name="20% - Accent6 4 2 3 2" xfId="35146" hidden="1" xr:uid="{00000000-0005-0000-0000-0000AC4F0000}"/>
    <cellStyle name="20% - Accent6 4 2 3 2" xfId="35483" hidden="1" xr:uid="{00000000-0005-0000-0000-0000AD4F0000}"/>
    <cellStyle name="20% - Accent6 4 2 3 2" xfId="36048" hidden="1" xr:uid="{00000000-0005-0000-0000-0000AE4F0000}"/>
    <cellStyle name="20% - Accent6 4 2 3 2" xfId="36163" hidden="1" xr:uid="{00000000-0005-0000-0000-0000AF4F0000}"/>
    <cellStyle name="20% - Accent6 4 2 3 2" xfId="36886" hidden="1" xr:uid="{00000000-0005-0000-0000-0000B04F0000}"/>
    <cellStyle name="20% - Accent6 4 2 3 2" xfId="37059" hidden="1" xr:uid="{00000000-0005-0000-0000-0000B14F0000}"/>
    <cellStyle name="20% - Accent6 4 2 3 2" xfId="37452" hidden="1" xr:uid="{00000000-0005-0000-0000-0000B24F0000}"/>
    <cellStyle name="20% - Accent6 4 2 3 2" xfId="37600" hidden="1" xr:uid="{00000000-0005-0000-0000-0000B34F0000}"/>
    <cellStyle name="20% - Accent6 4 2 3 2" xfId="37938" hidden="1" xr:uid="{00000000-0005-0000-0000-0000B44F0000}"/>
    <cellStyle name="20% - Accent6 4 2 3 2" xfId="38275" hidden="1" xr:uid="{00000000-0005-0000-0000-0000B54F0000}"/>
    <cellStyle name="20% - Accent6 4 2 3 2" xfId="32332" hidden="1" xr:uid="{00000000-0005-0000-0000-0000B64F0000}"/>
    <cellStyle name="20% - Accent6 4 2 3 2" xfId="31962" hidden="1" xr:uid="{00000000-0005-0000-0000-0000B74F0000}"/>
    <cellStyle name="20% - Accent6 4 2 3 2" xfId="29809" hidden="1" xr:uid="{00000000-0005-0000-0000-0000B84F0000}"/>
    <cellStyle name="20% - Accent6 4 2 3 2" xfId="29277" hidden="1" xr:uid="{00000000-0005-0000-0000-0000B94F0000}"/>
    <cellStyle name="20% - Accent6 4 2 3 2" xfId="28161" hidden="1" xr:uid="{00000000-0005-0000-0000-0000BA4F0000}"/>
    <cellStyle name="20% - Accent6 4 2 3 2" xfId="27696" hidden="1" xr:uid="{00000000-0005-0000-0000-0000BB4F0000}"/>
    <cellStyle name="20% - Accent6 4 2 3 2" xfId="26493" hidden="1" xr:uid="{00000000-0005-0000-0000-0000BC4F0000}"/>
    <cellStyle name="20% - Accent6 4 2 3 2" xfId="25424" hidden="1" xr:uid="{00000000-0005-0000-0000-0000BD4F0000}"/>
    <cellStyle name="20% - Accent6 4 2 3 2" xfId="39411" hidden="1" xr:uid="{00000000-0005-0000-0000-0000BE4F0000}"/>
    <cellStyle name="20% - Accent6 4 2 3 2" xfId="39526" hidden="1" xr:uid="{00000000-0005-0000-0000-0000BF4F0000}"/>
    <cellStyle name="20% - Accent6 4 2 3 2" xfId="40249" hidden="1" xr:uid="{00000000-0005-0000-0000-0000C04F0000}"/>
    <cellStyle name="20% - Accent6 4 2 3 2" xfId="40422" hidden="1" xr:uid="{00000000-0005-0000-0000-0000C14F0000}"/>
    <cellStyle name="20% - Accent6 4 2 3 2" xfId="40815" hidden="1" xr:uid="{00000000-0005-0000-0000-0000C24F0000}"/>
    <cellStyle name="20% - Accent6 4 2 3 2" xfId="40963" hidden="1" xr:uid="{00000000-0005-0000-0000-0000C34F0000}"/>
    <cellStyle name="20% - Accent6 4 2 3 2" xfId="41301" hidden="1" xr:uid="{00000000-0005-0000-0000-0000C44F0000}"/>
    <cellStyle name="20% - Accent6 4 2 3 2" xfId="41638" hidden="1" xr:uid="{00000000-0005-0000-0000-0000C54F0000}"/>
    <cellStyle name="20% - Accent6 4 2 3 2" xfId="42203" hidden="1" xr:uid="{00000000-0005-0000-0000-0000C64F0000}"/>
    <cellStyle name="20% - Accent6 4 2 3 2" xfId="42318" hidden="1" xr:uid="{00000000-0005-0000-0000-0000C74F0000}"/>
    <cellStyle name="20% - Accent6 4 2 3 2" xfId="43041" hidden="1" xr:uid="{00000000-0005-0000-0000-0000C84F0000}"/>
    <cellStyle name="20% - Accent6 4 2 3 2" xfId="43214" hidden="1" xr:uid="{00000000-0005-0000-0000-0000C94F0000}"/>
    <cellStyle name="20% - Accent6 4 2 3 2" xfId="43607" hidden="1" xr:uid="{00000000-0005-0000-0000-0000CA4F0000}"/>
    <cellStyle name="20% - Accent6 4 2 3 2" xfId="43755" hidden="1" xr:uid="{00000000-0005-0000-0000-0000CB4F0000}"/>
    <cellStyle name="20% - Accent6 4 2 3 2" xfId="44093" hidden="1" xr:uid="{00000000-0005-0000-0000-0000CC4F0000}"/>
    <cellStyle name="20% - Accent6 4 2 3 2" xfId="44430" hidden="1" xr:uid="{00000000-0005-0000-0000-0000CD4F0000}"/>
    <cellStyle name="20% - Accent6 4 2 3 2" xfId="38595" hidden="1" xr:uid="{00000000-0005-0000-0000-0000CE4F0000}"/>
    <cellStyle name="20% - Accent6 4 2 3 2" xfId="32758" hidden="1" xr:uid="{00000000-0005-0000-0000-0000CF4F0000}"/>
    <cellStyle name="20% - Accent6 4 2 3 2" xfId="30257" hidden="1" xr:uid="{00000000-0005-0000-0000-0000D04F0000}"/>
    <cellStyle name="20% - Accent6 4 2 3 2" xfId="29614" hidden="1" xr:uid="{00000000-0005-0000-0000-0000D14F0000}"/>
    <cellStyle name="20% - Accent6 4 2 3 2" xfId="28396" hidden="1" xr:uid="{00000000-0005-0000-0000-0000D24F0000}"/>
    <cellStyle name="20% - Accent6 4 2 3 2" xfId="27826" hidden="1" xr:uid="{00000000-0005-0000-0000-0000D34F0000}"/>
    <cellStyle name="20% - Accent6 4 2 3 2" xfId="26667" hidden="1" xr:uid="{00000000-0005-0000-0000-0000D44F0000}"/>
    <cellStyle name="20% - Accent6 4 2 3 2" xfId="25564" hidden="1" xr:uid="{00000000-0005-0000-0000-0000D54F0000}"/>
    <cellStyle name="20% - Accent6 4 2 3 2" xfId="45133" hidden="1" xr:uid="{00000000-0005-0000-0000-0000D64F0000}"/>
    <cellStyle name="20% - Accent6 4 2 3 2" xfId="45248" hidden="1" xr:uid="{00000000-0005-0000-0000-0000D74F0000}"/>
    <cellStyle name="20% - Accent6 4 2 3 2" xfId="45971" hidden="1" xr:uid="{00000000-0005-0000-0000-0000D84F0000}"/>
    <cellStyle name="20% - Accent6 4 2 3 2" xfId="46144" hidden="1" xr:uid="{00000000-0005-0000-0000-0000D94F0000}"/>
    <cellStyle name="20% - Accent6 4 2 3 2" xfId="46537" hidden="1" xr:uid="{00000000-0005-0000-0000-0000DA4F0000}"/>
    <cellStyle name="20% - Accent6 4 2 3 2" xfId="46685" hidden="1" xr:uid="{00000000-0005-0000-0000-0000DB4F0000}"/>
    <cellStyle name="20% - Accent6 4 2 3 2" xfId="47023" hidden="1" xr:uid="{00000000-0005-0000-0000-0000DC4F0000}"/>
    <cellStyle name="20% - Accent6 4 2 3 2" xfId="47360" hidden="1" xr:uid="{00000000-0005-0000-0000-0000DD4F0000}"/>
    <cellStyle name="20% - Accent6 4 2 3 2" xfId="47925" hidden="1" xr:uid="{00000000-0005-0000-0000-0000DE4F0000}"/>
    <cellStyle name="20% - Accent6 4 2 3 2" xfId="48040" hidden="1" xr:uid="{00000000-0005-0000-0000-0000DF4F0000}"/>
    <cellStyle name="20% - Accent6 4 2 3 2" xfId="48763" hidden="1" xr:uid="{00000000-0005-0000-0000-0000E04F0000}"/>
    <cellStyle name="20% - Accent6 4 2 3 2" xfId="48936" hidden="1" xr:uid="{00000000-0005-0000-0000-0000E14F0000}"/>
    <cellStyle name="20% - Accent6 4 2 3 2" xfId="49329" hidden="1" xr:uid="{00000000-0005-0000-0000-0000E24F0000}"/>
    <cellStyle name="20% - Accent6 4 2 3 2" xfId="49477" hidden="1" xr:uid="{00000000-0005-0000-0000-0000E34F0000}"/>
    <cellStyle name="20% - Accent6 4 2 3 2" xfId="49815" hidden="1" xr:uid="{00000000-0005-0000-0000-0000E44F0000}"/>
    <cellStyle name="20% - Accent6 4 2 3 2" xfId="50152" hidden="1" xr:uid="{00000000-0005-0000-0000-0000E54F0000}"/>
    <cellStyle name="20% - Accent6 4 2 4 2" xfId="641" hidden="1" xr:uid="{00000000-0005-0000-0000-0000E64F0000}"/>
    <cellStyle name="20% - Accent6 4 2 4 2" xfId="825" hidden="1" xr:uid="{00000000-0005-0000-0000-0000E74F0000}"/>
    <cellStyle name="20% - Accent6 4 2 4 2" xfId="2843" hidden="1" xr:uid="{00000000-0005-0000-0000-0000E84F0000}"/>
    <cellStyle name="20% - Accent6 4 2 4 2" xfId="3207" hidden="1" xr:uid="{00000000-0005-0000-0000-0000E94F0000}"/>
    <cellStyle name="20% - Accent6 4 2 4 2" xfId="4371" hidden="1" xr:uid="{00000000-0005-0000-0000-0000EA4F0000}"/>
    <cellStyle name="20% - Accent6 4 2 4 2" xfId="4827" hidden="1" xr:uid="{00000000-0005-0000-0000-0000EB4F0000}"/>
    <cellStyle name="20% - Accent6 4 2 4 2" xfId="5669" hidden="1" xr:uid="{00000000-0005-0000-0000-0000EC4F0000}"/>
    <cellStyle name="20% - Accent6 4 2 4 2" xfId="6681" hidden="1" xr:uid="{00000000-0005-0000-0000-0000ED4F0000}"/>
    <cellStyle name="20% - Accent6 4 2 4 2" xfId="8090" hidden="1" xr:uid="{00000000-0005-0000-0000-0000EE4F0000}"/>
    <cellStyle name="20% - Accent6 4 2 4 2" xfId="8205" hidden="1" xr:uid="{00000000-0005-0000-0000-0000EF4F0000}"/>
    <cellStyle name="20% - Accent6 4 2 4 2" xfId="8928" hidden="1" xr:uid="{00000000-0005-0000-0000-0000F04F0000}"/>
    <cellStyle name="20% - Accent6 4 2 4 2" xfId="9101" hidden="1" xr:uid="{00000000-0005-0000-0000-0000F14F0000}"/>
    <cellStyle name="20% - Accent6 4 2 4 2" xfId="9494" hidden="1" xr:uid="{00000000-0005-0000-0000-0000F24F0000}"/>
    <cellStyle name="20% - Accent6 4 2 4 2" xfId="9642" hidden="1" xr:uid="{00000000-0005-0000-0000-0000F34F0000}"/>
    <cellStyle name="20% - Accent6 4 2 4 2" xfId="9980" hidden="1" xr:uid="{00000000-0005-0000-0000-0000F44F0000}"/>
    <cellStyle name="20% - Accent6 4 2 4 2" xfId="10317" hidden="1" xr:uid="{00000000-0005-0000-0000-0000F54F0000}"/>
    <cellStyle name="20% - Accent6 4 2 4 2" xfId="10882" hidden="1" xr:uid="{00000000-0005-0000-0000-0000F64F0000}"/>
    <cellStyle name="20% - Accent6 4 2 4 2" xfId="10997" hidden="1" xr:uid="{00000000-0005-0000-0000-0000F74F0000}"/>
    <cellStyle name="20% - Accent6 4 2 4 2" xfId="11720" hidden="1" xr:uid="{00000000-0005-0000-0000-0000F84F0000}"/>
    <cellStyle name="20% - Accent6 4 2 4 2" xfId="11893" hidden="1" xr:uid="{00000000-0005-0000-0000-0000F94F0000}"/>
    <cellStyle name="20% - Accent6 4 2 4 2" xfId="12286" hidden="1" xr:uid="{00000000-0005-0000-0000-0000FA4F0000}"/>
    <cellStyle name="20% - Accent6 4 2 4 2" xfId="12434" hidden="1" xr:uid="{00000000-0005-0000-0000-0000FB4F0000}"/>
    <cellStyle name="20% - Accent6 4 2 4 2" xfId="12772" hidden="1" xr:uid="{00000000-0005-0000-0000-0000FC4F0000}"/>
    <cellStyle name="20% - Accent6 4 2 4 2" xfId="13109" hidden="1" xr:uid="{00000000-0005-0000-0000-0000FD4F0000}"/>
    <cellStyle name="20% - Accent6 4 2 4 2" xfId="7243" hidden="1" xr:uid="{00000000-0005-0000-0000-0000FE4F0000}"/>
    <cellStyle name="20% - Accent6 4 2 4 2" xfId="6872" hidden="1" xr:uid="{00000000-0005-0000-0000-0000FF4F0000}"/>
    <cellStyle name="20% - Accent6 4 2 4 2" xfId="4719" hidden="1" xr:uid="{00000000-0005-0000-0000-000000500000}"/>
    <cellStyle name="20% - Accent6 4 2 4 2" xfId="4187" hidden="1" xr:uid="{00000000-0005-0000-0000-000001500000}"/>
    <cellStyle name="20% - Accent6 4 2 4 2" xfId="3073" hidden="1" xr:uid="{00000000-0005-0000-0000-000002500000}"/>
    <cellStyle name="20% - Accent6 4 2 4 2" xfId="2606" hidden="1" xr:uid="{00000000-0005-0000-0000-000003500000}"/>
    <cellStyle name="20% - Accent6 4 2 4 2" xfId="1408" hidden="1" xr:uid="{00000000-0005-0000-0000-000004500000}"/>
    <cellStyle name="20% - Accent6 4 2 4 2" xfId="354" hidden="1" xr:uid="{00000000-0005-0000-0000-000005500000}"/>
    <cellStyle name="20% - Accent6 4 2 4 2" xfId="14245" hidden="1" xr:uid="{00000000-0005-0000-0000-000006500000}"/>
    <cellStyle name="20% - Accent6 4 2 4 2" xfId="14360" hidden="1" xr:uid="{00000000-0005-0000-0000-000007500000}"/>
    <cellStyle name="20% - Accent6 4 2 4 2" xfId="15083" hidden="1" xr:uid="{00000000-0005-0000-0000-000008500000}"/>
    <cellStyle name="20% - Accent6 4 2 4 2" xfId="15256" hidden="1" xr:uid="{00000000-0005-0000-0000-000009500000}"/>
    <cellStyle name="20% - Accent6 4 2 4 2" xfId="15649" hidden="1" xr:uid="{00000000-0005-0000-0000-00000A500000}"/>
    <cellStyle name="20% - Accent6 4 2 4 2" xfId="15797" hidden="1" xr:uid="{00000000-0005-0000-0000-00000B500000}"/>
    <cellStyle name="20% - Accent6 4 2 4 2" xfId="16135" hidden="1" xr:uid="{00000000-0005-0000-0000-00000C500000}"/>
    <cellStyle name="20% - Accent6 4 2 4 2" xfId="16472" hidden="1" xr:uid="{00000000-0005-0000-0000-00000D500000}"/>
    <cellStyle name="20% - Accent6 4 2 4 2" xfId="17037" hidden="1" xr:uid="{00000000-0005-0000-0000-00000E500000}"/>
    <cellStyle name="20% - Accent6 4 2 4 2" xfId="17152" hidden="1" xr:uid="{00000000-0005-0000-0000-00000F500000}"/>
    <cellStyle name="20% - Accent6 4 2 4 2" xfId="17875" hidden="1" xr:uid="{00000000-0005-0000-0000-000010500000}"/>
    <cellStyle name="20% - Accent6 4 2 4 2" xfId="18048" hidden="1" xr:uid="{00000000-0005-0000-0000-000011500000}"/>
    <cellStyle name="20% - Accent6 4 2 4 2" xfId="18441" hidden="1" xr:uid="{00000000-0005-0000-0000-000012500000}"/>
    <cellStyle name="20% - Accent6 4 2 4 2" xfId="18589" hidden="1" xr:uid="{00000000-0005-0000-0000-000013500000}"/>
    <cellStyle name="20% - Accent6 4 2 4 2" xfId="18927" hidden="1" xr:uid="{00000000-0005-0000-0000-000014500000}"/>
    <cellStyle name="20% - Accent6 4 2 4 2" xfId="19264" hidden="1" xr:uid="{00000000-0005-0000-0000-000015500000}"/>
    <cellStyle name="20% - Accent6 4 2 4 2" xfId="13506" hidden="1" xr:uid="{00000000-0005-0000-0000-000016500000}"/>
    <cellStyle name="20% - Accent6 4 2 4 2" xfId="7668" hidden="1" xr:uid="{00000000-0005-0000-0000-000017500000}"/>
    <cellStyle name="20% - Accent6 4 2 4 2" xfId="5176" hidden="1" xr:uid="{00000000-0005-0000-0000-000018500000}"/>
    <cellStyle name="20% - Accent6 4 2 4 2" xfId="4533" hidden="1" xr:uid="{00000000-0005-0000-0000-000019500000}"/>
    <cellStyle name="20% - Accent6 4 2 4 2" xfId="3307" hidden="1" xr:uid="{00000000-0005-0000-0000-00001A500000}"/>
    <cellStyle name="20% - Accent6 4 2 4 2" xfId="2739" hidden="1" xr:uid="{00000000-0005-0000-0000-00001B500000}"/>
    <cellStyle name="20% - Accent6 4 2 4 2" xfId="1582" hidden="1" xr:uid="{00000000-0005-0000-0000-00001C500000}"/>
    <cellStyle name="20% - Accent6 4 2 4 2" xfId="479" hidden="1" xr:uid="{00000000-0005-0000-0000-00001D500000}"/>
    <cellStyle name="20% - Accent6 4 2 4 2" xfId="19967" hidden="1" xr:uid="{00000000-0005-0000-0000-00001E500000}"/>
    <cellStyle name="20% - Accent6 4 2 4 2" xfId="20082" hidden="1" xr:uid="{00000000-0005-0000-0000-00001F500000}"/>
    <cellStyle name="20% - Accent6 4 2 4 2" xfId="20805" hidden="1" xr:uid="{00000000-0005-0000-0000-000020500000}"/>
    <cellStyle name="20% - Accent6 4 2 4 2" xfId="20978" hidden="1" xr:uid="{00000000-0005-0000-0000-000021500000}"/>
    <cellStyle name="20% - Accent6 4 2 4 2" xfId="21371" hidden="1" xr:uid="{00000000-0005-0000-0000-000022500000}"/>
    <cellStyle name="20% - Accent6 4 2 4 2" xfId="21519" hidden="1" xr:uid="{00000000-0005-0000-0000-000023500000}"/>
    <cellStyle name="20% - Accent6 4 2 4 2" xfId="21857" hidden="1" xr:uid="{00000000-0005-0000-0000-000024500000}"/>
    <cellStyle name="20% - Accent6 4 2 4 2" xfId="22194" hidden="1" xr:uid="{00000000-0005-0000-0000-000025500000}"/>
    <cellStyle name="20% - Accent6 4 2 4 2" xfId="22759" hidden="1" xr:uid="{00000000-0005-0000-0000-000026500000}"/>
    <cellStyle name="20% - Accent6 4 2 4 2" xfId="22874" hidden="1" xr:uid="{00000000-0005-0000-0000-000027500000}"/>
    <cellStyle name="20% - Accent6 4 2 4 2" xfId="23597" hidden="1" xr:uid="{00000000-0005-0000-0000-000028500000}"/>
    <cellStyle name="20% - Accent6 4 2 4 2" xfId="23770" hidden="1" xr:uid="{00000000-0005-0000-0000-000029500000}"/>
    <cellStyle name="20% - Accent6 4 2 4 2" xfId="24163" hidden="1" xr:uid="{00000000-0005-0000-0000-00002A500000}"/>
    <cellStyle name="20% - Accent6 4 2 4 2" xfId="24311" hidden="1" xr:uid="{00000000-0005-0000-0000-00002B500000}"/>
    <cellStyle name="20% - Accent6 4 2 4 2" xfId="24649" hidden="1" xr:uid="{00000000-0005-0000-0000-00002C500000}"/>
    <cellStyle name="20% - Accent6 4 2 4 2" xfId="24986" hidden="1" xr:uid="{00000000-0005-0000-0000-00002D500000}"/>
    <cellStyle name="20% - Accent6 4 2 4 2" xfId="25769" hidden="1" xr:uid="{00000000-0005-0000-0000-00002E500000}"/>
    <cellStyle name="20% - Accent6 4 2 4 2" xfId="25953" hidden="1" xr:uid="{00000000-0005-0000-0000-00002F500000}"/>
    <cellStyle name="20% - Accent6 4 2 4 2" xfId="27971" hidden="1" xr:uid="{00000000-0005-0000-0000-000030500000}"/>
    <cellStyle name="20% - Accent6 4 2 4 2" xfId="28335" hidden="1" xr:uid="{00000000-0005-0000-0000-000031500000}"/>
    <cellStyle name="20% - Accent6 4 2 4 2" xfId="29499" hidden="1" xr:uid="{00000000-0005-0000-0000-000032500000}"/>
    <cellStyle name="20% - Accent6 4 2 4 2" xfId="29955" hidden="1" xr:uid="{00000000-0005-0000-0000-000033500000}"/>
    <cellStyle name="20% - Accent6 4 2 4 2" xfId="30797" hidden="1" xr:uid="{00000000-0005-0000-0000-000034500000}"/>
    <cellStyle name="20% - Accent6 4 2 4 2" xfId="31809" hidden="1" xr:uid="{00000000-0005-0000-0000-000035500000}"/>
    <cellStyle name="20% - Accent6 4 2 4 2" xfId="33218" hidden="1" xr:uid="{00000000-0005-0000-0000-000036500000}"/>
    <cellStyle name="20% - Accent6 4 2 4 2" xfId="33333" hidden="1" xr:uid="{00000000-0005-0000-0000-000037500000}"/>
    <cellStyle name="20% - Accent6 4 2 4 2" xfId="34056" hidden="1" xr:uid="{00000000-0005-0000-0000-000038500000}"/>
    <cellStyle name="20% - Accent6 4 2 4 2" xfId="34229" hidden="1" xr:uid="{00000000-0005-0000-0000-000039500000}"/>
    <cellStyle name="20% - Accent6 4 2 4 2" xfId="34622" hidden="1" xr:uid="{00000000-0005-0000-0000-00003A500000}"/>
    <cellStyle name="20% - Accent6 4 2 4 2" xfId="34770" hidden="1" xr:uid="{00000000-0005-0000-0000-00003B500000}"/>
    <cellStyle name="20% - Accent6 4 2 4 2" xfId="35108" hidden="1" xr:uid="{00000000-0005-0000-0000-00003C500000}"/>
    <cellStyle name="20% - Accent6 4 2 4 2" xfId="35445" hidden="1" xr:uid="{00000000-0005-0000-0000-00003D500000}"/>
    <cellStyle name="20% - Accent6 4 2 4 2" xfId="36010" hidden="1" xr:uid="{00000000-0005-0000-0000-00003E500000}"/>
    <cellStyle name="20% - Accent6 4 2 4 2" xfId="36125" hidden="1" xr:uid="{00000000-0005-0000-0000-00003F500000}"/>
    <cellStyle name="20% - Accent6 4 2 4 2" xfId="36848" hidden="1" xr:uid="{00000000-0005-0000-0000-000040500000}"/>
    <cellStyle name="20% - Accent6 4 2 4 2" xfId="37021" hidden="1" xr:uid="{00000000-0005-0000-0000-000041500000}"/>
    <cellStyle name="20% - Accent6 4 2 4 2" xfId="37414" hidden="1" xr:uid="{00000000-0005-0000-0000-000042500000}"/>
    <cellStyle name="20% - Accent6 4 2 4 2" xfId="37562" hidden="1" xr:uid="{00000000-0005-0000-0000-000043500000}"/>
    <cellStyle name="20% - Accent6 4 2 4 2" xfId="37900" hidden="1" xr:uid="{00000000-0005-0000-0000-000044500000}"/>
    <cellStyle name="20% - Accent6 4 2 4 2" xfId="38237" hidden="1" xr:uid="{00000000-0005-0000-0000-000045500000}"/>
    <cellStyle name="20% - Accent6 4 2 4 2" xfId="32371" hidden="1" xr:uid="{00000000-0005-0000-0000-000046500000}"/>
    <cellStyle name="20% - Accent6 4 2 4 2" xfId="32000" hidden="1" xr:uid="{00000000-0005-0000-0000-000047500000}"/>
    <cellStyle name="20% - Accent6 4 2 4 2" xfId="29847" hidden="1" xr:uid="{00000000-0005-0000-0000-000048500000}"/>
    <cellStyle name="20% - Accent6 4 2 4 2" xfId="29315" hidden="1" xr:uid="{00000000-0005-0000-0000-000049500000}"/>
    <cellStyle name="20% - Accent6 4 2 4 2" xfId="28201" hidden="1" xr:uid="{00000000-0005-0000-0000-00004A500000}"/>
    <cellStyle name="20% - Accent6 4 2 4 2" xfId="27734" hidden="1" xr:uid="{00000000-0005-0000-0000-00004B500000}"/>
    <cellStyle name="20% - Accent6 4 2 4 2" xfId="26536" hidden="1" xr:uid="{00000000-0005-0000-0000-00004C500000}"/>
    <cellStyle name="20% - Accent6 4 2 4 2" xfId="25482" hidden="1" xr:uid="{00000000-0005-0000-0000-00004D500000}"/>
    <cellStyle name="20% - Accent6 4 2 4 2" xfId="39373" hidden="1" xr:uid="{00000000-0005-0000-0000-00004E500000}"/>
    <cellStyle name="20% - Accent6 4 2 4 2" xfId="39488" hidden="1" xr:uid="{00000000-0005-0000-0000-00004F500000}"/>
    <cellStyle name="20% - Accent6 4 2 4 2" xfId="40211" hidden="1" xr:uid="{00000000-0005-0000-0000-000050500000}"/>
    <cellStyle name="20% - Accent6 4 2 4 2" xfId="40384" hidden="1" xr:uid="{00000000-0005-0000-0000-000051500000}"/>
    <cellStyle name="20% - Accent6 4 2 4 2" xfId="40777" hidden="1" xr:uid="{00000000-0005-0000-0000-000052500000}"/>
    <cellStyle name="20% - Accent6 4 2 4 2" xfId="40925" hidden="1" xr:uid="{00000000-0005-0000-0000-000053500000}"/>
    <cellStyle name="20% - Accent6 4 2 4 2" xfId="41263" hidden="1" xr:uid="{00000000-0005-0000-0000-000054500000}"/>
    <cellStyle name="20% - Accent6 4 2 4 2" xfId="41600" hidden="1" xr:uid="{00000000-0005-0000-0000-000055500000}"/>
    <cellStyle name="20% - Accent6 4 2 4 2" xfId="42165" hidden="1" xr:uid="{00000000-0005-0000-0000-000056500000}"/>
    <cellStyle name="20% - Accent6 4 2 4 2" xfId="42280" hidden="1" xr:uid="{00000000-0005-0000-0000-000057500000}"/>
    <cellStyle name="20% - Accent6 4 2 4 2" xfId="43003" hidden="1" xr:uid="{00000000-0005-0000-0000-000058500000}"/>
    <cellStyle name="20% - Accent6 4 2 4 2" xfId="43176" hidden="1" xr:uid="{00000000-0005-0000-0000-000059500000}"/>
    <cellStyle name="20% - Accent6 4 2 4 2" xfId="43569" hidden="1" xr:uid="{00000000-0005-0000-0000-00005A500000}"/>
    <cellStyle name="20% - Accent6 4 2 4 2" xfId="43717" hidden="1" xr:uid="{00000000-0005-0000-0000-00005B500000}"/>
    <cellStyle name="20% - Accent6 4 2 4 2" xfId="44055" hidden="1" xr:uid="{00000000-0005-0000-0000-00005C500000}"/>
    <cellStyle name="20% - Accent6 4 2 4 2" xfId="44392" hidden="1" xr:uid="{00000000-0005-0000-0000-00005D500000}"/>
    <cellStyle name="20% - Accent6 4 2 4 2" xfId="38634" hidden="1" xr:uid="{00000000-0005-0000-0000-00005E500000}"/>
    <cellStyle name="20% - Accent6 4 2 4 2" xfId="32796" hidden="1" xr:uid="{00000000-0005-0000-0000-00005F500000}"/>
    <cellStyle name="20% - Accent6 4 2 4 2" xfId="30304" hidden="1" xr:uid="{00000000-0005-0000-0000-000060500000}"/>
    <cellStyle name="20% - Accent6 4 2 4 2" xfId="29661" hidden="1" xr:uid="{00000000-0005-0000-0000-000061500000}"/>
    <cellStyle name="20% - Accent6 4 2 4 2" xfId="28435" hidden="1" xr:uid="{00000000-0005-0000-0000-000062500000}"/>
    <cellStyle name="20% - Accent6 4 2 4 2" xfId="27867" hidden="1" xr:uid="{00000000-0005-0000-0000-000063500000}"/>
    <cellStyle name="20% - Accent6 4 2 4 2" xfId="26710" hidden="1" xr:uid="{00000000-0005-0000-0000-000064500000}"/>
    <cellStyle name="20% - Accent6 4 2 4 2" xfId="25607" hidden="1" xr:uid="{00000000-0005-0000-0000-000065500000}"/>
    <cellStyle name="20% - Accent6 4 2 4 2" xfId="45095" hidden="1" xr:uid="{00000000-0005-0000-0000-000066500000}"/>
    <cellStyle name="20% - Accent6 4 2 4 2" xfId="45210" hidden="1" xr:uid="{00000000-0005-0000-0000-000067500000}"/>
    <cellStyle name="20% - Accent6 4 2 4 2" xfId="45933" hidden="1" xr:uid="{00000000-0005-0000-0000-000068500000}"/>
    <cellStyle name="20% - Accent6 4 2 4 2" xfId="46106" hidden="1" xr:uid="{00000000-0005-0000-0000-000069500000}"/>
    <cellStyle name="20% - Accent6 4 2 4 2" xfId="46499" hidden="1" xr:uid="{00000000-0005-0000-0000-00006A500000}"/>
    <cellStyle name="20% - Accent6 4 2 4 2" xfId="46647" hidden="1" xr:uid="{00000000-0005-0000-0000-00006B500000}"/>
    <cellStyle name="20% - Accent6 4 2 4 2" xfId="46985" hidden="1" xr:uid="{00000000-0005-0000-0000-00006C500000}"/>
    <cellStyle name="20% - Accent6 4 2 4 2" xfId="47322" hidden="1" xr:uid="{00000000-0005-0000-0000-00006D500000}"/>
    <cellStyle name="20% - Accent6 4 2 4 2" xfId="47887" hidden="1" xr:uid="{00000000-0005-0000-0000-00006E500000}"/>
    <cellStyle name="20% - Accent6 4 2 4 2" xfId="48002" hidden="1" xr:uid="{00000000-0005-0000-0000-00006F500000}"/>
    <cellStyle name="20% - Accent6 4 2 4 2" xfId="48725" hidden="1" xr:uid="{00000000-0005-0000-0000-000070500000}"/>
    <cellStyle name="20% - Accent6 4 2 4 2" xfId="48898" hidden="1" xr:uid="{00000000-0005-0000-0000-000071500000}"/>
    <cellStyle name="20% - Accent6 4 2 4 2" xfId="49291" hidden="1" xr:uid="{00000000-0005-0000-0000-000072500000}"/>
    <cellStyle name="20% - Accent6 4 2 4 2" xfId="49439" hidden="1" xr:uid="{00000000-0005-0000-0000-000073500000}"/>
    <cellStyle name="20% - Accent6 4 2 4 2" xfId="49777" hidden="1" xr:uid="{00000000-0005-0000-0000-000074500000}"/>
    <cellStyle name="20% - Accent6 4 2 4 2" xfId="50114" hidden="1" xr:uid="{00000000-0005-0000-0000-000075500000}"/>
    <cellStyle name="20% - Accent6 4 3 3 2" xfId="640" hidden="1" xr:uid="{00000000-0005-0000-0000-000076500000}"/>
    <cellStyle name="20% - Accent6 4 3 3 2" xfId="824" hidden="1" xr:uid="{00000000-0005-0000-0000-000077500000}"/>
    <cellStyle name="20% - Accent6 4 3 3 2" xfId="2842" hidden="1" xr:uid="{00000000-0005-0000-0000-000078500000}"/>
    <cellStyle name="20% - Accent6 4 3 3 2" xfId="3206" hidden="1" xr:uid="{00000000-0005-0000-0000-000079500000}"/>
    <cellStyle name="20% - Accent6 4 3 3 2" xfId="4370" hidden="1" xr:uid="{00000000-0005-0000-0000-00007A500000}"/>
    <cellStyle name="20% - Accent6 4 3 3 2" xfId="4826" hidden="1" xr:uid="{00000000-0005-0000-0000-00007B500000}"/>
    <cellStyle name="20% - Accent6 4 3 3 2" xfId="5668" hidden="1" xr:uid="{00000000-0005-0000-0000-00007C500000}"/>
    <cellStyle name="20% - Accent6 4 3 3 2" xfId="6680" hidden="1" xr:uid="{00000000-0005-0000-0000-00007D500000}"/>
    <cellStyle name="20% - Accent6 4 3 3 2" xfId="8089" hidden="1" xr:uid="{00000000-0005-0000-0000-00007E500000}"/>
    <cellStyle name="20% - Accent6 4 3 3 2" xfId="8204" hidden="1" xr:uid="{00000000-0005-0000-0000-00007F500000}"/>
    <cellStyle name="20% - Accent6 4 3 3 2" xfId="8927" hidden="1" xr:uid="{00000000-0005-0000-0000-000080500000}"/>
    <cellStyle name="20% - Accent6 4 3 3 2" xfId="9100" hidden="1" xr:uid="{00000000-0005-0000-0000-000081500000}"/>
    <cellStyle name="20% - Accent6 4 3 3 2" xfId="9493" hidden="1" xr:uid="{00000000-0005-0000-0000-000082500000}"/>
    <cellStyle name="20% - Accent6 4 3 3 2" xfId="9641" hidden="1" xr:uid="{00000000-0005-0000-0000-000083500000}"/>
    <cellStyle name="20% - Accent6 4 3 3 2" xfId="9979" hidden="1" xr:uid="{00000000-0005-0000-0000-000084500000}"/>
    <cellStyle name="20% - Accent6 4 3 3 2" xfId="10316" hidden="1" xr:uid="{00000000-0005-0000-0000-000085500000}"/>
    <cellStyle name="20% - Accent6 4 3 3 2" xfId="10881" hidden="1" xr:uid="{00000000-0005-0000-0000-000086500000}"/>
    <cellStyle name="20% - Accent6 4 3 3 2" xfId="10996" hidden="1" xr:uid="{00000000-0005-0000-0000-000087500000}"/>
    <cellStyle name="20% - Accent6 4 3 3 2" xfId="11719" hidden="1" xr:uid="{00000000-0005-0000-0000-000088500000}"/>
    <cellStyle name="20% - Accent6 4 3 3 2" xfId="11892" hidden="1" xr:uid="{00000000-0005-0000-0000-000089500000}"/>
    <cellStyle name="20% - Accent6 4 3 3 2" xfId="12285" hidden="1" xr:uid="{00000000-0005-0000-0000-00008A500000}"/>
    <cellStyle name="20% - Accent6 4 3 3 2" xfId="12433" hidden="1" xr:uid="{00000000-0005-0000-0000-00008B500000}"/>
    <cellStyle name="20% - Accent6 4 3 3 2" xfId="12771" hidden="1" xr:uid="{00000000-0005-0000-0000-00008C500000}"/>
    <cellStyle name="20% - Accent6 4 3 3 2" xfId="13108" hidden="1" xr:uid="{00000000-0005-0000-0000-00008D500000}"/>
    <cellStyle name="20% - Accent6 4 3 3 2" xfId="7244" hidden="1" xr:uid="{00000000-0005-0000-0000-00008E500000}"/>
    <cellStyle name="20% - Accent6 4 3 3 2" xfId="6873" hidden="1" xr:uid="{00000000-0005-0000-0000-00008F500000}"/>
    <cellStyle name="20% - Accent6 4 3 3 2" xfId="4720" hidden="1" xr:uid="{00000000-0005-0000-0000-000090500000}"/>
    <cellStyle name="20% - Accent6 4 3 3 2" xfId="4188" hidden="1" xr:uid="{00000000-0005-0000-0000-000091500000}"/>
    <cellStyle name="20% - Accent6 4 3 3 2" xfId="3074" hidden="1" xr:uid="{00000000-0005-0000-0000-000092500000}"/>
    <cellStyle name="20% - Accent6 4 3 3 2" xfId="2607" hidden="1" xr:uid="{00000000-0005-0000-0000-000093500000}"/>
    <cellStyle name="20% - Accent6 4 3 3 2" xfId="1409" hidden="1" xr:uid="{00000000-0005-0000-0000-000094500000}"/>
    <cellStyle name="20% - Accent6 4 3 3 2" xfId="355" hidden="1" xr:uid="{00000000-0005-0000-0000-000095500000}"/>
    <cellStyle name="20% - Accent6 4 3 3 2" xfId="14244" hidden="1" xr:uid="{00000000-0005-0000-0000-000096500000}"/>
    <cellStyle name="20% - Accent6 4 3 3 2" xfId="14359" hidden="1" xr:uid="{00000000-0005-0000-0000-000097500000}"/>
    <cellStyle name="20% - Accent6 4 3 3 2" xfId="15082" hidden="1" xr:uid="{00000000-0005-0000-0000-000098500000}"/>
    <cellStyle name="20% - Accent6 4 3 3 2" xfId="15255" hidden="1" xr:uid="{00000000-0005-0000-0000-000099500000}"/>
    <cellStyle name="20% - Accent6 4 3 3 2" xfId="15648" hidden="1" xr:uid="{00000000-0005-0000-0000-00009A500000}"/>
    <cellStyle name="20% - Accent6 4 3 3 2" xfId="15796" hidden="1" xr:uid="{00000000-0005-0000-0000-00009B500000}"/>
    <cellStyle name="20% - Accent6 4 3 3 2" xfId="16134" hidden="1" xr:uid="{00000000-0005-0000-0000-00009C500000}"/>
    <cellStyle name="20% - Accent6 4 3 3 2" xfId="16471" hidden="1" xr:uid="{00000000-0005-0000-0000-00009D500000}"/>
    <cellStyle name="20% - Accent6 4 3 3 2" xfId="17036" hidden="1" xr:uid="{00000000-0005-0000-0000-00009E500000}"/>
    <cellStyle name="20% - Accent6 4 3 3 2" xfId="17151" hidden="1" xr:uid="{00000000-0005-0000-0000-00009F500000}"/>
    <cellStyle name="20% - Accent6 4 3 3 2" xfId="17874" hidden="1" xr:uid="{00000000-0005-0000-0000-0000A0500000}"/>
    <cellStyle name="20% - Accent6 4 3 3 2" xfId="18047" hidden="1" xr:uid="{00000000-0005-0000-0000-0000A1500000}"/>
    <cellStyle name="20% - Accent6 4 3 3 2" xfId="18440" hidden="1" xr:uid="{00000000-0005-0000-0000-0000A2500000}"/>
    <cellStyle name="20% - Accent6 4 3 3 2" xfId="18588" hidden="1" xr:uid="{00000000-0005-0000-0000-0000A3500000}"/>
    <cellStyle name="20% - Accent6 4 3 3 2" xfId="18926" hidden="1" xr:uid="{00000000-0005-0000-0000-0000A4500000}"/>
    <cellStyle name="20% - Accent6 4 3 3 2" xfId="19263" hidden="1" xr:uid="{00000000-0005-0000-0000-0000A5500000}"/>
    <cellStyle name="20% - Accent6 4 3 3 2" xfId="13507" hidden="1" xr:uid="{00000000-0005-0000-0000-0000A6500000}"/>
    <cellStyle name="20% - Accent6 4 3 3 2" xfId="7669" hidden="1" xr:uid="{00000000-0005-0000-0000-0000A7500000}"/>
    <cellStyle name="20% - Accent6 4 3 3 2" xfId="5177" hidden="1" xr:uid="{00000000-0005-0000-0000-0000A8500000}"/>
    <cellStyle name="20% - Accent6 4 3 3 2" xfId="4534" hidden="1" xr:uid="{00000000-0005-0000-0000-0000A9500000}"/>
    <cellStyle name="20% - Accent6 4 3 3 2" xfId="3308" hidden="1" xr:uid="{00000000-0005-0000-0000-0000AA500000}"/>
    <cellStyle name="20% - Accent6 4 3 3 2" xfId="2740" hidden="1" xr:uid="{00000000-0005-0000-0000-0000AB500000}"/>
    <cellStyle name="20% - Accent6 4 3 3 2" xfId="1584" hidden="1" xr:uid="{00000000-0005-0000-0000-0000AC500000}"/>
    <cellStyle name="20% - Accent6 4 3 3 2" xfId="480" hidden="1" xr:uid="{00000000-0005-0000-0000-0000AD500000}"/>
    <cellStyle name="20% - Accent6 4 3 3 2" xfId="19966" hidden="1" xr:uid="{00000000-0005-0000-0000-0000AE500000}"/>
    <cellStyle name="20% - Accent6 4 3 3 2" xfId="20081" hidden="1" xr:uid="{00000000-0005-0000-0000-0000AF500000}"/>
    <cellStyle name="20% - Accent6 4 3 3 2" xfId="20804" hidden="1" xr:uid="{00000000-0005-0000-0000-0000B0500000}"/>
    <cellStyle name="20% - Accent6 4 3 3 2" xfId="20977" hidden="1" xr:uid="{00000000-0005-0000-0000-0000B1500000}"/>
    <cellStyle name="20% - Accent6 4 3 3 2" xfId="21370" hidden="1" xr:uid="{00000000-0005-0000-0000-0000B2500000}"/>
    <cellStyle name="20% - Accent6 4 3 3 2" xfId="21518" hidden="1" xr:uid="{00000000-0005-0000-0000-0000B3500000}"/>
    <cellStyle name="20% - Accent6 4 3 3 2" xfId="21856" hidden="1" xr:uid="{00000000-0005-0000-0000-0000B4500000}"/>
    <cellStyle name="20% - Accent6 4 3 3 2" xfId="22193" hidden="1" xr:uid="{00000000-0005-0000-0000-0000B5500000}"/>
    <cellStyle name="20% - Accent6 4 3 3 2" xfId="22758" hidden="1" xr:uid="{00000000-0005-0000-0000-0000B6500000}"/>
    <cellStyle name="20% - Accent6 4 3 3 2" xfId="22873" hidden="1" xr:uid="{00000000-0005-0000-0000-0000B7500000}"/>
    <cellStyle name="20% - Accent6 4 3 3 2" xfId="23596" hidden="1" xr:uid="{00000000-0005-0000-0000-0000B8500000}"/>
    <cellStyle name="20% - Accent6 4 3 3 2" xfId="23769" hidden="1" xr:uid="{00000000-0005-0000-0000-0000B9500000}"/>
    <cellStyle name="20% - Accent6 4 3 3 2" xfId="24162" hidden="1" xr:uid="{00000000-0005-0000-0000-0000BA500000}"/>
    <cellStyle name="20% - Accent6 4 3 3 2" xfId="24310" hidden="1" xr:uid="{00000000-0005-0000-0000-0000BB500000}"/>
    <cellStyle name="20% - Accent6 4 3 3 2" xfId="24648" hidden="1" xr:uid="{00000000-0005-0000-0000-0000BC500000}"/>
    <cellStyle name="20% - Accent6 4 3 3 2" xfId="24985" hidden="1" xr:uid="{00000000-0005-0000-0000-0000BD500000}"/>
    <cellStyle name="20% - Accent6 4 3 3 2" xfId="25768" hidden="1" xr:uid="{00000000-0005-0000-0000-0000BE500000}"/>
    <cellStyle name="20% - Accent6 4 3 3 2" xfId="25952" hidden="1" xr:uid="{00000000-0005-0000-0000-0000BF500000}"/>
    <cellStyle name="20% - Accent6 4 3 3 2" xfId="27970" hidden="1" xr:uid="{00000000-0005-0000-0000-0000C0500000}"/>
    <cellStyle name="20% - Accent6 4 3 3 2" xfId="28334" hidden="1" xr:uid="{00000000-0005-0000-0000-0000C1500000}"/>
    <cellStyle name="20% - Accent6 4 3 3 2" xfId="29498" hidden="1" xr:uid="{00000000-0005-0000-0000-0000C2500000}"/>
    <cellStyle name="20% - Accent6 4 3 3 2" xfId="29954" hidden="1" xr:uid="{00000000-0005-0000-0000-0000C3500000}"/>
    <cellStyle name="20% - Accent6 4 3 3 2" xfId="30796" hidden="1" xr:uid="{00000000-0005-0000-0000-0000C4500000}"/>
    <cellStyle name="20% - Accent6 4 3 3 2" xfId="31808" hidden="1" xr:uid="{00000000-0005-0000-0000-0000C5500000}"/>
    <cellStyle name="20% - Accent6 4 3 3 2" xfId="33217" hidden="1" xr:uid="{00000000-0005-0000-0000-0000C6500000}"/>
    <cellStyle name="20% - Accent6 4 3 3 2" xfId="33332" hidden="1" xr:uid="{00000000-0005-0000-0000-0000C7500000}"/>
    <cellStyle name="20% - Accent6 4 3 3 2" xfId="34055" hidden="1" xr:uid="{00000000-0005-0000-0000-0000C8500000}"/>
    <cellStyle name="20% - Accent6 4 3 3 2" xfId="34228" hidden="1" xr:uid="{00000000-0005-0000-0000-0000C9500000}"/>
    <cellStyle name="20% - Accent6 4 3 3 2" xfId="34621" hidden="1" xr:uid="{00000000-0005-0000-0000-0000CA500000}"/>
    <cellStyle name="20% - Accent6 4 3 3 2" xfId="34769" hidden="1" xr:uid="{00000000-0005-0000-0000-0000CB500000}"/>
    <cellStyle name="20% - Accent6 4 3 3 2" xfId="35107" hidden="1" xr:uid="{00000000-0005-0000-0000-0000CC500000}"/>
    <cellStyle name="20% - Accent6 4 3 3 2" xfId="35444" hidden="1" xr:uid="{00000000-0005-0000-0000-0000CD500000}"/>
    <cellStyle name="20% - Accent6 4 3 3 2" xfId="36009" hidden="1" xr:uid="{00000000-0005-0000-0000-0000CE500000}"/>
    <cellStyle name="20% - Accent6 4 3 3 2" xfId="36124" hidden="1" xr:uid="{00000000-0005-0000-0000-0000CF500000}"/>
    <cellStyle name="20% - Accent6 4 3 3 2" xfId="36847" hidden="1" xr:uid="{00000000-0005-0000-0000-0000D0500000}"/>
    <cellStyle name="20% - Accent6 4 3 3 2" xfId="37020" hidden="1" xr:uid="{00000000-0005-0000-0000-0000D1500000}"/>
    <cellStyle name="20% - Accent6 4 3 3 2" xfId="37413" hidden="1" xr:uid="{00000000-0005-0000-0000-0000D2500000}"/>
    <cellStyle name="20% - Accent6 4 3 3 2" xfId="37561" hidden="1" xr:uid="{00000000-0005-0000-0000-0000D3500000}"/>
    <cellStyle name="20% - Accent6 4 3 3 2" xfId="37899" hidden="1" xr:uid="{00000000-0005-0000-0000-0000D4500000}"/>
    <cellStyle name="20% - Accent6 4 3 3 2" xfId="38236" hidden="1" xr:uid="{00000000-0005-0000-0000-0000D5500000}"/>
    <cellStyle name="20% - Accent6 4 3 3 2" xfId="32372" hidden="1" xr:uid="{00000000-0005-0000-0000-0000D6500000}"/>
    <cellStyle name="20% - Accent6 4 3 3 2" xfId="32001" hidden="1" xr:uid="{00000000-0005-0000-0000-0000D7500000}"/>
    <cellStyle name="20% - Accent6 4 3 3 2" xfId="29848" hidden="1" xr:uid="{00000000-0005-0000-0000-0000D8500000}"/>
    <cellStyle name="20% - Accent6 4 3 3 2" xfId="29316" hidden="1" xr:uid="{00000000-0005-0000-0000-0000D9500000}"/>
    <cellStyle name="20% - Accent6 4 3 3 2" xfId="28202" hidden="1" xr:uid="{00000000-0005-0000-0000-0000DA500000}"/>
    <cellStyle name="20% - Accent6 4 3 3 2" xfId="27735" hidden="1" xr:uid="{00000000-0005-0000-0000-0000DB500000}"/>
    <cellStyle name="20% - Accent6 4 3 3 2" xfId="26537" hidden="1" xr:uid="{00000000-0005-0000-0000-0000DC500000}"/>
    <cellStyle name="20% - Accent6 4 3 3 2" xfId="25483" hidden="1" xr:uid="{00000000-0005-0000-0000-0000DD500000}"/>
    <cellStyle name="20% - Accent6 4 3 3 2" xfId="39372" hidden="1" xr:uid="{00000000-0005-0000-0000-0000DE500000}"/>
    <cellStyle name="20% - Accent6 4 3 3 2" xfId="39487" hidden="1" xr:uid="{00000000-0005-0000-0000-0000DF500000}"/>
    <cellStyle name="20% - Accent6 4 3 3 2" xfId="40210" hidden="1" xr:uid="{00000000-0005-0000-0000-0000E0500000}"/>
    <cellStyle name="20% - Accent6 4 3 3 2" xfId="40383" hidden="1" xr:uid="{00000000-0005-0000-0000-0000E1500000}"/>
    <cellStyle name="20% - Accent6 4 3 3 2" xfId="40776" hidden="1" xr:uid="{00000000-0005-0000-0000-0000E2500000}"/>
    <cellStyle name="20% - Accent6 4 3 3 2" xfId="40924" hidden="1" xr:uid="{00000000-0005-0000-0000-0000E3500000}"/>
    <cellStyle name="20% - Accent6 4 3 3 2" xfId="41262" hidden="1" xr:uid="{00000000-0005-0000-0000-0000E4500000}"/>
    <cellStyle name="20% - Accent6 4 3 3 2" xfId="41599" hidden="1" xr:uid="{00000000-0005-0000-0000-0000E5500000}"/>
    <cellStyle name="20% - Accent6 4 3 3 2" xfId="42164" hidden="1" xr:uid="{00000000-0005-0000-0000-0000E6500000}"/>
    <cellStyle name="20% - Accent6 4 3 3 2" xfId="42279" hidden="1" xr:uid="{00000000-0005-0000-0000-0000E7500000}"/>
    <cellStyle name="20% - Accent6 4 3 3 2" xfId="43002" hidden="1" xr:uid="{00000000-0005-0000-0000-0000E8500000}"/>
    <cellStyle name="20% - Accent6 4 3 3 2" xfId="43175" hidden="1" xr:uid="{00000000-0005-0000-0000-0000E9500000}"/>
    <cellStyle name="20% - Accent6 4 3 3 2" xfId="43568" hidden="1" xr:uid="{00000000-0005-0000-0000-0000EA500000}"/>
    <cellStyle name="20% - Accent6 4 3 3 2" xfId="43716" hidden="1" xr:uid="{00000000-0005-0000-0000-0000EB500000}"/>
    <cellStyle name="20% - Accent6 4 3 3 2" xfId="44054" hidden="1" xr:uid="{00000000-0005-0000-0000-0000EC500000}"/>
    <cellStyle name="20% - Accent6 4 3 3 2" xfId="44391" hidden="1" xr:uid="{00000000-0005-0000-0000-0000ED500000}"/>
    <cellStyle name="20% - Accent6 4 3 3 2" xfId="38635" hidden="1" xr:uid="{00000000-0005-0000-0000-0000EE500000}"/>
    <cellStyle name="20% - Accent6 4 3 3 2" xfId="32797" hidden="1" xr:uid="{00000000-0005-0000-0000-0000EF500000}"/>
    <cellStyle name="20% - Accent6 4 3 3 2" xfId="30305" hidden="1" xr:uid="{00000000-0005-0000-0000-0000F0500000}"/>
    <cellStyle name="20% - Accent6 4 3 3 2" xfId="29662" hidden="1" xr:uid="{00000000-0005-0000-0000-0000F1500000}"/>
    <cellStyle name="20% - Accent6 4 3 3 2" xfId="28436" hidden="1" xr:uid="{00000000-0005-0000-0000-0000F2500000}"/>
    <cellStyle name="20% - Accent6 4 3 3 2" xfId="27868" hidden="1" xr:uid="{00000000-0005-0000-0000-0000F3500000}"/>
    <cellStyle name="20% - Accent6 4 3 3 2" xfId="26712" hidden="1" xr:uid="{00000000-0005-0000-0000-0000F4500000}"/>
    <cellStyle name="20% - Accent6 4 3 3 2" xfId="25608" hidden="1" xr:uid="{00000000-0005-0000-0000-0000F5500000}"/>
    <cellStyle name="20% - Accent6 4 3 3 2" xfId="45094" hidden="1" xr:uid="{00000000-0005-0000-0000-0000F6500000}"/>
    <cellStyle name="20% - Accent6 4 3 3 2" xfId="45209" hidden="1" xr:uid="{00000000-0005-0000-0000-0000F7500000}"/>
    <cellStyle name="20% - Accent6 4 3 3 2" xfId="45932" hidden="1" xr:uid="{00000000-0005-0000-0000-0000F8500000}"/>
    <cellStyle name="20% - Accent6 4 3 3 2" xfId="46105" hidden="1" xr:uid="{00000000-0005-0000-0000-0000F9500000}"/>
    <cellStyle name="20% - Accent6 4 3 3 2" xfId="46498" hidden="1" xr:uid="{00000000-0005-0000-0000-0000FA500000}"/>
    <cellStyle name="20% - Accent6 4 3 3 2" xfId="46646" hidden="1" xr:uid="{00000000-0005-0000-0000-0000FB500000}"/>
    <cellStyle name="20% - Accent6 4 3 3 2" xfId="46984" hidden="1" xr:uid="{00000000-0005-0000-0000-0000FC500000}"/>
    <cellStyle name="20% - Accent6 4 3 3 2" xfId="47321" hidden="1" xr:uid="{00000000-0005-0000-0000-0000FD500000}"/>
    <cellStyle name="20% - Accent6 4 3 3 2" xfId="47886" hidden="1" xr:uid="{00000000-0005-0000-0000-0000FE500000}"/>
    <cellStyle name="20% - Accent6 4 3 3 2" xfId="48001" hidden="1" xr:uid="{00000000-0005-0000-0000-0000FF500000}"/>
    <cellStyle name="20% - Accent6 4 3 3 2" xfId="48724" hidden="1" xr:uid="{00000000-0005-0000-0000-000000510000}"/>
    <cellStyle name="20% - Accent6 4 3 3 2" xfId="48897" hidden="1" xr:uid="{00000000-0005-0000-0000-000001510000}"/>
    <cellStyle name="20% - Accent6 4 3 3 2" xfId="49290" hidden="1" xr:uid="{00000000-0005-0000-0000-000002510000}"/>
    <cellStyle name="20% - Accent6 4 3 3 2" xfId="49438" hidden="1" xr:uid="{00000000-0005-0000-0000-000003510000}"/>
    <cellStyle name="20% - Accent6 4 3 3 2" xfId="49776" hidden="1" xr:uid="{00000000-0005-0000-0000-000004510000}"/>
    <cellStyle name="20% - Accent6 4 3 3 2" xfId="50113" hidden="1" xr:uid="{00000000-0005-0000-0000-000005510000}"/>
    <cellStyle name="20% - Accent6 5 2" xfId="617" hidden="1" xr:uid="{00000000-0005-0000-0000-000006510000}"/>
    <cellStyle name="20% - Accent6 5 2" xfId="801" hidden="1" xr:uid="{00000000-0005-0000-0000-000007510000}"/>
    <cellStyle name="20% - Accent6 5 2" xfId="2819" hidden="1" xr:uid="{00000000-0005-0000-0000-000008510000}"/>
    <cellStyle name="20% - Accent6 5 2" xfId="3183" hidden="1" xr:uid="{00000000-0005-0000-0000-000009510000}"/>
    <cellStyle name="20% - Accent6 5 2" xfId="4347" hidden="1" xr:uid="{00000000-0005-0000-0000-00000A510000}"/>
    <cellStyle name="20% - Accent6 5 2" xfId="4803" hidden="1" xr:uid="{00000000-0005-0000-0000-00000B510000}"/>
    <cellStyle name="20% - Accent6 5 2" xfId="5645" hidden="1" xr:uid="{00000000-0005-0000-0000-00000C510000}"/>
    <cellStyle name="20% - Accent6 5 2" xfId="6657" hidden="1" xr:uid="{00000000-0005-0000-0000-00000D510000}"/>
    <cellStyle name="20% - Accent6 5 2" xfId="8066" hidden="1" xr:uid="{00000000-0005-0000-0000-00000E510000}"/>
    <cellStyle name="20% - Accent6 5 2" xfId="8181" hidden="1" xr:uid="{00000000-0005-0000-0000-00000F510000}"/>
    <cellStyle name="20% - Accent6 5 2" xfId="8904" hidden="1" xr:uid="{00000000-0005-0000-0000-000010510000}"/>
    <cellStyle name="20% - Accent6 5 2" xfId="9077" hidden="1" xr:uid="{00000000-0005-0000-0000-000011510000}"/>
    <cellStyle name="20% - Accent6 5 2" xfId="9470" hidden="1" xr:uid="{00000000-0005-0000-0000-000012510000}"/>
    <cellStyle name="20% - Accent6 5 2" xfId="9618" hidden="1" xr:uid="{00000000-0005-0000-0000-000013510000}"/>
    <cellStyle name="20% - Accent6 5 2" xfId="9956" hidden="1" xr:uid="{00000000-0005-0000-0000-000014510000}"/>
    <cellStyle name="20% - Accent6 5 2" xfId="10293" hidden="1" xr:uid="{00000000-0005-0000-0000-000015510000}"/>
    <cellStyle name="20% - Accent6 5 2" xfId="10858" hidden="1" xr:uid="{00000000-0005-0000-0000-000016510000}"/>
    <cellStyle name="20% - Accent6 5 2" xfId="10973" hidden="1" xr:uid="{00000000-0005-0000-0000-000017510000}"/>
    <cellStyle name="20% - Accent6 5 2" xfId="11696" hidden="1" xr:uid="{00000000-0005-0000-0000-000018510000}"/>
    <cellStyle name="20% - Accent6 5 2" xfId="11869" hidden="1" xr:uid="{00000000-0005-0000-0000-000019510000}"/>
    <cellStyle name="20% - Accent6 5 2" xfId="12262" hidden="1" xr:uid="{00000000-0005-0000-0000-00001A510000}"/>
    <cellStyle name="20% - Accent6 5 2" xfId="12410" hidden="1" xr:uid="{00000000-0005-0000-0000-00001B510000}"/>
    <cellStyle name="20% - Accent6 5 2" xfId="12748" hidden="1" xr:uid="{00000000-0005-0000-0000-00001C510000}"/>
    <cellStyle name="20% - Accent6 5 2" xfId="13085" hidden="1" xr:uid="{00000000-0005-0000-0000-00001D510000}"/>
    <cellStyle name="20% - Accent6 5 2" xfId="7267" hidden="1" xr:uid="{00000000-0005-0000-0000-00001E510000}"/>
    <cellStyle name="20% - Accent6 5 2" xfId="6896" hidden="1" xr:uid="{00000000-0005-0000-0000-00001F510000}"/>
    <cellStyle name="20% - Accent6 5 2" xfId="4744" hidden="1" xr:uid="{00000000-0005-0000-0000-000020510000}"/>
    <cellStyle name="20% - Accent6 5 2" xfId="4211" hidden="1" xr:uid="{00000000-0005-0000-0000-000021510000}"/>
    <cellStyle name="20% - Accent6 5 2" xfId="3099" hidden="1" xr:uid="{00000000-0005-0000-0000-000022510000}"/>
    <cellStyle name="20% - Accent6 5 2" xfId="2630" hidden="1" xr:uid="{00000000-0005-0000-0000-000023510000}"/>
    <cellStyle name="20% - Accent6 5 2" xfId="1438" hidden="1" xr:uid="{00000000-0005-0000-0000-000024510000}"/>
    <cellStyle name="20% - Accent6 5 2" xfId="390" hidden="1" xr:uid="{00000000-0005-0000-0000-000025510000}"/>
    <cellStyle name="20% - Accent6 5 2" xfId="14221" hidden="1" xr:uid="{00000000-0005-0000-0000-000026510000}"/>
    <cellStyle name="20% - Accent6 5 2" xfId="14336" hidden="1" xr:uid="{00000000-0005-0000-0000-000027510000}"/>
    <cellStyle name="20% - Accent6 5 2" xfId="15059" hidden="1" xr:uid="{00000000-0005-0000-0000-000028510000}"/>
    <cellStyle name="20% - Accent6 5 2" xfId="15232" hidden="1" xr:uid="{00000000-0005-0000-0000-000029510000}"/>
    <cellStyle name="20% - Accent6 5 2" xfId="15625" hidden="1" xr:uid="{00000000-0005-0000-0000-00002A510000}"/>
    <cellStyle name="20% - Accent6 5 2" xfId="15773" hidden="1" xr:uid="{00000000-0005-0000-0000-00002B510000}"/>
    <cellStyle name="20% - Accent6 5 2" xfId="16111" hidden="1" xr:uid="{00000000-0005-0000-0000-00002C510000}"/>
    <cellStyle name="20% - Accent6 5 2" xfId="16448" hidden="1" xr:uid="{00000000-0005-0000-0000-00002D510000}"/>
    <cellStyle name="20% - Accent6 5 2" xfId="17013" hidden="1" xr:uid="{00000000-0005-0000-0000-00002E510000}"/>
    <cellStyle name="20% - Accent6 5 2" xfId="17128" hidden="1" xr:uid="{00000000-0005-0000-0000-00002F510000}"/>
    <cellStyle name="20% - Accent6 5 2" xfId="17851" hidden="1" xr:uid="{00000000-0005-0000-0000-000030510000}"/>
    <cellStyle name="20% - Accent6 5 2" xfId="18024" hidden="1" xr:uid="{00000000-0005-0000-0000-000031510000}"/>
    <cellStyle name="20% - Accent6 5 2" xfId="18417" hidden="1" xr:uid="{00000000-0005-0000-0000-000032510000}"/>
    <cellStyle name="20% - Accent6 5 2" xfId="18565" hidden="1" xr:uid="{00000000-0005-0000-0000-000033510000}"/>
    <cellStyle name="20% - Accent6 5 2" xfId="18903" hidden="1" xr:uid="{00000000-0005-0000-0000-000034510000}"/>
    <cellStyle name="20% - Accent6 5 2" xfId="19240" hidden="1" xr:uid="{00000000-0005-0000-0000-000035510000}"/>
    <cellStyle name="20% - Accent6 5 2" xfId="13530" hidden="1" xr:uid="{00000000-0005-0000-0000-000036510000}"/>
    <cellStyle name="20% - Accent6 5 2" xfId="7692" hidden="1" xr:uid="{00000000-0005-0000-0000-000037510000}"/>
    <cellStyle name="20% - Accent6 5 2" xfId="5201" hidden="1" xr:uid="{00000000-0005-0000-0000-000038510000}"/>
    <cellStyle name="20% - Accent6 5 2" xfId="4563" hidden="1" xr:uid="{00000000-0005-0000-0000-000039510000}"/>
    <cellStyle name="20% - Accent6 5 2" xfId="3331" hidden="1" xr:uid="{00000000-0005-0000-0000-00003A510000}"/>
    <cellStyle name="20% - Accent6 5 2" xfId="2763" hidden="1" xr:uid="{00000000-0005-0000-0000-00003B510000}"/>
    <cellStyle name="20% - Accent6 5 2" xfId="1609" hidden="1" xr:uid="{00000000-0005-0000-0000-00003C510000}"/>
    <cellStyle name="20% - Accent6 5 2" xfId="505" hidden="1" xr:uid="{00000000-0005-0000-0000-00003D510000}"/>
    <cellStyle name="20% - Accent6 5 2" xfId="19943" hidden="1" xr:uid="{00000000-0005-0000-0000-00003E510000}"/>
    <cellStyle name="20% - Accent6 5 2" xfId="20058" hidden="1" xr:uid="{00000000-0005-0000-0000-00003F510000}"/>
    <cellStyle name="20% - Accent6 5 2" xfId="20781" hidden="1" xr:uid="{00000000-0005-0000-0000-000040510000}"/>
    <cellStyle name="20% - Accent6 5 2" xfId="20954" hidden="1" xr:uid="{00000000-0005-0000-0000-000041510000}"/>
    <cellStyle name="20% - Accent6 5 2" xfId="21347" hidden="1" xr:uid="{00000000-0005-0000-0000-000042510000}"/>
    <cellStyle name="20% - Accent6 5 2" xfId="21495" hidden="1" xr:uid="{00000000-0005-0000-0000-000043510000}"/>
    <cellStyle name="20% - Accent6 5 2" xfId="21833" hidden="1" xr:uid="{00000000-0005-0000-0000-000044510000}"/>
    <cellStyle name="20% - Accent6 5 2" xfId="22170" hidden="1" xr:uid="{00000000-0005-0000-0000-000045510000}"/>
    <cellStyle name="20% - Accent6 5 2" xfId="22735" hidden="1" xr:uid="{00000000-0005-0000-0000-000046510000}"/>
    <cellStyle name="20% - Accent6 5 2" xfId="22850" hidden="1" xr:uid="{00000000-0005-0000-0000-000047510000}"/>
    <cellStyle name="20% - Accent6 5 2" xfId="23573" hidden="1" xr:uid="{00000000-0005-0000-0000-000048510000}"/>
    <cellStyle name="20% - Accent6 5 2" xfId="23746" hidden="1" xr:uid="{00000000-0005-0000-0000-000049510000}"/>
    <cellStyle name="20% - Accent6 5 2" xfId="24139" hidden="1" xr:uid="{00000000-0005-0000-0000-00004A510000}"/>
    <cellStyle name="20% - Accent6 5 2" xfId="24287" hidden="1" xr:uid="{00000000-0005-0000-0000-00004B510000}"/>
    <cellStyle name="20% - Accent6 5 2" xfId="24625" hidden="1" xr:uid="{00000000-0005-0000-0000-00004C510000}"/>
    <cellStyle name="20% - Accent6 5 2" xfId="24962" hidden="1" xr:uid="{00000000-0005-0000-0000-00004D510000}"/>
    <cellStyle name="20% - Accent6 5 2" xfId="25745" hidden="1" xr:uid="{00000000-0005-0000-0000-00004E510000}"/>
    <cellStyle name="20% - Accent6 5 2" xfId="25929" hidden="1" xr:uid="{00000000-0005-0000-0000-00004F510000}"/>
    <cellStyle name="20% - Accent6 5 2" xfId="27947" hidden="1" xr:uid="{00000000-0005-0000-0000-000050510000}"/>
    <cellStyle name="20% - Accent6 5 2" xfId="28311" hidden="1" xr:uid="{00000000-0005-0000-0000-000051510000}"/>
    <cellStyle name="20% - Accent6 5 2" xfId="29475" hidden="1" xr:uid="{00000000-0005-0000-0000-000052510000}"/>
    <cellStyle name="20% - Accent6 5 2" xfId="29931" hidden="1" xr:uid="{00000000-0005-0000-0000-000053510000}"/>
    <cellStyle name="20% - Accent6 5 2" xfId="30773" hidden="1" xr:uid="{00000000-0005-0000-0000-000054510000}"/>
    <cellStyle name="20% - Accent6 5 2" xfId="31785" hidden="1" xr:uid="{00000000-0005-0000-0000-000055510000}"/>
    <cellStyle name="20% - Accent6 5 2" xfId="33194" hidden="1" xr:uid="{00000000-0005-0000-0000-000056510000}"/>
    <cellStyle name="20% - Accent6 5 2" xfId="33309" hidden="1" xr:uid="{00000000-0005-0000-0000-000057510000}"/>
    <cellStyle name="20% - Accent6 5 2" xfId="34032" hidden="1" xr:uid="{00000000-0005-0000-0000-000058510000}"/>
    <cellStyle name="20% - Accent6 5 2" xfId="34205" hidden="1" xr:uid="{00000000-0005-0000-0000-000059510000}"/>
    <cellStyle name="20% - Accent6 5 2" xfId="34598" hidden="1" xr:uid="{00000000-0005-0000-0000-00005A510000}"/>
    <cellStyle name="20% - Accent6 5 2" xfId="34746" hidden="1" xr:uid="{00000000-0005-0000-0000-00005B510000}"/>
    <cellStyle name="20% - Accent6 5 2" xfId="35084" hidden="1" xr:uid="{00000000-0005-0000-0000-00005C510000}"/>
    <cellStyle name="20% - Accent6 5 2" xfId="35421" hidden="1" xr:uid="{00000000-0005-0000-0000-00005D510000}"/>
    <cellStyle name="20% - Accent6 5 2" xfId="35986" hidden="1" xr:uid="{00000000-0005-0000-0000-00005E510000}"/>
    <cellStyle name="20% - Accent6 5 2" xfId="36101" hidden="1" xr:uid="{00000000-0005-0000-0000-00005F510000}"/>
    <cellStyle name="20% - Accent6 5 2" xfId="36824" hidden="1" xr:uid="{00000000-0005-0000-0000-000060510000}"/>
    <cellStyle name="20% - Accent6 5 2" xfId="36997" hidden="1" xr:uid="{00000000-0005-0000-0000-000061510000}"/>
    <cellStyle name="20% - Accent6 5 2" xfId="37390" hidden="1" xr:uid="{00000000-0005-0000-0000-000062510000}"/>
    <cellStyle name="20% - Accent6 5 2" xfId="37538" hidden="1" xr:uid="{00000000-0005-0000-0000-000063510000}"/>
    <cellStyle name="20% - Accent6 5 2" xfId="37876" hidden="1" xr:uid="{00000000-0005-0000-0000-000064510000}"/>
    <cellStyle name="20% - Accent6 5 2" xfId="38213" hidden="1" xr:uid="{00000000-0005-0000-0000-000065510000}"/>
    <cellStyle name="20% - Accent6 5 2" xfId="32395" hidden="1" xr:uid="{00000000-0005-0000-0000-000066510000}"/>
    <cellStyle name="20% - Accent6 5 2" xfId="32024" hidden="1" xr:uid="{00000000-0005-0000-0000-000067510000}"/>
    <cellStyle name="20% - Accent6 5 2" xfId="29872" hidden="1" xr:uid="{00000000-0005-0000-0000-000068510000}"/>
    <cellStyle name="20% - Accent6 5 2" xfId="29339" hidden="1" xr:uid="{00000000-0005-0000-0000-000069510000}"/>
    <cellStyle name="20% - Accent6 5 2" xfId="28227" hidden="1" xr:uid="{00000000-0005-0000-0000-00006A510000}"/>
    <cellStyle name="20% - Accent6 5 2" xfId="27758" hidden="1" xr:uid="{00000000-0005-0000-0000-00006B510000}"/>
    <cellStyle name="20% - Accent6 5 2" xfId="26566" hidden="1" xr:uid="{00000000-0005-0000-0000-00006C510000}"/>
    <cellStyle name="20% - Accent6 5 2" xfId="25518" hidden="1" xr:uid="{00000000-0005-0000-0000-00006D510000}"/>
    <cellStyle name="20% - Accent6 5 2" xfId="39349" hidden="1" xr:uid="{00000000-0005-0000-0000-00006E510000}"/>
    <cellStyle name="20% - Accent6 5 2" xfId="39464" hidden="1" xr:uid="{00000000-0005-0000-0000-00006F510000}"/>
    <cellStyle name="20% - Accent6 5 2" xfId="40187" hidden="1" xr:uid="{00000000-0005-0000-0000-000070510000}"/>
    <cellStyle name="20% - Accent6 5 2" xfId="40360" hidden="1" xr:uid="{00000000-0005-0000-0000-000071510000}"/>
    <cellStyle name="20% - Accent6 5 2" xfId="40753" hidden="1" xr:uid="{00000000-0005-0000-0000-000072510000}"/>
    <cellStyle name="20% - Accent6 5 2" xfId="40901" hidden="1" xr:uid="{00000000-0005-0000-0000-000073510000}"/>
    <cellStyle name="20% - Accent6 5 2" xfId="41239" hidden="1" xr:uid="{00000000-0005-0000-0000-000074510000}"/>
    <cellStyle name="20% - Accent6 5 2" xfId="41576" hidden="1" xr:uid="{00000000-0005-0000-0000-000075510000}"/>
    <cellStyle name="20% - Accent6 5 2" xfId="42141" hidden="1" xr:uid="{00000000-0005-0000-0000-000076510000}"/>
    <cellStyle name="20% - Accent6 5 2" xfId="42256" hidden="1" xr:uid="{00000000-0005-0000-0000-000077510000}"/>
    <cellStyle name="20% - Accent6 5 2" xfId="42979" hidden="1" xr:uid="{00000000-0005-0000-0000-000078510000}"/>
    <cellStyle name="20% - Accent6 5 2" xfId="43152" hidden="1" xr:uid="{00000000-0005-0000-0000-000079510000}"/>
    <cellStyle name="20% - Accent6 5 2" xfId="43545" hidden="1" xr:uid="{00000000-0005-0000-0000-00007A510000}"/>
    <cellStyle name="20% - Accent6 5 2" xfId="43693" hidden="1" xr:uid="{00000000-0005-0000-0000-00007B510000}"/>
    <cellStyle name="20% - Accent6 5 2" xfId="44031" hidden="1" xr:uid="{00000000-0005-0000-0000-00007C510000}"/>
    <cellStyle name="20% - Accent6 5 2" xfId="44368" hidden="1" xr:uid="{00000000-0005-0000-0000-00007D510000}"/>
    <cellStyle name="20% - Accent6 5 2" xfId="38658" hidden="1" xr:uid="{00000000-0005-0000-0000-00007E510000}"/>
    <cellStyle name="20% - Accent6 5 2" xfId="32820" hidden="1" xr:uid="{00000000-0005-0000-0000-00007F510000}"/>
    <cellStyle name="20% - Accent6 5 2" xfId="30329" hidden="1" xr:uid="{00000000-0005-0000-0000-000080510000}"/>
    <cellStyle name="20% - Accent6 5 2" xfId="29691" hidden="1" xr:uid="{00000000-0005-0000-0000-000081510000}"/>
    <cellStyle name="20% - Accent6 5 2" xfId="28459" hidden="1" xr:uid="{00000000-0005-0000-0000-000082510000}"/>
    <cellStyle name="20% - Accent6 5 2" xfId="27891" hidden="1" xr:uid="{00000000-0005-0000-0000-000083510000}"/>
    <cellStyle name="20% - Accent6 5 2" xfId="26737" hidden="1" xr:uid="{00000000-0005-0000-0000-000084510000}"/>
    <cellStyle name="20% - Accent6 5 2" xfId="25633" hidden="1" xr:uid="{00000000-0005-0000-0000-000085510000}"/>
    <cellStyle name="20% - Accent6 5 2" xfId="45071" hidden="1" xr:uid="{00000000-0005-0000-0000-000086510000}"/>
    <cellStyle name="20% - Accent6 5 2" xfId="45186" hidden="1" xr:uid="{00000000-0005-0000-0000-000087510000}"/>
    <cellStyle name="20% - Accent6 5 2" xfId="45909" hidden="1" xr:uid="{00000000-0005-0000-0000-000088510000}"/>
    <cellStyle name="20% - Accent6 5 2" xfId="46082" hidden="1" xr:uid="{00000000-0005-0000-0000-000089510000}"/>
    <cellStyle name="20% - Accent6 5 2" xfId="46475" hidden="1" xr:uid="{00000000-0005-0000-0000-00008A510000}"/>
    <cellStyle name="20% - Accent6 5 2" xfId="46623" hidden="1" xr:uid="{00000000-0005-0000-0000-00008B510000}"/>
    <cellStyle name="20% - Accent6 5 2" xfId="46961" hidden="1" xr:uid="{00000000-0005-0000-0000-00008C510000}"/>
    <cellStyle name="20% - Accent6 5 2" xfId="47298" hidden="1" xr:uid="{00000000-0005-0000-0000-00008D510000}"/>
    <cellStyle name="20% - Accent6 5 2" xfId="47863" hidden="1" xr:uid="{00000000-0005-0000-0000-00008E510000}"/>
    <cellStyle name="20% - Accent6 5 2" xfId="47978" hidden="1" xr:uid="{00000000-0005-0000-0000-00008F510000}"/>
    <cellStyle name="20% - Accent6 5 2" xfId="48701" hidden="1" xr:uid="{00000000-0005-0000-0000-000090510000}"/>
    <cellStyle name="20% - Accent6 5 2" xfId="48874" hidden="1" xr:uid="{00000000-0005-0000-0000-000091510000}"/>
    <cellStyle name="20% - Accent6 5 2" xfId="49267" hidden="1" xr:uid="{00000000-0005-0000-0000-000092510000}"/>
    <cellStyle name="20% - Accent6 5 2" xfId="49415" hidden="1" xr:uid="{00000000-0005-0000-0000-000093510000}"/>
    <cellStyle name="20% - Accent6 5 2" xfId="49753" hidden="1" xr:uid="{00000000-0005-0000-0000-000094510000}"/>
    <cellStyle name="20% - Accent6 5 2" xfId="50090" hidden="1" xr:uid="{00000000-0005-0000-0000-000095510000}"/>
    <cellStyle name="20% - Accent6 7" xfId="88" hidden="1" xr:uid="{00000000-0005-0000-0000-000096510000}"/>
    <cellStyle name="20% - Accent6 7" xfId="175" hidden="1" xr:uid="{00000000-0005-0000-0000-000097510000}"/>
    <cellStyle name="20% - Accent6 7" xfId="254" hidden="1" xr:uid="{00000000-0005-0000-0000-000098510000}"/>
    <cellStyle name="20% - Accent6 7" xfId="507" hidden="1" xr:uid="{00000000-0005-0000-0000-000099510000}"/>
    <cellStyle name="20% - Accent6 7" xfId="1882" hidden="1" xr:uid="{00000000-0005-0000-0000-00009A510000}"/>
    <cellStyle name="20% - Accent6 7" xfId="2011" hidden="1" xr:uid="{00000000-0005-0000-0000-00009B510000}"/>
    <cellStyle name="20% - Accent6 7" xfId="2163" hidden="1" xr:uid="{00000000-0005-0000-0000-00009C510000}"/>
    <cellStyle name="20% - Accent6 7" xfId="2551" hidden="1" xr:uid="{00000000-0005-0000-0000-00009D510000}"/>
    <cellStyle name="20% - Accent6 7" xfId="2378" hidden="1" xr:uid="{00000000-0005-0000-0000-00009E510000}"/>
    <cellStyle name="20% - Accent6 7" xfId="1768" hidden="1" xr:uid="{00000000-0005-0000-0000-00009F510000}"/>
    <cellStyle name="20% - Accent6 7" xfId="1300" hidden="1" xr:uid="{00000000-0005-0000-0000-0000A0510000}"/>
    <cellStyle name="20% - Accent6 7" xfId="3569" hidden="1" xr:uid="{00000000-0005-0000-0000-0000A1510000}"/>
    <cellStyle name="20% - Accent6 7" xfId="3712" hidden="1" xr:uid="{00000000-0005-0000-0000-0000A2510000}"/>
    <cellStyle name="20% - Accent6 7" xfId="4009" hidden="1" xr:uid="{00000000-0005-0000-0000-0000A3510000}"/>
    <cellStyle name="20% - Accent6 7" xfId="3891" hidden="1" xr:uid="{00000000-0005-0000-0000-0000A4510000}"/>
    <cellStyle name="20% - Accent6 7" xfId="2318" hidden="1" xr:uid="{00000000-0005-0000-0000-0000A5510000}"/>
    <cellStyle name="20% - Accent6 7" xfId="1397" hidden="1" xr:uid="{00000000-0005-0000-0000-0000A6510000}"/>
    <cellStyle name="20% - Accent6 7" xfId="5037" hidden="1" xr:uid="{00000000-0005-0000-0000-0000A7510000}"/>
    <cellStyle name="20% - Accent6 7" xfId="5227" hidden="1" xr:uid="{00000000-0005-0000-0000-0000A8510000}"/>
    <cellStyle name="20% - Accent6 7" xfId="3848" hidden="1" xr:uid="{00000000-0005-0000-0000-0000A9510000}"/>
    <cellStyle name="20% - Accent6 7" xfId="6065" hidden="1" xr:uid="{00000000-0005-0000-0000-0000AA510000}"/>
    <cellStyle name="20% - Accent6 7" xfId="6235" hidden="1" xr:uid="{00000000-0005-0000-0000-0000AB510000}"/>
    <cellStyle name="20% - Accent6 7" xfId="3818" hidden="1" xr:uid="{00000000-0005-0000-0000-0000AC510000}"/>
    <cellStyle name="20% - Accent6 7" xfId="7055" hidden="1" xr:uid="{00000000-0005-0000-0000-0000AD510000}"/>
    <cellStyle name="20% - Accent6 7" xfId="7744" hidden="1" xr:uid="{00000000-0005-0000-0000-0000AE510000}"/>
    <cellStyle name="20% - Accent6 7" xfId="7827" hidden="1" xr:uid="{00000000-0005-0000-0000-0000AF510000}"/>
    <cellStyle name="20% - Accent6 7" xfId="7904" hidden="1" xr:uid="{00000000-0005-0000-0000-0000B0510000}"/>
    <cellStyle name="20% - Accent6 7" xfId="7982" hidden="1" xr:uid="{00000000-0005-0000-0000-0000B1510000}"/>
    <cellStyle name="20% - Accent6 7" xfId="8566" hidden="1" xr:uid="{00000000-0005-0000-0000-0000B2510000}"/>
    <cellStyle name="20% - Accent6 7" xfId="8643" hidden="1" xr:uid="{00000000-0005-0000-0000-0000B3510000}"/>
    <cellStyle name="20% - Accent6 7" xfId="8722" hidden="1" xr:uid="{00000000-0005-0000-0000-0000B4510000}"/>
    <cellStyle name="20% - Accent6 7" xfId="8856" hidden="1" xr:uid="{00000000-0005-0000-0000-0000B5510000}"/>
    <cellStyle name="20% - Accent6 7" xfId="8807" hidden="1" xr:uid="{00000000-0005-0000-0000-0000B6510000}"/>
    <cellStyle name="20% - Accent6 7" xfId="8519" hidden="1" xr:uid="{00000000-0005-0000-0000-0000B7510000}"/>
    <cellStyle name="20% - Accent6 7" xfId="8282" hidden="1" xr:uid="{00000000-0005-0000-0000-0000B8510000}"/>
    <cellStyle name="20% - Accent6 7" xfId="9238" hidden="1" xr:uid="{00000000-0005-0000-0000-0000B9510000}"/>
    <cellStyle name="20% - Accent6 7" xfId="9316" hidden="1" xr:uid="{00000000-0005-0000-0000-0000BA510000}"/>
    <cellStyle name="20% - Accent6 7" xfId="9427" hidden="1" xr:uid="{00000000-0005-0000-0000-0000BB510000}"/>
    <cellStyle name="20% - Accent6 7" xfId="9395" hidden="1" xr:uid="{00000000-0005-0000-0000-0000BC510000}"/>
    <cellStyle name="20% - Accent6 7" xfId="8783" hidden="1" xr:uid="{00000000-0005-0000-0000-0000BD510000}"/>
    <cellStyle name="20% - Accent6 7" xfId="8334" hidden="1" xr:uid="{00000000-0005-0000-0000-0000BE510000}"/>
    <cellStyle name="20% - Accent6 7" xfId="9770" hidden="1" xr:uid="{00000000-0005-0000-0000-0000BF510000}"/>
    <cellStyle name="20% - Accent6 7" xfId="9848" hidden="1" xr:uid="{00000000-0005-0000-0000-0000C0510000}"/>
    <cellStyle name="20% - Accent6 7" xfId="9380" hidden="1" xr:uid="{00000000-0005-0000-0000-0000C1510000}"/>
    <cellStyle name="20% - Accent6 7" xfId="10107" hidden="1" xr:uid="{00000000-0005-0000-0000-0000C2510000}"/>
    <cellStyle name="20% - Accent6 7" xfId="10185" hidden="1" xr:uid="{00000000-0005-0000-0000-0000C3510000}"/>
    <cellStyle name="20% - Accent6 7" xfId="9375" hidden="1" xr:uid="{00000000-0005-0000-0000-0000C4510000}"/>
    <cellStyle name="20% - Accent6 7" xfId="10444" hidden="1" xr:uid="{00000000-0005-0000-0000-0000C5510000}"/>
    <cellStyle name="20% - Accent6 7" xfId="10536" hidden="1" xr:uid="{00000000-0005-0000-0000-0000C6510000}"/>
    <cellStyle name="20% - Accent6 7" xfId="10619" hidden="1" xr:uid="{00000000-0005-0000-0000-0000C7510000}"/>
    <cellStyle name="20% - Accent6 7" xfId="10696" hidden="1" xr:uid="{00000000-0005-0000-0000-0000C8510000}"/>
    <cellStyle name="20% - Accent6 7" xfId="10774" hidden="1" xr:uid="{00000000-0005-0000-0000-0000C9510000}"/>
    <cellStyle name="20% - Accent6 7" xfId="11358" hidden="1" xr:uid="{00000000-0005-0000-0000-0000CA510000}"/>
    <cellStyle name="20% - Accent6 7" xfId="11435" hidden="1" xr:uid="{00000000-0005-0000-0000-0000CB510000}"/>
    <cellStyle name="20% - Accent6 7" xfId="11514" hidden="1" xr:uid="{00000000-0005-0000-0000-0000CC510000}"/>
    <cellStyle name="20% - Accent6 7" xfId="11648" hidden="1" xr:uid="{00000000-0005-0000-0000-0000CD510000}"/>
    <cellStyle name="20% - Accent6 7" xfId="11599" hidden="1" xr:uid="{00000000-0005-0000-0000-0000CE510000}"/>
    <cellStyle name="20% - Accent6 7" xfId="11311" hidden="1" xr:uid="{00000000-0005-0000-0000-0000CF510000}"/>
    <cellStyle name="20% - Accent6 7" xfId="11074" hidden="1" xr:uid="{00000000-0005-0000-0000-0000D0510000}"/>
    <cellStyle name="20% - Accent6 7" xfId="12030" hidden="1" xr:uid="{00000000-0005-0000-0000-0000D1510000}"/>
    <cellStyle name="20% - Accent6 7" xfId="12108" hidden="1" xr:uid="{00000000-0005-0000-0000-0000D2510000}"/>
    <cellStyle name="20% - Accent6 7" xfId="12219" hidden="1" xr:uid="{00000000-0005-0000-0000-0000D3510000}"/>
    <cellStyle name="20% - Accent6 7" xfId="12187" hidden="1" xr:uid="{00000000-0005-0000-0000-0000D4510000}"/>
    <cellStyle name="20% - Accent6 7" xfId="11575" hidden="1" xr:uid="{00000000-0005-0000-0000-0000D5510000}"/>
    <cellStyle name="20% - Accent6 7" xfId="11126" hidden="1" xr:uid="{00000000-0005-0000-0000-0000D6510000}"/>
    <cellStyle name="20% - Accent6 7" xfId="12562" hidden="1" xr:uid="{00000000-0005-0000-0000-0000D7510000}"/>
    <cellStyle name="20% - Accent6 7" xfId="12640" hidden="1" xr:uid="{00000000-0005-0000-0000-0000D8510000}"/>
    <cellStyle name="20% - Accent6 7" xfId="12172" hidden="1" xr:uid="{00000000-0005-0000-0000-0000D9510000}"/>
    <cellStyle name="20% - Accent6 7" xfId="12899" hidden="1" xr:uid="{00000000-0005-0000-0000-0000DA510000}"/>
    <cellStyle name="20% - Accent6 7" xfId="12977" hidden="1" xr:uid="{00000000-0005-0000-0000-0000DB510000}"/>
    <cellStyle name="20% - Accent6 7" xfId="12167" hidden="1" xr:uid="{00000000-0005-0000-0000-0000DC510000}"/>
    <cellStyle name="20% - Accent6 7" xfId="13236" hidden="1" xr:uid="{00000000-0005-0000-0000-0000DD510000}"/>
    <cellStyle name="20% - Accent6 7" xfId="7603" hidden="1" xr:uid="{00000000-0005-0000-0000-0000DE510000}"/>
    <cellStyle name="20% - Accent6 7" xfId="7520" hidden="1" xr:uid="{00000000-0005-0000-0000-0000DF510000}"/>
    <cellStyle name="20% - Accent6 7" xfId="7441" hidden="1" xr:uid="{00000000-0005-0000-0000-0000E0510000}"/>
    <cellStyle name="20% - Accent6 7" xfId="7358" hidden="1" xr:uid="{00000000-0005-0000-0000-0000E1510000}"/>
    <cellStyle name="20% - Accent6 7" xfId="5590" hidden="1" xr:uid="{00000000-0005-0000-0000-0000E2510000}"/>
    <cellStyle name="20% - Accent6 7" xfId="5502" hidden="1" xr:uid="{00000000-0005-0000-0000-0000E3510000}"/>
    <cellStyle name="20% - Accent6 7" xfId="5413" hidden="1" xr:uid="{00000000-0005-0000-0000-0000E4510000}"/>
    <cellStyle name="20% - Accent6 7" xfId="4947" hidden="1" xr:uid="{00000000-0005-0000-0000-0000E5510000}"/>
    <cellStyle name="20% - Accent6 7" xfId="5309" hidden="1" xr:uid="{00000000-0005-0000-0000-0000E6510000}"/>
    <cellStyle name="20% - Accent6 7" xfId="5771" hidden="1" xr:uid="{00000000-0005-0000-0000-0000E7510000}"/>
    <cellStyle name="20% - Accent6 7" xfId="6507" hidden="1" xr:uid="{00000000-0005-0000-0000-0000E8510000}"/>
    <cellStyle name="20% - Accent6 7" xfId="3791" hidden="1" xr:uid="{00000000-0005-0000-0000-0000E9510000}"/>
    <cellStyle name="20% - Accent6 7" xfId="3579" hidden="1" xr:uid="{00000000-0005-0000-0000-0000EA510000}"/>
    <cellStyle name="20% - Accent6 7" xfId="3366" hidden="1" xr:uid="{00000000-0005-0000-0000-0000EB510000}"/>
    <cellStyle name="20% - Accent6 7" xfId="3416" hidden="1" xr:uid="{00000000-0005-0000-0000-0000EC510000}"/>
    <cellStyle name="20% - Accent6 7" xfId="5341" hidden="1" xr:uid="{00000000-0005-0000-0000-0000ED510000}"/>
    <cellStyle name="20% - Accent6 7" xfId="6368" hidden="1" xr:uid="{00000000-0005-0000-0000-0000EE510000}"/>
    <cellStyle name="20% - Accent6 7" xfId="2110" hidden="1" xr:uid="{00000000-0005-0000-0000-0000EF510000}"/>
    <cellStyle name="20% - Accent6 7" xfId="1892" hidden="1" xr:uid="{00000000-0005-0000-0000-0000F0510000}"/>
    <cellStyle name="20% - Accent6 7" xfId="3434" hidden="1" xr:uid="{00000000-0005-0000-0000-0000F1510000}"/>
    <cellStyle name="20% - Accent6 7" xfId="1053" hidden="1" xr:uid="{00000000-0005-0000-0000-0000F2510000}"/>
    <cellStyle name="20% - Accent6 7" xfId="913" hidden="1" xr:uid="{00000000-0005-0000-0000-0000F3510000}"/>
    <cellStyle name="20% - Accent6 7" xfId="3440" hidden="1" xr:uid="{00000000-0005-0000-0000-0000F4510000}"/>
    <cellStyle name="20% - Accent6 7" xfId="13382" hidden="1" xr:uid="{00000000-0005-0000-0000-0000F5510000}"/>
    <cellStyle name="20% - Accent6 7" xfId="13899" hidden="1" xr:uid="{00000000-0005-0000-0000-0000F6510000}"/>
    <cellStyle name="20% - Accent6 7" xfId="13982" hidden="1" xr:uid="{00000000-0005-0000-0000-0000F7510000}"/>
    <cellStyle name="20% - Accent6 7" xfId="14059" hidden="1" xr:uid="{00000000-0005-0000-0000-0000F8510000}"/>
    <cellStyle name="20% - Accent6 7" xfId="14137" hidden="1" xr:uid="{00000000-0005-0000-0000-0000F9510000}"/>
    <cellStyle name="20% - Accent6 7" xfId="14721" hidden="1" xr:uid="{00000000-0005-0000-0000-0000FA510000}"/>
    <cellStyle name="20% - Accent6 7" xfId="14798" hidden="1" xr:uid="{00000000-0005-0000-0000-0000FB510000}"/>
    <cellStyle name="20% - Accent6 7" xfId="14877" hidden="1" xr:uid="{00000000-0005-0000-0000-0000FC510000}"/>
    <cellStyle name="20% - Accent6 7" xfId="15011" hidden="1" xr:uid="{00000000-0005-0000-0000-0000FD510000}"/>
    <cellStyle name="20% - Accent6 7" xfId="14962" hidden="1" xr:uid="{00000000-0005-0000-0000-0000FE510000}"/>
    <cellStyle name="20% - Accent6 7" xfId="14674" hidden="1" xr:uid="{00000000-0005-0000-0000-0000FF510000}"/>
    <cellStyle name="20% - Accent6 7" xfId="14437" hidden="1" xr:uid="{00000000-0005-0000-0000-000000520000}"/>
    <cellStyle name="20% - Accent6 7" xfId="15393" hidden="1" xr:uid="{00000000-0005-0000-0000-000001520000}"/>
    <cellStyle name="20% - Accent6 7" xfId="15471" hidden="1" xr:uid="{00000000-0005-0000-0000-000002520000}"/>
    <cellStyle name="20% - Accent6 7" xfId="15582" hidden="1" xr:uid="{00000000-0005-0000-0000-000003520000}"/>
    <cellStyle name="20% - Accent6 7" xfId="15550" hidden="1" xr:uid="{00000000-0005-0000-0000-000004520000}"/>
    <cellStyle name="20% - Accent6 7" xfId="14938" hidden="1" xr:uid="{00000000-0005-0000-0000-000005520000}"/>
    <cellStyle name="20% - Accent6 7" xfId="14489" hidden="1" xr:uid="{00000000-0005-0000-0000-000006520000}"/>
    <cellStyle name="20% - Accent6 7" xfId="15925" hidden="1" xr:uid="{00000000-0005-0000-0000-000007520000}"/>
    <cellStyle name="20% - Accent6 7" xfId="16003" hidden="1" xr:uid="{00000000-0005-0000-0000-000008520000}"/>
    <cellStyle name="20% - Accent6 7" xfId="15535" hidden="1" xr:uid="{00000000-0005-0000-0000-000009520000}"/>
    <cellStyle name="20% - Accent6 7" xfId="16262" hidden="1" xr:uid="{00000000-0005-0000-0000-00000A520000}"/>
    <cellStyle name="20% - Accent6 7" xfId="16340" hidden="1" xr:uid="{00000000-0005-0000-0000-00000B520000}"/>
    <cellStyle name="20% - Accent6 7" xfId="15530" hidden="1" xr:uid="{00000000-0005-0000-0000-00000C520000}"/>
    <cellStyle name="20% - Accent6 7" xfId="16599" hidden="1" xr:uid="{00000000-0005-0000-0000-00000D520000}"/>
    <cellStyle name="20% - Accent6 7" xfId="16691" hidden="1" xr:uid="{00000000-0005-0000-0000-00000E520000}"/>
    <cellStyle name="20% - Accent6 7" xfId="16774" hidden="1" xr:uid="{00000000-0005-0000-0000-00000F520000}"/>
    <cellStyle name="20% - Accent6 7" xfId="16851" hidden="1" xr:uid="{00000000-0005-0000-0000-000010520000}"/>
    <cellStyle name="20% - Accent6 7" xfId="16929" hidden="1" xr:uid="{00000000-0005-0000-0000-000011520000}"/>
    <cellStyle name="20% - Accent6 7" xfId="17513" hidden="1" xr:uid="{00000000-0005-0000-0000-000012520000}"/>
    <cellStyle name="20% - Accent6 7" xfId="17590" hidden="1" xr:uid="{00000000-0005-0000-0000-000013520000}"/>
    <cellStyle name="20% - Accent6 7" xfId="17669" hidden="1" xr:uid="{00000000-0005-0000-0000-000014520000}"/>
    <cellStyle name="20% - Accent6 7" xfId="17803" hidden="1" xr:uid="{00000000-0005-0000-0000-000015520000}"/>
    <cellStyle name="20% - Accent6 7" xfId="17754" hidden="1" xr:uid="{00000000-0005-0000-0000-000016520000}"/>
    <cellStyle name="20% - Accent6 7" xfId="17466" hidden="1" xr:uid="{00000000-0005-0000-0000-000017520000}"/>
    <cellStyle name="20% - Accent6 7" xfId="17229" hidden="1" xr:uid="{00000000-0005-0000-0000-000018520000}"/>
    <cellStyle name="20% - Accent6 7" xfId="18185" hidden="1" xr:uid="{00000000-0005-0000-0000-000019520000}"/>
    <cellStyle name="20% - Accent6 7" xfId="18263" hidden="1" xr:uid="{00000000-0005-0000-0000-00001A520000}"/>
    <cellStyle name="20% - Accent6 7" xfId="18374" hidden="1" xr:uid="{00000000-0005-0000-0000-00001B520000}"/>
    <cellStyle name="20% - Accent6 7" xfId="18342" hidden="1" xr:uid="{00000000-0005-0000-0000-00001C520000}"/>
    <cellStyle name="20% - Accent6 7" xfId="17730" hidden="1" xr:uid="{00000000-0005-0000-0000-00001D520000}"/>
    <cellStyle name="20% - Accent6 7" xfId="17281" hidden="1" xr:uid="{00000000-0005-0000-0000-00001E520000}"/>
    <cellStyle name="20% - Accent6 7" xfId="18717" hidden="1" xr:uid="{00000000-0005-0000-0000-00001F520000}"/>
    <cellStyle name="20% - Accent6 7" xfId="18795" hidden="1" xr:uid="{00000000-0005-0000-0000-000020520000}"/>
    <cellStyle name="20% - Accent6 7" xfId="18327" hidden="1" xr:uid="{00000000-0005-0000-0000-000021520000}"/>
    <cellStyle name="20% - Accent6 7" xfId="19054" hidden="1" xr:uid="{00000000-0005-0000-0000-000022520000}"/>
    <cellStyle name="20% - Accent6 7" xfId="19132" hidden="1" xr:uid="{00000000-0005-0000-0000-000023520000}"/>
    <cellStyle name="20% - Accent6 7" xfId="18322" hidden="1" xr:uid="{00000000-0005-0000-0000-000024520000}"/>
    <cellStyle name="20% - Accent6 7" xfId="19391" hidden="1" xr:uid="{00000000-0005-0000-0000-000025520000}"/>
    <cellStyle name="20% - Accent6 7" xfId="13863" hidden="1" xr:uid="{00000000-0005-0000-0000-000026520000}"/>
    <cellStyle name="20% - Accent6 7" xfId="13780" hidden="1" xr:uid="{00000000-0005-0000-0000-000027520000}"/>
    <cellStyle name="20% - Accent6 7" xfId="13701" hidden="1" xr:uid="{00000000-0005-0000-0000-000028520000}"/>
    <cellStyle name="20% - Accent6 7" xfId="13618" hidden="1" xr:uid="{00000000-0005-0000-0000-000029520000}"/>
    <cellStyle name="20% - Accent6 7" xfId="6465" hidden="1" xr:uid="{00000000-0005-0000-0000-00002A520000}"/>
    <cellStyle name="20% - Accent6 7" xfId="6314" hidden="1" xr:uid="{00000000-0005-0000-0000-00002B520000}"/>
    <cellStyle name="20% - Accent6 7" xfId="6061" hidden="1" xr:uid="{00000000-0005-0000-0000-00002C520000}"/>
    <cellStyle name="20% - Accent6 7" xfId="5588" hidden="1" xr:uid="{00000000-0005-0000-0000-00002D520000}"/>
    <cellStyle name="20% - Accent6 7" xfId="5835" hidden="1" xr:uid="{00000000-0005-0000-0000-00002E520000}"/>
    <cellStyle name="20% - Accent6 7" xfId="6568" hidden="1" xr:uid="{00000000-0005-0000-0000-00002F520000}"/>
    <cellStyle name="20% - Accent6 7" xfId="7159" hidden="1" xr:uid="{00000000-0005-0000-0000-000030520000}"/>
    <cellStyle name="20% - Accent6 7" xfId="4131" hidden="1" xr:uid="{00000000-0005-0000-0000-000031520000}"/>
    <cellStyle name="20% - Accent6 7" xfId="4043" hidden="1" xr:uid="{00000000-0005-0000-0000-000032520000}"/>
    <cellStyle name="20% - Accent6 7" xfId="3631" hidden="1" xr:uid="{00000000-0005-0000-0000-000033520000}"/>
    <cellStyle name="20% - Accent6 7" xfId="3931" hidden="1" xr:uid="{00000000-0005-0000-0000-000034520000}"/>
    <cellStyle name="20% - Accent6 7" xfId="5886" hidden="1" xr:uid="{00000000-0005-0000-0000-000035520000}"/>
    <cellStyle name="20% - Accent6 7" xfId="7028" hidden="1" xr:uid="{00000000-0005-0000-0000-000036520000}"/>
    <cellStyle name="20% - Accent6 7" xfId="2439" hidden="1" xr:uid="{00000000-0005-0000-0000-000037520000}"/>
    <cellStyle name="20% - Accent6 7" xfId="2320" hidden="1" xr:uid="{00000000-0005-0000-0000-000038520000}"/>
    <cellStyle name="20% - Accent6 7" xfId="3952" hidden="1" xr:uid="{00000000-0005-0000-0000-000039520000}"/>
    <cellStyle name="20% - Accent6 7" xfId="1195" hidden="1" xr:uid="{00000000-0005-0000-0000-00003A520000}"/>
    <cellStyle name="20% - Accent6 7" xfId="1026" hidden="1" xr:uid="{00000000-0005-0000-0000-00003B520000}"/>
    <cellStyle name="20% - Accent6 7" xfId="3968" hidden="1" xr:uid="{00000000-0005-0000-0000-00003C520000}"/>
    <cellStyle name="20% - Accent6 7" xfId="19529" hidden="1" xr:uid="{00000000-0005-0000-0000-00003D520000}"/>
    <cellStyle name="20% - Accent6 7" xfId="19621" hidden="1" xr:uid="{00000000-0005-0000-0000-00003E520000}"/>
    <cellStyle name="20% - Accent6 7" xfId="19704" hidden="1" xr:uid="{00000000-0005-0000-0000-00003F520000}"/>
    <cellStyle name="20% - Accent6 7" xfId="19781" hidden="1" xr:uid="{00000000-0005-0000-0000-000040520000}"/>
    <cellStyle name="20% - Accent6 7" xfId="19859" hidden="1" xr:uid="{00000000-0005-0000-0000-000041520000}"/>
    <cellStyle name="20% - Accent6 7" xfId="20443" hidden="1" xr:uid="{00000000-0005-0000-0000-000042520000}"/>
    <cellStyle name="20% - Accent6 7" xfId="20520" hidden="1" xr:uid="{00000000-0005-0000-0000-000043520000}"/>
    <cellStyle name="20% - Accent6 7" xfId="20599" hidden="1" xr:uid="{00000000-0005-0000-0000-000044520000}"/>
    <cellStyle name="20% - Accent6 7" xfId="20733" hidden="1" xr:uid="{00000000-0005-0000-0000-000045520000}"/>
    <cellStyle name="20% - Accent6 7" xfId="20684" hidden="1" xr:uid="{00000000-0005-0000-0000-000046520000}"/>
    <cellStyle name="20% - Accent6 7" xfId="20396" hidden="1" xr:uid="{00000000-0005-0000-0000-000047520000}"/>
    <cellStyle name="20% - Accent6 7" xfId="20159" hidden="1" xr:uid="{00000000-0005-0000-0000-000048520000}"/>
    <cellStyle name="20% - Accent6 7" xfId="21115" hidden="1" xr:uid="{00000000-0005-0000-0000-000049520000}"/>
    <cellStyle name="20% - Accent6 7" xfId="21193" hidden="1" xr:uid="{00000000-0005-0000-0000-00004A520000}"/>
    <cellStyle name="20% - Accent6 7" xfId="21304" hidden="1" xr:uid="{00000000-0005-0000-0000-00004B520000}"/>
    <cellStyle name="20% - Accent6 7" xfId="21272" hidden="1" xr:uid="{00000000-0005-0000-0000-00004C520000}"/>
    <cellStyle name="20% - Accent6 7" xfId="20660" hidden="1" xr:uid="{00000000-0005-0000-0000-00004D520000}"/>
    <cellStyle name="20% - Accent6 7" xfId="20211" hidden="1" xr:uid="{00000000-0005-0000-0000-00004E520000}"/>
    <cellStyle name="20% - Accent6 7" xfId="21647" hidden="1" xr:uid="{00000000-0005-0000-0000-00004F520000}"/>
    <cellStyle name="20% - Accent6 7" xfId="21725" hidden="1" xr:uid="{00000000-0005-0000-0000-000050520000}"/>
    <cellStyle name="20% - Accent6 7" xfId="21257" hidden="1" xr:uid="{00000000-0005-0000-0000-000051520000}"/>
    <cellStyle name="20% - Accent6 7" xfId="21984" hidden="1" xr:uid="{00000000-0005-0000-0000-000052520000}"/>
    <cellStyle name="20% - Accent6 7" xfId="22062" hidden="1" xr:uid="{00000000-0005-0000-0000-000053520000}"/>
    <cellStyle name="20% - Accent6 7" xfId="21252" hidden="1" xr:uid="{00000000-0005-0000-0000-000054520000}"/>
    <cellStyle name="20% - Accent6 7" xfId="22321" hidden="1" xr:uid="{00000000-0005-0000-0000-000055520000}"/>
    <cellStyle name="20% - Accent6 7" xfId="22413" hidden="1" xr:uid="{00000000-0005-0000-0000-000056520000}"/>
    <cellStyle name="20% - Accent6 7" xfId="22496" hidden="1" xr:uid="{00000000-0005-0000-0000-000057520000}"/>
    <cellStyle name="20% - Accent6 7" xfId="22573" hidden="1" xr:uid="{00000000-0005-0000-0000-000058520000}"/>
    <cellStyle name="20% - Accent6 7" xfId="22651" hidden="1" xr:uid="{00000000-0005-0000-0000-000059520000}"/>
    <cellStyle name="20% - Accent6 7" xfId="23235" hidden="1" xr:uid="{00000000-0005-0000-0000-00005A520000}"/>
    <cellStyle name="20% - Accent6 7" xfId="23312" hidden="1" xr:uid="{00000000-0005-0000-0000-00005B520000}"/>
    <cellStyle name="20% - Accent6 7" xfId="23391" hidden="1" xr:uid="{00000000-0005-0000-0000-00005C520000}"/>
    <cellStyle name="20% - Accent6 7" xfId="23525" hidden="1" xr:uid="{00000000-0005-0000-0000-00005D520000}"/>
    <cellStyle name="20% - Accent6 7" xfId="23476" hidden="1" xr:uid="{00000000-0005-0000-0000-00005E520000}"/>
    <cellStyle name="20% - Accent6 7" xfId="23188" hidden="1" xr:uid="{00000000-0005-0000-0000-00005F520000}"/>
    <cellStyle name="20% - Accent6 7" xfId="22951" hidden="1" xr:uid="{00000000-0005-0000-0000-000060520000}"/>
    <cellStyle name="20% - Accent6 7" xfId="23907" hidden="1" xr:uid="{00000000-0005-0000-0000-000061520000}"/>
    <cellStyle name="20% - Accent6 7" xfId="23985" hidden="1" xr:uid="{00000000-0005-0000-0000-000062520000}"/>
    <cellStyle name="20% - Accent6 7" xfId="24096" hidden="1" xr:uid="{00000000-0005-0000-0000-000063520000}"/>
    <cellStyle name="20% - Accent6 7" xfId="24064" hidden="1" xr:uid="{00000000-0005-0000-0000-000064520000}"/>
    <cellStyle name="20% - Accent6 7" xfId="23452" hidden="1" xr:uid="{00000000-0005-0000-0000-000065520000}"/>
    <cellStyle name="20% - Accent6 7" xfId="23003" hidden="1" xr:uid="{00000000-0005-0000-0000-000066520000}"/>
    <cellStyle name="20% - Accent6 7" xfId="24439" hidden="1" xr:uid="{00000000-0005-0000-0000-000067520000}"/>
    <cellStyle name="20% - Accent6 7" xfId="24517" hidden="1" xr:uid="{00000000-0005-0000-0000-000068520000}"/>
    <cellStyle name="20% - Accent6 7" xfId="24049" hidden="1" xr:uid="{00000000-0005-0000-0000-000069520000}"/>
    <cellStyle name="20% - Accent6 7" xfId="24776" hidden="1" xr:uid="{00000000-0005-0000-0000-00006A520000}"/>
    <cellStyle name="20% - Accent6 7" xfId="24854" hidden="1" xr:uid="{00000000-0005-0000-0000-00006B520000}"/>
    <cellStyle name="20% - Accent6 7" xfId="24044" hidden="1" xr:uid="{00000000-0005-0000-0000-00006C520000}"/>
    <cellStyle name="20% - Accent6 7" xfId="25113" hidden="1" xr:uid="{00000000-0005-0000-0000-00006D520000}"/>
    <cellStyle name="20% - Accent6 7" xfId="25216" hidden="1" xr:uid="{00000000-0005-0000-0000-00006E520000}"/>
    <cellStyle name="20% - Accent6 7" xfId="25303" hidden="1" xr:uid="{00000000-0005-0000-0000-00006F520000}"/>
    <cellStyle name="20% - Accent6 7" xfId="25382" hidden="1" xr:uid="{00000000-0005-0000-0000-000070520000}"/>
    <cellStyle name="20% - Accent6 7" xfId="25635" hidden="1" xr:uid="{00000000-0005-0000-0000-000071520000}"/>
    <cellStyle name="20% - Accent6 7" xfId="27010" hidden="1" xr:uid="{00000000-0005-0000-0000-000072520000}"/>
    <cellStyle name="20% - Accent6 7" xfId="27139" hidden="1" xr:uid="{00000000-0005-0000-0000-000073520000}"/>
    <cellStyle name="20% - Accent6 7" xfId="27291" hidden="1" xr:uid="{00000000-0005-0000-0000-000074520000}"/>
    <cellStyle name="20% - Accent6 7" xfId="27679" hidden="1" xr:uid="{00000000-0005-0000-0000-000075520000}"/>
    <cellStyle name="20% - Accent6 7" xfId="27506" hidden="1" xr:uid="{00000000-0005-0000-0000-000076520000}"/>
    <cellStyle name="20% - Accent6 7" xfId="26896" hidden="1" xr:uid="{00000000-0005-0000-0000-000077520000}"/>
    <cellStyle name="20% - Accent6 7" xfId="26428" hidden="1" xr:uid="{00000000-0005-0000-0000-000078520000}"/>
    <cellStyle name="20% - Accent6 7" xfId="28697" hidden="1" xr:uid="{00000000-0005-0000-0000-000079520000}"/>
    <cellStyle name="20% - Accent6 7" xfId="28840" hidden="1" xr:uid="{00000000-0005-0000-0000-00007A520000}"/>
    <cellStyle name="20% - Accent6 7" xfId="29137" hidden="1" xr:uid="{00000000-0005-0000-0000-00007B520000}"/>
    <cellStyle name="20% - Accent6 7" xfId="29019" hidden="1" xr:uid="{00000000-0005-0000-0000-00007C520000}"/>
    <cellStyle name="20% - Accent6 7" xfId="27446" hidden="1" xr:uid="{00000000-0005-0000-0000-00007D520000}"/>
    <cellStyle name="20% - Accent6 7" xfId="26525" hidden="1" xr:uid="{00000000-0005-0000-0000-00007E520000}"/>
    <cellStyle name="20% - Accent6 7" xfId="30165" hidden="1" xr:uid="{00000000-0005-0000-0000-00007F520000}"/>
    <cellStyle name="20% - Accent6 7" xfId="30355" hidden="1" xr:uid="{00000000-0005-0000-0000-000080520000}"/>
    <cellStyle name="20% - Accent6 7" xfId="28976" hidden="1" xr:uid="{00000000-0005-0000-0000-000081520000}"/>
    <cellStyle name="20% - Accent6 7" xfId="31193" hidden="1" xr:uid="{00000000-0005-0000-0000-000082520000}"/>
    <cellStyle name="20% - Accent6 7" xfId="31363" hidden="1" xr:uid="{00000000-0005-0000-0000-000083520000}"/>
    <cellStyle name="20% - Accent6 7" xfId="28946" hidden="1" xr:uid="{00000000-0005-0000-0000-000084520000}"/>
    <cellStyle name="20% - Accent6 7" xfId="32183" hidden="1" xr:uid="{00000000-0005-0000-0000-000085520000}"/>
    <cellStyle name="20% - Accent6 7" xfId="32872" hidden="1" xr:uid="{00000000-0005-0000-0000-000086520000}"/>
    <cellStyle name="20% - Accent6 7" xfId="32955" hidden="1" xr:uid="{00000000-0005-0000-0000-000087520000}"/>
    <cellStyle name="20% - Accent6 7" xfId="33032" hidden="1" xr:uid="{00000000-0005-0000-0000-000088520000}"/>
    <cellStyle name="20% - Accent6 7" xfId="33110" hidden="1" xr:uid="{00000000-0005-0000-0000-000089520000}"/>
    <cellStyle name="20% - Accent6 7" xfId="33694" hidden="1" xr:uid="{00000000-0005-0000-0000-00008A520000}"/>
    <cellStyle name="20% - Accent6 7" xfId="33771" hidden="1" xr:uid="{00000000-0005-0000-0000-00008B520000}"/>
    <cellStyle name="20% - Accent6 7" xfId="33850" hidden="1" xr:uid="{00000000-0005-0000-0000-00008C520000}"/>
    <cellStyle name="20% - Accent6 7" xfId="33984" hidden="1" xr:uid="{00000000-0005-0000-0000-00008D520000}"/>
    <cellStyle name="20% - Accent6 7" xfId="33935" hidden="1" xr:uid="{00000000-0005-0000-0000-00008E520000}"/>
    <cellStyle name="20% - Accent6 7" xfId="33647" hidden="1" xr:uid="{00000000-0005-0000-0000-00008F520000}"/>
    <cellStyle name="20% - Accent6 7" xfId="33410" hidden="1" xr:uid="{00000000-0005-0000-0000-000090520000}"/>
    <cellStyle name="20% - Accent6 7" xfId="34366" hidden="1" xr:uid="{00000000-0005-0000-0000-000091520000}"/>
    <cellStyle name="20% - Accent6 7" xfId="34444" hidden="1" xr:uid="{00000000-0005-0000-0000-000092520000}"/>
    <cellStyle name="20% - Accent6 7" xfId="34555" hidden="1" xr:uid="{00000000-0005-0000-0000-000093520000}"/>
    <cellStyle name="20% - Accent6 7" xfId="34523" hidden="1" xr:uid="{00000000-0005-0000-0000-000094520000}"/>
    <cellStyle name="20% - Accent6 7" xfId="33911" hidden="1" xr:uid="{00000000-0005-0000-0000-000095520000}"/>
    <cellStyle name="20% - Accent6 7" xfId="33462" hidden="1" xr:uid="{00000000-0005-0000-0000-000096520000}"/>
    <cellStyle name="20% - Accent6 7" xfId="34898" hidden="1" xr:uid="{00000000-0005-0000-0000-000097520000}"/>
    <cellStyle name="20% - Accent6 7" xfId="34976" hidden="1" xr:uid="{00000000-0005-0000-0000-000098520000}"/>
    <cellStyle name="20% - Accent6 7" xfId="34508" hidden="1" xr:uid="{00000000-0005-0000-0000-000099520000}"/>
    <cellStyle name="20% - Accent6 7" xfId="35235" hidden="1" xr:uid="{00000000-0005-0000-0000-00009A520000}"/>
    <cellStyle name="20% - Accent6 7" xfId="35313" hidden="1" xr:uid="{00000000-0005-0000-0000-00009B520000}"/>
    <cellStyle name="20% - Accent6 7" xfId="34503" hidden="1" xr:uid="{00000000-0005-0000-0000-00009C520000}"/>
    <cellStyle name="20% - Accent6 7" xfId="35572" hidden="1" xr:uid="{00000000-0005-0000-0000-00009D520000}"/>
    <cellStyle name="20% - Accent6 7" xfId="35664" hidden="1" xr:uid="{00000000-0005-0000-0000-00009E520000}"/>
    <cellStyle name="20% - Accent6 7" xfId="35747" hidden="1" xr:uid="{00000000-0005-0000-0000-00009F520000}"/>
    <cellStyle name="20% - Accent6 7" xfId="35824" hidden="1" xr:uid="{00000000-0005-0000-0000-0000A0520000}"/>
    <cellStyle name="20% - Accent6 7" xfId="35902" hidden="1" xr:uid="{00000000-0005-0000-0000-0000A1520000}"/>
    <cellStyle name="20% - Accent6 7" xfId="36486" hidden="1" xr:uid="{00000000-0005-0000-0000-0000A2520000}"/>
    <cellStyle name="20% - Accent6 7" xfId="36563" hidden="1" xr:uid="{00000000-0005-0000-0000-0000A3520000}"/>
    <cellStyle name="20% - Accent6 7" xfId="36642" hidden="1" xr:uid="{00000000-0005-0000-0000-0000A4520000}"/>
    <cellStyle name="20% - Accent6 7" xfId="36776" hidden="1" xr:uid="{00000000-0005-0000-0000-0000A5520000}"/>
    <cellStyle name="20% - Accent6 7" xfId="36727" hidden="1" xr:uid="{00000000-0005-0000-0000-0000A6520000}"/>
    <cellStyle name="20% - Accent6 7" xfId="36439" hidden="1" xr:uid="{00000000-0005-0000-0000-0000A7520000}"/>
    <cellStyle name="20% - Accent6 7" xfId="36202" hidden="1" xr:uid="{00000000-0005-0000-0000-0000A8520000}"/>
    <cellStyle name="20% - Accent6 7" xfId="37158" hidden="1" xr:uid="{00000000-0005-0000-0000-0000A9520000}"/>
    <cellStyle name="20% - Accent6 7" xfId="37236" hidden="1" xr:uid="{00000000-0005-0000-0000-0000AA520000}"/>
    <cellStyle name="20% - Accent6 7" xfId="37347" hidden="1" xr:uid="{00000000-0005-0000-0000-0000AB520000}"/>
    <cellStyle name="20% - Accent6 7" xfId="37315" hidden="1" xr:uid="{00000000-0005-0000-0000-0000AC520000}"/>
    <cellStyle name="20% - Accent6 7" xfId="36703" hidden="1" xr:uid="{00000000-0005-0000-0000-0000AD520000}"/>
    <cellStyle name="20% - Accent6 7" xfId="36254" hidden="1" xr:uid="{00000000-0005-0000-0000-0000AE520000}"/>
    <cellStyle name="20% - Accent6 7" xfId="37690" hidden="1" xr:uid="{00000000-0005-0000-0000-0000AF520000}"/>
    <cellStyle name="20% - Accent6 7" xfId="37768" hidden="1" xr:uid="{00000000-0005-0000-0000-0000B0520000}"/>
    <cellStyle name="20% - Accent6 7" xfId="37300" hidden="1" xr:uid="{00000000-0005-0000-0000-0000B1520000}"/>
    <cellStyle name="20% - Accent6 7" xfId="38027" hidden="1" xr:uid="{00000000-0005-0000-0000-0000B2520000}"/>
    <cellStyle name="20% - Accent6 7" xfId="38105" hidden="1" xr:uid="{00000000-0005-0000-0000-0000B3520000}"/>
    <cellStyle name="20% - Accent6 7" xfId="37295" hidden="1" xr:uid="{00000000-0005-0000-0000-0000B4520000}"/>
    <cellStyle name="20% - Accent6 7" xfId="38364" hidden="1" xr:uid="{00000000-0005-0000-0000-0000B5520000}"/>
    <cellStyle name="20% - Accent6 7" xfId="32731" hidden="1" xr:uid="{00000000-0005-0000-0000-0000B6520000}"/>
    <cellStyle name="20% - Accent6 7" xfId="32648" hidden="1" xr:uid="{00000000-0005-0000-0000-0000B7520000}"/>
    <cellStyle name="20% - Accent6 7" xfId="32569" hidden="1" xr:uid="{00000000-0005-0000-0000-0000B8520000}"/>
    <cellStyle name="20% - Accent6 7" xfId="32486" hidden="1" xr:uid="{00000000-0005-0000-0000-0000B9520000}"/>
    <cellStyle name="20% - Accent6 7" xfId="30718" hidden="1" xr:uid="{00000000-0005-0000-0000-0000BA520000}"/>
    <cellStyle name="20% - Accent6 7" xfId="30630" hidden="1" xr:uid="{00000000-0005-0000-0000-0000BB520000}"/>
    <cellStyle name="20% - Accent6 7" xfId="30541" hidden="1" xr:uid="{00000000-0005-0000-0000-0000BC520000}"/>
    <cellStyle name="20% - Accent6 7" xfId="30075" hidden="1" xr:uid="{00000000-0005-0000-0000-0000BD520000}"/>
    <cellStyle name="20% - Accent6 7" xfId="30437" hidden="1" xr:uid="{00000000-0005-0000-0000-0000BE520000}"/>
    <cellStyle name="20% - Accent6 7" xfId="30899" hidden="1" xr:uid="{00000000-0005-0000-0000-0000BF520000}"/>
    <cellStyle name="20% - Accent6 7" xfId="31635" hidden="1" xr:uid="{00000000-0005-0000-0000-0000C0520000}"/>
    <cellStyle name="20% - Accent6 7" xfId="28919" hidden="1" xr:uid="{00000000-0005-0000-0000-0000C1520000}"/>
    <cellStyle name="20% - Accent6 7" xfId="28707" hidden="1" xr:uid="{00000000-0005-0000-0000-0000C2520000}"/>
    <cellStyle name="20% - Accent6 7" xfId="28494" hidden="1" xr:uid="{00000000-0005-0000-0000-0000C3520000}"/>
    <cellStyle name="20% - Accent6 7" xfId="28544" hidden="1" xr:uid="{00000000-0005-0000-0000-0000C4520000}"/>
    <cellStyle name="20% - Accent6 7" xfId="30469" hidden="1" xr:uid="{00000000-0005-0000-0000-0000C5520000}"/>
    <cellStyle name="20% - Accent6 7" xfId="31496" hidden="1" xr:uid="{00000000-0005-0000-0000-0000C6520000}"/>
    <cellStyle name="20% - Accent6 7" xfId="27238" hidden="1" xr:uid="{00000000-0005-0000-0000-0000C7520000}"/>
    <cellStyle name="20% - Accent6 7" xfId="27020" hidden="1" xr:uid="{00000000-0005-0000-0000-0000C8520000}"/>
    <cellStyle name="20% - Accent6 7" xfId="28562" hidden="1" xr:uid="{00000000-0005-0000-0000-0000C9520000}"/>
    <cellStyle name="20% - Accent6 7" xfId="26181" hidden="1" xr:uid="{00000000-0005-0000-0000-0000CA520000}"/>
    <cellStyle name="20% - Accent6 7" xfId="26041" hidden="1" xr:uid="{00000000-0005-0000-0000-0000CB520000}"/>
    <cellStyle name="20% - Accent6 7" xfId="28568" hidden="1" xr:uid="{00000000-0005-0000-0000-0000CC520000}"/>
    <cellStyle name="20% - Accent6 7" xfId="38510" hidden="1" xr:uid="{00000000-0005-0000-0000-0000CD520000}"/>
    <cellStyle name="20% - Accent6 7" xfId="39027" hidden="1" xr:uid="{00000000-0005-0000-0000-0000CE520000}"/>
    <cellStyle name="20% - Accent6 7" xfId="39110" hidden="1" xr:uid="{00000000-0005-0000-0000-0000CF520000}"/>
    <cellStyle name="20% - Accent6 7" xfId="39187" hidden="1" xr:uid="{00000000-0005-0000-0000-0000D0520000}"/>
    <cellStyle name="20% - Accent6 7" xfId="39265" hidden="1" xr:uid="{00000000-0005-0000-0000-0000D1520000}"/>
    <cellStyle name="20% - Accent6 7" xfId="39849" hidden="1" xr:uid="{00000000-0005-0000-0000-0000D2520000}"/>
    <cellStyle name="20% - Accent6 7" xfId="39926" hidden="1" xr:uid="{00000000-0005-0000-0000-0000D3520000}"/>
    <cellStyle name="20% - Accent6 7" xfId="40005" hidden="1" xr:uid="{00000000-0005-0000-0000-0000D4520000}"/>
    <cellStyle name="20% - Accent6 7" xfId="40139" hidden="1" xr:uid="{00000000-0005-0000-0000-0000D5520000}"/>
    <cellStyle name="20% - Accent6 7" xfId="40090" hidden="1" xr:uid="{00000000-0005-0000-0000-0000D6520000}"/>
    <cellStyle name="20% - Accent6 7" xfId="39802" hidden="1" xr:uid="{00000000-0005-0000-0000-0000D7520000}"/>
    <cellStyle name="20% - Accent6 7" xfId="39565" hidden="1" xr:uid="{00000000-0005-0000-0000-0000D8520000}"/>
    <cellStyle name="20% - Accent6 7" xfId="40521" hidden="1" xr:uid="{00000000-0005-0000-0000-0000D9520000}"/>
    <cellStyle name="20% - Accent6 7" xfId="40599" hidden="1" xr:uid="{00000000-0005-0000-0000-0000DA520000}"/>
    <cellStyle name="20% - Accent6 7" xfId="40710" hidden="1" xr:uid="{00000000-0005-0000-0000-0000DB520000}"/>
    <cellStyle name="20% - Accent6 7" xfId="40678" hidden="1" xr:uid="{00000000-0005-0000-0000-0000DC520000}"/>
    <cellStyle name="20% - Accent6 7" xfId="40066" hidden="1" xr:uid="{00000000-0005-0000-0000-0000DD520000}"/>
    <cellStyle name="20% - Accent6 7" xfId="39617" hidden="1" xr:uid="{00000000-0005-0000-0000-0000DE520000}"/>
    <cellStyle name="20% - Accent6 7" xfId="41053" hidden="1" xr:uid="{00000000-0005-0000-0000-0000DF520000}"/>
    <cellStyle name="20% - Accent6 7" xfId="41131" hidden="1" xr:uid="{00000000-0005-0000-0000-0000E0520000}"/>
    <cellStyle name="20% - Accent6 7" xfId="40663" hidden="1" xr:uid="{00000000-0005-0000-0000-0000E1520000}"/>
    <cellStyle name="20% - Accent6 7" xfId="41390" hidden="1" xr:uid="{00000000-0005-0000-0000-0000E2520000}"/>
    <cellStyle name="20% - Accent6 7" xfId="41468" hidden="1" xr:uid="{00000000-0005-0000-0000-0000E3520000}"/>
    <cellStyle name="20% - Accent6 7" xfId="40658" hidden="1" xr:uid="{00000000-0005-0000-0000-0000E4520000}"/>
    <cellStyle name="20% - Accent6 7" xfId="41727" hidden="1" xr:uid="{00000000-0005-0000-0000-0000E5520000}"/>
    <cellStyle name="20% - Accent6 7" xfId="41819" hidden="1" xr:uid="{00000000-0005-0000-0000-0000E6520000}"/>
    <cellStyle name="20% - Accent6 7" xfId="41902" hidden="1" xr:uid="{00000000-0005-0000-0000-0000E7520000}"/>
    <cellStyle name="20% - Accent6 7" xfId="41979" hidden="1" xr:uid="{00000000-0005-0000-0000-0000E8520000}"/>
    <cellStyle name="20% - Accent6 7" xfId="42057" hidden="1" xr:uid="{00000000-0005-0000-0000-0000E9520000}"/>
    <cellStyle name="20% - Accent6 7" xfId="42641" hidden="1" xr:uid="{00000000-0005-0000-0000-0000EA520000}"/>
    <cellStyle name="20% - Accent6 7" xfId="42718" hidden="1" xr:uid="{00000000-0005-0000-0000-0000EB520000}"/>
    <cellStyle name="20% - Accent6 7" xfId="42797" hidden="1" xr:uid="{00000000-0005-0000-0000-0000EC520000}"/>
    <cellStyle name="20% - Accent6 7" xfId="42931" hidden="1" xr:uid="{00000000-0005-0000-0000-0000ED520000}"/>
    <cellStyle name="20% - Accent6 7" xfId="42882" hidden="1" xr:uid="{00000000-0005-0000-0000-0000EE520000}"/>
    <cellStyle name="20% - Accent6 7" xfId="42594" hidden="1" xr:uid="{00000000-0005-0000-0000-0000EF520000}"/>
    <cellStyle name="20% - Accent6 7" xfId="42357" hidden="1" xr:uid="{00000000-0005-0000-0000-0000F0520000}"/>
    <cellStyle name="20% - Accent6 7" xfId="43313" hidden="1" xr:uid="{00000000-0005-0000-0000-0000F1520000}"/>
    <cellStyle name="20% - Accent6 7" xfId="43391" hidden="1" xr:uid="{00000000-0005-0000-0000-0000F2520000}"/>
    <cellStyle name="20% - Accent6 7" xfId="43502" hidden="1" xr:uid="{00000000-0005-0000-0000-0000F3520000}"/>
    <cellStyle name="20% - Accent6 7" xfId="43470" hidden="1" xr:uid="{00000000-0005-0000-0000-0000F4520000}"/>
    <cellStyle name="20% - Accent6 7" xfId="42858" hidden="1" xr:uid="{00000000-0005-0000-0000-0000F5520000}"/>
    <cellStyle name="20% - Accent6 7" xfId="42409" hidden="1" xr:uid="{00000000-0005-0000-0000-0000F6520000}"/>
    <cellStyle name="20% - Accent6 7" xfId="43845" hidden="1" xr:uid="{00000000-0005-0000-0000-0000F7520000}"/>
    <cellStyle name="20% - Accent6 7" xfId="43923" hidden="1" xr:uid="{00000000-0005-0000-0000-0000F8520000}"/>
    <cellStyle name="20% - Accent6 7" xfId="43455" hidden="1" xr:uid="{00000000-0005-0000-0000-0000F9520000}"/>
    <cellStyle name="20% - Accent6 7" xfId="44182" hidden="1" xr:uid="{00000000-0005-0000-0000-0000FA520000}"/>
    <cellStyle name="20% - Accent6 7" xfId="44260" hidden="1" xr:uid="{00000000-0005-0000-0000-0000FB520000}"/>
    <cellStyle name="20% - Accent6 7" xfId="43450" hidden="1" xr:uid="{00000000-0005-0000-0000-0000FC520000}"/>
    <cellStyle name="20% - Accent6 7" xfId="44519" hidden="1" xr:uid="{00000000-0005-0000-0000-0000FD520000}"/>
    <cellStyle name="20% - Accent6 7" xfId="38991" hidden="1" xr:uid="{00000000-0005-0000-0000-0000FE520000}"/>
    <cellStyle name="20% - Accent6 7" xfId="38908" hidden="1" xr:uid="{00000000-0005-0000-0000-0000FF520000}"/>
    <cellStyle name="20% - Accent6 7" xfId="38829" hidden="1" xr:uid="{00000000-0005-0000-0000-000000530000}"/>
    <cellStyle name="20% - Accent6 7" xfId="38746" hidden="1" xr:uid="{00000000-0005-0000-0000-000001530000}"/>
    <cellStyle name="20% - Accent6 7" xfId="31593" hidden="1" xr:uid="{00000000-0005-0000-0000-000002530000}"/>
    <cellStyle name="20% - Accent6 7" xfId="31442" hidden="1" xr:uid="{00000000-0005-0000-0000-000003530000}"/>
    <cellStyle name="20% - Accent6 7" xfId="31189" hidden="1" xr:uid="{00000000-0005-0000-0000-000004530000}"/>
    <cellStyle name="20% - Accent6 7" xfId="30716" hidden="1" xr:uid="{00000000-0005-0000-0000-000005530000}"/>
    <cellStyle name="20% - Accent6 7" xfId="30963" hidden="1" xr:uid="{00000000-0005-0000-0000-000006530000}"/>
    <cellStyle name="20% - Accent6 7" xfId="31696" hidden="1" xr:uid="{00000000-0005-0000-0000-000007530000}"/>
    <cellStyle name="20% - Accent6 7" xfId="32287" hidden="1" xr:uid="{00000000-0005-0000-0000-000008530000}"/>
    <cellStyle name="20% - Accent6 7" xfId="29259" hidden="1" xr:uid="{00000000-0005-0000-0000-000009530000}"/>
    <cellStyle name="20% - Accent6 7" xfId="29171" hidden="1" xr:uid="{00000000-0005-0000-0000-00000A530000}"/>
    <cellStyle name="20% - Accent6 7" xfId="28759" hidden="1" xr:uid="{00000000-0005-0000-0000-00000B530000}"/>
    <cellStyle name="20% - Accent6 7" xfId="29059" hidden="1" xr:uid="{00000000-0005-0000-0000-00000C530000}"/>
    <cellStyle name="20% - Accent6 7" xfId="31014" hidden="1" xr:uid="{00000000-0005-0000-0000-00000D530000}"/>
    <cellStyle name="20% - Accent6 7" xfId="32156" hidden="1" xr:uid="{00000000-0005-0000-0000-00000E530000}"/>
    <cellStyle name="20% - Accent6 7" xfId="27567" hidden="1" xr:uid="{00000000-0005-0000-0000-00000F530000}"/>
    <cellStyle name="20% - Accent6 7" xfId="27448" hidden="1" xr:uid="{00000000-0005-0000-0000-000010530000}"/>
    <cellStyle name="20% - Accent6 7" xfId="29080" hidden="1" xr:uid="{00000000-0005-0000-0000-000011530000}"/>
    <cellStyle name="20% - Accent6 7" xfId="26323" hidden="1" xr:uid="{00000000-0005-0000-0000-000012530000}"/>
    <cellStyle name="20% - Accent6 7" xfId="26154" hidden="1" xr:uid="{00000000-0005-0000-0000-000013530000}"/>
    <cellStyle name="20% - Accent6 7" xfId="29096" hidden="1" xr:uid="{00000000-0005-0000-0000-000014530000}"/>
    <cellStyle name="20% - Accent6 7" xfId="44657" hidden="1" xr:uid="{00000000-0005-0000-0000-000015530000}"/>
    <cellStyle name="20% - Accent6 7" xfId="44749" hidden="1" xr:uid="{00000000-0005-0000-0000-000016530000}"/>
    <cellStyle name="20% - Accent6 7" xfId="44832" hidden="1" xr:uid="{00000000-0005-0000-0000-000017530000}"/>
    <cellStyle name="20% - Accent6 7" xfId="44909" hidden="1" xr:uid="{00000000-0005-0000-0000-000018530000}"/>
    <cellStyle name="20% - Accent6 7" xfId="44987" hidden="1" xr:uid="{00000000-0005-0000-0000-000019530000}"/>
    <cellStyle name="20% - Accent6 7" xfId="45571" hidden="1" xr:uid="{00000000-0005-0000-0000-00001A530000}"/>
    <cellStyle name="20% - Accent6 7" xfId="45648" hidden="1" xr:uid="{00000000-0005-0000-0000-00001B530000}"/>
    <cellStyle name="20% - Accent6 7" xfId="45727" hidden="1" xr:uid="{00000000-0005-0000-0000-00001C530000}"/>
    <cellStyle name="20% - Accent6 7" xfId="45861" hidden="1" xr:uid="{00000000-0005-0000-0000-00001D530000}"/>
    <cellStyle name="20% - Accent6 7" xfId="45812" hidden="1" xr:uid="{00000000-0005-0000-0000-00001E530000}"/>
    <cellStyle name="20% - Accent6 7" xfId="45524" hidden="1" xr:uid="{00000000-0005-0000-0000-00001F530000}"/>
    <cellStyle name="20% - Accent6 7" xfId="45287" hidden="1" xr:uid="{00000000-0005-0000-0000-000020530000}"/>
    <cellStyle name="20% - Accent6 7" xfId="46243" hidden="1" xr:uid="{00000000-0005-0000-0000-000021530000}"/>
    <cellStyle name="20% - Accent6 7" xfId="46321" hidden="1" xr:uid="{00000000-0005-0000-0000-000022530000}"/>
    <cellStyle name="20% - Accent6 7" xfId="46432" hidden="1" xr:uid="{00000000-0005-0000-0000-000023530000}"/>
    <cellStyle name="20% - Accent6 7" xfId="46400" hidden="1" xr:uid="{00000000-0005-0000-0000-000024530000}"/>
    <cellStyle name="20% - Accent6 7" xfId="45788" hidden="1" xr:uid="{00000000-0005-0000-0000-000025530000}"/>
    <cellStyle name="20% - Accent6 7" xfId="45339" hidden="1" xr:uid="{00000000-0005-0000-0000-000026530000}"/>
    <cellStyle name="20% - Accent6 7" xfId="46775" hidden="1" xr:uid="{00000000-0005-0000-0000-000027530000}"/>
    <cellStyle name="20% - Accent6 7" xfId="46853" hidden="1" xr:uid="{00000000-0005-0000-0000-000028530000}"/>
    <cellStyle name="20% - Accent6 7" xfId="46385" hidden="1" xr:uid="{00000000-0005-0000-0000-000029530000}"/>
    <cellStyle name="20% - Accent6 7" xfId="47112" hidden="1" xr:uid="{00000000-0005-0000-0000-00002A530000}"/>
    <cellStyle name="20% - Accent6 7" xfId="47190" hidden="1" xr:uid="{00000000-0005-0000-0000-00002B530000}"/>
    <cellStyle name="20% - Accent6 7" xfId="46380" hidden="1" xr:uid="{00000000-0005-0000-0000-00002C530000}"/>
    <cellStyle name="20% - Accent6 7" xfId="47449" hidden="1" xr:uid="{00000000-0005-0000-0000-00002D530000}"/>
    <cellStyle name="20% - Accent6 7" xfId="47541" hidden="1" xr:uid="{00000000-0005-0000-0000-00002E530000}"/>
    <cellStyle name="20% - Accent6 7" xfId="47624" hidden="1" xr:uid="{00000000-0005-0000-0000-00002F530000}"/>
    <cellStyle name="20% - Accent6 7" xfId="47701" hidden="1" xr:uid="{00000000-0005-0000-0000-000030530000}"/>
    <cellStyle name="20% - Accent6 7" xfId="47779" hidden="1" xr:uid="{00000000-0005-0000-0000-000031530000}"/>
    <cellStyle name="20% - Accent6 7" xfId="48363" hidden="1" xr:uid="{00000000-0005-0000-0000-000032530000}"/>
    <cellStyle name="20% - Accent6 7" xfId="48440" hidden="1" xr:uid="{00000000-0005-0000-0000-000033530000}"/>
    <cellStyle name="20% - Accent6 7" xfId="48519" hidden="1" xr:uid="{00000000-0005-0000-0000-000034530000}"/>
    <cellStyle name="20% - Accent6 7" xfId="48653" hidden="1" xr:uid="{00000000-0005-0000-0000-000035530000}"/>
    <cellStyle name="20% - Accent6 7" xfId="48604" hidden="1" xr:uid="{00000000-0005-0000-0000-000036530000}"/>
    <cellStyle name="20% - Accent6 7" xfId="48316" hidden="1" xr:uid="{00000000-0005-0000-0000-000037530000}"/>
    <cellStyle name="20% - Accent6 7" xfId="48079" hidden="1" xr:uid="{00000000-0005-0000-0000-000038530000}"/>
    <cellStyle name="20% - Accent6 7" xfId="49035" hidden="1" xr:uid="{00000000-0005-0000-0000-000039530000}"/>
    <cellStyle name="20% - Accent6 7" xfId="49113" hidden="1" xr:uid="{00000000-0005-0000-0000-00003A530000}"/>
    <cellStyle name="20% - Accent6 7" xfId="49224" hidden="1" xr:uid="{00000000-0005-0000-0000-00003B530000}"/>
    <cellStyle name="20% - Accent6 7" xfId="49192" hidden="1" xr:uid="{00000000-0005-0000-0000-00003C530000}"/>
    <cellStyle name="20% - Accent6 7" xfId="48580" hidden="1" xr:uid="{00000000-0005-0000-0000-00003D530000}"/>
    <cellStyle name="20% - Accent6 7" xfId="48131" hidden="1" xr:uid="{00000000-0005-0000-0000-00003E530000}"/>
    <cellStyle name="20% - Accent6 7" xfId="49567" hidden="1" xr:uid="{00000000-0005-0000-0000-00003F530000}"/>
    <cellStyle name="20% - Accent6 7" xfId="49645" hidden="1" xr:uid="{00000000-0005-0000-0000-000040530000}"/>
    <cellStyle name="20% - Accent6 7" xfId="49177" hidden="1" xr:uid="{00000000-0005-0000-0000-000041530000}"/>
    <cellStyle name="20% - Accent6 7" xfId="49904" hidden="1" xr:uid="{00000000-0005-0000-0000-000042530000}"/>
    <cellStyle name="20% - Accent6 7" xfId="49982" hidden="1" xr:uid="{00000000-0005-0000-0000-000043530000}"/>
    <cellStyle name="20% - Accent6 7" xfId="49172" hidden="1" xr:uid="{00000000-0005-0000-0000-000044530000}"/>
    <cellStyle name="20% - Accent6 7" xfId="50241" hidden="1" xr:uid="{00000000-0005-0000-0000-000045530000}"/>
    <cellStyle name="20% - Accent6 8" xfId="103" hidden="1" xr:uid="{00000000-0005-0000-0000-000046530000}"/>
    <cellStyle name="20% - Accent6 8" xfId="165" hidden="1" xr:uid="{00000000-0005-0000-0000-000047530000}"/>
    <cellStyle name="20% - Accent6 8" xfId="245" hidden="1" xr:uid="{00000000-0005-0000-0000-000048530000}"/>
    <cellStyle name="20% - Accent6 8" xfId="433" hidden="1" xr:uid="{00000000-0005-0000-0000-000049530000}"/>
    <cellStyle name="20% - Accent6 8" xfId="1844" hidden="1" xr:uid="{00000000-0005-0000-0000-00004A530000}"/>
    <cellStyle name="20% - Accent6 8" xfId="1976" hidden="1" xr:uid="{00000000-0005-0000-0000-00004B530000}"/>
    <cellStyle name="20% - Accent6 8" xfId="2126" hidden="1" xr:uid="{00000000-0005-0000-0000-00004C530000}"/>
    <cellStyle name="20% - Accent6 8" xfId="1509" hidden="1" xr:uid="{00000000-0005-0000-0000-00004D530000}"/>
    <cellStyle name="20% - Accent6 8" xfId="2330" hidden="1" xr:uid="{00000000-0005-0000-0000-00004E530000}"/>
    <cellStyle name="20% - Accent6 8" xfId="1734" hidden="1" xr:uid="{00000000-0005-0000-0000-00004F530000}"/>
    <cellStyle name="20% - Accent6 8" xfId="3429" hidden="1" xr:uid="{00000000-0005-0000-0000-000050530000}"/>
    <cellStyle name="20% - Accent6 8" xfId="3543" hidden="1" xr:uid="{00000000-0005-0000-0000-000051530000}"/>
    <cellStyle name="20% - Accent6 8" xfId="3680" hidden="1" xr:uid="{00000000-0005-0000-0000-000052530000}"/>
    <cellStyle name="20% - Accent6 8" xfId="1275" hidden="1" xr:uid="{00000000-0005-0000-0000-000053530000}"/>
    <cellStyle name="20% - Accent6 8" xfId="3836" hidden="1" xr:uid="{00000000-0005-0000-0000-000054530000}"/>
    <cellStyle name="20% - Accent6 8" xfId="3409" hidden="1" xr:uid="{00000000-0005-0000-0000-000055530000}"/>
    <cellStyle name="20% - Accent6 8" xfId="4943" hidden="1" xr:uid="{00000000-0005-0000-0000-000056530000}"/>
    <cellStyle name="20% - Accent6 8" xfId="5023" hidden="1" xr:uid="{00000000-0005-0000-0000-000057530000}"/>
    <cellStyle name="20% - Accent6 8" xfId="5162" hidden="1" xr:uid="{00000000-0005-0000-0000-000058530000}"/>
    <cellStyle name="20% - Accent6 8" xfId="5889" hidden="1" xr:uid="{00000000-0005-0000-0000-000059530000}"/>
    <cellStyle name="20% - Accent6 8" xfId="6047" hidden="1" xr:uid="{00000000-0005-0000-0000-00005A530000}"/>
    <cellStyle name="20% - Accent6 8" xfId="6201" hidden="1" xr:uid="{00000000-0005-0000-0000-00005B530000}"/>
    <cellStyle name="20% - Accent6 8" xfId="6939" hidden="1" xr:uid="{00000000-0005-0000-0000-00005C530000}"/>
    <cellStyle name="20% - Accent6 8" xfId="7039" hidden="1" xr:uid="{00000000-0005-0000-0000-00005D530000}"/>
    <cellStyle name="20% - Accent6 8" xfId="7759" hidden="1" xr:uid="{00000000-0005-0000-0000-00005E530000}"/>
    <cellStyle name="20% - Accent6 8" xfId="7819" hidden="1" xr:uid="{00000000-0005-0000-0000-00005F530000}"/>
    <cellStyle name="20% - Accent6 8" xfId="7897" hidden="1" xr:uid="{00000000-0005-0000-0000-000060530000}"/>
    <cellStyle name="20% - Accent6 8" xfId="7975" hidden="1" xr:uid="{00000000-0005-0000-0000-000061530000}"/>
    <cellStyle name="20% - Accent6 8" xfId="8557" hidden="1" xr:uid="{00000000-0005-0000-0000-000062530000}"/>
    <cellStyle name="20% - Accent6 8" xfId="8636" hidden="1" xr:uid="{00000000-0005-0000-0000-000063530000}"/>
    <cellStyle name="20% - Accent6 8" xfId="8715" hidden="1" xr:uid="{00000000-0005-0000-0000-000064530000}"/>
    <cellStyle name="20% - Accent6 8" xfId="8384" hidden="1" xr:uid="{00000000-0005-0000-0000-000065530000}"/>
    <cellStyle name="20% - Accent6 8" xfId="8788" hidden="1" xr:uid="{00000000-0005-0000-0000-000066530000}"/>
    <cellStyle name="20% - Accent6 8" xfId="8490" hidden="1" xr:uid="{00000000-0005-0000-0000-000067530000}"/>
    <cellStyle name="20% - Accent6 8" xfId="9165" hidden="1" xr:uid="{00000000-0005-0000-0000-000068530000}"/>
    <cellStyle name="20% - Accent6 8" xfId="9231" hidden="1" xr:uid="{00000000-0005-0000-0000-000069530000}"/>
    <cellStyle name="20% - Accent6 8" xfId="9309" hidden="1" xr:uid="{00000000-0005-0000-0000-00006A530000}"/>
    <cellStyle name="20% - Accent6 8" xfId="8260" hidden="1" xr:uid="{00000000-0005-0000-0000-00006B530000}"/>
    <cellStyle name="20% - Accent6 8" xfId="9379" hidden="1" xr:uid="{00000000-0005-0000-0000-00006C530000}"/>
    <cellStyle name="20% - Accent6 8" xfId="9163" hidden="1" xr:uid="{00000000-0005-0000-0000-00006D530000}"/>
    <cellStyle name="20% - Accent6 8" xfId="9698" hidden="1" xr:uid="{00000000-0005-0000-0000-00006E530000}"/>
    <cellStyle name="20% - Accent6 8" xfId="9763" hidden="1" xr:uid="{00000000-0005-0000-0000-00006F530000}"/>
    <cellStyle name="20% - Accent6 8" xfId="9841" hidden="1" xr:uid="{00000000-0005-0000-0000-000070530000}"/>
    <cellStyle name="20% - Accent6 8" xfId="10035" hidden="1" xr:uid="{00000000-0005-0000-0000-000071530000}"/>
    <cellStyle name="20% - Accent6 8" xfId="10100" hidden="1" xr:uid="{00000000-0005-0000-0000-000072530000}"/>
    <cellStyle name="20% - Accent6 8" xfId="10178" hidden="1" xr:uid="{00000000-0005-0000-0000-000073530000}"/>
    <cellStyle name="20% - Accent6 8" xfId="10372" hidden="1" xr:uid="{00000000-0005-0000-0000-000074530000}"/>
    <cellStyle name="20% - Accent6 8" xfId="10437" hidden="1" xr:uid="{00000000-0005-0000-0000-000075530000}"/>
    <cellStyle name="20% - Accent6 8" xfId="10551" hidden="1" xr:uid="{00000000-0005-0000-0000-000076530000}"/>
    <cellStyle name="20% - Accent6 8" xfId="10611" hidden="1" xr:uid="{00000000-0005-0000-0000-000077530000}"/>
    <cellStyle name="20% - Accent6 8" xfId="10689" hidden="1" xr:uid="{00000000-0005-0000-0000-000078530000}"/>
    <cellStyle name="20% - Accent6 8" xfId="10767" hidden="1" xr:uid="{00000000-0005-0000-0000-000079530000}"/>
    <cellStyle name="20% - Accent6 8" xfId="11349" hidden="1" xr:uid="{00000000-0005-0000-0000-00007A530000}"/>
    <cellStyle name="20% - Accent6 8" xfId="11428" hidden="1" xr:uid="{00000000-0005-0000-0000-00007B530000}"/>
    <cellStyle name="20% - Accent6 8" xfId="11507" hidden="1" xr:uid="{00000000-0005-0000-0000-00007C530000}"/>
    <cellStyle name="20% - Accent6 8" xfId="11176" hidden="1" xr:uid="{00000000-0005-0000-0000-00007D530000}"/>
    <cellStyle name="20% - Accent6 8" xfId="11580" hidden="1" xr:uid="{00000000-0005-0000-0000-00007E530000}"/>
    <cellStyle name="20% - Accent6 8" xfId="11282" hidden="1" xr:uid="{00000000-0005-0000-0000-00007F530000}"/>
    <cellStyle name="20% - Accent6 8" xfId="11957" hidden="1" xr:uid="{00000000-0005-0000-0000-000080530000}"/>
    <cellStyle name="20% - Accent6 8" xfId="12023" hidden="1" xr:uid="{00000000-0005-0000-0000-000081530000}"/>
    <cellStyle name="20% - Accent6 8" xfId="12101" hidden="1" xr:uid="{00000000-0005-0000-0000-000082530000}"/>
    <cellStyle name="20% - Accent6 8" xfId="11052" hidden="1" xr:uid="{00000000-0005-0000-0000-000083530000}"/>
    <cellStyle name="20% - Accent6 8" xfId="12171" hidden="1" xr:uid="{00000000-0005-0000-0000-000084530000}"/>
    <cellStyle name="20% - Accent6 8" xfId="11955" hidden="1" xr:uid="{00000000-0005-0000-0000-000085530000}"/>
    <cellStyle name="20% - Accent6 8" xfId="12490" hidden="1" xr:uid="{00000000-0005-0000-0000-000086530000}"/>
    <cellStyle name="20% - Accent6 8" xfId="12555" hidden="1" xr:uid="{00000000-0005-0000-0000-000087530000}"/>
    <cellStyle name="20% - Accent6 8" xfId="12633" hidden="1" xr:uid="{00000000-0005-0000-0000-000088530000}"/>
    <cellStyle name="20% - Accent6 8" xfId="12827" hidden="1" xr:uid="{00000000-0005-0000-0000-000089530000}"/>
    <cellStyle name="20% - Accent6 8" xfId="12892" hidden="1" xr:uid="{00000000-0005-0000-0000-00008A530000}"/>
    <cellStyle name="20% - Accent6 8" xfId="12970" hidden="1" xr:uid="{00000000-0005-0000-0000-00008B530000}"/>
    <cellStyle name="20% - Accent6 8" xfId="13164" hidden="1" xr:uid="{00000000-0005-0000-0000-00008C530000}"/>
    <cellStyle name="20% - Accent6 8" xfId="13229" hidden="1" xr:uid="{00000000-0005-0000-0000-00008D530000}"/>
    <cellStyle name="20% - Accent6 8" xfId="7588" hidden="1" xr:uid="{00000000-0005-0000-0000-00008E530000}"/>
    <cellStyle name="20% - Accent6 8" xfId="7528" hidden="1" xr:uid="{00000000-0005-0000-0000-00008F530000}"/>
    <cellStyle name="20% - Accent6 8" xfId="7449" hidden="1" xr:uid="{00000000-0005-0000-0000-000090530000}"/>
    <cellStyle name="20% - Accent6 8" xfId="7366" hidden="1" xr:uid="{00000000-0005-0000-0000-000091530000}"/>
    <cellStyle name="20% - Accent6 8" xfId="5608" hidden="1" xr:uid="{00000000-0005-0000-0000-000092530000}"/>
    <cellStyle name="20% - Accent6 8" xfId="5511" hidden="1" xr:uid="{00000000-0005-0000-0000-000093530000}"/>
    <cellStyle name="20% - Accent6 8" xfId="5423" hidden="1" xr:uid="{00000000-0005-0000-0000-000094530000}"/>
    <cellStyle name="20% - Accent6 8" xfId="6173" hidden="1" xr:uid="{00000000-0005-0000-0000-000095530000}"/>
    <cellStyle name="20% - Accent6 8" xfId="5334" hidden="1" xr:uid="{00000000-0005-0000-0000-000096530000}"/>
    <cellStyle name="20% - Accent6 8" xfId="5811" hidden="1" xr:uid="{00000000-0005-0000-0000-000097530000}"/>
    <cellStyle name="20% - Accent6 8" xfId="3924" hidden="1" xr:uid="{00000000-0005-0000-0000-000098530000}"/>
    <cellStyle name="20% - Accent6 8" xfId="3819" hidden="1" xr:uid="{00000000-0005-0000-0000-000099530000}"/>
    <cellStyle name="20% - Accent6 8" xfId="3626" hidden="1" xr:uid="{00000000-0005-0000-0000-00009A530000}"/>
    <cellStyle name="20% - Accent6 8" xfId="6562" hidden="1" xr:uid="{00000000-0005-0000-0000-00009B530000}"/>
    <cellStyle name="20% - Accent6 8" xfId="3436" hidden="1" xr:uid="{00000000-0005-0000-0000-00009C530000}"/>
    <cellStyle name="20% - Accent6 8" xfId="3951" hidden="1" xr:uid="{00000000-0005-0000-0000-00009D530000}"/>
    <cellStyle name="20% - Accent6 8" xfId="2327" hidden="1" xr:uid="{00000000-0005-0000-0000-00009E530000}"/>
    <cellStyle name="20% - Accent6 8" xfId="2132" hidden="1" xr:uid="{00000000-0005-0000-0000-00009F530000}"/>
    <cellStyle name="20% - Accent6 8" xfId="1943" hidden="1" xr:uid="{00000000-0005-0000-0000-0000A0530000}"/>
    <cellStyle name="20% - Accent6 8" xfId="1199" hidden="1" xr:uid="{00000000-0005-0000-0000-0000A1530000}"/>
    <cellStyle name="20% - Accent6 8" xfId="1070" hidden="1" xr:uid="{00000000-0005-0000-0000-0000A2530000}"/>
    <cellStyle name="20% - Accent6 8" xfId="944" hidden="1" xr:uid="{00000000-0005-0000-0000-0000A3530000}"/>
    <cellStyle name="20% - Accent6 8" xfId="65" hidden="1" xr:uid="{00000000-0005-0000-0000-0000A4530000}"/>
    <cellStyle name="20% - Accent6 8" xfId="13375" hidden="1" xr:uid="{00000000-0005-0000-0000-0000A5530000}"/>
    <cellStyle name="20% - Accent6 8" xfId="13914" hidden="1" xr:uid="{00000000-0005-0000-0000-0000A6530000}"/>
    <cellStyle name="20% - Accent6 8" xfId="13974" hidden="1" xr:uid="{00000000-0005-0000-0000-0000A7530000}"/>
    <cellStyle name="20% - Accent6 8" xfId="14052" hidden="1" xr:uid="{00000000-0005-0000-0000-0000A8530000}"/>
    <cellStyle name="20% - Accent6 8" xfId="14130" hidden="1" xr:uid="{00000000-0005-0000-0000-0000A9530000}"/>
    <cellStyle name="20% - Accent6 8" xfId="14712" hidden="1" xr:uid="{00000000-0005-0000-0000-0000AA530000}"/>
    <cellStyle name="20% - Accent6 8" xfId="14791" hidden="1" xr:uid="{00000000-0005-0000-0000-0000AB530000}"/>
    <cellStyle name="20% - Accent6 8" xfId="14870" hidden="1" xr:uid="{00000000-0005-0000-0000-0000AC530000}"/>
    <cellStyle name="20% - Accent6 8" xfId="14539" hidden="1" xr:uid="{00000000-0005-0000-0000-0000AD530000}"/>
    <cellStyle name="20% - Accent6 8" xfId="14943" hidden="1" xr:uid="{00000000-0005-0000-0000-0000AE530000}"/>
    <cellStyle name="20% - Accent6 8" xfId="14645" hidden="1" xr:uid="{00000000-0005-0000-0000-0000AF530000}"/>
    <cellStyle name="20% - Accent6 8" xfId="15320" hidden="1" xr:uid="{00000000-0005-0000-0000-0000B0530000}"/>
    <cellStyle name="20% - Accent6 8" xfId="15386" hidden="1" xr:uid="{00000000-0005-0000-0000-0000B1530000}"/>
    <cellStyle name="20% - Accent6 8" xfId="15464" hidden="1" xr:uid="{00000000-0005-0000-0000-0000B2530000}"/>
    <cellStyle name="20% - Accent6 8" xfId="14415" hidden="1" xr:uid="{00000000-0005-0000-0000-0000B3530000}"/>
    <cellStyle name="20% - Accent6 8" xfId="15534" hidden="1" xr:uid="{00000000-0005-0000-0000-0000B4530000}"/>
    <cellStyle name="20% - Accent6 8" xfId="15318" hidden="1" xr:uid="{00000000-0005-0000-0000-0000B5530000}"/>
    <cellStyle name="20% - Accent6 8" xfId="15853" hidden="1" xr:uid="{00000000-0005-0000-0000-0000B6530000}"/>
    <cellStyle name="20% - Accent6 8" xfId="15918" hidden="1" xr:uid="{00000000-0005-0000-0000-0000B7530000}"/>
    <cellStyle name="20% - Accent6 8" xfId="15996" hidden="1" xr:uid="{00000000-0005-0000-0000-0000B8530000}"/>
    <cellStyle name="20% - Accent6 8" xfId="16190" hidden="1" xr:uid="{00000000-0005-0000-0000-0000B9530000}"/>
    <cellStyle name="20% - Accent6 8" xfId="16255" hidden="1" xr:uid="{00000000-0005-0000-0000-0000BA530000}"/>
    <cellStyle name="20% - Accent6 8" xfId="16333" hidden="1" xr:uid="{00000000-0005-0000-0000-0000BB530000}"/>
    <cellStyle name="20% - Accent6 8" xfId="16527" hidden="1" xr:uid="{00000000-0005-0000-0000-0000BC530000}"/>
    <cellStyle name="20% - Accent6 8" xfId="16592" hidden="1" xr:uid="{00000000-0005-0000-0000-0000BD530000}"/>
    <cellStyle name="20% - Accent6 8" xfId="16706" hidden="1" xr:uid="{00000000-0005-0000-0000-0000BE530000}"/>
    <cellStyle name="20% - Accent6 8" xfId="16766" hidden="1" xr:uid="{00000000-0005-0000-0000-0000BF530000}"/>
    <cellStyle name="20% - Accent6 8" xfId="16844" hidden="1" xr:uid="{00000000-0005-0000-0000-0000C0530000}"/>
    <cellStyle name="20% - Accent6 8" xfId="16922" hidden="1" xr:uid="{00000000-0005-0000-0000-0000C1530000}"/>
    <cellStyle name="20% - Accent6 8" xfId="17504" hidden="1" xr:uid="{00000000-0005-0000-0000-0000C2530000}"/>
    <cellStyle name="20% - Accent6 8" xfId="17583" hidden="1" xr:uid="{00000000-0005-0000-0000-0000C3530000}"/>
    <cellStyle name="20% - Accent6 8" xfId="17662" hidden="1" xr:uid="{00000000-0005-0000-0000-0000C4530000}"/>
    <cellStyle name="20% - Accent6 8" xfId="17331" hidden="1" xr:uid="{00000000-0005-0000-0000-0000C5530000}"/>
    <cellStyle name="20% - Accent6 8" xfId="17735" hidden="1" xr:uid="{00000000-0005-0000-0000-0000C6530000}"/>
    <cellStyle name="20% - Accent6 8" xfId="17437" hidden="1" xr:uid="{00000000-0005-0000-0000-0000C7530000}"/>
    <cellStyle name="20% - Accent6 8" xfId="18112" hidden="1" xr:uid="{00000000-0005-0000-0000-0000C8530000}"/>
    <cellStyle name="20% - Accent6 8" xfId="18178" hidden="1" xr:uid="{00000000-0005-0000-0000-0000C9530000}"/>
    <cellStyle name="20% - Accent6 8" xfId="18256" hidden="1" xr:uid="{00000000-0005-0000-0000-0000CA530000}"/>
    <cellStyle name="20% - Accent6 8" xfId="17207" hidden="1" xr:uid="{00000000-0005-0000-0000-0000CB530000}"/>
    <cellStyle name="20% - Accent6 8" xfId="18326" hidden="1" xr:uid="{00000000-0005-0000-0000-0000CC530000}"/>
    <cellStyle name="20% - Accent6 8" xfId="18110" hidden="1" xr:uid="{00000000-0005-0000-0000-0000CD530000}"/>
    <cellStyle name="20% - Accent6 8" xfId="18645" hidden="1" xr:uid="{00000000-0005-0000-0000-0000CE530000}"/>
    <cellStyle name="20% - Accent6 8" xfId="18710" hidden="1" xr:uid="{00000000-0005-0000-0000-0000CF530000}"/>
    <cellStyle name="20% - Accent6 8" xfId="18788" hidden="1" xr:uid="{00000000-0005-0000-0000-0000D0530000}"/>
    <cellStyle name="20% - Accent6 8" xfId="18982" hidden="1" xr:uid="{00000000-0005-0000-0000-0000D1530000}"/>
    <cellStyle name="20% - Accent6 8" xfId="19047" hidden="1" xr:uid="{00000000-0005-0000-0000-0000D2530000}"/>
    <cellStyle name="20% - Accent6 8" xfId="19125" hidden="1" xr:uid="{00000000-0005-0000-0000-0000D3530000}"/>
    <cellStyle name="20% - Accent6 8" xfId="19319" hidden="1" xr:uid="{00000000-0005-0000-0000-0000D4530000}"/>
    <cellStyle name="20% - Accent6 8" xfId="19384" hidden="1" xr:uid="{00000000-0005-0000-0000-0000D5530000}"/>
    <cellStyle name="20% - Accent6 8" xfId="13848" hidden="1" xr:uid="{00000000-0005-0000-0000-0000D6530000}"/>
    <cellStyle name="20% - Accent6 8" xfId="13788" hidden="1" xr:uid="{00000000-0005-0000-0000-0000D7530000}"/>
    <cellStyle name="20% - Accent6 8" xfId="13709" hidden="1" xr:uid="{00000000-0005-0000-0000-0000D8530000}"/>
    <cellStyle name="20% - Accent6 8" xfId="13626" hidden="1" xr:uid="{00000000-0005-0000-0000-0000D9530000}"/>
    <cellStyle name="20% - Accent6 8" xfId="6484" hidden="1" xr:uid="{00000000-0005-0000-0000-0000DA530000}"/>
    <cellStyle name="20% - Accent6 8" xfId="6352" hidden="1" xr:uid="{00000000-0005-0000-0000-0000DB530000}"/>
    <cellStyle name="20% - Accent6 8" xfId="6094" hidden="1" xr:uid="{00000000-0005-0000-0000-0000DC530000}"/>
    <cellStyle name="20% - Accent6 8" xfId="6814" hidden="1" xr:uid="{00000000-0005-0000-0000-0000DD530000}"/>
    <cellStyle name="20% - Accent6 8" xfId="5864" hidden="1" xr:uid="{00000000-0005-0000-0000-0000DE530000}"/>
    <cellStyle name="20% - Accent6 8" xfId="6603" hidden="1" xr:uid="{00000000-0005-0000-0000-0000DF530000}"/>
    <cellStyle name="20% - Accent6 8" xfId="4317" hidden="1" xr:uid="{00000000-0005-0000-0000-0000E0530000}"/>
    <cellStyle name="20% - Accent6 8" xfId="4241" hidden="1" xr:uid="{00000000-0005-0000-0000-0000E1530000}"/>
    <cellStyle name="20% - Accent6 8" xfId="4054" hidden="1" xr:uid="{00000000-0005-0000-0000-0000E2530000}"/>
    <cellStyle name="20% - Accent6 8" xfId="7186" hidden="1" xr:uid="{00000000-0005-0000-0000-0000E3530000}"/>
    <cellStyle name="20% - Accent6 8" xfId="3954" hidden="1" xr:uid="{00000000-0005-0000-0000-0000E4530000}"/>
    <cellStyle name="20% - Accent6 8" xfId="4422" hidden="1" xr:uid="{00000000-0005-0000-0000-0000E5530000}"/>
    <cellStyle name="20% - Accent6 8" xfId="2540" hidden="1" xr:uid="{00000000-0005-0000-0000-0000E6530000}"/>
    <cellStyle name="20% - Accent6 8" xfId="2448" hidden="1" xr:uid="{00000000-0005-0000-0000-0000E7530000}"/>
    <cellStyle name="20% - Accent6 8" xfId="2335" hidden="1" xr:uid="{00000000-0005-0000-0000-0000E8530000}"/>
    <cellStyle name="20% - Accent6 8" xfId="1290" hidden="1" xr:uid="{00000000-0005-0000-0000-0000E9530000}"/>
    <cellStyle name="20% - Accent6 8" xfId="1203" hidden="1" xr:uid="{00000000-0005-0000-0000-0000EA530000}"/>
    <cellStyle name="20% - Accent6 8" xfId="1052" hidden="1" xr:uid="{00000000-0005-0000-0000-0000EB530000}"/>
    <cellStyle name="20% - Accent6 8" xfId="66" hidden="1" xr:uid="{00000000-0005-0000-0000-0000EC530000}"/>
    <cellStyle name="20% - Accent6 8" xfId="19522" hidden="1" xr:uid="{00000000-0005-0000-0000-0000ED530000}"/>
    <cellStyle name="20% - Accent6 8" xfId="19636" hidden="1" xr:uid="{00000000-0005-0000-0000-0000EE530000}"/>
    <cellStyle name="20% - Accent6 8" xfId="19696" hidden="1" xr:uid="{00000000-0005-0000-0000-0000EF530000}"/>
    <cellStyle name="20% - Accent6 8" xfId="19774" hidden="1" xr:uid="{00000000-0005-0000-0000-0000F0530000}"/>
    <cellStyle name="20% - Accent6 8" xfId="19852" hidden="1" xr:uid="{00000000-0005-0000-0000-0000F1530000}"/>
    <cellStyle name="20% - Accent6 8" xfId="20434" hidden="1" xr:uid="{00000000-0005-0000-0000-0000F2530000}"/>
    <cellStyle name="20% - Accent6 8" xfId="20513" hidden="1" xr:uid="{00000000-0005-0000-0000-0000F3530000}"/>
    <cellStyle name="20% - Accent6 8" xfId="20592" hidden="1" xr:uid="{00000000-0005-0000-0000-0000F4530000}"/>
    <cellStyle name="20% - Accent6 8" xfId="20261" hidden="1" xr:uid="{00000000-0005-0000-0000-0000F5530000}"/>
    <cellStyle name="20% - Accent6 8" xfId="20665" hidden="1" xr:uid="{00000000-0005-0000-0000-0000F6530000}"/>
    <cellStyle name="20% - Accent6 8" xfId="20367" hidden="1" xr:uid="{00000000-0005-0000-0000-0000F7530000}"/>
    <cellStyle name="20% - Accent6 8" xfId="21042" hidden="1" xr:uid="{00000000-0005-0000-0000-0000F8530000}"/>
    <cellStyle name="20% - Accent6 8" xfId="21108" hidden="1" xr:uid="{00000000-0005-0000-0000-0000F9530000}"/>
    <cellStyle name="20% - Accent6 8" xfId="21186" hidden="1" xr:uid="{00000000-0005-0000-0000-0000FA530000}"/>
    <cellStyle name="20% - Accent6 8" xfId="20137" hidden="1" xr:uid="{00000000-0005-0000-0000-0000FB530000}"/>
    <cellStyle name="20% - Accent6 8" xfId="21256" hidden="1" xr:uid="{00000000-0005-0000-0000-0000FC530000}"/>
    <cellStyle name="20% - Accent6 8" xfId="21040" hidden="1" xr:uid="{00000000-0005-0000-0000-0000FD530000}"/>
    <cellStyle name="20% - Accent6 8" xfId="21575" hidden="1" xr:uid="{00000000-0005-0000-0000-0000FE530000}"/>
    <cellStyle name="20% - Accent6 8" xfId="21640" hidden="1" xr:uid="{00000000-0005-0000-0000-0000FF530000}"/>
    <cellStyle name="20% - Accent6 8" xfId="21718" hidden="1" xr:uid="{00000000-0005-0000-0000-000000540000}"/>
    <cellStyle name="20% - Accent6 8" xfId="21912" hidden="1" xr:uid="{00000000-0005-0000-0000-000001540000}"/>
    <cellStyle name="20% - Accent6 8" xfId="21977" hidden="1" xr:uid="{00000000-0005-0000-0000-000002540000}"/>
    <cellStyle name="20% - Accent6 8" xfId="22055" hidden="1" xr:uid="{00000000-0005-0000-0000-000003540000}"/>
    <cellStyle name="20% - Accent6 8" xfId="22249" hidden="1" xr:uid="{00000000-0005-0000-0000-000004540000}"/>
    <cellStyle name="20% - Accent6 8" xfId="22314" hidden="1" xr:uid="{00000000-0005-0000-0000-000005540000}"/>
    <cellStyle name="20% - Accent6 8" xfId="22428" hidden="1" xr:uid="{00000000-0005-0000-0000-000006540000}"/>
    <cellStyle name="20% - Accent6 8" xfId="22488" hidden="1" xr:uid="{00000000-0005-0000-0000-000007540000}"/>
    <cellStyle name="20% - Accent6 8" xfId="22566" hidden="1" xr:uid="{00000000-0005-0000-0000-000008540000}"/>
    <cellStyle name="20% - Accent6 8" xfId="22644" hidden="1" xr:uid="{00000000-0005-0000-0000-000009540000}"/>
    <cellStyle name="20% - Accent6 8" xfId="23226" hidden="1" xr:uid="{00000000-0005-0000-0000-00000A540000}"/>
    <cellStyle name="20% - Accent6 8" xfId="23305" hidden="1" xr:uid="{00000000-0005-0000-0000-00000B540000}"/>
    <cellStyle name="20% - Accent6 8" xfId="23384" hidden="1" xr:uid="{00000000-0005-0000-0000-00000C540000}"/>
    <cellStyle name="20% - Accent6 8" xfId="23053" hidden="1" xr:uid="{00000000-0005-0000-0000-00000D540000}"/>
    <cellStyle name="20% - Accent6 8" xfId="23457" hidden="1" xr:uid="{00000000-0005-0000-0000-00000E540000}"/>
    <cellStyle name="20% - Accent6 8" xfId="23159" hidden="1" xr:uid="{00000000-0005-0000-0000-00000F540000}"/>
    <cellStyle name="20% - Accent6 8" xfId="23834" hidden="1" xr:uid="{00000000-0005-0000-0000-000010540000}"/>
    <cellStyle name="20% - Accent6 8" xfId="23900" hidden="1" xr:uid="{00000000-0005-0000-0000-000011540000}"/>
    <cellStyle name="20% - Accent6 8" xfId="23978" hidden="1" xr:uid="{00000000-0005-0000-0000-000012540000}"/>
    <cellStyle name="20% - Accent6 8" xfId="22929" hidden="1" xr:uid="{00000000-0005-0000-0000-000013540000}"/>
    <cellStyle name="20% - Accent6 8" xfId="24048" hidden="1" xr:uid="{00000000-0005-0000-0000-000014540000}"/>
    <cellStyle name="20% - Accent6 8" xfId="23832" hidden="1" xr:uid="{00000000-0005-0000-0000-000015540000}"/>
    <cellStyle name="20% - Accent6 8" xfId="24367" hidden="1" xr:uid="{00000000-0005-0000-0000-000016540000}"/>
    <cellStyle name="20% - Accent6 8" xfId="24432" hidden="1" xr:uid="{00000000-0005-0000-0000-000017540000}"/>
    <cellStyle name="20% - Accent6 8" xfId="24510" hidden="1" xr:uid="{00000000-0005-0000-0000-000018540000}"/>
    <cellStyle name="20% - Accent6 8" xfId="24704" hidden="1" xr:uid="{00000000-0005-0000-0000-000019540000}"/>
    <cellStyle name="20% - Accent6 8" xfId="24769" hidden="1" xr:uid="{00000000-0005-0000-0000-00001A540000}"/>
    <cellStyle name="20% - Accent6 8" xfId="24847" hidden="1" xr:uid="{00000000-0005-0000-0000-00001B540000}"/>
    <cellStyle name="20% - Accent6 8" xfId="25041" hidden="1" xr:uid="{00000000-0005-0000-0000-00001C540000}"/>
    <cellStyle name="20% - Accent6 8" xfId="25106" hidden="1" xr:uid="{00000000-0005-0000-0000-00001D540000}"/>
    <cellStyle name="20% - Accent6 8" xfId="25231" hidden="1" xr:uid="{00000000-0005-0000-0000-00001E540000}"/>
    <cellStyle name="20% - Accent6 8" xfId="25293" hidden="1" xr:uid="{00000000-0005-0000-0000-00001F540000}"/>
    <cellStyle name="20% - Accent6 8" xfId="25373" hidden="1" xr:uid="{00000000-0005-0000-0000-000020540000}"/>
    <cellStyle name="20% - Accent6 8" xfId="25561" hidden="1" xr:uid="{00000000-0005-0000-0000-000021540000}"/>
    <cellStyle name="20% - Accent6 8" xfId="26972" hidden="1" xr:uid="{00000000-0005-0000-0000-000022540000}"/>
    <cellStyle name="20% - Accent6 8" xfId="27104" hidden="1" xr:uid="{00000000-0005-0000-0000-000023540000}"/>
    <cellStyle name="20% - Accent6 8" xfId="27254" hidden="1" xr:uid="{00000000-0005-0000-0000-000024540000}"/>
    <cellStyle name="20% - Accent6 8" xfId="26637" hidden="1" xr:uid="{00000000-0005-0000-0000-000025540000}"/>
    <cellStyle name="20% - Accent6 8" xfId="27458" hidden="1" xr:uid="{00000000-0005-0000-0000-000026540000}"/>
    <cellStyle name="20% - Accent6 8" xfId="26862" hidden="1" xr:uid="{00000000-0005-0000-0000-000027540000}"/>
    <cellStyle name="20% - Accent6 8" xfId="28557" hidden="1" xr:uid="{00000000-0005-0000-0000-000028540000}"/>
    <cellStyle name="20% - Accent6 8" xfId="28671" hidden="1" xr:uid="{00000000-0005-0000-0000-000029540000}"/>
    <cellStyle name="20% - Accent6 8" xfId="28808" hidden="1" xr:uid="{00000000-0005-0000-0000-00002A540000}"/>
    <cellStyle name="20% - Accent6 8" xfId="26403" hidden="1" xr:uid="{00000000-0005-0000-0000-00002B540000}"/>
    <cellStyle name="20% - Accent6 8" xfId="28964" hidden="1" xr:uid="{00000000-0005-0000-0000-00002C540000}"/>
    <cellStyle name="20% - Accent6 8" xfId="28537" hidden="1" xr:uid="{00000000-0005-0000-0000-00002D540000}"/>
    <cellStyle name="20% - Accent6 8" xfId="30071" hidden="1" xr:uid="{00000000-0005-0000-0000-00002E540000}"/>
    <cellStyle name="20% - Accent6 8" xfId="30151" hidden="1" xr:uid="{00000000-0005-0000-0000-00002F540000}"/>
    <cellStyle name="20% - Accent6 8" xfId="30290" hidden="1" xr:uid="{00000000-0005-0000-0000-000030540000}"/>
    <cellStyle name="20% - Accent6 8" xfId="31017" hidden="1" xr:uid="{00000000-0005-0000-0000-000031540000}"/>
    <cellStyle name="20% - Accent6 8" xfId="31175" hidden="1" xr:uid="{00000000-0005-0000-0000-000032540000}"/>
    <cellStyle name="20% - Accent6 8" xfId="31329" hidden="1" xr:uid="{00000000-0005-0000-0000-000033540000}"/>
    <cellStyle name="20% - Accent6 8" xfId="32067" hidden="1" xr:uid="{00000000-0005-0000-0000-000034540000}"/>
    <cellStyle name="20% - Accent6 8" xfId="32167" hidden="1" xr:uid="{00000000-0005-0000-0000-000035540000}"/>
    <cellStyle name="20% - Accent6 8" xfId="32887" hidden="1" xr:uid="{00000000-0005-0000-0000-000036540000}"/>
    <cellStyle name="20% - Accent6 8" xfId="32947" hidden="1" xr:uid="{00000000-0005-0000-0000-000037540000}"/>
    <cellStyle name="20% - Accent6 8" xfId="33025" hidden="1" xr:uid="{00000000-0005-0000-0000-000038540000}"/>
    <cellStyle name="20% - Accent6 8" xfId="33103" hidden="1" xr:uid="{00000000-0005-0000-0000-000039540000}"/>
    <cellStyle name="20% - Accent6 8" xfId="33685" hidden="1" xr:uid="{00000000-0005-0000-0000-00003A540000}"/>
    <cellStyle name="20% - Accent6 8" xfId="33764" hidden="1" xr:uid="{00000000-0005-0000-0000-00003B540000}"/>
    <cellStyle name="20% - Accent6 8" xfId="33843" hidden="1" xr:uid="{00000000-0005-0000-0000-00003C540000}"/>
    <cellStyle name="20% - Accent6 8" xfId="33512" hidden="1" xr:uid="{00000000-0005-0000-0000-00003D540000}"/>
    <cellStyle name="20% - Accent6 8" xfId="33916" hidden="1" xr:uid="{00000000-0005-0000-0000-00003E540000}"/>
    <cellStyle name="20% - Accent6 8" xfId="33618" hidden="1" xr:uid="{00000000-0005-0000-0000-00003F540000}"/>
    <cellStyle name="20% - Accent6 8" xfId="34293" hidden="1" xr:uid="{00000000-0005-0000-0000-000040540000}"/>
    <cellStyle name="20% - Accent6 8" xfId="34359" hidden="1" xr:uid="{00000000-0005-0000-0000-000041540000}"/>
    <cellStyle name="20% - Accent6 8" xfId="34437" hidden="1" xr:uid="{00000000-0005-0000-0000-000042540000}"/>
    <cellStyle name="20% - Accent6 8" xfId="33388" hidden="1" xr:uid="{00000000-0005-0000-0000-000043540000}"/>
    <cellStyle name="20% - Accent6 8" xfId="34507" hidden="1" xr:uid="{00000000-0005-0000-0000-000044540000}"/>
    <cellStyle name="20% - Accent6 8" xfId="34291" hidden="1" xr:uid="{00000000-0005-0000-0000-000045540000}"/>
    <cellStyle name="20% - Accent6 8" xfId="34826" hidden="1" xr:uid="{00000000-0005-0000-0000-000046540000}"/>
    <cellStyle name="20% - Accent6 8" xfId="34891" hidden="1" xr:uid="{00000000-0005-0000-0000-000047540000}"/>
    <cellStyle name="20% - Accent6 8" xfId="34969" hidden="1" xr:uid="{00000000-0005-0000-0000-000048540000}"/>
    <cellStyle name="20% - Accent6 8" xfId="35163" hidden="1" xr:uid="{00000000-0005-0000-0000-000049540000}"/>
    <cellStyle name="20% - Accent6 8" xfId="35228" hidden="1" xr:uid="{00000000-0005-0000-0000-00004A540000}"/>
    <cellStyle name="20% - Accent6 8" xfId="35306" hidden="1" xr:uid="{00000000-0005-0000-0000-00004B540000}"/>
    <cellStyle name="20% - Accent6 8" xfId="35500" hidden="1" xr:uid="{00000000-0005-0000-0000-00004C540000}"/>
    <cellStyle name="20% - Accent6 8" xfId="35565" hidden="1" xr:uid="{00000000-0005-0000-0000-00004D540000}"/>
    <cellStyle name="20% - Accent6 8" xfId="35679" hidden="1" xr:uid="{00000000-0005-0000-0000-00004E540000}"/>
    <cellStyle name="20% - Accent6 8" xfId="35739" hidden="1" xr:uid="{00000000-0005-0000-0000-00004F540000}"/>
    <cellStyle name="20% - Accent6 8" xfId="35817" hidden="1" xr:uid="{00000000-0005-0000-0000-000050540000}"/>
    <cellStyle name="20% - Accent6 8" xfId="35895" hidden="1" xr:uid="{00000000-0005-0000-0000-000051540000}"/>
    <cellStyle name="20% - Accent6 8" xfId="36477" hidden="1" xr:uid="{00000000-0005-0000-0000-000052540000}"/>
    <cellStyle name="20% - Accent6 8" xfId="36556" hidden="1" xr:uid="{00000000-0005-0000-0000-000053540000}"/>
    <cellStyle name="20% - Accent6 8" xfId="36635" hidden="1" xr:uid="{00000000-0005-0000-0000-000054540000}"/>
    <cellStyle name="20% - Accent6 8" xfId="36304" hidden="1" xr:uid="{00000000-0005-0000-0000-000055540000}"/>
    <cellStyle name="20% - Accent6 8" xfId="36708" hidden="1" xr:uid="{00000000-0005-0000-0000-000056540000}"/>
    <cellStyle name="20% - Accent6 8" xfId="36410" hidden="1" xr:uid="{00000000-0005-0000-0000-000057540000}"/>
    <cellStyle name="20% - Accent6 8" xfId="37085" hidden="1" xr:uid="{00000000-0005-0000-0000-000058540000}"/>
    <cellStyle name="20% - Accent6 8" xfId="37151" hidden="1" xr:uid="{00000000-0005-0000-0000-000059540000}"/>
    <cellStyle name="20% - Accent6 8" xfId="37229" hidden="1" xr:uid="{00000000-0005-0000-0000-00005A540000}"/>
    <cellStyle name="20% - Accent6 8" xfId="36180" hidden="1" xr:uid="{00000000-0005-0000-0000-00005B540000}"/>
    <cellStyle name="20% - Accent6 8" xfId="37299" hidden="1" xr:uid="{00000000-0005-0000-0000-00005C540000}"/>
    <cellStyle name="20% - Accent6 8" xfId="37083" hidden="1" xr:uid="{00000000-0005-0000-0000-00005D540000}"/>
    <cellStyle name="20% - Accent6 8" xfId="37618" hidden="1" xr:uid="{00000000-0005-0000-0000-00005E540000}"/>
    <cellStyle name="20% - Accent6 8" xfId="37683" hidden="1" xr:uid="{00000000-0005-0000-0000-00005F540000}"/>
    <cellStyle name="20% - Accent6 8" xfId="37761" hidden="1" xr:uid="{00000000-0005-0000-0000-000060540000}"/>
    <cellStyle name="20% - Accent6 8" xfId="37955" hidden="1" xr:uid="{00000000-0005-0000-0000-000061540000}"/>
    <cellStyle name="20% - Accent6 8" xfId="38020" hidden="1" xr:uid="{00000000-0005-0000-0000-000062540000}"/>
    <cellStyle name="20% - Accent6 8" xfId="38098" hidden="1" xr:uid="{00000000-0005-0000-0000-000063540000}"/>
    <cellStyle name="20% - Accent6 8" xfId="38292" hidden="1" xr:uid="{00000000-0005-0000-0000-000064540000}"/>
    <cellStyle name="20% - Accent6 8" xfId="38357" hidden="1" xr:uid="{00000000-0005-0000-0000-000065540000}"/>
    <cellStyle name="20% - Accent6 8" xfId="32716" hidden="1" xr:uid="{00000000-0005-0000-0000-000066540000}"/>
    <cellStyle name="20% - Accent6 8" xfId="32656" hidden="1" xr:uid="{00000000-0005-0000-0000-000067540000}"/>
    <cellStyle name="20% - Accent6 8" xfId="32577" hidden="1" xr:uid="{00000000-0005-0000-0000-000068540000}"/>
    <cellStyle name="20% - Accent6 8" xfId="32494" hidden="1" xr:uid="{00000000-0005-0000-0000-000069540000}"/>
    <cellStyle name="20% - Accent6 8" xfId="30736" hidden="1" xr:uid="{00000000-0005-0000-0000-00006A540000}"/>
    <cellStyle name="20% - Accent6 8" xfId="30639" hidden="1" xr:uid="{00000000-0005-0000-0000-00006B540000}"/>
    <cellStyle name="20% - Accent6 8" xfId="30551" hidden="1" xr:uid="{00000000-0005-0000-0000-00006C540000}"/>
    <cellStyle name="20% - Accent6 8" xfId="31301" hidden="1" xr:uid="{00000000-0005-0000-0000-00006D540000}"/>
    <cellStyle name="20% - Accent6 8" xfId="30462" hidden="1" xr:uid="{00000000-0005-0000-0000-00006E540000}"/>
    <cellStyle name="20% - Accent6 8" xfId="30939" hidden="1" xr:uid="{00000000-0005-0000-0000-00006F540000}"/>
    <cellStyle name="20% - Accent6 8" xfId="29052" hidden="1" xr:uid="{00000000-0005-0000-0000-000070540000}"/>
    <cellStyle name="20% - Accent6 8" xfId="28947" hidden="1" xr:uid="{00000000-0005-0000-0000-000071540000}"/>
    <cellStyle name="20% - Accent6 8" xfId="28754" hidden="1" xr:uid="{00000000-0005-0000-0000-000072540000}"/>
    <cellStyle name="20% - Accent6 8" xfId="31690" hidden="1" xr:uid="{00000000-0005-0000-0000-000073540000}"/>
    <cellStyle name="20% - Accent6 8" xfId="28564" hidden="1" xr:uid="{00000000-0005-0000-0000-000074540000}"/>
    <cellStyle name="20% - Accent6 8" xfId="29079" hidden="1" xr:uid="{00000000-0005-0000-0000-000075540000}"/>
    <cellStyle name="20% - Accent6 8" xfId="27455" hidden="1" xr:uid="{00000000-0005-0000-0000-000076540000}"/>
    <cellStyle name="20% - Accent6 8" xfId="27260" hidden="1" xr:uid="{00000000-0005-0000-0000-000077540000}"/>
    <cellStyle name="20% - Accent6 8" xfId="27071" hidden="1" xr:uid="{00000000-0005-0000-0000-000078540000}"/>
    <cellStyle name="20% - Accent6 8" xfId="26327" hidden="1" xr:uid="{00000000-0005-0000-0000-000079540000}"/>
    <cellStyle name="20% - Accent6 8" xfId="26198" hidden="1" xr:uid="{00000000-0005-0000-0000-00007A540000}"/>
    <cellStyle name="20% - Accent6 8" xfId="26072" hidden="1" xr:uid="{00000000-0005-0000-0000-00007B540000}"/>
    <cellStyle name="20% - Accent6 8" xfId="25193" hidden="1" xr:uid="{00000000-0005-0000-0000-00007C540000}"/>
    <cellStyle name="20% - Accent6 8" xfId="38503" hidden="1" xr:uid="{00000000-0005-0000-0000-00007D540000}"/>
    <cellStyle name="20% - Accent6 8" xfId="39042" hidden="1" xr:uid="{00000000-0005-0000-0000-00007E540000}"/>
    <cellStyle name="20% - Accent6 8" xfId="39102" hidden="1" xr:uid="{00000000-0005-0000-0000-00007F540000}"/>
    <cellStyle name="20% - Accent6 8" xfId="39180" hidden="1" xr:uid="{00000000-0005-0000-0000-000080540000}"/>
    <cellStyle name="20% - Accent6 8" xfId="39258" hidden="1" xr:uid="{00000000-0005-0000-0000-000081540000}"/>
    <cellStyle name="20% - Accent6 8" xfId="39840" hidden="1" xr:uid="{00000000-0005-0000-0000-000082540000}"/>
    <cellStyle name="20% - Accent6 8" xfId="39919" hidden="1" xr:uid="{00000000-0005-0000-0000-000083540000}"/>
    <cellStyle name="20% - Accent6 8" xfId="39998" hidden="1" xr:uid="{00000000-0005-0000-0000-000084540000}"/>
    <cellStyle name="20% - Accent6 8" xfId="39667" hidden="1" xr:uid="{00000000-0005-0000-0000-000085540000}"/>
    <cellStyle name="20% - Accent6 8" xfId="40071" hidden="1" xr:uid="{00000000-0005-0000-0000-000086540000}"/>
    <cellStyle name="20% - Accent6 8" xfId="39773" hidden="1" xr:uid="{00000000-0005-0000-0000-000087540000}"/>
    <cellStyle name="20% - Accent6 8" xfId="40448" hidden="1" xr:uid="{00000000-0005-0000-0000-000088540000}"/>
    <cellStyle name="20% - Accent6 8" xfId="40514" hidden="1" xr:uid="{00000000-0005-0000-0000-000089540000}"/>
    <cellStyle name="20% - Accent6 8" xfId="40592" hidden="1" xr:uid="{00000000-0005-0000-0000-00008A540000}"/>
    <cellStyle name="20% - Accent6 8" xfId="39543" hidden="1" xr:uid="{00000000-0005-0000-0000-00008B540000}"/>
    <cellStyle name="20% - Accent6 8" xfId="40662" hidden="1" xr:uid="{00000000-0005-0000-0000-00008C540000}"/>
    <cellStyle name="20% - Accent6 8" xfId="40446" hidden="1" xr:uid="{00000000-0005-0000-0000-00008D540000}"/>
    <cellStyle name="20% - Accent6 8" xfId="40981" hidden="1" xr:uid="{00000000-0005-0000-0000-00008E540000}"/>
    <cellStyle name="20% - Accent6 8" xfId="41046" hidden="1" xr:uid="{00000000-0005-0000-0000-00008F540000}"/>
    <cellStyle name="20% - Accent6 8" xfId="41124" hidden="1" xr:uid="{00000000-0005-0000-0000-000090540000}"/>
    <cellStyle name="20% - Accent6 8" xfId="41318" hidden="1" xr:uid="{00000000-0005-0000-0000-000091540000}"/>
    <cellStyle name="20% - Accent6 8" xfId="41383" hidden="1" xr:uid="{00000000-0005-0000-0000-000092540000}"/>
    <cellStyle name="20% - Accent6 8" xfId="41461" hidden="1" xr:uid="{00000000-0005-0000-0000-000093540000}"/>
    <cellStyle name="20% - Accent6 8" xfId="41655" hidden="1" xr:uid="{00000000-0005-0000-0000-000094540000}"/>
    <cellStyle name="20% - Accent6 8" xfId="41720" hidden="1" xr:uid="{00000000-0005-0000-0000-000095540000}"/>
    <cellStyle name="20% - Accent6 8" xfId="41834" hidden="1" xr:uid="{00000000-0005-0000-0000-000096540000}"/>
    <cellStyle name="20% - Accent6 8" xfId="41894" hidden="1" xr:uid="{00000000-0005-0000-0000-000097540000}"/>
    <cellStyle name="20% - Accent6 8" xfId="41972" hidden="1" xr:uid="{00000000-0005-0000-0000-000098540000}"/>
    <cellStyle name="20% - Accent6 8" xfId="42050" hidden="1" xr:uid="{00000000-0005-0000-0000-000099540000}"/>
    <cellStyle name="20% - Accent6 8" xfId="42632" hidden="1" xr:uid="{00000000-0005-0000-0000-00009A540000}"/>
    <cellStyle name="20% - Accent6 8" xfId="42711" hidden="1" xr:uid="{00000000-0005-0000-0000-00009B540000}"/>
    <cellStyle name="20% - Accent6 8" xfId="42790" hidden="1" xr:uid="{00000000-0005-0000-0000-00009C540000}"/>
    <cellStyle name="20% - Accent6 8" xfId="42459" hidden="1" xr:uid="{00000000-0005-0000-0000-00009D540000}"/>
    <cellStyle name="20% - Accent6 8" xfId="42863" hidden="1" xr:uid="{00000000-0005-0000-0000-00009E540000}"/>
    <cellStyle name="20% - Accent6 8" xfId="42565" hidden="1" xr:uid="{00000000-0005-0000-0000-00009F540000}"/>
    <cellStyle name="20% - Accent6 8" xfId="43240" hidden="1" xr:uid="{00000000-0005-0000-0000-0000A0540000}"/>
    <cellStyle name="20% - Accent6 8" xfId="43306" hidden="1" xr:uid="{00000000-0005-0000-0000-0000A1540000}"/>
    <cellStyle name="20% - Accent6 8" xfId="43384" hidden="1" xr:uid="{00000000-0005-0000-0000-0000A2540000}"/>
    <cellStyle name="20% - Accent6 8" xfId="42335" hidden="1" xr:uid="{00000000-0005-0000-0000-0000A3540000}"/>
    <cellStyle name="20% - Accent6 8" xfId="43454" hidden="1" xr:uid="{00000000-0005-0000-0000-0000A4540000}"/>
    <cellStyle name="20% - Accent6 8" xfId="43238" hidden="1" xr:uid="{00000000-0005-0000-0000-0000A5540000}"/>
    <cellStyle name="20% - Accent6 8" xfId="43773" hidden="1" xr:uid="{00000000-0005-0000-0000-0000A6540000}"/>
    <cellStyle name="20% - Accent6 8" xfId="43838" hidden="1" xr:uid="{00000000-0005-0000-0000-0000A7540000}"/>
    <cellStyle name="20% - Accent6 8" xfId="43916" hidden="1" xr:uid="{00000000-0005-0000-0000-0000A8540000}"/>
    <cellStyle name="20% - Accent6 8" xfId="44110" hidden="1" xr:uid="{00000000-0005-0000-0000-0000A9540000}"/>
    <cellStyle name="20% - Accent6 8" xfId="44175" hidden="1" xr:uid="{00000000-0005-0000-0000-0000AA540000}"/>
    <cellStyle name="20% - Accent6 8" xfId="44253" hidden="1" xr:uid="{00000000-0005-0000-0000-0000AB540000}"/>
    <cellStyle name="20% - Accent6 8" xfId="44447" hidden="1" xr:uid="{00000000-0005-0000-0000-0000AC540000}"/>
    <cellStyle name="20% - Accent6 8" xfId="44512" hidden="1" xr:uid="{00000000-0005-0000-0000-0000AD540000}"/>
    <cellStyle name="20% - Accent6 8" xfId="38976" hidden="1" xr:uid="{00000000-0005-0000-0000-0000AE540000}"/>
    <cellStyle name="20% - Accent6 8" xfId="38916" hidden="1" xr:uid="{00000000-0005-0000-0000-0000AF540000}"/>
    <cellStyle name="20% - Accent6 8" xfId="38837" hidden="1" xr:uid="{00000000-0005-0000-0000-0000B0540000}"/>
    <cellStyle name="20% - Accent6 8" xfId="38754" hidden="1" xr:uid="{00000000-0005-0000-0000-0000B1540000}"/>
    <cellStyle name="20% - Accent6 8" xfId="31612" hidden="1" xr:uid="{00000000-0005-0000-0000-0000B2540000}"/>
    <cellStyle name="20% - Accent6 8" xfId="31480" hidden="1" xr:uid="{00000000-0005-0000-0000-0000B3540000}"/>
    <cellStyle name="20% - Accent6 8" xfId="31222" hidden="1" xr:uid="{00000000-0005-0000-0000-0000B4540000}"/>
    <cellStyle name="20% - Accent6 8" xfId="31942" hidden="1" xr:uid="{00000000-0005-0000-0000-0000B5540000}"/>
    <cellStyle name="20% - Accent6 8" xfId="30992" hidden="1" xr:uid="{00000000-0005-0000-0000-0000B6540000}"/>
    <cellStyle name="20% - Accent6 8" xfId="31731" hidden="1" xr:uid="{00000000-0005-0000-0000-0000B7540000}"/>
    <cellStyle name="20% - Accent6 8" xfId="29445" hidden="1" xr:uid="{00000000-0005-0000-0000-0000B8540000}"/>
    <cellStyle name="20% - Accent6 8" xfId="29369" hidden="1" xr:uid="{00000000-0005-0000-0000-0000B9540000}"/>
    <cellStyle name="20% - Accent6 8" xfId="29182" hidden="1" xr:uid="{00000000-0005-0000-0000-0000BA540000}"/>
    <cellStyle name="20% - Accent6 8" xfId="32314" hidden="1" xr:uid="{00000000-0005-0000-0000-0000BB540000}"/>
    <cellStyle name="20% - Accent6 8" xfId="29082" hidden="1" xr:uid="{00000000-0005-0000-0000-0000BC540000}"/>
    <cellStyle name="20% - Accent6 8" xfId="29550" hidden="1" xr:uid="{00000000-0005-0000-0000-0000BD540000}"/>
    <cellStyle name="20% - Accent6 8" xfId="27668" hidden="1" xr:uid="{00000000-0005-0000-0000-0000BE540000}"/>
    <cellStyle name="20% - Accent6 8" xfId="27576" hidden="1" xr:uid="{00000000-0005-0000-0000-0000BF540000}"/>
    <cellStyle name="20% - Accent6 8" xfId="27463" hidden="1" xr:uid="{00000000-0005-0000-0000-0000C0540000}"/>
    <cellStyle name="20% - Accent6 8" xfId="26418" hidden="1" xr:uid="{00000000-0005-0000-0000-0000C1540000}"/>
    <cellStyle name="20% - Accent6 8" xfId="26331" hidden="1" xr:uid="{00000000-0005-0000-0000-0000C2540000}"/>
    <cellStyle name="20% - Accent6 8" xfId="26180" hidden="1" xr:uid="{00000000-0005-0000-0000-0000C3540000}"/>
    <cellStyle name="20% - Accent6 8" xfId="25194" hidden="1" xr:uid="{00000000-0005-0000-0000-0000C4540000}"/>
    <cellStyle name="20% - Accent6 8" xfId="44650" hidden="1" xr:uid="{00000000-0005-0000-0000-0000C5540000}"/>
    <cellStyle name="20% - Accent6 8" xfId="44764" hidden="1" xr:uid="{00000000-0005-0000-0000-0000C6540000}"/>
    <cellStyle name="20% - Accent6 8" xfId="44824" hidden="1" xr:uid="{00000000-0005-0000-0000-0000C7540000}"/>
    <cellStyle name="20% - Accent6 8" xfId="44902" hidden="1" xr:uid="{00000000-0005-0000-0000-0000C8540000}"/>
    <cellStyle name="20% - Accent6 8" xfId="44980" hidden="1" xr:uid="{00000000-0005-0000-0000-0000C9540000}"/>
    <cellStyle name="20% - Accent6 8" xfId="45562" hidden="1" xr:uid="{00000000-0005-0000-0000-0000CA540000}"/>
    <cellStyle name="20% - Accent6 8" xfId="45641" hidden="1" xr:uid="{00000000-0005-0000-0000-0000CB540000}"/>
    <cellStyle name="20% - Accent6 8" xfId="45720" hidden="1" xr:uid="{00000000-0005-0000-0000-0000CC540000}"/>
    <cellStyle name="20% - Accent6 8" xfId="45389" hidden="1" xr:uid="{00000000-0005-0000-0000-0000CD540000}"/>
    <cellStyle name="20% - Accent6 8" xfId="45793" hidden="1" xr:uid="{00000000-0005-0000-0000-0000CE540000}"/>
    <cellStyle name="20% - Accent6 8" xfId="45495" hidden="1" xr:uid="{00000000-0005-0000-0000-0000CF540000}"/>
    <cellStyle name="20% - Accent6 8" xfId="46170" hidden="1" xr:uid="{00000000-0005-0000-0000-0000D0540000}"/>
    <cellStyle name="20% - Accent6 8" xfId="46236" hidden="1" xr:uid="{00000000-0005-0000-0000-0000D1540000}"/>
    <cellStyle name="20% - Accent6 8" xfId="46314" hidden="1" xr:uid="{00000000-0005-0000-0000-0000D2540000}"/>
    <cellStyle name="20% - Accent6 8" xfId="45265" hidden="1" xr:uid="{00000000-0005-0000-0000-0000D3540000}"/>
    <cellStyle name="20% - Accent6 8" xfId="46384" hidden="1" xr:uid="{00000000-0005-0000-0000-0000D4540000}"/>
    <cellStyle name="20% - Accent6 8" xfId="46168" hidden="1" xr:uid="{00000000-0005-0000-0000-0000D5540000}"/>
    <cellStyle name="20% - Accent6 8" xfId="46703" hidden="1" xr:uid="{00000000-0005-0000-0000-0000D6540000}"/>
    <cellStyle name="20% - Accent6 8" xfId="46768" hidden="1" xr:uid="{00000000-0005-0000-0000-0000D7540000}"/>
    <cellStyle name="20% - Accent6 8" xfId="46846" hidden="1" xr:uid="{00000000-0005-0000-0000-0000D8540000}"/>
    <cellStyle name="20% - Accent6 8" xfId="47040" hidden="1" xr:uid="{00000000-0005-0000-0000-0000D9540000}"/>
    <cellStyle name="20% - Accent6 8" xfId="47105" hidden="1" xr:uid="{00000000-0005-0000-0000-0000DA540000}"/>
    <cellStyle name="20% - Accent6 8" xfId="47183" hidden="1" xr:uid="{00000000-0005-0000-0000-0000DB540000}"/>
    <cellStyle name="20% - Accent6 8" xfId="47377" hidden="1" xr:uid="{00000000-0005-0000-0000-0000DC540000}"/>
    <cellStyle name="20% - Accent6 8" xfId="47442" hidden="1" xr:uid="{00000000-0005-0000-0000-0000DD540000}"/>
    <cellStyle name="20% - Accent6 8" xfId="47556" hidden="1" xr:uid="{00000000-0005-0000-0000-0000DE540000}"/>
    <cellStyle name="20% - Accent6 8" xfId="47616" hidden="1" xr:uid="{00000000-0005-0000-0000-0000DF540000}"/>
    <cellStyle name="20% - Accent6 8" xfId="47694" hidden="1" xr:uid="{00000000-0005-0000-0000-0000E0540000}"/>
    <cellStyle name="20% - Accent6 8" xfId="47772" hidden="1" xr:uid="{00000000-0005-0000-0000-0000E1540000}"/>
    <cellStyle name="20% - Accent6 8" xfId="48354" hidden="1" xr:uid="{00000000-0005-0000-0000-0000E2540000}"/>
    <cellStyle name="20% - Accent6 8" xfId="48433" hidden="1" xr:uid="{00000000-0005-0000-0000-0000E3540000}"/>
    <cellStyle name="20% - Accent6 8" xfId="48512" hidden="1" xr:uid="{00000000-0005-0000-0000-0000E4540000}"/>
    <cellStyle name="20% - Accent6 8" xfId="48181" hidden="1" xr:uid="{00000000-0005-0000-0000-0000E5540000}"/>
    <cellStyle name="20% - Accent6 8" xfId="48585" hidden="1" xr:uid="{00000000-0005-0000-0000-0000E6540000}"/>
    <cellStyle name="20% - Accent6 8" xfId="48287" hidden="1" xr:uid="{00000000-0005-0000-0000-0000E7540000}"/>
    <cellStyle name="20% - Accent6 8" xfId="48962" hidden="1" xr:uid="{00000000-0005-0000-0000-0000E8540000}"/>
    <cellStyle name="20% - Accent6 8" xfId="49028" hidden="1" xr:uid="{00000000-0005-0000-0000-0000E9540000}"/>
    <cellStyle name="20% - Accent6 8" xfId="49106" hidden="1" xr:uid="{00000000-0005-0000-0000-0000EA540000}"/>
    <cellStyle name="20% - Accent6 8" xfId="48057" hidden="1" xr:uid="{00000000-0005-0000-0000-0000EB540000}"/>
    <cellStyle name="20% - Accent6 8" xfId="49176" hidden="1" xr:uid="{00000000-0005-0000-0000-0000EC540000}"/>
    <cellStyle name="20% - Accent6 8" xfId="48960" hidden="1" xr:uid="{00000000-0005-0000-0000-0000ED540000}"/>
    <cellStyle name="20% - Accent6 8" xfId="49495" hidden="1" xr:uid="{00000000-0005-0000-0000-0000EE540000}"/>
    <cellStyle name="20% - Accent6 8" xfId="49560" hidden="1" xr:uid="{00000000-0005-0000-0000-0000EF540000}"/>
    <cellStyle name="20% - Accent6 8" xfId="49638" hidden="1" xr:uid="{00000000-0005-0000-0000-0000F0540000}"/>
    <cellStyle name="20% - Accent6 8" xfId="49832" hidden="1" xr:uid="{00000000-0005-0000-0000-0000F1540000}"/>
    <cellStyle name="20% - Accent6 8" xfId="49897" hidden="1" xr:uid="{00000000-0005-0000-0000-0000F2540000}"/>
    <cellStyle name="20% - Accent6 8" xfId="49975" hidden="1" xr:uid="{00000000-0005-0000-0000-0000F3540000}"/>
    <cellStyle name="20% - Accent6 8" xfId="50169" hidden="1" xr:uid="{00000000-0005-0000-0000-0000F4540000}"/>
    <cellStyle name="20% - Accent6 8" xfId="50234" hidden="1" xr:uid="{00000000-0005-0000-0000-0000F5540000}"/>
    <cellStyle name="20% - Accent6 9" xfId="116" hidden="1" xr:uid="{00000000-0005-0000-0000-0000F6540000}"/>
    <cellStyle name="20% - Accent6 9" xfId="194" hidden="1" xr:uid="{00000000-0005-0000-0000-0000F7540000}"/>
    <cellStyle name="20% - Accent6 9" xfId="272" hidden="1" xr:uid="{00000000-0005-0000-0000-0000F8540000}"/>
    <cellStyle name="20% - Accent6 9" xfId="549" hidden="1" xr:uid="{00000000-0005-0000-0000-0000F9540000}"/>
    <cellStyle name="20% - Accent6 9" xfId="1909" hidden="1" xr:uid="{00000000-0005-0000-0000-0000FA540000}"/>
    <cellStyle name="20% - Accent6 9" xfId="2056" hidden="1" xr:uid="{00000000-0005-0000-0000-0000FB540000}"/>
    <cellStyle name="20% - Accent6 9" xfId="2225" hidden="1" xr:uid="{00000000-0005-0000-0000-0000FC540000}"/>
    <cellStyle name="20% - Accent6 9" xfId="2968" hidden="1" xr:uid="{00000000-0005-0000-0000-0000FD540000}"/>
    <cellStyle name="20% - Accent6 9" xfId="1786" hidden="1" xr:uid="{00000000-0005-0000-0000-0000FE540000}"/>
    <cellStyle name="20% - Accent6 9" xfId="1648" hidden="1" xr:uid="{00000000-0005-0000-0000-0000FF540000}"/>
    <cellStyle name="20% - Accent6 9" xfId="3455" hidden="1" xr:uid="{00000000-0005-0000-0000-000000550000}"/>
    <cellStyle name="20% - Accent6 9" xfId="3598" hidden="1" xr:uid="{00000000-0005-0000-0000-000001550000}"/>
    <cellStyle name="20% - Accent6 9" xfId="3756" hidden="1" xr:uid="{00000000-0005-0000-0000-000002550000}"/>
    <cellStyle name="20% - Accent6 9" xfId="4610" hidden="1" xr:uid="{00000000-0005-0000-0000-000003550000}"/>
    <cellStyle name="20% - Accent6 9" xfId="3129" hidden="1" xr:uid="{00000000-0005-0000-0000-000004550000}"/>
    <cellStyle name="20% - Accent6 9" xfId="2331" hidden="1" xr:uid="{00000000-0005-0000-0000-000005550000}"/>
    <cellStyle name="20% - Accent6 9" xfId="4964" hidden="1" xr:uid="{00000000-0005-0000-0000-000006550000}"/>
    <cellStyle name="20% - Accent6 9" xfId="5063" hidden="1" xr:uid="{00000000-0005-0000-0000-000007550000}"/>
    <cellStyle name="20% - Accent6 9" xfId="5257" hidden="1" xr:uid="{00000000-0005-0000-0000-000008550000}"/>
    <cellStyle name="20% - Accent6 9" xfId="5950" hidden="1" xr:uid="{00000000-0005-0000-0000-000009550000}"/>
    <cellStyle name="20% - Accent6 9" xfId="6103" hidden="1" xr:uid="{00000000-0005-0000-0000-00000A550000}"/>
    <cellStyle name="20% - Accent6 9" xfId="6284" hidden="1" xr:uid="{00000000-0005-0000-0000-00000B550000}"/>
    <cellStyle name="20% - Accent6 9" xfId="6971" hidden="1" xr:uid="{00000000-0005-0000-0000-00000C550000}"/>
    <cellStyle name="20% - Accent6 9" xfId="7083" hidden="1" xr:uid="{00000000-0005-0000-0000-00000D550000}"/>
    <cellStyle name="20% - Accent6 9" xfId="7772" hidden="1" xr:uid="{00000000-0005-0000-0000-00000E550000}"/>
    <cellStyle name="20% - Accent6 9" xfId="7846" hidden="1" xr:uid="{00000000-0005-0000-0000-00000F550000}"/>
    <cellStyle name="20% - Accent6 9" xfId="7922" hidden="1" xr:uid="{00000000-0005-0000-0000-000010550000}"/>
    <cellStyle name="20% - Accent6 9" xfId="8000" hidden="1" xr:uid="{00000000-0005-0000-0000-000011550000}"/>
    <cellStyle name="20% - Accent6 9" xfId="8585" hidden="1" xr:uid="{00000000-0005-0000-0000-000012550000}"/>
    <cellStyle name="20% - Accent6 9" xfId="8661" hidden="1" xr:uid="{00000000-0005-0000-0000-000013550000}"/>
    <cellStyle name="20% - Accent6 9" xfId="8740" hidden="1" xr:uid="{00000000-0005-0000-0000-000014550000}"/>
    <cellStyle name="20% - Accent6 9" xfId="8999" hidden="1" xr:uid="{00000000-0005-0000-0000-000015550000}"/>
    <cellStyle name="20% - Accent6 9" xfId="8533" hidden="1" xr:uid="{00000000-0005-0000-0000-000016550000}"/>
    <cellStyle name="20% - Accent6 9" xfId="8420" hidden="1" xr:uid="{00000000-0005-0000-0000-000017550000}"/>
    <cellStyle name="20% - Accent6 9" xfId="9180" hidden="1" xr:uid="{00000000-0005-0000-0000-000018550000}"/>
    <cellStyle name="20% - Accent6 9" xfId="9256" hidden="1" xr:uid="{00000000-0005-0000-0000-000019550000}"/>
    <cellStyle name="20% - Accent6 9" xfId="9334" hidden="1" xr:uid="{00000000-0005-0000-0000-00001A550000}"/>
    <cellStyle name="20% - Accent6 9" xfId="9558" hidden="1" xr:uid="{00000000-0005-0000-0000-00001B550000}"/>
    <cellStyle name="20% - Accent6 9" xfId="9035" hidden="1" xr:uid="{00000000-0005-0000-0000-00001C550000}"/>
    <cellStyle name="20% - Accent6 9" xfId="8789" hidden="1" xr:uid="{00000000-0005-0000-0000-00001D550000}"/>
    <cellStyle name="20% - Accent6 9" xfId="9712" hidden="1" xr:uid="{00000000-0005-0000-0000-00001E550000}"/>
    <cellStyle name="20% - Accent6 9" xfId="9788" hidden="1" xr:uid="{00000000-0005-0000-0000-00001F550000}"/>
    <cellStyle name="20% - Accent6 9" xfId="9866" hidden="1" xr:uid="{00000000-0005-0000-0000-000020550000}"/>
    <cellStyle name="20% - Accent6 9" xfId="10049" hidden="1" xr:uid="{00000000-0005-0000-0000-000021550000}"/>
    <cellStyle name="20% - Accent6 9" xfId="10125" hidden="1" xr:uid="{00000000-0005-0000-0000-000022550000}"/>
    <cellStyle name="20% - Accent6 9" xfId="10203" hidden="1" xr:uid="{00000000-0005-0000-0000-000023550000}"/>
    <cellStyle name="20% - Accent6 9" xfId="10386" hidden="1" xr:uid="{00000000-0005-0000-0000-000024550000}"/>
    <cellStyle name="20% - Accent6 9" xfId="10462" hidden="1" xr:uid="{00000000-0005-0000-0000-000025550000}"/>
    <cellStyle name="20% - Accent6 9" xfId="10564" hidden="1" xr:uid="{00000000-0005-0000-0000-000026550000}"/>
    <cellStyle name="20% - Accent6 9" xfId="10638" hidden="1" xr:uid="{00000000-0005-0000-0000-000027550000}"/>
    <cellStyle name="20% - Accent6 9" xfId="10714" hidden="1" xr:uid="{00000000-0005-0000-0000-000028550000}"/>
    <cellStyle name="20% - Accent6 9" xfId="10792" hidden="1" xr:uid="{00000000-0005-0000-0000-000029550000}"/>
    <cellStyle name="20% - Accent6 9" xfId="11377" hidden="1" xr:uid="{00000000-0005-0000-0000-00002A550000}"/>
    <cellStyle name="20% - Accent6 9" xfId="11453" hidden="1" xr:uid="{00000000-0005-0000-0000-00002B550000}"/>
    <cellStyle name="20% - Accent6 9" xfId="11532" hidden="1" xr:uid="{00000000-0005-0000-0000-00002C550000}"/>
    <cellStyle name="20% - Accent6 9" xfId="11791" hidden="1" xr:uid="{00000000-0005-0000-0000-00002D550000}"/>
    <cellStyle name="20% - Accent6 9" xfId="11325" hidden="1" xr:uid="{00000000-0005-0000-0000-00002E550000}"/>
    <cellStyle name="20% - Accent6 9" xfId="11212" hidden="1" xr:uid="{00000000-0005-0000-0000-00002F550000}"/>
    <cellStyle name="20% - Accent6 9" xfId="11972" hidden="1" xr:uid="{00000000-0005-0000-0000-000030550000}"/>
    <cellStyle name="20% - Accent6 9" xfId="12048" hidden="1" xr:uid="{00000000-0005-0000-0000-000031550000}"/>
    <cellStyle name="20% - Accent6 9" xfId="12126" hidden="1" xr:uid="{00000000-0005-0000-0000-000032550000}"/>
    <cellStyle name="20% - Accent6 9" xfId="12350" hidden="1" xr:uid="{00000000-0005-0000-0000-000033550000}"/>
    <cellStyle name="20% - Accent6 9" xfId="11827" hidden="1" xr:uid="{00000000-0005-0000-0000-000034550000}"/>
    <cellStyle name="20% - Accent6 9" xfId="11581" hidden="1" xr:uid="{00000000-0005-0000-0000-000035550000}"/>
    <cellStyle name="20% - Accent6 9" xfId="12504" hidden="1" xr:uid="{00000000-0005-0000-0000-000036550000}"/>
    <cellStyle name="20% - Accent6 9" xfId="12580" hidden="1" xr:uid="{00000000-0005-0000-0000-000037550000}"/>
    <cellStyle name="20% - Accent6 9" xfId="12658" hidden="1" xr:uid="{00000000-0005-0000-0000-000038550000}"/>
    <cellStyle name="20% - Accent6 9" xfId="12841" hidden="1" xr:uid="{00000000-0005-0000-0000-000039550000}"/>
    <cellStyle name="20% - Accent6 9" xfId="12917" hidden="1" xr:uid="{00000000-0005-0000-0000-00003A550000}"/>
    <cellStyle name="20% - Accent6 9" xfId="12995" hidden="1" xr:uid="{00000000-0005-0000-0000-00003B550000}"/>
    <cellStyle name="20% - Accent6 9" xfId="13178" hidden="1" xr:uid="{00000000-0005-0000-0000-00003C550000}"/>
    <cellStyle name="20% - Accent6 9" xfId="13254" hidden="1" xr:uid="{00000000-0005-0000-0000-00003D550000}"/>
    <cellStyle name="20% - Accent6 9" xfId="7575" hidden="1" xr:uid="{00000000-0005-0000-0000-00003E550000}"/>
    <cellStyle name="20% - Accent6 9" xfId="7501" hidden="1" xr:uid="{00000000-0005-0000-0000-00003F550000}"/>
    <cellStyle name="20% - Accent6 9" xfId="7422" hidden="1" xr:uid="{00000000-0005-0000-0000-000040550000}"/>
    <cellStyle name="20% - Accent6 9" xfId="7338" hidden="1" xr:uid="{00000000-0005-0000-0000-000041550000}"/>
    <cellStyle name="20% - Accent6 9" xfId="5567" hidden="1" xr:uid="{00000000-0005-0000-0000-000042550000}"/>
    <cellStyle name="20% - Accent6 9" xfId="5481" hidden="1" xr:uid="{00000000-0005-0000-0000-000043550000}"/>
    <cellStyle name="20% - Accent6 9" xfId="5390" hidden="1" xr:uid="{00000000-0005-0000-0000-000044550000}"/>
    <cellStyle name="20% - Accent6 9" xfId="4513" hidden="1" xr:uid="{00000000-0005-0000-0000-000045550000}"/>
    <cellStyle name="20% - Accent6 9" xfId="5755" hidden="1" xr:uid="{00000000-0005-0000-0000-000046550000}"/>
    <cellStyle name="20% - Accent6 9" xfId="5992" hidden="1" xr:uid="{00000000-0005-0000-0000-000047550000}"/>
    <cellStyle name="20% - Accent6 9" xfId="3894" hidden="1" xr:uid="{00000000-0005-0000-0000-000048550000}"/>
    <cellStyle name="20% - Accent6 9" xfId="3725" hidden="1" xr:uid="{00000000-0005-0000-0000-000049550000}"/>
    <cellStyle name="20% - Accent6 9" xfId="3550" hidden="1" xr:uid="{00000000-0005-0000-0000-00004A550000}"/>
    <cellStyle name="20% - Accent6 9" xfId="2919" hidden="1" xr:uid="{00000000-0005-0000-0000-00004B550000}"/>
    <cellStyle name="20% - Accent6 9" xfId="4433" hidden="1" xr:uid="{00000000-0005-0000-0000-00004C550000}"/>
    <cellStyle name="20% - Accent6 9" xfId="5333" hidden="1" xr:uid="{00000000-0005-0000-0000-00004D550000}"/>
    <cellStyle name="20% - Accent6 9" xfId="2267" hidden="1" xr:uid="{00000000-0005-0000-0000-00004E550000}"/>
    <cellStyle name="20% - Accent6 9" xfId="2033" hidden="1" xr:uid="{00000000-0005-0000-0000-00004F550000}"/>
    <cellStyle name="20% - Accent6 9" xfId="1863" hidden="1" xr:uid="{00000000-0005-0000-0000-000050550000}"/>
    <cellStyle name="20% - Accent6 9" xfId="1164" hidden="1" xr:uid="{00000000-0005-0000-0000-000051550000}"/>
    <cellStyle name="20% - Accent6 9" xfId="1028" hidden="1" xr:uid="{00000000-0005-0000-0000-000052550000}"/>
    <cellStyle name="20% - Accent6 9" xfId="888" hidden="1" xr:uid="{00000000-0005-0000-0000-000053550000}"/>
    <cellStyle name="20% - Accent6 9" xfId="13321" hidden="1" xr:uid="{00000000-0005-0000-0000-000054550000}"/>
    <cellStyle name="20% - Accent6 9" xfId="13401" hidden="1" xr:uid="{00000000-0005-0000-0000-000055550000}"/>
    <cellStyle name="20% - Accent6 9" xfId="13927" hidden="1" xr:uid="{00000000-0005-0000-0000-000056550000}"/>
    <cellStyle name="20% - Accent6 9" xfId="14001" hidden="1" xr:uid="{00000000-0005-0000-0000-000057550000}"/>
    <cellStyle name="20% - Accent6 9" xfId="14077" hidden="1" xr:uid="{00000000-0005-0000-0000-000058550000}"/>
    <cellStyle name="20% - Accent6 9" xfId="14155" hidden="1" xr:uid="{00000000-0005-0000-0000-000059550000}"/>
    <cellStyle name="20% - Accent6 9" xfId="14740" hidden="1" xr:uid="{00000000-0005-0000-0000-00005A550000}"/>
    <cellStyle name="20% - Accent6 9" xfId="14816" hidden="1" xr:uid="{00000000-0005-0000-0000-00005B550000}"/>
    <cellStyle name="20% - Accent6 9" xfId="14895" hidden="1" xr:uid="{00000000-0005-0000-0000-00005C550000}"/>
    <cellStyle name="20% - Accent6 9" xfId="15154" hidden="1" xr:uid="{00000000-0005-0000-0000-00005D550000}"/>
    <cellStyle name="20% - Accent6 9" xfId="14688" hidden="1" xr:uid="{00000000-0005-0000-0000-00005E550000}"/>
    <cellStyle name="20% - Accent6 9" xfId="14575" hidden="1" xr:uid="{00000000-0005-0000-0000-00005F550000}"/>
    <cellStyle name="20% - Accent6 9" xfId="15335" hidden="1" xr:uid="{00000000-0005-0000-0000-000060550000}"/>
    <cellStyle name="20% - Accent6 9" xfId="15411" hidden="1" xr:uid="{00000000-0005-0000-0000-000061550000}"/>
    <cellStyle name="20% - Accent6 9" xfId="15489" hidden="1" xr:uid="{00000000-0005-0000-0000-000062550000}"/>
    <cellStyle name="20% - Accent6 9" xfId="15713" hidden="1" xr:uid="{00000000-0005-0000-0000-000063550000}"/>
    <cellStyle name="20% - Accent6 9" xfId="15190" hidden="1" xr:uid="{00000000-0005-0000-0000-000064550000}"/>
    <cellStyle name="20% - Accent6 9" xfId="14944" hidden="1" xr:uid="{00000000-0005-0000-0000-000065550000}"/>
    <cellStyle name="20% - Accent6 9" xfId="15867" hidden="1" xr:uid="{00000000-0005-0000-0000-000066550000}"/>
    <cellStyle name="20% - Accent6 9" xfId="15943" hidden="1" xr:uid="{00000000-0005-0000-0000-000067550000}"/>
    <cellStyle name="20% - Accent6 9" xfId="16021" hidden="1" xr:uid="{00000000-0005-0000-0000-000068550000}"/>
    <cellStyle name="20% - Accent6 9" xfId="16204" hidden="1" xr:uid="{00000000-0005-0000-0000-000069550000}"/>
    <cellStyle name="20% - Accent6 9" xfId="16280" hidden="1" xr:uid="{00000000-0005-0000-0000-00006A550000}"/>
    <cellStyle name="20% - Accent6 9" xfId="16358" hidden="1" xr:uid="{00000000-0005-0000-0000-00006B550000}"/>
    <cellStyle name="20% - Accent6 9" xfId="16541" hidden="1" xr:uid="{00000000-0005-0000-0000-00006C550000}"/>
    <cellStyle name="20% - Accent6 9" xfId="16617" hidden="1" xr:uid="{00000000-0005-0000-0000-00006D550000}"/>
    <cellStyle name="20% - Accent6 9" xfId="16719" hidden="1" xr:uid="{00000000-0005-0000-0000-00006E550000}"/>
    <cellStyle name="20% - Accent6 9" xfId="16793" hidden="1" xr:uid="{00000000-0005-0000-0000-00006F550000}"/>
    <cellStyle name="20% - Accent6 9" xfId="16869" hidden="1" xr:uid="{00000000-0005-0000-0000-000070550000}"/>
    <cellStyle name="20% - Accent6 9" xfId="16947" hidden="1" xr:uid="{00000000-0005-0000-0000-000071550000}"/>
    <cellStyle name="20% - Accent6 9" xfId="17532" hidden="1" xr:uid="{00000000-0005-0000-0000-000072550000}"/>
    <cellStyle name="20% - Accent6 9" xfId="17608" hidden="1" xr:uid="{00000000-0005-0000-0000-000073550000}"/>
    <cellStyle name="20% - Accent6 9" xfId="17687" hidden="1" xr:uid="{00000000-0005-0000-0000-000074550000}"/>
    <cellStyle name="20% - Accent6 9" xfId="17946" hidden="1" xr:uid="{00000000-0005-0000-0000-000075550000}"/>
    <cellStyle name="20% - Accent6 9" xfId="17480" hidden="1" xr:uid="{00000000-0005-0000-0000-000076550000}"/>
    <cellStyle name="20% - Accent6 9" xfId="17367" hidden="1" xr:uid="{00000000-0005-0000-0000-000077550000}"/>
    <cellStyle name="20% - Accent6 9" xfId="18127" hidden="1" xr:uid="{00000000-0005-0000-0000-000078550000}"/>
    <cellStyle name="20% - Accent6 9" xfId="18203" hidden="1" xr:uid="{00000000-0005-0000-0000-000079550000}"/>
    <cellStyle name="20% - Accent6 9" xfId="18281" hidden="1" xr:uid="{00000000-0005-0000-0000-00007A550000}"/>
    <cellStyle name="20% - Accent6 9" xfId="18505" hidden="1" xr:uid="{00000000-0005-0000-0000-00007B550000}"/>
    <cellStyle name="20% - Accent6 9" xfId="17982" hidden="1" xr:uid="{00000000-0005-0000-0000-00007C550000}"/>
    <cellStyle name="20% - Accent6 9" xfId="17736" hidden="1" xr:uid="{00000000-0005-0000-0000-00007D550000}"/>
    <cellStyle name="20% - Accent6 9" xfId="18659" hidden="1" xr:uid="{00000000-0005-0000-0000-00007E550000}"/>
    <cellStyle name="20% - Accent6 9" xfId="18735" hidden="1" xr:uid="{00000000-0005-0000-0000-00007F550000}"/>
    <cellStyle name="20% - Accent6 9" xfId="18813" hidden="1" xr:uid="{00000000-0005-0000-0000-000080550000}"/>
    <cellStyle name="20% - Accent6 9" xfId="18996" hidden="1" xr:uid="{00000000-0005-0000-0000-000081550000}"/>
    <cellStyle name="20% - Accent6 9" xfId="19072" hidden="1" xr:uid="{00000000-0005-0000-0000-000082550000}"/>
    <cellStyle name="20% - Accent6 9" xfId="19150" hidden="1" xr:uid="{00000000-0005-0000-0000-000083550000}"/>
    <cellStyle name="20% - Accent6 9" xfId="19333" hidden="1" xr:uid="{00000000-0005-0000-0000-000084550000}"/>
    <cellStyle name="20% - Accent6 9" xfId="19409" hidden="1" xr:uid="{00000000-0005-0000-0000-000085550000}"/>
    <cellStyle name="20% - Accent6 9" xfId="13835" hidden="1" xr:uid="{00000000-0005-0000-0000-000086550000}"/>
    <cellStyle name="20% - Accent6 9" xfId="13761" hidden="1" xr:uid="{00000000-0005-0000-0000-000087550000}"/>
    <cellStyle name="20% - Accent6 9" xfId="13682" hidden="1" xr:uid="{00000000-0005-0000-0000-000088550000}"/>
    <cellStyle name="20% - Accent6 9" xfId="13598" hidden="1" xr:uid="{00000000-0005-0000-0000-000089550000}"/>
    <cellStyle name="20% - Accent6 9" xfId="6430" hidden="1" xr:uid="{00000000-0005-0000-0000-00008A550000}"/>
    <cellStyle name="20% - Accent6 9" xfId="6238" hidden="1" xr:uid="{00000000-0005-0000-0000-00008B550000}"/>
    <cellStyle name="20% - Accent6 9" xfId="6000" hidden="1" xr:uid="{00000000-0005-0000-0000-00008C550000}"/>
    <cellStyle name="20% - Accent6 9" xfId="4904" hidden="1" xr:uid="{00000000-0005-0000-0000-00008D550000}"/>
    <cellStyle name="20% - Accent6 9" xfId="6535" hidden="1" xr:uid="{00000000-0005-0000-0000-00008E550000}"/>
    <cellStyle name="20% - Accent6 9" xfId="6776" hidden="1" xr:uid="{00000000-0005-0000-0000-00008F550000}"/>
    <cellStyle name="20% - Accent6 9" xfId="4297" hidden="1" xr:uid="{00000000-0005-0000-0000-000090550000}"/>
    <cellStyle name="20% - Accent6 9" xfId="4112" hidden="1" xr:uid="{00000000-0005-0000-0000-000091550000}"/>
    <cellStyle name="20% - Accent6 9" xfId="4018" hidden="1" xr:uid="{00000000-0005-0000-0000-000092550000}"/>
    <cellStyle name="20% - Accent6 9" xfId="3003" hidden="1" xr:uid="{00000000-0005-0000-0000-000093550000}"/>
    <cellStyle name="20% - Accent6 9" xfId="4652" hidden="1" xr:uid="{00000000-0005-0000-0000-000094550000}"/>
    <cellStyle name="20% - Accent6 9" xfId="5863" hidden="1" xr:uid="{00000000-0005-0000-0000-000095550000}"/>
    <cellStyle name="20% - Accent6 9" xfId="2512" hidden="1" xr:uid="{00000000-0005-0000-0000-000096550000}"/>
    <cellStyle name="20% - Accent6 9" xfId="2411" hidden="1" xr:uid="{00000000-0005-0000-0000-000097550000}"/>
    <cellStyle name="20% - Accent6 9" xfId="2258" hidden="1" xr:uid="{00000000-0005-0000-0000-000098550000}"/>
    <cellStyle name="20% - Accent6 9" xfId="1258" hidden="1" xr:uid="{00000000-0005-0000-0000-000099550000}"/>
    <cellStyle name="20% - Accent6 9" xfId="1162" hidden="1" xr:uid="{00000000-0005-0000-0000-00009A550000}"/>
    <cellStyle name="20% - Accent6 9" xfId="964" hidden="1" xr:uid="{00000000-0005-0000-0000-00009B550000}"/>
    <cellStyle name="20% - Accent6 9" xfId="19471" hidden="1" xr:uid="{00000000-0005-0000-0000-00009C550000}"/>
    <cellStyle name="20% - Accent6 9" xfId="19547" hidden="1" xr:uid="{00000000-0005-0000-0000-00009D550000}"/>
    <cellStyle name="20% - Accent6 9" xfId="19649" hidden="1" xr:uid="{00000000-0005-0000-0000-00009E550000}"/>
    <cellStyle name="20% - Accent6 9" xfId="19723" hidden="1" xr:uid="{00000000-0005-0000-0000-00009F550000}"/>
    <cellStyle name="20% - Accent6 9" xfId="19799" hidden="1" xr:uid="{00000000-0005-0000-0000-0000A0550000}"/>
    <cellStyle name="20% - Accent6 9" xfId="19877" hidden="1" xr:uid="{00000000-0005-0000-0000-0000A1550000}"/>
    <cellStyle name="20% - Accent6 9" xfId="20462" hidden="1" xr:uid="{00000000-0005-0000-0000-0000A2550000}"/>
    <cellStyle name="20% - Accent6 9" xfId="20538" hidden="1" xr:uid="{00000000-0005-0000-0000-0000A3550000}"/>
    <cellStyle name="20% - Accent6 9" xfId="20617" hidden="1" xr:uid="{00000000-0005-0000-0000-0000A4550000}"/>
    <cellStyle name="20% - Accent6 9" xfId="20876" hidden="1" xr:uid="{00000000-0005-0000-0000-0000A5550000}"/>
    <cellStyle name="20% - Accent6 9" xfId="20410" hidden="1" xr:uid="{00000000-0005-0000-0000-0000A6550000}"/>
    <cellStyle name="20% - Accent6 9" xfId="20297" hidden="1" xr:uid="{00000000-0005-0000-0000-0000A7550000}"/>
    <cellStyle name="20% - Accent6 9" xfId="21057" hidden="1" xr:uid="{00000000-0005-0000-0000-0000A8550000}"/>
    <cellStyle name="20% - Accent6 9" xfId="21133" hidden="1" xr:uid="{00000000-0005-0000-0000-0000A9550000}"/>
    <cellStyle name="20% - Accent6 9" xfId="21211" hidden="1" xr:uid="{00000000-0005-0000-0000-0000AA550000}"/>
    <cellStyle name="20% - Accent6 9" xfId="21435" hidden="1" xr:uid="{00000000-0005-0000-0000-0000AB550000}"/>
    <cellStyle name="20% - Accent6 9" xfId="20912" hidden="1" xr:uid="{00000000-0005-0000-0000-0000AC550000}"/>
    <cellStyle name="20% - Accent6 9" xfId="20666" hidden="1" xr:uid="{00000000-0005-0000-0000-0000AD550000}"/>
    <cellStyle name="20% - Accent6 9" xfId="21589" hidden="1" xr:uid="{00000000-0005-0000-0000-0000AE550000}"/>
    <cellStyle name="20% - Accent6 9" xfId="21665" hidden="1" xr:uid="{00000000-0005-0000-0000-0000AF550000}"/>
    <cellStyle name="20% - Accent6 9" xfId="21743" hidden="1" xr:uid="{00000000-0005-0000-0000-0000B0550000}"/>
    <cellStyle name="20% - Accent6 9" xfId="21926" hidden="1" xr:uid="{00000000-0005-0000-0000-0000B1550000}"/>
    <cellStyle name="20% - Accent6 9" xfId="22002" hidden="1" xr:uid="{00000000-0005-0000-0000-0000B2550000}"/>
    <cellStyle name="20% - Accent6 9" xfId="22080" hidden="1" xr:uid="{00000000-0005-0000-0000-0000B3550000}"/>
    <cellStyle name="20% - Accent6 9" xfId="22263" hidden="1" xr:uid="{00000000-0005-0000-0000-0000B4550000}"/>
    <cellStyle name="20% - Accent6 9" xfId="22339" hidden="1" xr:uid="{00000000-0005-0000-0000-0000B5550000}"/>
    <cellStyle name="20% - Accent6 9" xfId="22441" hidden="1" xr:uid="{00000000-0005-0000-0000-0000B6550000}"/>
    <cellStyle name="20% - Accent6 9" xfId="22515" hidden="1" xr:uid="{00000000-0005-0000-0000-0000B7550000}"/>
    <cellStyle name="20% - Accent6 9" xfId="22591" hidden="1" xr:uid="{00000000-0005-0000-0000-0000B8550000}"/>
    <cellStyle name="20% - Accent6 9" xfId="22669" hidden="1" xr:uid="{00000000-0005-0000-0000-0000B9550000}"/>
    <cellStyle name="20% - Accent6 9" xfId="23254" hidden="1" xr:uid="{00000000-0005-0000-0000-0000BA550000}"/>
    <cellStyle name="20% - Accent6 9" xfId="23330" hidden="1" xr:uid="{00000000-0005-0000-0000-0000BB550000}"/>
    <cellStyle name="20% - Accent6 9" xfId="23409" hidden="1" xr:uid="{00000000-0005-0000-0000-0000BC550000}"/>
    <cellStyle name="20% - Accent6 9" xfId="23668" hidden="1" xr:uid="{00000000-0005-0000-0000-0000BD550000}"/>
    <cellStyle name="20% - Accent6 9" xfId="23202" hidden="1" xr:uid="{00000000-0005-0000-0000-0000BE550000}"/>
    <cellStyle name="20% - Accent6 9" xfId="23089" hidden="1" xr:uid="{00000000-0005-0000-0000-0000BF550000}"/>
    <cellStyle name="20% - Accent6 9" xfId="23849" hidden="1" xr:uid="{00000000-0005-0000-0000-0000C0550000}"/>
    <cellStyle name="20% - Accent6 9" xfId="23925" hidden="1" xr:uid="{00000000-0005-0000-0000-0000C1550000}"/>
    <cellStyle name="20% - Accent6 9" xfId="24003" hidden="1" xr:uid="{00000000-0005-0000-0000-0000C2550000}"/>
    <cellStyle name="20% - Accent6 9" xfId="24227" hidden="1" xr:uid="{00000000-0005-0000-0000-0000C3550000}"/>
    <cellStyle name="20% - Accent6 9" xfId="23704" hidden="1" xr:uid="{00000000-0005-0000-0000-0000C4550000}"/>
    <cellStyle name="20% - Accent6 9" xfId="23458" hidden="1" xr:uid="{00000000-0005-0000-0000-0000C5550000}"/>
    <cellStyle name="20% - Accent6 9" xfId="24381" hidden="1" xr:uid="{00000000-0005-0000-0000-0000C6550000}"/>
    <cellStyle name="20% - Accent6 9" xfId="24457" hidden="1" xr:uid="{00000000-0005-0000-0000-0000C7550000}"/>
    <cellStyle name="20% - Accent6 9" xfId="24535" hidden="1" xr:uid="{00000000-0005-0000-0000-0000C8550000}"/>
    <cellStyle name="20% - Accent6 9" xfId="24718" hidden="1" xr:uid="{00000000-0005-0000-0000-0000C9550000}"/>
    <cellStyle name="20% - Accent6 9" xfId="24794" hidden="1" xr:uid="{00000000-0005-0000-0000-0000CA550000}"/>
    <cellStyle name="20% - Accent6 9" xfId="24872" hidden="1" xr:uid="{00000000-0005-0000-0000-0000CB550000}"/>
    <cellStyle name="20% - Accent6 9" xfId="25055" hidden="1" xr:uid="{00000000-0005-0000-0000-0000CC550000}"/>
    <cellStyle name="20% - Accent6 9" xfId="25131" hidden="1" xr:uid="{00000000-0005-0000-0000-0000CD550000}"/>
    <cellStyle name="20% - Accent6 9" xfId="25244" hidden="1" xr:uid="{00000000-0005-0000-0000-0000CE550000}"/>
    <cellStyle name="20% - Accent6 9" xfId="25322" hidden="1" xr:uid="{00000000-0005-0000-0000-0000CF550000}"/>
    <cellStyle name="20% - Accent6 9" xfId="25400" hidden="1" xr:uid="{00000000-0005-0000-0000-0000D0550000}"/>
    <cellStyle name="20% - Accent6 9" xfId="25677" hidden="1" xr:uid="{00000000-0005-0000-0000-0000D1550000}"/>
    <cellStyle name="20% - Accent6 9" xfId="27037" hidden="1" xr:uid="{00000000-0005-0000-0000-0000D2550000}"/>
    <cellStyle name="20% - Accent6 9" xfId="27184" hidden="1" xr:uid="{00000000-0005-0000-0000-0000D3550000}"/>
    <cellStyle name="20% - Accent6 9" xfId="27353" hidden="1" xr:uid="{00000000-0005-0000-0000-0000D4550000}"/>
    <cellStyle name="20% - Accent6 9" xfId="28096" hidden="1" xr:uid="{00000000-0005-0000-0000-0000D5550000}"/>
    <cellStyle name="20% - Accent6 9" xfId="26914" hidden="1" xr:uid="{00000000-0005-0000-0000-0000D6550000}"/>
    <cellStyle name="20% - Accent6 9" xfId="26776" hidden="1" xr:uid="{00000000-0005-0000-0000-0000D7550000}"/>
    <cellStyle name="20% - Accent6 9" xfId="28583" hidden="1" xr:uid="{00000000-0005-0000-0000-0000D8550000}"/>
    <cellStyle name="20% - Accent6 9" xfId="28726" hidden="1" xr:uid="{00000000-0005-0000-0000-0000D9550000}"/>
    <cellStyle name="20% - Accent6 9" xfId="28884" hidden="1" xr:uid="{00000000-0005-0000-0000-0000DA550000}"/>
    <cellStyle name="20% - Accent6 9" xfId="29738" hidden="1" xr:uid="{00000000-0005-0000-0000-0000DB550000}"/>
    <cellStyle name="20% - Accent6 9" xfId="28257" hidden="1" xr:uid="{00000000-0005-0000-0000-0000DC550000}"/>
    <cellStyle name="20% - Accent6 9" xfId="27459" hidden="1" xr:uid="{00000000-0005-0000-0000-0000DD550000}"/>
    <cellStyle name="20% - Accent6 9" xfId="30092" hidden="1" xr:uid="{00000000-0005-0000-0000-0000DE550000}"/>
    <cellStyle name="20% - Accent6 9" xfId="30191" hidden="1" xr:uid="{00000000-0005-0000-0000-0000DF550000}"/>
    <cellStyle name="20% - Accent6 9" xfId="30385" hidden="1" xr:uid="{00000000-0005-0000-0000-0000E0550000}"/>
    <cellStyle name="20% - Accent6 9" xfId="31078" hidden="1" xr:uid="{00000000-0005-0000-0000-0000E1550000}"/>
    <cellStyle name="20% - Accent6 9" xfId="31231" hidden="1" xr:uid="{00000000-0005-0000-0000-0000E2550000}"/>
    <cellStyle name="20% - Accent6 9" xfId="31412" hidden="1" xr:uid="{00000000-0005-0000-0000-0000E3550000}"/>
    <cellStyle name="20% - Accent6 9" xfId="32099" hidden="1" xr:uid="{00000000-0005-0000-0000-0000E4550000}"/>
    <cellStyle name="20% - Accent6 9" xfId="32211" hidden="1" xr:uid="{00000000-0005-0000-0000-0000E5550000}"/>
    <cellStyle name="20% - Accent6 9" xfId="32900" hidden="1" xr:uid="{00000000-0005-0000-0000-0000E6550000}"/>
    <cellStyle name="20% - Accent6 9" xfId="32974" hidden="1" xr:uid="{00000000-0005-0000-0000-0000E7550000}"/>
    <cellStyle name="20% - Accent6 9" xfId="33050" hidden="1" xr:uid="{00000000-0005-0000-0000-0000E8550000}"/>
    <cellStyle name="20% - Accent6 9" xfId="33128" hidden="1" xr:uid="{00000000-0005-0000-0000-0000E9550000}"/>
    <cellStyle name="20% - Accent6 9" xfId="33713" hidden="1" xr:uid="{00000000-0005-0000-0000-0000EA550000}"/>
    <cellStyle name="20% - Accent6 9" xfId="33789" hidden="1" xr:uid="{00000000-0005-0000-0000-0000EB550000}"/>
    <cellStyle name="20% - Accent6 9" xfId="33868" hidden="1" xr:uid="{00000000-0005-0000-0000-0000EC550000}"/>
    <cellStyle name="20% - Accent6 9" xfId="34127" hidden="1" xr:uid="{00000000-0005-0000-0000-0000ED550000}"/>
    <cellStyle name="20% - Accent6 9" xfId="33661" hidden="1" xr:uid="{00000000-0005-0000-0000-0000EE550000}"/>
    <cellStyle name="20% - Accent6 9" xfId="33548" hidden="1" xr:uid="{00000000-0005-0000-0000-0000EF550000}"/>
    <cellStyle name="20% - Accent6 9" xfId="34308" hidden="1" xr:uid="{00000000-0005-0000-0000-0000F0550000}"/>
    <cellStyle name="20% - Accent6 9" xfId="34384" hidden="1" xr:uid="{00000000-0005-0000-0000-0000F1550000}"/>
    <cellStyle name="20% - Accent6 9" xfId="34462" hidden="1" xr:uid="{00000000-0005-0000-0000-0000F2550000}"/>
    <cellStyle name="20% - Accent6 9" xfId="34686" hidden="1" xr:uid="{00000000-0005-0000-0000-0000F3550000}"/>
    <cellStyle name="20% - Accent6 9" xfId="34163" hidden="1" xr:uid="{00000000-0005-0000-0000-0000F4550000}"/>
    <cellStyle name="20% - Accent6 9" xfId="33917" hidden="1" xr:uid="{00000000-0005-0000-0000-0000F5550000}"/>
    <cellStyle name="20% - Accent6 9" xfId="34840" hidden="1" xr:uid="{00000000-0005-0000-0000-0000F6550000}"/>
    <cellStyle name="20% - Accent6 9" xfId="34916" hidden="1" xr:uid="{00000000-0005-0000-0000-0000F7550000}"/>
    <cellStyle name="20% - Accent6 9" xfId="34994" hidden="1" xr:uid="{00000000-0005-0000-0000-0000F8550000}"/>
    <cellStyle name="20% - Accent6 9" xfId="35177" hidden="1" xr:uid="{00000000-0005-0000-0000-0000F9550000}"/>
    <cellStyle name="20% - Accent6 9" xfId="35253" hidden="1" xr:uid="{00000000-0005-0000-0000-0000FA550000}"/>
    <cellStyle name="20% - Accent6 9" xfId="35331" hidden="1" xr:uid="{00000000-0005-0000-0000-0000FB550000}"/>
    <cellStyle name="20% - Accent6 9" xfId="35514" hidden="1" xr:uid="{00000000-0005-0000-0000-0000FC550000}"/>
    <cellStyle name="20% - Accent6 9" xfId="35590" hidden="1" xr:uid="{00000000-0005-0000-0000-0000FD550000}"/>
    <cellStyle name="20% - Accent6 9" xfId="35692" hidden="1" xr:uid="{00000000-0005-0000-0000-0000FE550000}"/>
    <cellStyle name="20% - Accent6 9" xfId="35766" hidden="1" xr:uid="{00000000-0005-0000-0000-0000FF550000}"/>
    <cellStyle name="20% - Accent6 9" xfId="35842" hidden="1" xr:uid="{00000000-0005-0000-0000-000000560000}"/>
    <cellStyle name="20% - Accent6 9" xfId="35920" hidden="1" xr:uid="{00000000-0005-0000-0000-000001560000}"/>
    <cellStyle name="20% - Accent6 9" xfId="36505" hidden="1" xr:uid="{00000000-0005-0000-0000-000002560000}"/>
    <cellStyle name="20% - Accent6 9" xfId="36581" hidden="1" xr:uid="{00000000-0005-0000-0000-000003560000}"/>
    <cellStyle name="20% - Accent6 9" xfId="36660" hidden="1" xr:uid="{00000000-0005-0000-0000-000004560000}"/>
    <cellStyle name="20% - Accent6 9" xfId="36919" hidden="1" xr:uid="{00000000-0005-0000-0000-000005560000}"/>
    <cellStyle name="20% - Accent6 9" xfId="36453" hidden="1" xr:uid="{00000000-0005-0000-0000-000006560000}"/>
    <cellStyle name="20% - Accent6 9" xfId="36340" hidden="1" xr:uid="{00000000-0005-0000-0000-000007560000}"/>
    <cellStyle name="20% - Accent6 9" xfId="37100" hidden="1" xr:uid="{00000000-0005-0000-0000-000008560000}"/>
    <cellStyle name="20% - Accent6 9" xfId="37176" hidden="1" xr:uid="{00000000-0005-0000-0000-000009560000}"/>
    <cellStyle name="20% - Accent6 9" xfId="37254" hidden="1" xr:uid="{00000000-0005-0000-0000-00000A560000}"/>
    <cellStyle name="20% - Accent6 9" xfId="37478" hidden="1" xr:uid="{00000000-0005-0000-0000-00000B560000}"/>
    <cellStyle name="20% - Accent6 9" xfId="36955" hidden="1" xr:uid="{00000000-0005-0000-0000-00000C560000}"/>
    <cellStyle name="20% - Accent6 9" xfId="36709" hidden="1" xr:uid="{00000000-0005-0000-0000-00000D560000}"/>
    <cellStyle name="20% - Accent6 9" xfId="37632" hidden="1" xr:uid="{00000000-0005-0000-0000-00000E560000}"/>
    <cellStyle name="20% - Accent6 9" xfId="37708" hidden="1" xr:uid="{00000000-0005-0000-0000-00000F560000}"/>
    <cellStyle name="20% - Accent6 9" xfId="37786" hidden="1" xr:uid="{00000000-0005-0000-0000-000010560000}"/>
    <cellStyle name="20% - Accent6 9" xfId="37969" hidden="1" xr:uid="{00000000-0005-0000-0000-000011560000}"/>
    <cellStyle name="20% - Accent6 9" xfId="38045" hidden="1" xr:uid="{00000000-0005-0000-0000-000012560000}"/>
    <cellStyle name="20% - Accent6 9" xfId="38123" hidden="1" xr:uid="{00000000-0005-0000-0000-000013560000}"/>
    <cellStyle name="20% - Accent6 9" xfId="38306" hidden="1" xr:uid="{00000000-0005-0000-0000-000014560000}"/>
    <cellStyle name="20% - Accent6 9" xfId="38382" hidden="1" xr:uid="{00000000-0005-0000-0000-000015560000}"/>
    <cellStyle name="20% - Accent6 9" xfId="32703" hidden="1" xr:uid="{00000000-0005-0000-0000-000016560000}"/>
    <cellStyle name="20% - Accent6 9" xfId="32629" hidden="1" xr:uid="{00000000-0005-0000-0000-000017560000}"/>
    <cellStyle name="20% - Accent6 9" xfId="32550" hidden="1" xr:uid="{00000000-0005-0000-0000-000018560000}"/>
    <cellStyle name="20% - Accent6 9" xfId="32466" hidden="1" xr:uid="{00000000-0005-0000-0000-000019560000}"/>
    <cellStyle name="20% - Accent6 9" xfId="30695" hidden="1" xr:uid="{00000000-0005-0000-0000-00001A560000}"/>
    <cellStyle name="20% - Accent6 9" xfId="30609" hidden="1" xr:uid="{00000000-0005-0000-0000-00001B560000}"/>
    <cellStyle name="20% - Accent6 9" xfId="30518" hidden="1" xr:uid="{00000000-0005-0000-0000-00001C560000}"/>
    <cellStyle name="20% - Accent6 9" xfId="29641" hidden="1" xr:uid="{00000000-0005-0000-0000-00001D560000}"/>
    <cellStyle name="20% - Accent6 9" xfId="30883" hidden="1" xr:uid="{00000000-0005-0000-0000-00001E560000}"/>
    <cellStyle name="20% - Accent6 9" xfId="31120" hidden="1" xr:uid="{00000000-0005-0000-0000-00001F560000}"/>
    <cellStyle name="20% - Accent6 9" xfId="29022" hidden="1" xr:uid="{00000000-0005-0000-0000-000020560000}"/>
    <cellStyle name="20% - Accent6 9" xfId="28853" hidden="1" xr:uid="{00000000-0005-0000-0000-000021560000}"/>
    <cellStyle name="20% - Accent6 9" xfId="28678" hidden="1" xr:uid="{00000000-0005-0000-0000-000022560000}"/>
    <cellStyle name="20% - Accent6 9" xfId="28047" hidden="1" xr:uid="{00000000-0005-0000-0000-000023560000}"/>
    <cellStyle name="20% - Accent6 9" xfId="29561" hidden="1" xr:uid="{00000000-0005-0000-0000-000024560000}"/>
    <cellStyle name="20% - Accent6 9" xfId="30461" hidden="1" xr:uid="{00000000-0005-0000-0000-000025560000}"/>
    <cellStyle name="20% - Accent6 9" xfId="27395" hidden="1" xr:uid="{00000000-0005-0000-0000-000026560000}"/>
    <cellStyle name="20% - Accent6 9" xfId="27161" hidden="1" xr:uid="{00000000-0005-0000-0000-000027560000}"/>
    <cellStyle name="20% - Accent6 9" xfId="26991" hidden="1" xr:uid="{00000000-0005-0000-0000-000028560000}"/>
    <cellStyle name="20% - Accent6 9" xfId="26292" hidden="1" xr:uid="{00000000-0005-0000-0000-000029560000}"/>
    <cellStyle name="20% - Accent6 9" xfId="26156" hidden="1" xr:uid="{00000000-0005-0000-0000-00002A560000}"/>
    <cellStyle name="20% - Accent6 9" xfId="26016" hidden="1" xr:uid="{00000000-0005-0000-0000-00002B560000}"/>
    <cellStyle name="20% - Accent6 9" xfId="38449" hidden="1" xr:uid="{00000000-0005-0000-0000-00002C560000}"/>
    <cellStyle name="20% - Accent6 9" xfId="38529" hidden="1" xr:uid="{00000000-0005-0000-0000-00002D560000}"/>
    <cellStyle name="20% - Accent6 9" xfId="39055" hidden="1" xr:uid="{00000000-0005-0000-0000-00002E560000}"/>
    <cellStyle name="20% - Accent6 9" xfId="39129" hidden="1" xr:uid="{00000000-0005-0000-0000-00002F560000}"/>
    <cellStyle name="20% - Accent6 9" xfId="39205" hidden="1" xr:uid="{00000000-0005-0000-0000-000030560000}"/>
    <cellStyle name="20% - Accent6 9" xfId="39283" hidden="1" xr:uid="{00000000-0005-0000-0000-000031560000}"/>
    <cellStyle name="20% - Accent6 9" xfId="39868" hidden="1" xr:uid="{00000000-0005-0000-0000-000032560000}"/>
    <cellStyle name="20% - Accent6 9" xfId="39944" hidden="1" xr:uid="{00000000-0005-0000-0000-000033560000}"/>
    <cellStyle name="20% - Accent6 9" xfId="40023" hidden="1" xr:uid="{00000000-0005-0000-0000-000034560000}"/>
    <cellStyle name="20% - Accent6 9" xfId="40282" hidden="1" xr:uid="{00000000-0005-0000-0000-000035560000}"/>
    <cellStyle name="20% - Accent6 9" xfId="39816" hidden="1" xr:uid="{00000000-0005-0000-0000-000036560000}"/>
    <cellStyle name="20% - Accent6 9" xfId="39703" hidden="1" xr:uid="{00000000-0005-0000-0000-000037560000}"/>
    <cellStyle name="20% - Accent6 9" xfId="40463" hidden="1" xr:uid="{00000000-0005-0000-0000-000038560000}"/>
    <cellStyle name="20% - Accent6 9" xfId="40539" hidden="1" xr:uid="{00000000-0005-0000-0000-000039560000}"/>
    <cellStyle name="20% - Accent6 9" xfId="40617" hidden="1" xr:uid="{00000000-0005-0000-0000-00003A560000}"/>
    <cellStyle name="20% - Accent6 9" xfId="40841" hidden="1" xr:uid="{00000000-0005-0000-0000-00003B560000}"/>
    <cellStyle name="20% - Accent6 9" xfId="40318" hidden="1" xr:uid="{00000000-0005-0000-0000-00003C560000}"/>
    <cellStyle name="20% - Accent6 9" xfId="40072" hidden="1" xr:uid="{00000000-0005-0000-0000-00003D560000}"/>
    <cellStyle name="20% - Accent6 9" xfId="40995" hidden="1" xr:uid="{00000000-0005-0000-0000-00003E560000}"/>
    <cellStyle name="20% - Accent6 9" xfId="41071" hidden="1" xr:uid="{00000000-0005-0000-0000-00003F560000}"/>
    <cellStyle name="20% - Accent6 9" xfId="41149" hidden="1" xr:uid="{00000000-0005-0000-0000-000040560000}"/>
    <cellStyle name="20% - Accent6 9" xfId="41332" hidden="1" xr:uid="{00000000-0005-0000-0000-000041560000}"/>
    <cellStyle name="20% - Accent6 9" xfId="41408" hidden="1" xr:uid="{00000000-0005-0000-0000-000042560000}"/>
    <cellStyle name="20% - Accent6 9" xfId="41486" hidden="1" xr:uid="{00000000-0005-0000-0000-000043560000}"/>
    <cellStyle name="20% - Accent6 9" xfId="41669" hidden="1" xr:uid="{00000000-0005-0000-0000-000044560000}"/>
    <cellStyle name="20% - Accent6 9" xfId="41745" hidden="1" xr:uid="{00000000-0005-0000-0000-000045560000}"/>
    <cellStyle name="20% - Accent6 9" xfId="41847" hidden="1" xr:uid="{00000000-0005-0000-0000-000046560000}"/>
    <cellStyle name="20% - Accent6 9" xfId="41921" hidden="1" xr:uid="{00000000-0005-0000-0000-000047560000}"/>
    <cellStyle name="20% - Accent6 9" xfId="41997" hidden="1" xr:uid="{00000000-0005-0000-0000-000048560000}"/>
    <cellStyle name="20% - Accent6 9" xfId="42075" hidden="1" xr:uid="{00000000-0005-0000-0000-000049560000}"/>
    <cellStyle name="20% - Accent6 9" xfId="42660" hidden="1" xr:uid="{00000000-0005-0000-0000-00004A560000}"/>
    <cellStyle name="20% - Accent6 9" xfId="42736" hidden="1" xr:uid="{00000000-0005-0000-0000-00004B560000}"/>
    <cellStyle name="20% - Accent6 9" xfId="42815" hidden="1" xr:uid="{00000000-0005-0000-0000-00004C560000}"/>
    <cellStyle name="20% - Accent6 9" xfId="43074" hidden="1" xr:uid="{00000000-0005-0000-0000-00004D560000}"/>
    <cellStyle name="20% - Accent6 9" xfId="42608" hidden="1" xr:uid="{00000000-0005-0000-0000-00004E560000}"/>
    <cellStyle name="20% - Accent6 9" xfId="42495" hidden="1" xr:uid="{00000000-0005-0000-0000-00004F560000}"/>
    <cellStyle name="20% - Accent6 9" xfId="43255" hidden="1" xr:uid="{00000000-0005-0000-0000-000050560000}"/>
    <cellStyle name="20% - Accent6 9" xfId="43331" hidden="1" xr:uid="{00000000-0005-0000-0000-000051560000}"/>
    <cellStyle name="20% - Accent6 9" xfId="43409" hidden="1" xr:uid="{00000000-0005-0000-0000-000052560000}"/>
    <cellStyle name="20% - Accent6 9" xfId="43633" hidden="1" xr:uid="{00000000-0005-0000-0000-000053560000}"/>
    <cellStyle name="20% - Accent6 9" xfId="43110" hidden="1" xr:uid="{00000000-0005-0000-0000-000054560000}"/>
    <cellStyle name="20% - Accent6 9" xfId="42864" hidden="1" xr:uid="{00000000-0005-0000-0000-000055560000}"/>
    <cellStyle name="20% - Accent6 9" xfId="43787" hidden="1" xr:uid="{00000000-0005-0000-0000-000056560000}"/>
    <cellStyle name="20% - Accent6 9" xfId="43863" hidden="1" xr:uid="{00000000-0005-0000-0000-000057560000}"/>
    <cellStyle name="20% - Accent6 9" xfId="43941" hidden="1" xr:uid="{00000000-0005-0000-0000-000058560000}"/>
    <cellStyle name="20% - Accent6 9" xfId="44124" hidden="1" xr:uid="{00000000-0005-0000-0000-000059560000}"/>
    <cellStyle name="20% - Accent6 9" xfId="44200" hidden="1" xr:uid="{00000000-0005-0000-0000-00005A560000}"/>
    <cellStyle name="20% - Accent6 9" xfId="44278" hidden="1" xr:uid="{00000000-0005-0000-0000-00005B560000}"/>
    <cellStyle name="20% - Accent6 9" xfId="44461" hidden="1" xr:uid="{00000000-0005-0000-0000-00005C560000}"/>
    <cellStyle name="20% - Accent6 9" xfId="44537" hidden="1" xr:uid="{00000000-0005-0000-0000-00005D560000}"/>
    <cellStyle name="20% - Accent6 9" xfId="38963" hidden="1" xr:uid="{00000000-0005-0000-0000-00005E560000}"/>
    <cellStyle name="20% - Accent6 9" xfId="38889" hidden="1" xr:uid="{00000000-0005-0000-0000-00005F560000}"/>
    <cellStyle name="20% - Accent6 9" xfId="38810" hidden="1" xr:uid="{00000000-0005-0000-0000-000060560000}"/>
    <cellStyle name="20% - Accent6 9" xfId="38726" hidden="1" xr:uid="{00000000-0005-0000-0000-000061560000}"/>
    <cellStyle name="20% - Accent6 9" xfId="31558" hidden="1" xr:uid="{00000000-0005-0000-0000-000062560000}"/>
    <cellStyle name="20% - Accent6 9" xfId="31366" hidden="1" xr:uid="{00000000-0005-0000-0000-000063560000}"/>
    <cellStyle name="20% - Accent6 9" xfId="31128" hidden="1" xr:uid="{00000000-0005-0000-0000-000064560000}"/>
    <cellStyle name="20% - Accent6 9" xfId="30032" hidden="1" xr:uid="{00000000-0005-0000-0000-000065560000}"/>
    <cellStyle name="20% - Accent6 9" xfId="31663" hidden="1" xr:uid="{00000000-0005-0000-0000-000066560000}"/>
    <cellStyle name="20% - Accent6 9" xfId="31904" hidden="1" xr:uid="{00000000-0005-0000-0000-000067560000}"/>
    <cellStyle name="20% - Accent6 9" xfId="29425" hidden="1" xr:uid="{00000000-0005-0000-0000-000068560000}"/>
    <cellStyle name="20% - Accent6 9" xfId="29240" hidden="1" xr:uid="{00000000-0005-0000-0000-000069560000}"/>
    <cellStyle name="20% - Accent6 9" xfId="29146" hidden="1" xr:uid="{00000000-0005-0000-0000-00006A560000}"/>
    <cellStyle name="20% - Accent6 9" xfId="28131" hidden="1" xr:uid="{00000000-0005-0000-0000-00006B560000}"/>
    <cellStyle name="20% - Accent6 9" xfId="29780" hidden="1" xr:uid="{00000000-0005-0000-0000-00006C560000}"/>
    <cellStyle name="20% - Accent6 9" xfId="30991" hidden="1" xr:uid="{00000000-0005-0000-0000-00006D560000}"/>
    <cellStyle name="20% - Accent6 9" xfId="27640" hidden="1" xr:uid="{00000000-0005-0000-0000-00006E560000}"/>
    <cellStyle name="20% - Accent6 9" xfId="27539" hidden="1" xr:uid="{00000000-0005-0000-0000-00006F560000}"/>
    <cellStyle name="20% - Accent6 9" xfId="27386" hidden="1" xr:uid="{00000000-0005-0000-0000-000070560000}"/>
    <cellStyle name="20% - Accent6 9" xfId="26386" hidden="1" xr:uid="{00000000-0005-0000-0000-000071560000}"/>
    <cellStyle name="20% - Accent6 9" xfId="26290" hidden="1" xr:uid="{00000000-0005-0000-0000-000072560000}"/>
    <cellStyle name="20% - Accent6 9" xfId="26092" hidden="1" xr:uid="{00000000-0005-0000-0000-000073560000}"/>
    <cellStyle name="20% - Accent6 9" xfId="44599" hidden="1" xr:uid="{00000000-0005-0000-0000-000074560000}"/>
    <cellStyle name="20% - Accent6 9" xfId="44675" hidden="1" xr:uid="{00000000-0005-0000-0000-000075560000}"/>
    <cellStyle name="20% - Accent6 9" xfId="44777" hidden="1" xr:uid="{00000000-0005-0000-0000-000076560000}"/>
    <cellStyle name="20% - Accent6 9" xfId="44851" hidden="1" xr:uid="{00000000-0005-0000-0000-000077560000}"/>
    <cellStyle name="20% - Accent6 9" xfId="44927" hidden="1" xr:uid="{00000000-0005-0000-0000-000078560000}"/>
    <cellStyle name="20% - Accent6 9" xfId="45005" hidden="1" xr:uid="{00000000-0005-0000-0000-000079560000}"/>
    <cellStyle name="20% - Accent6 9" xfId="45590" hidden="1" xr:uid="{00000000-0005-0000-0000-00007A560000}"/>
    <cellStyle name="20% - Accent6 9" xfId="45666" hidden="1" xr:uid="{00000000-0005-0000-0000-00007B560000}"/>
    <cellStyle name="20% - Accent6 9" xfId="45745" hidden="1" xr:uid="{00000000-0005-0000-0000-00007C560000}"/>
    <cellStyle name="20% - Accent6 9" xfId="46004" hidden="1" xr:uid="{00000000-0005-0000-0000-00007D560000}"/>
    <cellStyle name="20% - Accent6 9" xfId="45538" hidden="1" xr:uid="{00000000-0005-0000-0000-00007E560000}"/>
    <cellStyle name="20% - Accent6 9" xfId="45425" hidden="1" xr:uid="{00000000-0005-0000-0000-00007F560000}"/>
    <cellStyle name="20% - Accent6 9" xfId="46185" hidden="1" xr:uid="{00000000-0005-0000-0000-000080560000}"/>
    <cellStyle name="20% - Accent6 9" xfId="46261" hidden="1" xr:uid="{00000000-0005-0000-0000-000081560000}"/>
    <cellStyle name="20% - Accent6 9" xfId="46339" hidden="1" xr:uid="{00000000-0005-0000-0000-000082560000}"/>
    <cellStyle name="20% - Accent6 9" xfId="46563" hidden="1" xr:uid="{00000000-0005-0000-0000-000083560000}"/>
    <cellStyle name="20% - Accent6 9" xfId="46040" hidden="1" xr:uid="{00000000-0005-0000-0000-000084560000}"/>
    <cellStyle name="20% - Accent6 9" xfId="45794" hidden="1" xr:uid="{00000000-0005-0000-0000-000085560000}"/>
    <cellStyle name="20% - Accent6 9" xfId="46717" hidden="1" xr:uid="{00000000-0005-0000-0000-000086560000}"/>
    <cellStyle name="20% - Accent6 9" xfId="46793" hidden="1" xr:uid="{00000000-0005-0000-0000-000087560000}"/>
    <cellStyle name="20% - Accent6 9" xfId="46871" hidden="1" xr:uid="{00000000-0005-0000-0000-000088560000}"/>
    <cellStyle name="20% - Accent6 9" xfId="47054" hidden="1" xr:uid="{00000000-0005-0000-0000-000089560000}"/>
    <cellStyle name="20% - Accent6 9" xfId="47130" hidden="1" xr:uid="{00000000-0005-0000-0000-00008A560000}"/>
    <cellStyle name="20% - Accent6 9" xfId="47208" hidden="1" xr:uid="{00000000-0005-0000-0000-00008B560000}"/>
    <cellStyle name="20% - Accent6 9" xfId="47391" hidden="1" xr:uid="{00000000-0005-0000-0000-00008C560000}"/>
    <cellStyle name="20% - Accent6 9" xfId="47467" hidden="1" xr:uid="{00000000-0005-0000-0000-00008D560000}"/>
    <cellStyle name="20% - Accent6 9" xfId="47569" hidden="1" xr:uid="{00000000-0005-0000-0000-00008E560000}"/>
    <cellStyle name="20% - Accent6 9" xfId="47643" hidden="1" xr:uid="{00000000-0005-0000-0000-00008F560000}"/>
    <cellStyle name="20% - Accent6 9" xfId="47719" hidden="1" xr:uid="{00000000-0005-0000-0000-000090560000}"/>
    <cellStyle name="20% - Accent6 9" xfId="47797" hidden="1" xr:uid="{00000000-0005-0000-0000-000091560000}"/>
    <cellStyle name="20% - Accent6 9" xfId="48382" hidden="1" xr:uid="{00000000-0005-0000-0000-000092560000}"/>
    <cellStyle name="20% - Accent6 9" xfId="48458" hidden="1" xr:uid="{00000000-0005-0000-0000-000093560000}"/>
    <cellStyle name="20% - Accent6 9" xfId="48537" hidden="1" xr:uid="{00000000-0005-0000-0000-000094560000}"/>
    <cellStyle name="20% - Accent6 9" xfId="48796" hidden="1" xr:uid="{00000000-0005-0000-0000-000095560000}"/>
    <cellStyle name="20% - Accent6 9" xfId="48330" hidden="1" xr:uid="{00000000-0005-0000-0000-000096560000}"/>
    <cellStyle name="20% - Accent6 9" xfId="48217" hidden="1" xr:uid="{00000000-0005-0000-0000-000097560000}"/>
    <cellStyle name="20% - Accent6 9" xfId="48977" hidden="1" xr:uid="{00000000-0005-0000-0000-000098560000}"/>
    <cellStyle name="20% - Accent6 9" xfId="49053" hidden="1" xr:uid="{00000000-0005-0000-0000-000099560000}"/>
    <cellStyle name="20% - Accent6 9" xfId="49131" hidden="1" xr:uid="{00000000-0005-0000-0000-00009A560000}"/>
    <cellStyle name="20% - Accent6 9" xfId="49355" hidden="1" xr:uid="{00000000-0005-0000-0000-00009B560000}"/>
    <cellStyle name="20% - Accent6 9" xfId="48832" hidden="1" xr:uid="{00000000-0005-0000-0000-00009C560000}"/>
    <cellStyle name="20% - Accent6 9" xfId="48586" hidden="1" xr:uid="{00000000-0005-0000-0000-00009D560000}"/>
    <cellStyle name="20% - Accent6 9" xfId="49509" hidden="1" xr:uid="{00000000-0005-0000-0000-00009E560000}"/>
    <cellStyle name="20% - Accent6 9" xfId="49585" hidden="1" xr:uid="{00000000-0005-0000-0000-00009F560000}"/>
    <cellStyle name="20% - Accent6 9" xfId="49663" hidden="1" xr:uid="{00000000-0005-0000-0000-0000A0560000}"/>
    <cellStyle name="20% - Accent6 9" xfId="49846" hidden="1" xr:uid="{00000000-0005-0000-0000-0000A1560000}"/>
    <cellStyle name="20% - Accent6 9" xfId="49922" hidden="1" xr:uid="{00000000-0005-0000-0000-0000A2560000}"/>
    <cellStyle name="20% - Accent6 9" xfId="50000" hidden="1" xr:uid="{00000000-0005-0000-0000-0000A3560000}"/>
    <cellStyle name="20% - Accent6 9" xfId="50183" hidden="1" xr:uid="{00000000-0005-0000-0000-0000A4560000}"/>
    <cellStyle name="20% - Accent6 9" xfId="50259" hidden="1" xr:uid="{00000000-0005-0000-0000-0000A5560000}"/>
    <cellStyle name="40% - Accent1" xfId="37" builtinId="31" hidden="1"/>
    <cellStyle name="40% - Accent1 10" xfId="120" hidden="1" xr:uid="{00000000-0005-0000-0000-0000A7560000}"/>
    <cellStyle name="40% - Accent1 10" xfId="198" hidden="1" xr:uid="{00000000-0005-0000-0000-0000A8560000}"/>
    <cellStyle name="40% - Accent1 10" xfId="279" hidden="1" xr:uid="{00000000-0005-0000-0000-0000A9560000}"/>
    <cellStyle name="40% - Accent1 10" xfId="554" hidden="1" xr:uid="{00000000-0005-0000-0000-0000AA560000}"/>
    <cellStyle name="40% - Accent1 10" xfId="1916" hidden="1" xr:uid="{00000000-0005-0000-0000-0000AB560000}"/>
    <cellStyle name="40% - Accent1 10" xfId="2062" hidden="1" xr:uid="{00000000-0005-0000-0000-0000AC560000}"/>
    <cellStyle name="40% - Accent1 10" xfId="2240" hidden="1" xr:uid="{00000000-0005-0000-0000-0000AD560000}"/>
    <cellStyle name="40% - Accent1 10" xfId="2524" hidden="1" xr:uid="{00000000-0005-0000-0000-0000AE560000}"/>
    <cellStyle name="40% - Accent1 10" xfId="1428" hidden="1" xr:uid="{00000000-0005-0000-0000-0000AF560000}"/>
    <cellStyle name="40% - Accent1 10" xfId="1706" hidden="1" xr:uid="{00000000-0005-0000-0000-0000B0560000}"/>
    <cellStyle name="40% - Accent1 10" xfId="3459" hidden="1" xr:uid="{00000000-0005-0000-0000-0000B1560000}"/>
    <cellStyle name="40% - Accent1 10" xfId="3604" hidden="1" xr:uid="{00000000-0005-0000-0000-0000B2560000}"/>
    <cellStyle name="40% - Accent1 10" xfId="3762" hidden="1" xr:uid="{00000000-0005-0000-0000-0000B3560000}"/>
    <cellStyle name="40% - Accent1 10" xfId="3961" hidden="1" xr:uid="{00000000-0005-0000-0000-0000B4560000}"/>
    <cellStyle name="40% - Accent1 10" xfId="1345" hidden="1" xr:uid="{00000000-0005-0000-0000-0000B5560000}"/>
    <cellStyle name="40% - Accent1 10" xfId="2995" hidden="1" xr:uid="{00000000-0005-0000-0000-0000B6560000}"/>
    <cellStyle name="40% - Accent1 10" xfId="4970" hidden="1" xr:uid="{00000000-0005-0000-0000-0000B7560000}"/>
    <cellStyle name="40% - Accent1 10" xfId="5070" hidden="1" xr:uid="{00000000-0005-0000-0000-0000B8560000}"/>
    <cellStyle name="40% - Accent1 10" xfId="5264" hidden="1" xr:uid="{00000000-0005-0000-0000-0000B9560000}"/>
    <cellStyle name="40% - Accent1 10" xfId="5961" hidden="1" xr:uid="{00000000-0005-0000-0000-0000BA560000}"/>
    <cellStyle name="40% - Accent1 10" xfId="6110" hidden="1" xr:uid="{00000000-0005-0000-0000-0000BB560000}"/>
    <cellStyle name="40% - Accent1 10" xfId="6291" hidden="1" xr:uid="{00000000-0005-0000-0000-0000BC560000}"/>
    <cellStyle name="40% - Accent1 10" xfId="6978" hidden="1" xr:uid="{00000000-0005-0000-0000-0000BD560000}"/>
    <cellStyle name="40% - Accent1 10" xfId="7088" hidden="1" xr:uid="{00000000-0005-0000-0000-0000BE560000}"/>
    <cellStyle name="40% - Accent1 10" xfId="7776" hidden="1" xr:uid="{00000000-0005-0000-0000-0000BF560000}"/>
    <cellStyle name="40% - Accent1 10" xfId="7850" hidden="1" xr:uid="{00000000-0005-0000-0000-0000C0560000}"/>
    <cellStyle name="40% - Accent1 10" xfId="7926" hidden="1" xr:uid="{00000000-0005-0000-0000-0000C1560000}"/>
    <cellStyle name="40% - Accent1 10" xfId="8004" hidden="1" xr:uid="{00000000-0005-0000-0000-0000C2560000}"/>
    <cellStyle name="40% - Accent1 10" xfId="8589" hidden="1" xr:uid="{00000000-0005-0000-0000-0000C3560000}"/>
    <cellStyle name="40% - Accent1 10" xfId="8665" hidden="1" xr:uid="{00000000-0005-0000-0000-0000C4560000}"/>
    <cellStyle name="40% - Accent1 10" xfId="8744" hidden="1" xr:uid="{00000000-0005-0000-0000-0000C5560000}"/>
    <cellStyle name="40% - Accent1 10" xfId="8838" hidden="1" xr:uid="{00000000-0005-0000-0000-0000C6560000}"/>
    <cellStyle name="40% - Accent1 10" xfId="8339" hidden="1" xr:uid="{00000000-0005-0000-0000-0000C7560000}"/>
    <cellStyle name="40% - Accent1 10" xfId="8469" hidden="1" xr:uid="{00000000-0005-0000-0000-0000C8560000}"/>
    <cellStyle name="40% - Accent1 10" xfId="9184" hidden="1" xr:uid="{00000000-0005-0000-0000-0000C9560000}"/>
    <cellStyle name="40% - Accent1 10" xfId="9260" hidden="1" xr:uid="{00000000-0005-0000-0000-0000CA560000}"/>
    <cellStyle name="40% - Accent1 10" xfId="9338" hidden="1" xr:uid="{00000000-0005-0000-0000-0000CB560000}"/>
    <cellStyle name="40% - Accent1 10" xfId="9417" hidden="1" xr:uid="{00000000-0005-0000-0000-0000CC560000}"/>
    <cellStyle name="40% - Accent1 10" xfId="8322" hidden="1" xr:uid="{00000000-0005-0000-0000-0000CD560000}"/>
    <cellStyle name="40% - Accent1 10" xfId="9018" hidden="1" xr:uid="{00000000-0005-0000-0000-0000CE560000}"/>
    <cellStyle name="40% - Accent1 10" xfId="9716" hidden="1" xr:uid="{00000000-0005-0000-0000-0000CF560000}"/>
    <cellStyle name="40% - Accent1 10" xfId="9792" hidden="1" xr:uid="{00000000-0005-0000-0000-0000D0560000}"/>
    <cellStyle name="40% - Accent1 10" xfId="9870" hidden="1" xr:uid="{00000000-0005-0000-0000-0000D1560000}"/>
    <cellStyle name="40% - Accent1 10" xfId="10053" hidden="1" xr:uid="{00000000-0005-0000-0000-0000D2560000}"/>
    <cellStyle name="40% - Accent1 10" xfId="10129" hidden="1" xr:uid="{00000000-0005-0000-0000-0000D3560000}"/>
    <cellStyle name="40% - Accent1 10" xfId="10207" hidden="1" xr:uid="{00000000-0005-0000-0000-0000D4560000}"/>
    <cellStyle name="40% - Accent1 10" xfId="10390" hidden="1" xr:uid="{00000000-0005-0000-0000-0000D5560000}"/>
    <cellStyle name="40% - Accent1 10" xfId="10466" hidden="1" xr:uid="{00000000-0005-0000-0000-0000D6560000}"/>
    <cellStyle name="40% - Accent1 10" xfId="10568" hidden="1" xr:uid="{00000000-0005-0000-0000-0000D7560000}"/>
    <cellStyle name="40% - Accent1 10" xfId="10642" hidden="1" xr:uid="{00000000-0005-0000-0000-0000D8560000}"/>
    <cellStyle name="40% - Accent1 10" xfId="10718" hidden="1" xr:uid="{00000000-0005-0000-0000-0000D9560000}"/>
    <cellStyle name="40% - Accent1 10" xfId="10796" hidden="1" xr:uid="{00000000-0005-0000-0000-0000DA560000}"/>
    <cellStyle name="40% - Accent1 10" xfId="11381" hidden="1" xr:uid="{00000000-0005-0000-0000-0000DB560000}"/>
    <cellStyle name="40% - Accent1 10" xfId="11457" hidden="1" xr:uid="{00000000-0005-0000-0000-0000DC560000}"/>
    <cellStyle name="40% - Accent1 10" xfId="11536" hidden="1" xr:uid="{00000000-0005-0000-0000-0000DD560000}"/>
    <cellStyle name="40% - Accent1 10" xfId="11630" hidden="1" xr:uid="{00000000-0005-0000-0000-0000DE560000}"/>
    <cellStyle name="40% - Accent1 10" xfId="11131" hidden="1" xr:uid="{00000000-0005-0000-0000-0000DF560000}"/>
    <cellStyle name="40% - Accent1 10" xfId="11261" hidden="1" xr:uid="{00000000-0005-0000-0000-0000E0560000}"/>
    <cellStyle name="40% - Accent1 10" xfId="11976" hidden="1" xr:uid="{00000000-0005-0000-0000-0000E1560000}"/>
    <cellStyle name="40% - Accent1 10" xfId="12052" hidden="1" xr:uid="{00000000-0005-0000-0000-0000E2560000}"/>
    <cellStyle name="40% - Accent1 10" xfId="12130" hidden="1" xr:uid="{00000000-0005-0000-0000-0000E3560000}"/>
    <cellStyle name="40% - Accent1 10" xfId="12209" hidden="1" xr:uid="{00000000-0005-0000-0000-0000E4560000}"/>
    <cellStyle name="40% - Accent1 10" xfId="11114" hidden="1" xr:uid="{00000000-0005-0000-0000-0000E5560000}"/>
    <cellStyle name="40% - Accent1 10" xfId="11810" hidden="1" xr:uid="{00000000-0005-0000-0000-0000E6560000}"/>
    <cellStyle name="40% - Accent1 10" xfId="12508" hidden="1" xr:uid="{00000000-0005-0000-0000-0000E7560000}"/>
    <cellStyle name="40% - Accent1 10" xfId="12584" hidden="1" xr:uid="{00000000-0005-0000-0000-0000E8560000}"/>
    <cellStyle name="40% - Accent1 10" xfId="12662" hidden="1" xr:uid="{00000000-0005-0000-0000-0000E9560000}"/>
    <cellStyle name="40% - Accent1 10" xfId="12845" hidden="1" xr:uid="{00000000-0005-0000-0000-0000EA560000}"/>
    <cellStyle name="40% - Accent1 10" xfId="12921" hidden="1" xr:uid="{00000000-0005-0000-0000-0000EB560000}"/>
    <cellStyle name="40% - Accent1 10" xfId="12999" hidden="1" xr:uid="{00000000-0005-0000-0000-0000EC560000}"/>
    <cellStyle name="40% - Accent1 10" xfId="13182" hidden="1" xr:uid="{00000000-0005-0000-0000-0000ED560000}"/>
    <cellStyle name="40% - Accent1 10" xfId="13258" hidden="1" xr:uid="{00000000-0005-0000-0000-0000EE560000}"/>
    <cellStyle name="40% - Accent1 10" xfId="7571" hidden="1" xr:uid="{00000000-0005-0000-0000-0000EF560000}"/>
    <cellStyle name="40% - Accent1 10" xfId="7497" hidden="1" xr:uid="{00000000-0005-0000-0000-0000F0560000}"/>
    <cellStyle name="40% - Accent1 10" xfId="7417" hidden="1" xr:uid="{00000000-0005-0000-0000-0000F1560000}"/>
    <cellStyle name="40% - Accent1 10" xfId="7334" hidden="1" xr:uid="{00000000-0005-0000-0000-0000F2560000}"/>
    <cellStyle name="40% - Accent1 10" xfId="5561" hidden="1" xr:uid="{00000000-0005-0000-0000-0000F3560000}"/>
    <cellStyle name="40% - Accent1 10" xfId="5476" hidden="1" xr:uid="{00000000-0005-0000-0000-0000F4560000}"/>
    <cellStyle name="40% - Accent1 10" xfId="5385" hidden="1" xr:uid="{00000000-0005-0000-0000-0000F5560000}"/>
    <cellStyle name="40% - Accent1 10" xfId="5036" hidden="1" xr:uid="{00000000-0005-0000-0000-0000F6560000}"/>
    <cellStyle name="40% - Accent1 10" xfId="6358" hidden="1" xr:uid="{00000000-0005-0000-0000-0000F7560000}"/>
    <cellStyle name="40% - Accent1 10" xfId="5853" hidden="1" xr:uid="{00000000-0005-0000-0000-0000F8560000}"/>
    <cellStyle name="40% - Accent1 10" xfId="3887" hidden="1" xr:uid="{00000000-0005-0000-0000-0000F9560000}"/>
    <cellStyle name="40% - Accent1 10" xfId="3719" hidden="1" xr:uid="{00000000-0005-0000-0000-0000FA560000}"/>
    <cellStyle name="40% - Accent1 10" xfId="3544" hidden="1" xr:uid="{00000000-0005-0000-0000-0000FB560000}"/>
    <cellStyle name="40% - Accent1 10" xfId="3383" hidden="1" xr:uid="{00000000-0005-0000-0000-0000FC560000}"/>
    <cellStyle name="40% - Accent1 10" xfId="6407" hidden="1" xr:uid="{00000000-0005-0000-0000-0000FD560000}"/>
    <cellStyle name="40% - Accent1 10" xfId="4460" hidden="1" xr:uid="{00000000-0005-0000-0000-0000FE560000}"/>
    <cellStyle name="40% - Accent1 10" xfId="2250" hidden="1" xr:uid="{00000000-0005-0000-0000-0000FF560000}"/>
    <cellStyle name="40% - Accent1 10" xfId="2028" hidden="1" xr:uid="{00000000-0005-0000-0000-000000570000}"/>
    <cellStyle name="40% - Accent1 10" xfId="1858" hidden="1" xr:uid="{00000000-0005-0000-0000-000001570000}"/>
    <cellStyle name="40% - Accent1 10" xfId="1156" hidden="1" xr:uid="{00000000-0005-0000-0000-000002570000}"/>
    <cellStyle name="40% - Accent1 10" xfId="1022" hidden="1" xr:uid="{00000000-0005-0000-0000-000003570000}"/>
    <cellStyle name="40% - Accent1 10" xfId="883" hidden="1" xr:uid="{00000000-0005-0000-0000-000004570000}"/>
    <cellStyle name="40% - Accent1 10" xfId="13326" hidden="1" xr:uid="{00000000-0005-0000-0000-000005570000}"/>
    <cellStyle name="40% - Accent1 10" xfId="13405" hidden="1" xr:uid="{00000000-0005-0000-0000-000006570000}"/>
    <cellStyle name="40% - Accent1 10" xfId="13931" hidden="1" xr:uid="{00000000-0005-0000-0000-000007570000}"/>
    <cellStyle name="40% - Accent1 10" xfId="14005" hidden="1" xr:uid="{00000000-0005-0000-0000-000008570000}"/>
    <cellStyle name="40% - Accent1 10" xfId="14081" hidden="1" xr:uid="{00000000-0005-0000-0000-000009570000}"/>
    <cellStyle name="40% - Accent1 10" xfId="14159" hidden="1" xr:uid="{00000000-0005-0000-0000-00000A570000}"/>
    <cellStyle name="40% - Accent1 10" xfId="14744" hidden="1" xr:uid="{00000000-0005-0000-0000-00000B570000}"/>
    <cellStyle name="40% - Accent1 10" xfId="14820" hidden="1" xr:uid="{00000000-0005-0000-0000-00000C570000}"/>
    <cellStyle name="40% - Accent1 10" xfId="14899" hidden="1" xr:uid="{00000000-0005-0000-0000-00000D570000}"/>
    <cellStyle name="40% - Accent1 10" xfId="14993" hidden="1" xr:uid="{00000000-0005-0000-0000-00000E570000}"/>
    <cellStyle name="40% - Accent1 10" xfId="14494" hidden="1" xr:uid="{00000000-0005-0000-0000-00000F570000}"/>
    <cellStyle name="40% - Accent1 10" xfId="14624" hidden="1" xr:uid="{00000000-0005-0000-0000-000010570000}"/>
    <cellStyle name="40% - Accent1 10" xfId="15339" hidden="1" xr:uid="{00000000-0005-0000-0000-000011570000}"/>
    <cellStyle name="40% - Accent1 10" xfId="15415" hidden="1" xr:uid="{00000000-0005-0000-0000-000012570000}"/>
    <cellStyle name="40% - Accent1 10" xfId="15493" hidden="1" xr:uid="{00000000-0005-0000-0000-000013570000}"/>
    <cellStyle name="40% - Accent1 10" xfId="15572" hidden="1" xr:uid="{00000000-0005-0000-0000-000014570000}"/>
    <cellStyle name="40% - Accent1 10" xfId="14477" hidden="1" xr:uid="{00000000-0005-0000-0000-000015570000}"/>
    <cellStyle name="40% - Accent1 10" xfId="15173" hidden="1" xr:uid="{00000000-0005-0000-0000-000016570000}"/>
    <cellStyle name="40% - Accent1 10" xfId="15871" hidden="1" xr:uid="{00000000-0005-0000-0000-000017570000}"/>
    <cellStyle name="40% - Accent1 10" xfId="15947" hidden="1" xr:uid="{00000000-0005-0000-0000-000018570000}"/>
    <cellStyle name="40% - Accent1 10" xfId="16025" hidden="1" xr:uid="{00000000-0005-0000-0000-000019570000}"/>
    <cellStyle name="40% - Accent1 10" xfId="16208" hidden="1" xr:uid="{00000000-0005-0000-0000-00001A570000}"/>
    <cellStyle name="40% - Accent1 10" xfId="16284" hidden="1" xr:uid="{00000000-0005-0000-0000-00001B570000}"/>
    <cellStyle name="40% - Accent1 10" xfId="16362" hidden="1" xr:uid="{00000000-0005-0000-0000-00001C570000}"/>
    <cellStyle name="40% - Accent1 10" xfId="16545" hidden="1" xr:uid="{00000000-0005-0000-0000-00001D570000}"/>
    <cellStyle name="40% - Accent1 10" xfId="16621" hidden="1" xr:uid="{00000000-0005-0000-0000-00001E570000}"/>
    <cellStyle name="40% - Accent1 10" xfId="16723" hidden="1" xr:uid="{00000000-0005-0000-0000-00001F570000}"/>
    <cellStyle name="40% - Accent1 10" xfId="16797" hidden="1" xr:uid="{00000000-0005-0000-0000-000020570000}"/>
    <cellStyle name="40% - Accent1 10" xfId="16873" hidden="1" xr:uid="{00000000-0005-0000-0000-000021570000}"/>
    <cellStyle name="40% - Accent1 10" xfId="16951" hidden="1" xr:uid="{00000000-0005-0000-0000-000022570000}"/>
    <cellStyle name="40% - Accent1 10" xfId="17536" hidden="1" xr:uid="{00000000-0005-0000-0000-000023570000}"/>
    <cellStyle name="40% - Accent1 10" xfId="17612" hidden="1" xr:uid="{00000000-0005-0000-0000-000024570000}"/>
    <cellStyle name="40% - Accent1 10" xfId="17691" hidden="1" xr:uid="{00000000-0005-0000-0000-000025570000}"/>
    <cellStyle name="40% - Accent1 10" xfId="17785" hidden="1" xr:uid="{00000000-0005-0000-0000-000026570000}"/>
    <cellStyle name="40% - Accent1 10" xfId="17286" hidden="1" xr:uid="{00000000-0005-0000-0000-000027570000}"/>
    <cellStyle name="40% - Accent1 10" xfId="17416" hidden="1" xr:uid="{00000000-0005-0000-0000-000028570000}"/>
    <cellStyle name="40% - Accent1 10" xfId="18131" hidden="1" xr:uid="{00000000-0005-0000-0000-000029570000}"/>
    <cellStyle name="40% - Accent1 10" xfId="18207" hidden="1" xr:uid="{00000000-0005-0000-0000-00002A570000}"/>
    <cellStyle name="40% - Accent1 10" xfId="18285" hidden="1" xr:uid="{00000000-0005-0000-0000-00002B570000}"/>
    <cellStyle name="40% - Accent1 10" xfId="18364" hidden="1" xr:uid="{00000000-0005-0000-0000-00002C570000}"/>
    <cellStyle name="40% - Accent1 10" xfId="17269" hidden="1" xr:uid="{00000000-0005-0000-0000-00002D570000}"/>
    <cellStyle name="40% - Accent1 10" xfId="17965" hidden="1" xr:uid="{00000000-0005-0000-0000-00002E570000}"/>
    <cellStyle name="40% - Accent1 10" xfId="18663" hidden="1" xr:uid="{00000000-0005-0000-0000-00002F570000}"/>
    <cellStyle name="40% - Accent1 10" xfId="18739" hidden="1" xr:uid="{00000000-0005-0000-0000-000030570000}"/>
    <cellStyle name="40% - Accent1 10" xfId="18817" hidden="1" xr:uid="{00000000-0005-0000-0000-000031570000}"/>
    <cellStyle name="40% - Accent1 10" xfId="19000" hidden="1" xr:uid="{00000000-0005-0000-0000-000032570000}"/>
    <cellStyle name="40% - Accent1 10" xfId="19076" hidden="1" xr:uid="{00000000-0005-0000-0000-000033570000}"/>
    <cellStyle name="40% - Accent1 10" xfId="19154" hidden="1" xr:uid="{00000000-0005-0000-0000-000034570000}"/>
    <cellStyle name="40% - Accent1 10" xfId="19337" hidden="1" xr:uid="{00000000-0005-0000-0000-000035570000}"/>
    <cellStyle name="40% - Accent1 10" xfId="19413" hidden="1" xr:uid="{00000000-0005-0000-0000-000036570000}"/>
    <cellStyle name="40% - Accent1 10" xfId="13831" hidden="1" xr:uid="{00000000-0005-0000-0000-000037570000}"/>
    <cellStyle name="40% - Accent1 10" xfId="13757" hidden="1" xr:uid="{00000000-0005-0000-0000-000038570000}"/>
    <cellStyle name="40% - Accent1 10" xfId="13677" hidden="1" xr:uid="{00000000-0005-0000-0000-000039570000}"/>
    <cellStyle name="40% - Accent1 10" xfId="13594" hidden="1" xr:uid="{00000000-0005-0000-0000-00003A570000}"/>
    <cellStyle name="40% - Accent1 10" xfId="6424" hidden="1" xr:uid="{00000000-0005-0000-0000-00003B570000}"/>
    <cellStyle name="40% - Accent1 10" xfId="6231" hidden="1" xr:uid="{00000000-0005-0000-0000-00003C570000}"/>
    <cellStyle name="40% - Accent1 10" xfId="5980" hidden="1" xr:uid="{00000000-0005-0000-0000-00003D570000}"/>
    <cellStyle name="40% - Accent1 10" xfId="5724" hidden="1" xr:uid="{00000000-0005-0000-0000-00003E570000}"/>
    <cellStyle name="40% - Accent1 10" xfId="7004" hidden="1" xr:uid="{00000000-0005-0000-0000-00003F570000}"/>
    <cellStyle name="40% - Accent1 10" xfId="6627" hidden="1" xr:uid="{00000000-0005-0000-0000-000040570000}"/>
    <cellStyle name="40% - Accent1 10" xfId="4292" hidden="1" xr:uid="{00000000-0005-0000-0000-000041570000}"/>
    <cellStyle name="40% - Accent1 10" xfId="4107" hidden="1" xr:uid="{00000000-0005-0000-0000-000042570000}"/>
    <cellStyle name="40% - Accent1 10" xfId="4014" hidden="1" xr:uid="{00000000-0005-0000-0000-000043570000}"/>
    <cellStyle name="40% - Accent1 10" xfId="3780" hidden="1" xr:uid="{00000000-0005-0000-0000-000044570000}"/>
    <cellStyle name="40% - Accent1 10" xfId="7053" hidden="1" xr:uid="{00000000-0005-0000-0000-000045570000}"/>
    <cellStyle name="40% - Accent1 10" xfId="4882" hidden="1" xr:uid="{00000000-0005-0000-0000-000046570000}"/>
    <cellStyle name="40% - Accent1 10" xfId="2506" hidden="1" xr:uid="{00000000-0005-0000-0000-000047570000}"/>
    <cellStyle name="40% - Accent1 10" xfId="2407" hidden="1" xr:uid="{00000000-0005-0000-0000-000048570000}"/>
    <cellStyle name="40% - Accent1 10" xfId="2234" hidden="1" xr:uid="{00000000-0005-0000-0000-000049570000}"/>
    <cellStyle name="40% - Accent1 10" xfId="1254" hidden="1" xr:uid="{00000000-0005-0000-0000-00004A570000}"/>
    <cellStyle name="40% - Accent1 10" xfId="1155" hidden="1" xr:uid="{00000000-0005-0000-0000-00004B570000}"/>
    <cellStyle name="40% - Accent1 10" xfId="955" hidden="1" xr:uid="{00000000-0005-0000-0000-00004C570000}"/>
    <cellStyle name="40% - Accent1 10" xfId="19475" hidden="1" xr:uid="{00000000-0005-0000-0000-00004D570000}"/>
    <cellStyle name="40% - Accent1 10" xfId="19551" hidden="1" xr:uid="{00000000-0005-0000-0000-00004E570000}"/>
    <cellStyle name="40% - Accent1 10" xfId="19653" hidden="1" xr:uid="{00000000-0005-0000-0000-00004F570000}"/>
    <cellStyle name="40% - Accent1 10" xfId="19727" hidden="1" xr:uid="{00000000-0005-0000-0000-000050570000}"/>
    <cellStyle name="40% - Accent1 10" xfId="19803" hidden="1" xr:uid="{00000000-0005-0000-0000-000051570000}"/>
    <cellStyle name="40% - Accent1 10" xfId="19881" hidden="1" xr:uid="{00000000-0005-0000-0000-000052570000}"/>
    <cellStyle name="40% - Accent1 10" xfId="20466" hidden="1" xr:uid="{00000000-0005-0000-0000-000053570000}"/>
    <cellStyle name="40% - Accent1 10" xfId="20542" hidden="1" xr:uid="{00000000-0005-0000-0000-000054570000}"/>
    <cellStyle name="40% - Accent1 10" xfId="20621" hidden="1" xr:uid="{00000000-0005-0000-0000-000055570000}"/>
    <cellStyle name="40% - Accent1 10" xfId="20715" hidden="1" xr:uid="{00000000-0005-0000-0000-000056570000}"/>
    <cellStyle name="40% - Accent1 10" xfId="20216" hidden="1" xr:uid="{00000000-0005-0000-0000-000057570000}"/>
    <cellStyle name="40% - Accent1 10" xfId="20346" hidden="1" xr:uid="{00000000-0005-0000-0000-000058570000}"/>
    <cellStyle name="40% - Accent1 10" xfId="21061" hidden="1" xr:uid="{00000000-0005-0000-0000-000059570000}"/>
    <cellStyle name="40% - Accent1 10" xfId="21137" hidden="1" xr:uid="{00000000-0005-0000-0000-00005A570000}"/>
    <cellStyle name="40% - Accent1 10" xfId="21215" hidden="1" xr:uid="{00000000-0005-0000-0000-00005B570000}"/>
    <cellStyle name="40% - Accent1 10" xfId="21294" hidden="1" xr:uid="{00000000-0005-0000-0000-00005C570000}"/>
    <cellStyle name="40% - Accent1 10" xfId="20199" hidden="1" xr:uid="{00000000-0005-0000-0000-00005D570000}"/>
    <cellStyle name="40% - Accent1 10" xfId="20895" hidden="1" xr:uid="{00000000-0005-0000-0000-00005E570000}"/>
    <cellStyle name="40% - Accent1 10" xfId="21593" hidden="1" xr:uid="{00000000-0005-0000-0000-00005F570000}"/>
    <cellStyle name="40% - Accent1 10" xfId="21669" hidden="1" xr:uid="{00000000-0005-0000-0000-000060570000}"/>
    <cellStyle name="40% - Accent1 10" xfId="21747" hidden="1" xr:uid="{00000000-0005-0000-0000-000061570000}"/>
    <cellStyle name="40% - Accent1 10" xfId="21930" hidden="1" xr:uid="{00000000-0005-0000-0000-000062570000}"/>
    <cellStyle name="40% - Accent1 10" xfId="22006" hidden="1" xr:uid="{00000000-0005-0000-0000-000063570000}"/>
    <cellStyle name="40% - Accent1 10" xfId="22084" hidden="1" xr:uid="{00000000-0005-0000-0000-000064570000}"/>
    <cellStyle name="40% - Accent1 10" xfId="22267" hidden="1" xr:uid="{00000000-0005-0000-0000-000065570000}"/>
    <cellStyle name="40% - Accent1 10" xfId="22343" hidden="1" xr:uid="{00000000-0005-0000-0000-000066570000}"/>
    <cellStyle name="40% - Accent1 10" xfId="22445" hidden="1" xr:uid="{00000000-0005-0000-0000-000067570000}"/>
    <cellStyle name="40% - Accent1 10" xfId="22519" hidden="1" xr:uid="{00000000-0005-0000-0000-000068570000}"/>
    <cellStyle name="40% - Accent1 10" xfId="22595" hidden="1" xr:uid="{00000000-0005-0000-0000-000069570000}"/>
    <cellStyle name="40% - Accent1 10" xfId="22673" hidden="1" xr:uid="{00000000-0005-0000-0000-00006A570000}"/>
    <cellStyle name="40% - Accent1 10" xfId="23258" hidden="1" xr:uid="{00000000-0005-0000-0000-00006B570000}"/>
    <cellStyle name="40% - Accent1 10" xfId="23334" hidden="1" xr:uid="{00000000-0005-0000-0000-00006C570000}"/>
    <cellStyle name="40% - Accent1 10" xfId="23413" hidden="1" xr:uid="{00000000-0005-0000-0000-00006D570000}"/>
    <cellStyle name="40% - Accent1 10" xfId="23507" hidden="1" xr:uid="{00000000-0005-0000-0000-00006E570000}"/>
    <cellStyle name="40% - Accent1 10" xfId="23008" hidden="1" xr:uid="{00000000-0005-0000-0000-00006F570000}"/>
    <cellStyle name="40% - Accent1 10" xfId="23138" hidden="1" xr:uid="{00000000-0005-0000-0000-000070570000}"/>
    <cellStyle name="40% - Accent1 10" xfId="23853" hidden="1" xr:uid="{00000000-0005-0000-0000-000071570000}"/>
    <cellStyle name="40% - Accent1 10" xfId="23929" hidden="1" xr:uid="{00000000-0005-0000-0000-000072570000}"/>
    <cellStyle name="40% - Accent1 10" xfId="24007" hidden="1" xr:uid="{00000000-0005-0000-0000-000073570000}"/>
    <cellStyle name="40% - Accent1 10" xfId="24086" hidden="1" xr:uid="{00000000-0005-0000-0000-000074570000}"/>
    <cellStyle name="40% - Accent1 10" xfId="22991" hidden="1" xr:uid="{00000000-0005-0000-0000-000075570000}"/>
    <cellStyle name="40% - Accent1 10" xfId="23687" hidden="1" xr:uid="{00000000-0005-0000-0000-000076570000}"/>
    <cellStyle name="40% - Accent1 10" xfId="24385" hidden="1" xr:uid="{00000000-0005-0000-0000-000077570000}"/>
    <cellStyle name="40% - Accent1 10" xfId="24461" hidden="1" xr:uid="{00000000-0005-0000-0000-000078570000}"/>
    <cellStyle name="40% - Accent1 10" xfId="24539" hidden="1" xr:uid="{00000000-0005-0000-0000-000079570000}"/>
    <cellStyle name="40% - Accent1 10" xfId="24722" hidden="1" xr:uid="{00000000-0005-0000-0000-00007A570000}"/>
    <cellStyle name="40% - Accent1 10" xfId="24798" hidden="1" xr:uid="{00000000-0005-0000-0000-00007B570000}"/>
    <cellStyle name="40% - Accent1 10" xfId="24876" hidden="1" xr:uid="{00000000-0005-0000-0000-00007C570000}"/>
    <cellStyle name="40% - Accent1 10" xfId="25059" hidden="1" xr:uid="{00000000-0005-0000-0000-00007D570000}"/>
    <cellStyle name="40% - Accent1 10" xfId="25135" hidden="1" xr:uid="{00000000-0005-0000-0000-00007E570000}"/>
    <cellStyle name="40% - Accent1 10" xfId="25248" hidden="1" xr:uid="{00000000-0005-0000-0000-00007F570000}"/>
    <cellStyle name="40% - Accent1 10" xfId="25326" hidden="1" xr:uid="{00000000-0005-0000-0000-000080570000}"/>
    <cellStyle name="40% - Accent1 10" xfId="25407" hidden="1" xr:uid="{00000000-0005-0000-0000-000081570000}"/>
    <cellStyle name="40% - Accent1 10" xfId="25682" hidden="1" xr:uid="{00000000-0005-0000-0000-000082570000}"/>
    <cellStyle name="40% - Accent1 10" xfId="27044" hidden="1" xr:uid="{00000000-0005-0000-0000-000083570000}"/>
    <cellStyle name="40% - Accent1 10" xfId="27190" hidden="1" xr:uid="{00000000-0005-0000-0000-000084570000}"/>
    <cellStyle name="40% - Accent1 10" xfId="27368" hidden="1" xr:uid="{00000000-0005-0000-0000-000085570000}"/>
    <cellStyle name="40% - Accent1 10" xfId="27652" hidden="1" xr:uid="{00000000-0005-0000-0000-000086570000}"/>
    <cellStyle name="40% - Accent1 10" xfId="26556" hidden="1" xr:uid="{00000000-0005-0000-0000-000087570000}"/>
    <cellStyle name="40% - Accent1 10" xfId="26834" hidden="1" xr:uid="{00000000-0005-0000-0000-000088570000}"/>
    <cellStyle name="40% - Accent1 10" xfId="28587" hidden="1" xr:uid="{00000000-0005-0000-0000-000089570000}"/>
    <cellStyle name="40% - Accent1 10" xfId="28732" hidden="1" xr:uid="{00000000-0005-0000-0000-00008A570000}"/>
    <cellStyle name="40% - Accent1 10" xfId="28890" hidden="1" xr:uid="{00000000-0005-0000-0000-00008B570000}"/>
    <cellStyle name="40% - Accent1 10" xfId="29089" hidden="1" xr:uid="{00000000-0005-0000-0000-00008C570000}"/>
    <cellStyle name="40% - Accent1 10" xfId="26473" hidden="1" xr:uid="{00000000-0005-0000-0000-00008D570000}"/>
    <cellStyle name="40% - Accent1 10" xfId="28123" hidden="1" xr:uid="{00000000-0005-0000-0000-00008E570000}"/>
    <cellStyle name="40% - Accent1 10" xfId="30098" hidden="1" xr:uid="{00000000-0005-0000-0000-00008F570000}"/>
    <cellStyle name="40% - Accent1 10" xfId="30198" hidden="1" xr:uid="{00000000-0005-0000-0000-000090570000}"/>
    <cellStyle name="40% - Accent1 10" xfId="30392" hidden="1" xr:uid="{00000000-0005-0000-0000-000091570000}"/>
    <cellStyle name="40% - Accent1 10" xfId="31089" hidden="1" xr:uid="{00000000-0005-0000-0000-000092570000}"/>
    <cellStyle name="40% - Accent1 10" xfId="31238" hidden="1" xr:uid="{00000000-0005-0000-0000-000093570000}"/>
    <cellStyle name="40% - Accent1 10" xfId="31419" hidden="1" xr:uid="{00000000-0005-0000-0000-000094570000}"/>
    <cellStyle name="40% - Accent1 10" xfId="32106" hidden="1" xr:uid="{00000000-0005-0000-0000-000095570000}"/>
    <cellStyle name="40% - Accent1 10" xfId="32216" hidden="1" xr:uid="{00000000-0005-0000-0000-000096570000}"/>
    <cellStyle name="40% - Accent1 10" xfId="32904" hidden="1" xr:uid="{00000000-0005-0000-0000-000097570000}"/>
    <cellStyle name="40% - Accent1 10" xfId="32978" hidden="1" xr:uid="{00000000-0005-0000-0000-000098570000}"/>
    <cellStyle name="40% - Accent1 10" xfId="33054" hidden="1" xr:uid="{00000000-0005-0000-0000-000099570000}"/>
    <cellStyle name="40% - Accent1 10" xfId="33132" hidden="1" xr:uid="{00000000-0005-0000-0000-00009A570000}"/>
    <cellStyle name="40% - Accent1 10" xfId="33717" hidden="1" xr:uid="{00000000-0005-0000-0000-00009B570000}"/>
    <cellStyle name="40% - Accent1 10" xfId="33793" hidden="1" xr:uid="{00000000-0005-0000-0000-00009C570000}"/>
    <cellStyle name="40% - Accent1 10" xfId="33872" hidden="1" xr:uid="{00000000-0005-0000-0000-00009D570000}"/>
    <cellStyle name="40% - Accent1 10" xfId="33966" hidden="1" xr:uid="{00000000-0005-0000-0000-00009E570000}"/>
    <cellStyle name="40% - Accent1 10" xfId="33467" hidden="1" xr:uid="{00000000-0005-0000-0000-00009F570000}"/>
    <cellStyle name="40% - Accent1 10" xfId="33597" hidden="1" xr:uid="{00000000-0005-0000-0000-0000A0570000}"/>
    <cellStyle name="40% - Accent1 10" xfId="34312" hidden="1" xr:uid="{00000000-0005-0000-0000-0000A1570000}"/>
    <cellStyle name="40% - Accent1 10" xfId="34388" hidden="1" xr:uid="{00000000-0005-0000-0000-0000A2570000}"/>
    <cellStyle name="40% - Accent1 10" xfId="34466" hidden="1" xr:uid="{00000000-0005-0000-0000-0000A3570000}"/>
    <cellStyle name="40% - Accent1 10" xfId="34545" hidden="1" xr:uid="{00000000-0005-0000-0000-0000A4570000}"/>
    <cellStyle name="40% - Accent1 10" xfId="33450" hidden="1" xr:uid="{00000000-0005-0000-0000-0000A5570000}"/>
    <cellStyle name="40% - Accent1 10" xfId="34146" hidden="1" xr:uid="{00000000-0005-0000-0000-0000A6570000}"/>
    <cellStyle name="40% - Accent1 10" xfId="34844" hidden="1" xr:uid="{00000000-0005-0000-0000-0000A7570000}"/>
    <cellStyle name="40% - Accent1 10" xfId="34920" hidden="1" xr:uid="{00000000-0005-0000-0000-0000A8570000}"/>
    <cellStyle name="40% - Accent1 10" xfId="34998" hidden="1" xr:uid="{00000000-0005-0000-0000-0000A9570000}"/>
    <cellStyle name="40% - Accent1 10" xfId="35181" hidden="1" xr:uid="{00000000-0005-0000-0000-0000AA570000}"/>
    <cellStyle name="40% - Accent1 10" xfId="35257" hidden="1" xr:uid="{00000000-0005-0000-0000-0000AB570000}"/>
    <cellStyle name="40% - Accent1 10" xfId="35335" hidden="1" xr:uid="{00000000-0005-0000-0000-0000AC570000}"/>
    <cellStyle name="40% - Accent1 10" xfId="35518" hidden="1" xr:uid="{00000000-0005-0000-0000-0000AD570000}"/>
    <cellStyle name="40% - Accent1 10" xfId="35594" hidden="1" xr:uid="{00000000-0005-0000-0000-0000AE570000}"/>
    <cellStyle name="40% - Accent1 10" xfId="35696" hidden="1" xr:uid="{00000000-0005-0000-0000-0000AF570000}"/>
    <cellStyle name="40% - Accent1 10" xfId="35770" hidden="1" xr:uid="{00000000-0005-0000-0000-0000B0570000}"/>
    <cellStyle name="40% - Accent1 10" xfId="35846" hidden="1" xr:uid="{00000000-0005-0000-0000-0000B1570000}"/>
    <cellStyle name="40% - Accent1 10" xfId="35924" hidden="1" xr:uid="{00000000-0005-0000-0000-0000B2570000}"/>
    <cellStyle name="40% - Accent1 10" xfId="36509" hidden="1" xr:uid="{00000000-0005-0000-0000-0000B3570000}"/>
    <cellStyle name="40% - Accent1 10" xfId="36585" hidden="1" xr:uid="{00000000-0005-0000-0000-0000B4570000}"/>
    <cellStyle name="40% - Accent1 10" xfId="36664" hidden="1" xr:uid="{00000000-0005-0000-0000-0000B5570000}"/>
    <cellStyle name="40% - Accent1 10" xfId="36758" hidden="1" xr:uid="{00000000-0005-0000-0000-0000B6570000}"/>
    <cellStyle name="40% - Accent1 10" xfId="36259" hidden="1" xr:uid="{00000000-0005-0000-0000-0000B7570000}"/>
    <cellStyle name="40% - Accent1 10" xfId="36389" hidden="1" xr:uid="{00000000-0005-0000-0000-0000B8570000}"/>
    <cellStyle name="40% - Accent1 10" xfId="37104" hidden="1" xr:uid="{00000000-0005-0000-0000-0000B9570000}"/>
    <cellStyle name="40% - Accent1 10" xfId="37180" hidden="1" xr:uid="{00000000-0005-0000-0000-0000BA570000}"/>
    <cellStyle name="40% - Accent1 10" xfId="37258" hidden="1" xr:uid="{00000000-0005-0000-0000-0000BB570000}"/>
    <cellStyle name="40% - Accent1 10" xfId="37337" hidden="1" xr:uid="{00000000-0005-0000-0000-0000BC570000}"/>
    <cellStyle name="40% - Accent1 10" xfId="36242" hidden="1" xr:uid="{00000000-0005-0000-0000-0000BD570000}"/>
    <cellStyle name="40% - Accent1 10" xfId="36938" hidden="1" xr:uid="{00000000-0005-0000-0000-0000BE570000}"/>
    <cellStyle name="40% - Accent1 10" xfId="37636" hidden="1" xr:uid="{00000000-0005-0000-0000-0000BF570000}"/>
    <cellStyle name="40% - Accent1 10" xfId="37712" hidden="1" xr:uid="{00000000-0005-0000-0000-0000C0570000}"/>
    <cellStyle name="40% - Accent1 10" xfId="37790" hidden="1" xr:uid="{00000000-0005-0000-0000-0000C1570000}"/>
    <cellStyle name="40% - Accent1 10" xfId="37973" hidden="1" xr:uid="{00000000-0005-0000-0000-0000C2570000}"/>
    <cellStyle name="40% - Accent1 10" xfId="38049" hidden="1" xr:uid="{00000000-0005-0000-0000-0000C3570000}"/>
    <cellStyle name="40% - Accent1 10" xfId="38127" hidden="1" xr:uid="{00000000-0005-0000-0000-0000C4570000}"/>
    <cellStyle name="40% - Accent1 10" xfId="38310" hidden="1" xr:uid="{00000000-0005-0000-0000-0000C5570000}"/>
    <cellStyle name="40% - Accent1 10" xfId="38386" hidden="1" xr:uid="{00000000-0005-0000-0000-0000C6570000}"/>
    <cellStyle name="40% - Accent1 10" xfId="32699" hidden="1" xr:uid="{00000000-0005-0000-0000-0000C7570000}"/>
    <cellStyle name="40% - Accent1 10" xfId="32625" hidden="1" xr:uid="{00000000-0005-0000-0000-0000C8570000}"/>
    <cellStyle name="40% - Accent1 10" xfId="32545" hidden="1" xr:uid="{00000000-0005-0000-0000-0000C9570000}"/>
    <cellStyle name="40% - Accent1 10" xfId="32462" hidden="1" xr:uid="{00000000-0005-0000-0000-0000CA570000}"/>
    <cellStyle name="40% - Accent1 10" xfId="30689" hidden="1" xr:uid="{00000000-0005-0000-0000-0000CB570000}"/>
    <cellStyle name="40% - Accent1 10" xfId="30604" hidden="1" xr:uid="{00000000-0005-0000-0000-0000CC570000}"/>
    <cellStyle name="40% - Accent1 10" xfId="30513" hidden="1" xr:uid="{00000000-0005-0000-0000-0000CD570000}"/>
    <cellStyle name="40% - Accent1 10" xfId="30164" hidden="1" xr:uid="{00000000-0005-0000-0000-0000CE570000}"/>
    <cellStyle name="40% - Accent1 10" xfId="31486" hidden="1" xr:uid="{00000000-0005-0000-0000-0000CF570000}"/>
    <cellStyle name="40% - Accent1 10" xfId="30981" hidden="1" xr:uid="{00000000-0005-0000-0000-0000D0570000}"/>
    <cellStyle name="40% - Accent1 10" xfId="29015" hidden="1" xr:uid="{00000000-0005-0000-0000-0000D1570000}"/>
    <cellStyle name="40% - Accent1 10" xfId="28847" hidden="1" xr:uid="{00000000-0005-0000-0000-0000D2570000}"/>
    <cellStyle name="40% - Accent1 10" xfId="28672" hidden="1" xr:uid="{00000000-0005-0000-0000-0000D3570000}"/>
    <cellStyle name="40% - Accent1 10" xfId="28511" hidden="1" xr:uid="{00000000-0005-0000-0000-0000D4570000}"/>
    <cellStyle name="40% - Accent1 10" xfId="31535" hidden="1" xr:uid="{00000000-0005-0000-0000-0000D5570000}"/>
    <cellStyle name="40% - Accent1 10" xfId="29588" hidden="1" xr:uid="{00000000-0005-0000-0000-0000D6570000}"/>
    <cellStyle name="40% - Accent1 10" xfId="27378" hidden="1" xr:uid="{00000000-0005-0000-0000-0000D7570000}"/>
    <cellStyle name="40% - Accent1 10" xfId="27156" hidden="1" xr:uid="{00000000-0005-0000-0000-0000D8570000}"/>
    <cellStyle name="40% - Accent1 10" xfId="26986" hidden="1" xr:uid="{00000000-0005-0000-0000-0000D9570000}"/>
    <cellStyle name="40% - Accent1 10" xfId="26284" hidden="1" xr:uid="{00000000-0005-0000-0000-0000DA570000}"/>
    <cellStyle name="40% - Accent1 10" xfId="26150" hidden="1" xr:uid="{00000000-0005-0000-0000-0000DB570000}"/>
    <cellStyle name="40% - Accent1 10" xfId="26011" hidden="1" xr:uid="{00000000-0005-0000-0000-0000DC570000}"/>
    <cellStyle name="40% - Accent1 10" xfId="38454" hidden="1" xr:uid="{00000000-0005-0000-0000-0000DD570000}"/>
    <cellStyle name="40% - Accent1 10" xfId="38533" hidden="1" xr:uid="{00000000-0005-0000-0000-0000DE570000}"/>
    <cellStyle name="40% - Accent1 10" xfId="39059" hidden="1" xr:uid="{00000000-0005-0000-0000-0000DF570000}"/>
    <cellStyle name="40% - Accent1 10" xfId="39133" hidden="1" xr:uid="{00000000-0005-0000-0000-0000E0570000}"/>
    <cellStyle name="40% - Accent1 10" xfId="39209" hidden="1" xr:uid="{00000000-0005-0000-0000-0000E1570000}"/>
    <cellStyle name="40% - Accent1 10" xfId="39287" hidden="1" xr:uid="{00000000-0005-0000-0000-0000E2570000}"/>
    <cellStyle name="40% - Accent1 10" xfId="39872" hidden="1" xr:uid="{00000000-0005-0000-0000-0000E3570000}"/>
    <cellStyle name="40% - Accent1 10" xfId="39948" hidden="1" xr:uid="{00000000-0005-0000-0000-0000E4570000}"/>
    <cellStyle name="40% - Accent1 10" xfId="40027" hidden="1" xr:uid="{00000000-0005-0000-0000-0000E5570000}"/>
    <cellStyle name="40% - Accent1 10" xfId="40121" hidden="1" xr:uid="{00000000-0005-0000-0000-0000E6570000}"/>
    <cellStyle name="40% - Accent1 10" xfId="39622" hidden="1" xr:uid="{00000000-0005-0000-0000-0000E7570000}"/>
    <cellStyle name="40% - Accent1 10" xfId="39752" hidden="1" xr:uid="{00000000-0005-0000-0000-0000E8570000}"/>
    <cellStyle name="40% - Accent1 10" xfId="40467" hidden="1" xr:uid="{00000000-0005-0000-0000-0000E9570000}"/>
    <cellStyle name="40% - Accent1 10" xfId="40543" hidden="1" xr:uid="{00000000-0005-0000-0000-0000EA570000}"/>
    <cellStyle name="40% - Accent1 10" xfId="40621" hidden="1" xr:uid="{00000000-0005-0000-0000-0000EB570000}"/>
    <cellStyle name="40% - Accent1 10" xfId="40700" hidden="1" xr:uid="{00000000-0005-0000-0000-0000EC570000}"/>
    <cellStyle name="40% - Accent1 10" xfId="39605" hidden="1" xr:uid="{00000000-0005-0000-0000-0000ED570000}"/>
    <cellStyle name="40% - Accent1 10" xfId="40301" hidden="1" xr:uid="{00000000-0005-0000-0000-0000EE570000}"/>
    <cellStyle name="40% - Accent1 10" xfId="40999" hidden="1" xr:uid="{00000000-0005-0000-0000-0000EF570000}"/>
    <cellStyle name="40% - Accent1 10" xfId="41075" hidden="1" xr:uid="{00000000-0005-0000-0000-0000F0570000}"/>
    <cellStyle name="40% - Accent1 10" xfId="41153" hidden="1" xr:uid="{00000000-0005-0000-0000-0000F1570000}"/>
    <cellStyle name="40% - Accent1 10" xfId="41336" hidden="1" xr:uid="{00000000-0005-0000-0000-0000F2570000}"/>
    <cellStyle name="40% - Accent1 10" xfId="41412" hidden="1" xr:uid="{00000000-0005-0000-0000-0000F3570000}"/>
    <cellStyle name="40% - Accent1 10" xfId="41490" hidden="1" xr:uid="{00000000-0005-0000-0000-0000F4570000}"/>
    <cellStyle name="40% - Accent1 10" xfId="41673" hidden="1" xr:uid="{00000000-0005-0000-0000-0000F5570000}"/>
    <cellStyle name="40% - Accent1 10" xfId="41749" hidden="1" xr:uid="{00000000-0005-0000-0000-0000F6570000}"/>
    <cellStyle name="40% - Accent1 10" xfId="41851" hidden="1" xr:uid="{00000000-0005-0000-0000-0000F7570000}"/>
    <cellStyle name="40% - Accent1 10" xfId="41925" hidden="1" xr:uid="{00000000-0005-0000-0000-0000F8570000}"/>
    <cellStyle name="40% - Accent1 10" xfId="42001" hidden="1" xr:uid="{00000000-0005-0000-0000-0000F9570000}"/>
    <cellStyle name="40% - Accent1 10" xfId="42079" hidden="1" xr:uid="{00000000-0005-0000-0000-0000FA570000}"/>
    <cellStyle name="40% - Accent1 10" xfId="42664" hidden="1" xr:uid="{00000000-0005-0000-0000-0000FB570000}"/>
    <cellStyle name="40% - Accent1 10" xfId="42740" hidden="1" xr:uid="{00000000-0005-0000-0000-0000FC570000}"/>
    <cellStyle name="40% - Accent1 10" xfId="42819" hidden="1" xr:uid="{00000000-0005-0000-0000-0000FD570000}"/>
    <cellStyle name="40% - Accent1 10" xfId="42913" hidden="1" xr:uid="{00000000-0005-0000-0000-0000FE570000}"/>
    <cellStyle name="40% - Accent1 10" xfId="42414" hidden="1" xr:uid="{00000000-0005-0000-0000-0000FF570000}"/>
    <cellStyle name="40% - Accent1 10" xfId="42544" hidden="1" xr:uid="{00000000-0005-0000-0000-000000580000}"/>
    <cellStyle name="40% - Accent1 10" xfId="43259" hidden="1" xr:uid="{00000000-0005-0000-0000-000001580000}"/>
    <cellStyle name="40% - Accent1 10" xfId="43335" hidden="1" xr:uid="{00000000-0005-0000-0000-000002580000}"/>
    <cellStyle name="40% - Accent1 10" xfId="43413" hidden="1" xr:uid="{00000000-0005-0000-0000-000003580000}"/>
    <cellStyle name="40% - Accent1 10" xfId="43492" hidden="1" xr:uid="{00000000-0005-0000-0000-000004580000}"/>
    <cellStyle name="40% - Accent1 10" xfId="42397" hidden="1" xr:uid="{00000000-0005-0000-0000-000005580000}"/>
    <cellStyle name="40% - Accent1 10" xfId="43093" hidden="1" xr:uid="{00000000-0005-0000-0000-000006580000}"/>
    <cellStyle name="40% - Accent1 10" xfId="43791" hidden="1" xr:uid="{00000000-0005-0000-0000-000007580000}"/>
    <cellStyle name="40% - Accent1 10" xfId="43867" hidden="1" xr:uid="{00000000-0005-0000-0000-000008580000}"/>
    <cellStyle name="40% - Accent1 10" xfId="43945" hidden="1" xr:uid="{00000000-0005-0000-0000-000009580000}"/>
    <cellStyle name="40% - Accent1 10" xfId="44128" hidden="1" xr:uid="{00000000-0005-0000-0000-00000A580000}"/>
    <cellStyle name="40% - Accent1 10" xfId="44204" hidden="1" xr:uid="{00000000-0005-0000-0000-00000B580000}"/>
    <cellStyle name="40% - Accent1 10" xfId="44282" hidden="1" xr:uid="{00000000-0005-0000-0000-00000C580000}"/>
    <cellStyle name="40% - Accent1 10" xfId="44465" hidden="1" xr:uid="{00000000-0005-0000-0000-00000D580000}"/>
    <cellStyle name="40% - Accent1 10" xfId="44541" hidden="1" xr:uid="{00000000-0005-0000-0000-00000E580000}"/>
    <cellStyle name="40% - Accent1 10" xfId="38959" hidden="1" xr:uid="{00000000-0005-0000-0000-00000F580000}"/>
    <cellStyle name="40% - Accent1 10" xfId="38885" hidden="1" xr:uid="{00000000-0005-0000-0000-000010580000}"/>
    <cellStyle name="40% - Accent1 10" xfId="38805" hidden="1" xr:uid="{00000000-0005-0000-0000-000011580000}"/>
    <cellStyle name="40% - Accent1 10" xfId="38722" hidden="1" xr:uid="{00000000-0005-0000-0000-000012580000}"/>
    <cellStyle name="40% - Accent1 10" xfId="31552" hidden="1" xr:uid="{00000000-0005-0000-0000-000013580000}"/>
    <cellStyle name="40% - Accent1 10" xfId="31359" hidden="1" xr:uid="{00000000-0005-0000-0000-000014580000}"/>
    <cellStyle name="40% - Accent1 10" xfId="31108" hidden="1" xr:uid="{00000000-0005-0000-0000-000015580000}"/>
    <cellStyle name="40% - Accent1 10" xfId="30852" hidden="1" xr:uid="{00000000-0005-0000-0000-000016580000}"/>
    <cellStyle name="40% - Accent1 10" xfId="32132" hidden="1" xr:uid="{00000000-0005-0000-0000-000017580000}"/>
    <cellStyle name="40% - Accent1 10" xfId="31755" hidden="1" xr:uid="{00000000-0005-0000-0000-000018580000}"/>
    <cellStyle name="40% - Accent1 10" xfId="29420" hidden="1" xr:uid="{00000000-0005-0000-0000-000019580000}"/>
    <cellStyle name="40% - Accent1 10" xfId="29235" hidden="1" xr:uid="{00000000-0005-0000-0000-00001A580000}"/>
    <cellStyle name="40% - Accent1 10" xfId="29142" hidden="1" xr:uid="{00000000-0005-0000-0000-00001B580000}"/>
    <cellStyle name="40% - Accent1 10" xfId="28908" hidden="1" xr:uid="{00000000-0005-0000-0000-00001C580000}"/>
    <cellStyle name="40% - Accent1 10" xfId="32181" hidden="1" xr:uid="{00000000-0005-0000-0000-00001D580000}"/>
    <cellStyle name="40% - Accent1 10" xfId="30010" hidden="1" xr:uid="{00000000-0005-0000-0000-00001E580000}"/>
    <cellStyle name="40% - Accent1 10" xfId="27634" hidden="1" xr:uid="{00000000-0005-0000-0000-00001F580000}"/>
    <cellStyle name="40% - Accent1 10" xfId="27535" hidden="1" xr:uid="{00000000-0005-0000-0000-000020580000}"/>
    <cellStyle name="40% - Accent1 10" xfId="27362" hidden="1" xr:uid="{00000000-0005-0000-0000-000021580000}"/>
    <cellStyle name="40% - Accent1 10" xfId="26382" hidden="1" xr:uid="{00000000-0005-0000-0000-000022580000}"/>
    <cellStyle name="40% - Accent1 10" xfId="26283" hidden="1" xr:uid="{00000000-0005-0000-0000-000023580000}"/>
    <cellStyle name="40% - Accent1 10" xfId="26083" hidden="1" xr:uid="{00000000-0005-0000-0000-000024580000}"/>
    <cellStyle name="40% - Accent1 10" xfId="44603" hidden="1" xr:uid="{00000000-0005-0000-0000-000025580000}"/>
    <cellStyle name="40% - Accent1 10" xfId="44679" hidden="1" xr:uid="{00000000-0005-0000-0000-000026580000}"/>
    <cellStyle name="40% - Accent1 10" xfId="44781" hidden="1" xr:uid="{00000000-0005-0000-0000-000027580000}"/>
    <cellStyle name="40% - Accent1 10" xfId="44855" hidden="1" xr:uid="{00000000-0005-0000-0000-000028580000}"/>
    <cellStyle name="40% - Accent1 10" xfId="44931" hidden="1" xr:uid="{00000000-0005-0000-0000-000029580000}"/>
    <cellStyle name="40% - Accent1 10" xfId="45009" hidden="1" xr:uid="{00000000-0005-0000-0000-00002A580000}"/>
    <cellStyle name="40% - Accent1 10" xfId="45594" hidden="1" xr:uid="{00000000-0005-0000-0000-00002B580000}"/>
    <cellStyle name="40% - Accent1 10" xfId="45670" hidden="1" xr:uid="{00000000-0005-0000-0000-00002C580000}"/>
    <cellStyle name="40% - Accent1 10" xfId="45749" hidden="1" xr:uid="{00000000-0005-0000-0000-00002D580000}"/>
    <cellStyle name="40% - Accent1 10" xfId="45843" hidden="1" xr:uid="{00000000-0005-0000-0000-00002E580000}"/>
    <cellStyle name="40% - Accent1 10" xfId="45344" hidden="1" xr:uid="{00000000-0005-0000-0000-00002F580000}"/>
    <cellStyle name="40% - Accent1 10" xfId="45474" hidden="1" xr:uid="{00000000-0005-0000-0000-000030580000}"/>
    <cellStyle name="40% - Accent1 10" xfId="46189" hidden="1" xr:uid="{00000000-0005-0000-0000-000031580000}"/>
    <cellStyle name="40% - Accent1 10" xfId="46265" hidden="1" xr:uid="{00000000-0005-0000-0000-000032580000}"/>
    <cellStyle name="40% - Accent1 10" xfId="46343" hidden="1" xr:uid="{00000000-0005-0000-0000-000033580000}"/>
    <cellStyle name="40% - Accent1 10" xfId="46422" hidden="1" xr:uid="{00000000-0005-0000-0000-000034580000}"/>
    <cellStyle name="40% - Accent1 10" xfId="45327" hidden="1" xr:uid="{00000000-0005-0000-0000-000035580000}"/>
    <cellStyle name="40% - Accent1 10" xfId="46023" hidden="1" xr:uid="{00000000-0005-0000-0000-000036580000}"/>
    <cellStyle name="40% - Accent1 10" xfId="46721" hidden="1" xr:uid="{00000000-0005-0000-0000-000037580000}"/>
    <cellStyle name="40% - Accent1 10" xfId="46797" hidden="1" xr:uid="{00000000-0005-0000-0000-000038580000}"/>
    <cellStyle name="40% - Accent1 10" xfId="46875" hidden="1" xr:uid="{00000000-0005-0000-0000-000039580000}"/>
    <cellStyle name="40% - Accent1 10" xfId="47058" hidden="1" xr:uid="{00000000-0005-0000-0000-00003A580000}"/>
    <cellStyle name="40% - Accent1 10" xfId="47134" hidden="1" xr:uid="{00000000-0005-0000-0000-00003B580000}"/>
    <cellStyle name="40% - Accent1 10" xfId="47212" hidden="1" xr:uid="{00000000-0005-0000-0000-00003C580000}"/>
    <cellStyle name="40% - Accent1 10" xfId="47395" hidden="1" xr:uid="{00000000-0005-0000-0000-00003D580000}"/>
    <cellStyle name="40% - Accent1 10" xfId="47471" hidden="1" xr:uid="{00000000-0005-0000-0000-00003E580000}"/>
    <cellStyle name="40% - Accent1 10" xfId="47573" hidden="1" xr:uid="{00000000-0005-0000-0000-00003F580000}"/>
    <cellStyle name="40% - Accent1 10" xfId="47647" hidden="1" xr:uid="{00000000-0005-0000-0000-000040580000}"/>
    <cellStyle name="40% - Accent1 10" xfId="47723" hidden="1" xr:uid="{00000000-0005-0000-0000-000041580000}"/>
    <cellStyle name="40% - Accent1 10" xfId="47801" hidden="1" xr:uid="{00000000-0005-0000-0000-000042580000}"/>
    <cellStyle name="40% - Accent1 10" xfId="48386" hidden="1" xr:uid="{00000000-0005-0000-0000-000043580000}"/>
    <cellStyle name="40% - Accent1 10" xfId="48462" hidden="1" xr:uid="{00000000-0005-0000-0000-000044580000}"/>
    <cellStyle name="40% - Accent1 10" xfId="48541" hidden="1" xr:uid="{00000000-0005-0000-0000-000045580000}"/>
    <cellStyle name="40% - Accent1 10" xfId="48635" hidden="1" xr:uid="{00000000-0005-0000-0000-000046580000}"/>
    <cellStyle name="40% - Accent1 10" xfId="48136" hidden="1" xr:uid="{00000000-0005-0000-0000-000047580000}"/>
    <cellStyle name="40% - Accent1 10" xfId="48266" hidden="1" xr:uid="{00000000-0005-0000-0000-000048580000}"/>
    <cellStyle name="40% - Accent1 10" xfId="48981" hidden="1" xr:uid="{00000000-0005-0000-0000-000049580000}"/>
    <cellStyle name="40% - Accent1 10" xfId="49057" hidden="1" xr:uid="{00000000-0005-0000-0000-00004A580000}"/>
    <cellStyle name="40% - Accent1 10" xfId="49135" hidden="1" xr:uid="{00000000-0005-0000-0000-00004B580000}"/>
    <cellStyle name="40% - Accent1 10" xfId="49214" hidden="1" xr:uid="{00000000-0005-0000-0000-00004C580000}"/>
    <cellStyle name="40% - Accent1 10" xfId="48119" hidden="1" xr:uid="{00000000-0005-0000-0000-00004D580000}"/>
    <cellStyle name="40% - Accent1 10" xfId="48815" hidden="1" xr:uid="{00000000-0005-0000-0000-00004E580000}"/>
    <cellStyle name="40% - Accent1 10" xfId="49513" hidden="1" xr:uid="{00000000-0005-0000-0000-00004F580000}"/>
    <cellStyle name="40% - Accent1 10" xfId="49589" hidden="1" xr:uid="{00000000-0005-0000-0000-000050580000}"/>
    <cellStyle name="40% - Accent1 10" xfId="49667" hidden="1" xr:uid="{00000000-0005-0000-0000-000051580000}"/>
    <cellStyle name="40% - Accent1 10" xfId="49850" hidden="1" xr:uid="{00000000-0005-0000-0000-000052580000}"/>
    <cellStyle name="40% - Accent1 10" xfId="49926" hidden="1" xr:uid="{00000000-0005-0000-0000-000053580000}"/>
    <cellStyle name="40% - Accent1 10" xfId="50004" hidden="1" xr:uid="{00000000-0005-0000-0000-000054580000}"/>
    <cellStyle name="40% - Accent1 10" xfId="50187" hidden="1" xr:uid="{00000000-0005-0000-0000-000055580000}"/>
    <cellStyle name="40% - Accent1 10" xfId="50263" hidden="1" xr:uid="{00000000-0005-0000-0000-000056580000}"/>
    <cellStyle name="40% - Accent1 11" xfId="133" hidden="1" xr:uid="{00000000-0005-0000-0000-000057580000}"/>
    <cellStyle name="40% - Accent1 11" xfId="211" hidden="1" xr:uid="{00000000-0005-0000-0000-000058580000}"/>
    <cellStyle name="40% - Accent1 11" xfId="315" hidden="1" xr:uid="{00000000-0005-0000-0000-000059580000}"/>
    <cellStyle name="40% - Accent1 11" xfId="568" hidden="1" xr:uid="{00000000-0005-0000-0000-00005A580000}"/>
    <cellStyle name="40% - Accent1 11" xfId="1929" hidden="1" xr:uid="{00000000-0005-0000-0000-00005B580000}"/>
    <cellStyle name="40% - Accent1 11" xfId="2078" hidden="1" xr:uid="{00000000-0005-0000-0000-00005C580000}"/>
    <cellStyle name="40% - Accent1 11" xfId="2262" hidden="1" xr:uid="{00000000-0005-0000-0000-00005D580000}"/>
    <cellStyle name="40% - Accent1 11" xfId="2322" hidden="1" xr:uid="{00000000-0005-0000-0000-00005E580000}"/>
    <cellStyle name="40% - Accent1 11" xfId="1351" hidden="1" xr:uid="{00000000-0005-0000-0000-00005F580000}"/>
    <cellStyle name="40% - Accent1 11" xfId="1751" hidden="1" xr:uid="{00000000-0005-0000-0000-000060580000}"/>
    <cellStyle name="40% - Accent1 11" xfId="3482" hidden="1" xr:uid="{00000000-0005-0000-0000-000061580000}"/>
    <cellStyle name="40% - Accent1 11" xfId="3619" hidden="1" xr:uid="{00000000-0005-0000-0000-000062580000}"/>
    <cellStyle name="40% - Accent1 11" xfId="3777" hidden="1" xr:uid="{00000000-0005-0000-0000-000063580000}"/>
    <cellStyle name="40% - Accent1 11" xfId="3823" hidden="1" xr:uid="{00000000-0005-0000-0000-000064580000}"/>
    <cellStyle name="40% - Accent1 11" xfId="1274" hidden="1" xr:uid="{00000000-0005-0000-0000-000065580000}"/>
    <cellStyle name="40% - Accent1 11" xfId="1651" hidden="1" xr:uid="{00000000-0005-0000-0000-000066580000}"/>
    <cellStyle name="40% - Accent1 11" xfId="4986" hidden="1" xr:uid="{00000000-0005-0000-0000-000067580000}"/>
    <cellStyle name="40% - Accent1 11" xfId="5084" hidden="1" xr:uid="{00000000-0005-0000-0000-000068580000}"/>
    <cellStyle name="40% - Accent1 11" xfId="5278" hidden="1" xr:uid="{00000000-0005-0000-0000-000069580000}"/>
    <cellStyle name="40% - Accent1 11" xfId="5987" hidden="1" xr:uid="{00000000-0005-0000-0000-00006A580000}"/>
    <cellStyle name="40% - Accent1 11" xfId="6131" hidden="1" xr:uid="{00000000-0005-0000-0000-00006B580000}"/>
    <cellStyle name="40% - Accent1 11" xfId="6307" hidden="1" xr:uid="{00000000-0005-0000-0000-00006C580000}"/>
    <cellStyle name="40% - Accent1 11" xfId="6993" hidden="1" xr:uid="{00000000-0005-0000-0000-00006D580000}"/>
    <cellStyle name="40% - Accent1 11" xfId="7106" hidden="1" xr:uid="{00000000-0005-0000-0000-00006E580000}"/>
    <cellStyle name="40% - Accent1 11" xfId="7789" hidden="1" xr:uid="{00000000-0005-0000-0000-00006F580000}"/>
    <cellStyle name="40% - Accent1 11" xfId="7863" hidden="1" xr:uid="{00000000-0005-0000-0000-000070580000}"/>
    <cellStyle name="40% - Accent1 11" xfId="7939" hidden="1" xr:uid="{00000000-0005-0000-0000-000071580000}"/>
    <cellStyle name="40% - Accent1 11" xfId="8017" hidden="1" xr:uid="{00000000-0005-0000-0000-000072580000}"/>
    <cellStyle name="40% - Accent1 11" xfId="8602" hidden="1" xr:uid="{00000000-0005-0000-0000-000073580000}"/>
    <cellStyle name="40% - Accent1 11" xfId="8678" hidden="1" xr:uid="{00000000-0005-0000-0000-000074580000}"/>
    <cellStyle name="40% - Accent1 11" xfId="8757" hidden="1" xr:uid="{00000000-0005-0000-0000-000075580000}"/>
    <cellStyle name="40% - Accent1 11" xfId="8784" hidden="1" xr:uid="{00000000-0005-0000-0000-000076580000}"/>
    <cellStyle name="40% - Accent1 11" xfId="8328" hidden="1" xr:uid="{00000000-0005-0000-0000-000077580000}"/>
    <cellStyle name="40% - Accent1 11" xfId="8505" hidden="1" xr:uid="{00000000-0005-0000-0000-000078580000}"/>
    <cellStyle name="40% - Accent1 11" xfId="9197" hidden="1" xr:uid="{00000000-0005-0000-0000-000079580000}"/>
    <cellStyle name="40% - Accent1 11" xfId="9273" hidden="1" xr:uid="{00000000-0005-0000-0000-00007A580000}"/>
    <cellStyle name="40% - Accent1 11" xfId="9351" hidden="1" xr:uid="{00000000-0005-0000-0000-00007B580000}"/>
    <cellStyle name="40% - Accent1 11" xfId="9376" hidden="1" xr:uid="{00000000-0005-0000-0000-00007C580000}"/>
    <cellStyle name="40% - Accent1 11" xfId="8259" hidden="1" xr:uid="{00000000-0005-0000-0000-00007D580000}"/>
    <cellStyle name="40% - Accent1 11" xfId="8423" hidden="1" xr:uid="{00000000-0005-0000-0000-00007E580000}"/>
    <cellStyle name="40% - Accent1 11" xfId="9729" hidden="1" xr:uid="{00000000-0005-0000-0000-00007F580000}"/>
    <cellStyle name="40% - Accent1 11" xfId="9805" hidden="1" xr:uid="{00000000-0005-0000-0000-000080580000}"/>
    <cellStyle name="40% - Accent1 11" xfId="9883" hidden="1" xr:uid="{00000000-0005-0000-0000-000081580000}"/>
    <cellStyle name="40% - Accent1 11" xfId="10066" hidden="1" xr:uid="{00000000-0005-0000-0000-000082580000}"/>
    <cellStyle name="40% - Accent1 11" xfId="10142" hidden="1" xr:uid="{00000000-0005-0000-0000-000083580000}"/>
    <cellStyle name="40% - Accent1 11" xfId="10220" hidden="1" xr:uid="{00000000-0005-0000-0000-000084580000}"/>
    <cellStyle name="40% - Accent1 11" xfId="10403" hidden="1" xr:uid="{00000000-0005-0000-0000-000085580000}"/>
    <cellStyle name="40% - Accent1 11" xfId="10479" hidden="1" xr:uid="{00000000-0005-0000-0000-000086580000}"/>
    <cellStyle name="40% - Accent1 11" xfId="10581" hidden="1" xr:uid="{00000000-0005-0000-0000-000087580000}"/>
    <cellStyle name="40% - Accent1 11" xfId="10655" hidden="1" xr:uid="{00000000-0005-0000-0000-000088580000}"/>
    <cellStyle name="40% - Accent1 11" xfId="10731" hidden="1" xr:uid="{00000000-0005-0000-0000-000089580000}"/>
    <cellStyle name="40% - Accent1 11" xfId="10809" hidden="1" xr:uid="{00000000-0005-0000-0000-00008A580000}"/>
    <cellStyle name="40% - Accent1 11" xfId="11394" hidden="1" xr:uid="{00000000-0005-0000-0000-00008B580000}"/>
    <cellStyle name="40% - Accent1 11" xfId="11470" hidden="1" xr:uid="{00000000-0005-0000-0000-00008C580000}"/>
    <cellStyle name="40% - Accent1 11" xfId="11549" hidden="1" xr:uid="{00000000-0005-0000-0000-00008D580000}"/>
    <cellStyle name="40% - Accent1 11" xfId="11576" hidden="1" xr:uid="{00000000-0005-0000-0000-00008E580000}"/>
    <cellStyle name="40% - Accent1 11" xfId="11120" hidden="1" xr:uid="{00000000-0005-0000-0000-00008F580000}"/>
    <cellStyle name="40% - Accent1 11" xfId="11297" hidden="1" xr:uid="{00000000-0005-0000-0000-000090580000}"/>
    <cellStyle name="40% - Accent1 11" xfId="11989" hidden="1" xr:uid="{00000000-0005-0000-0000-000091580000}"/>
    <cellStyle name="40% - Accent1 11" xfId="12065" hidden="1" xr:uid="{00000000-0005-0000-0000-000092580000}"/>
    <cellStyle name="40% - Accent1 11" xfId="12143" hidden="1" xr:uid="{00000000-0005-0000-0000-000093580000}"/>
    <cellStyle name="40% - Accent1 11" xfId="12168" hidden="1" xr:uid="{00000000-0005-0000-0000-000094580000}"/>
    <cellStyle name="40% - Accent1 11" xfId="11051" hidden="1" xr:uid="{00000000-0005-0000-0000-000095580000}"/>
    <cellStyle name="40% - Accent1 11" xfId="11215" hidden="1" xr:uid="{00000000-0005-0000-0000-000096580000}"/>
    <cellStyle name="40% - Accent1 11" xfId="12521" hidden="1" xr:uid="{00000000-0005-0000-0000-000097580000}"/>
    <cellStyle name="40% - Accent1 11" xfId="12597" hidden="1" xr:uid="{00000000-0005-0000-0000-000098580000}"/>
    <cellStyle name="40% - Accent1 11" xfId="12675" hidden="1" xr:uid="{00000000-0005-0000-0000-000099580000}"/>
    <cellStyle name="40% - Accent1 11" xfId="12858" hidden="1" xr:uid="{00000000-0005-0000-0000-00009A580000}"/>
    <cellStyle name="40% - Accent1 11" xfId="12934" hidden="1" xr:uid="{00000000-0005-0000-0000-00009B580000}"/>
    <cellStyle name="40% - Accent1 11" xfId="13012" hidden="1" xr:uid="{00000000-0005-0000-0000-00009C580000}"/>
    <cellStyle name="40% - Accent1 11" xfId="13195" hidden="1" xr:uid="{00000000-0005-0000-0000-00009D580000}"/>
    <cellStyle name="40% - Accent1 11" xfId="13271" hidden="1" xr:uid="{00000000-0005-0000-0000-00009E580000}"/>
    <cellStyle name="40% - Accent1 11" xfId="7558" hidden="1" xr:uid="{00000000-0005-0000-0000-00009F580000}"/>
    <cellStyle name="40% - Accent1 11" xfId="7484" hidden="1" xr:uid="{00000000-0005-0000-0000-0000A0580000}"/>
    <cellStyle name="40% - Accent1 11" xfId="7404" hidden="1" xr:uid="{00000000-0005-0000-0000-0000A1580000}"/>
    <cellStyle name="40% - Accent1 11" xfId="7318" hidden="1" xr:uid="{00000000-0005-0000-0000-0000A2580000}"/>
    <cellStyle name="40% - Accent1 11" xfId="5548" hidden="1" xr:uid="{00000000-0005-0000-0000-0000A3580000}"/>
    <cellStyle name="40% - Accent1 11" xfId="5463" hidden="1" xr:uid="{00000000-0005-0000-0000-0000A4580000}"/>
    <cellStyle name="40% - Accent1 11" xfId="5370" hidden="1" xr:uid="{00000000-0005-0000-0000-0000A5580000}"/>
    <cellStyle name="40% - Accent1 11" xfId="5339" hidden="1" xr:uid="{00000000-0005-0000-0000-0000A6580000}"/>
    <cellStyle name="40% - Accent1 11" xfId="6395" hidden="1" xr:uid="{00000000-0005-0000-0000-0000A7580000}"/>
    <cellStyle name="40% - Accent1 11" xfId="5788" hidden="1" xr:uid="{00000000-0005-0000-0000-0000A8580000}"/>
    <cellStyle name="40% - Accent1 11" xfId="3868" hidden="1" xr:uid="{00000000-0005-0000-0000-0000A9580000}"/>
    <cellStyle name="40% - Accent1 11" xfId="3703" hidden="1" xr:uid="{00000000-0005-0000-0000-0000AA580000}"/>
    <cellStyle name="40% - Accent1 11" xfId="3523" hidden="1" xr:uid="{00000000-0005-0000-0000-0000AB580000}"/>
    <cellStyle name="40% - Accent1 11" xfId="3439" hidden="1" xr:uid="{00000000-0005-0000-0000-0000AC580000}"/>
    <cellStyle name="40% - Accent1 11" xfId="6564" hidden="1" xr:uid="{00000000-0005-0000-0000-0000AD580000}"/>
    <cellStyle name="40% - Accent1 11" xfId="5979" hidden="1" xr:uid="{00000000-0005-0000-0000-0000AE580000}"/>
    <cellStyle name="40% - Accent1 11" xfId="2203" hidden="1" xr:uid="{00000000-0005-0000-0000-0000AF580000}"/>
    <cellStyle name="40% - Accent1 11" xfId="2010" hidden="1" xr:uid="{00000000-0005-0000-0000-0000B0580000}"/>
    <cellStyle name="40% - Accent1 11" xfId="1838" hidden="1" xr:uid="{00000000-0005-0000-0000-0000B1580000}"/>
    <cellStyle name="40% - Accent1 11" xfId="1132" hidden="1" xr:uid="{00000000-0005-0000-0000-0000B2580000}"/>
    <cellStyle name="40% - Accent1 11" xfId="1007" hidden="1" xr:uid="{00000000-0005-0000-0000-0000B3580000}"/>
    <cellStyle name="40% - Accent1 11" xfId="771" hidden="1" xr:uid="{00000000-0005-0000-0000-0000B4580000}"/>
    <cellStyle name="40% - Accent1 11" xfId="13340" hidden="1" xr:uid="{00000000-0005-0000-0000-0000B5580000}"/>
    <cellStyle name="40% - Accent1 11" xfId="13420" hidden="1" xr:uid="{00000000-0005-0000-0000-0000B6580000}"/>
    <cellStyle name="40% - Accent1 11" xfId="13944" hidden="1" xr:uid="{00000000-0005-0000-0000-0000B7580000}"/>
    <cellStyle name="40% - Accent1 11" xfId="14018" hidden="1" xr:uid="{00000000-0005-0000-0000-0000B8580000}"/>
    <cellStyle name="40% - Accent1 11" xfId="14094" hidden="1" xr:uid="{00000000-0005-0000-0000-0000B9580000}"/>
    <cellStyle name="40% - Accent1 11" xfId="14172" hidden="1" xr:uid="{00000000-0005-0000-0000-0000BA580000}"/>
    <cellStyle name="40% - Accent1 11" xfId="14757" hidden="1" xr:uid="{00000000-0005-0000-0000-0000BB580000}"/>
    <cellStyle name="40% - Accent1 11" xfId="14833" hidden="1" xr:uid="{00000000-0005-0000-0000-0000BC580000}"/>
    <cellStyle name="40% - Accent1 11" xfId="14912" hidden="1" xr:uid="{00000000-0005-0000-0000-0000BD580000}"/>
    <cellStyle name="40% - Accent1 11" xfId="14939" hidden="1" xr:uid="{00000000-0005-0000-0000-0000BE580000}"/>
    <cellStyle name="40% - Accent1 11" xfId="14483" hidden="1" xr:uid="{00000000-0005-0000-0000-0000BF580000}"/>
    <cellStyle name="40% - Accent1 11" xfId="14660" hidden="1" xr:uid="{00000000-0005-0000-0000-0000C0580000}"/>
    <cellStyle name="40% - Accent1 11" xfId="15352" hidden="1" xr:uid="{00000000-0005-0000-0000-0000C1580000}"/>
    <cellStyle name="40% - Accent1 11" xfId="15428" hidden="1" xr:uid="{00000000-0005-0000-0000-0000C2580000}"/>
    <cellStyle name="40% - Accent1 11" xfId="15506" hidden="1" xr:uid="{00000000-0005-0000-0000-0000C3580000}"/>
    <cellStyle name="40% - Accent1 11" xfId="15531" hidden="1" xr:uid="{00000000-0005-0000-0000-0000C4580000}"/>
    <cellStyle name="40% - Accent1 11" xfId="14414" hidden="1" xr:uid="{00000000-0005-0000-0000-0000C5580000}"/>
    <cellStyle name="40% - Accent1 11" xfId="14578" hidden="1" xr:uid="{00000000-0005-0000-0000-0000C6580000}"/>
    <cellStyle name="40% - Accent1 11" xfId="15884" hidden="1" xr:uid="{00000000-0005-0000-0000-0000C7580000}"/>
    <cellStyle name="40% - Accent1 11" xfId="15960" hidden="1" xr:uid="{00000000-0005-0000-0000-0000C8580000}"/>
    <cellStyle name="40% - Accent1 11" xfId="16038" hidden="1" xr:uid="{00000000-0005-0000-0000-0000C9580000}"/>
    <cellStyle name="40% - Accent1 11" xfId="16221" hidden="1" xr:uid="{00000000-0005-0000-0000-0000CA580000}"/>
    <cellStyle name="40% - Accent1 11" xfId="16297" hidden="1" xr:uid="{00000000-0005-0000-0000-0000CB580000}"/>
    <cellStyle name="40% - Accent1 11" xfId="16375" hidden="1" xr:uid="{00000000-0005-0000-0000-0000CC580000}"/>
    <cellStyle name="40% - Accent1 11" xfId="16558" hidden="1" xr:uid="{00000000-0005-0000-0000-0000CD580000}"/>
    <cellStyle name="40% - Accent1 11" xfId="16634" hidden="1" xr:uid="{00000000-0005-0000-0000-0000CE580000}"/>
    <cellStyle name="40% - Accent1 11" xfId="16736" hidden="1" xr:uid="{00000000-0005-0000-0000-0000CF580000}"/>
    <cellStyle name="40% - Accent1 11" xfId="16810" hidden="1" xr:uid="{00000000-0005-0000-0000-0000D0580000}"/>
    <cellStyle name="40% - Accent1 11" xfId="16886" hidden="1" xr:uid="{00000000-0005-0000-0000-0000D1580000}"/>
    <cellStyle name="40% - Accent1 11" xfId="16964" hidden="1" xr:uid="{00000000-0005-0000-0000-0000D2580000}"/>
    <cellStyle name="40% - Accent1 11" xfId="17549" hidden="1" xr:uid="{00000000-0005-0000-0000-0000D3580000}"/>
    <cellStyle name="40% - Accent1 11" xfId="17625" hidden="1" xr:uid="{00000000-0005-0000-0000-0000D4580000}"/>
    <cellStyle name="40% - Accent1 11" xfId="17704" hidden="1" xr:uid="{00000000-0005-0000-0000-0000D5580000}"/>
    <cellStyle name="40% - Accent1 11" xfId="17731" hidden="1" xr:uid="{00000000-0005-0000-0000-0000D6580000}"/>
    <cellStyle name="40% - Accent1 11" xfId="17275" hidden="1" xr:uid="{00000000-0005-0000-0000-0000D7580000}"/>
    <cellStyle name="40% - Accent1 11" xfId="17452" hidden="1" xr:uid="{00000000-0005-0000-0000-0000D8580000}"/>
    <cellStyle name="40% - Accent1 11" xfId="18144" hidden="1" xr:uid="{00000000-0005-0000-0000-0000D9580000}"/>
    <cellStyle name="40% - Accent1 11" xfId="18220" hidden="1" xr:uid="{00000000-0005-0000-0000-0000DA580000}"/>
    <cellStyle name="40% - Accent1 11" xfId="18298" hidden="1" xr:uid="{00000000-0005-0000-0000-0000DB580000}"/>
    <cellStyle name="40% - Accent1 11" xfId="18323" hidden="1" xr:uid="{00000000-0005-0000-0000-0000DC580000}"/>
    <cellStyle name="40% - Accent1 11" xfId="17206" hidden="1" xr:uid="{00000000-0005-0000-0000-0000DD580000}"/>
    <cellStyle name="40% - Accent1 11" xfId="17370" hidden="1" xr:uid="{00000000-0005-0000-0000-0000DE580000}"/>
    <cellStyle name="40% - Accent1 11" xfId="18676" hidden="1" xr:uid="{00000000-0005-0000-0000-0000DF580000}"/>
    <cellStyle name="40% - Accent1 11" xfId="18752" hidden="1" xr:uid="{00000000-0005-0000-0000-0000E0580000}"/>
    <cellStyle name="40% - Accent1 11" xfId="18830" hidden="1" xr:uid="{00000000-0005-0000-0000-0000E1580000}"/>
    <cellStyle name="40% - Accent1 11" xfId="19013" hidden="1" xr:uid="{00000000-0005-0000-0000-0000E2580000}"/>
    <cellStyle name="40% - Accent1 11" xfId="19089" hidden="1" xr:uid="{00000000-0005-0000-0000-0000E3580000}"/>
    <cellStyle name="40% - Accent1 11" xfId="19167" hidden="1" xr:uid="{00000000-0005-0000-0000-0000E4580000}"/>
    <cellStyle name="40% - Accent1 11" xfId="19350" hidden="1" xr:uid="{00000000-0005-0000-0000-0000E5580000}"/>
    <cellStyle name="40% - Accent1 11" xfId="19426" hidden="1" xr:uid="{00000000-0005-0000-0000-0000E6580000}"/>
    <cellStyle name="40% - Accent1 11" xfId="13818" hidden="1" xr:uid="{00000000-0005-0000-0000-0000E7580000}"/>
    <cellStyle name="40% - Accent1 11" xfId="13744" hidden="1" xr:uid="{00000000-0005-0000-0000-0000E8580000}"/>
    <cellStyle name="40% - Accent1 11" xfId="13664" hidden="1" xr:uid="{00000000-0005-0000-0000-0000E9580000}"/>
    <cellStyle name="40% - Accent1 11" xfId="13581" hidden="1" xr:uid="{00000000-0005-0000-0000-0000EA580000}"/>
    <cellStyle name="40% - Accent1 11" xfId="6409" hidden="1" xr:uid="{00000000-0005-0000-0000-0000EB580000}"/>
    <cellStyle name="40% - Accent1 11" xfId="6210" hidden="1" xr:uid="{00000000-0005-0000-0000-0000EC580000}"/>
    <cellStyle name="40% - Accent1 11" xfId="5928" hidden="1" xr:uid="{00000000-0005-0000-0000-0000ED580000}"/>
    <cellStyle name="40% - Accent1 11" xfId="5878" hidden="1" xr:uid="{00000000-0005-0000-0000-0000EE580000}"/>
    <cellStyle name="40% - Accent1 11" xfId="7044" hidden="1" xr:uid="{00000000-0005-0000-0000-0000EF580000}"/>
    <cellStyle name="40% - Accent1 11" xfId="6583" hidden="1" xr:uid="{00000000-0005-0000-0000-0000F0580000}"/>
    <cellStyle name="40% - Accent1 11" xfId="4277" hidden="1" xr:uid="{00000000-0005-0000-0000-0000F1580000}"/>
    <cellStyle name="40% - Accent1 11" xfId="4091" hidden="1" xr:uid="{00000000-0005-0000-0000-0000F2580000}"/>
    <cellStyle name="40% - Accent1 11" xfId="3998" hidden="1" xr:uid="{00000000-0005-0000-0000-0000F3580000}"/>
    <cellStyle name="40% - Accent1 11" xfId="3963" hidden="1" xr:uid="{00000000-0005-0000-0000-0000F4580000}"/>
    <cellStyle name="40% - Accent1 11" xfId="7187" hidden="1" xr:uid="{00000000-0005-0000-0000-0000F5580000}"/>
    <cellStyle name="40% - Accent1 11" xfId="6773" hidden="1" xr:uid="{00000000-0005-0000-0000-0000F6580000}"/>
    <cellStyle name="40% - Accent1 11" xfId="2490" hidden="1" xr:uid="{00000000-0005-0000-0000-0000F7580000}"/>
    <cellStyle name="40% - Accent1 11" xfId="2390" hidden="1" xr:uid="{00000000-0005-0000-0000-0000F8580000}"/>
    <cellStyle name="40% - Accent1 11" xfId="2184" hidden="1" xr:uid="{00000000-0005-0000-0000-0000F9580000}"/>
    <cellStyle name="40% - Accent1 11" xfId="1241" hidden="1" xr:uid="{00000000-0005-0000-0000-0000FA580000}"/>
    <cellStyle name="40% - Accent1 11" xfId="1118" hidden="1" xr:uid="{00000000-0005-0000-0000-0000FB580000}"/>
    <cellStyle name="40% - Accent1 11" xfId="937" hidden="1" xr:uid="{00000000-0005-0000-0000-0000FC580000}"/>
    <cellStyle name="40% - Accent1 11" xfId="19488" hidden="1" xr:uid="{00000000-0005-0000-0000-0000FD580000}"/>
    <cellStyle name="40% - Accent1 11" xfId="19564" hidden="1" xr:uid="{00000000-0005-0000-0000-0000FE580000}"/>
    <cellStyle name="40% - Accent1 11" xfId="19666" hidden="1" xr:uid="{00000000-0005-0000-0000-0000FF580000}"/>
    <cellStyle name="40% - Accent1 11" xfId="19740" hidden="1" xr:uid="{00000000-0005-0000-0000-000000590000}"/>
    <cellStyle name="40% - Accent1 11" xfId="19816" hidden="1" xr:uid="{00000000-0005-0000-0000-000001590000}"/>
    <cellStyle name="40% - Accent1 11" xfId="19894" hidden="1" xr:uid="{00000000-0005-0000-0000-000002590000}"/>
    <cellStyle name="40% - Accent1 11" xfId="20479" hidden="1" xr:uid="{00000000-0005-0000-0000-000003590000}"/>
    <cellStyle name="40% - Accent1 11" xfId="20555" hidden="1" xr:uid="{00000000-0005-0000-0000-000004590000}"/>
    <cellStyle name="40% - Accent1 11" xfId="20634" hidden="1" xr:uid="{00000000-0005-0000-0000-000005590000}"/>
    <cellStyle name="40% - Accent1 11" xfId="20661" hidden="1" xr:uid="{00000000-0005-0000-0000-000006590000}"/>
    <cellStyle name="40% - Accent1 11" xfId="20205" hidden="1" xr:uid="{00000000-0005-0000-0000-000007590000}"/>
    <cellStyle name="40% - Accent1 11" xfId="20382" hidden="1" xr:uid="{00000000-0005-0000-0000-000008590000}"/>
    <cellStyle name="40% - Accent1 11" xfId="21074" hidden="1" xr:uid="{00000000-0005-0000-0000-000009590000}"/>
    <cellStyle name="40% - Accent1 11" xfId="21150" hidden="1" xr:uid="{00000000-0005-0000-0000-00000A590000}"/>
    <cellStyle name="40% - Accent1 11" xfId="21228" hidden="1" xr:uid="{00000000-0005-0000-0000-00000B590000}"/>
    <cellStyle name="40% - Accent1 11" xfId="21253" hidden="1" xr:uid="{00000000-0005-0000-0000-00000C590000}"/>
    <cellStyle name="40% - Accent1 11" xfId="20136" hidden="1" xr:uid="{00000000-0005-0000-0000-00000D590000}"/>
    <cellStyle name="40% - Accent1 11" xfId="20300" hidden="1" xr:uid="{00000000-0005-0000-0000-00000E590000}"/>
    <cellStyle name="40% - Accent1 11" xfId="21606" hidden="1" xr:uid="{00000000-0005-0000-0000-00000F590000}"/>
    <cellStyle name="40% - Accent1 11" xfId="21682" hidden="1" xr:uid="{00000000-0005-0000-0000-000010590000}"/>
    <cellStyle name="40% - Accent1 11" xfId="21760" hidden="1" xr:uid="{00000000-0005-0000-0000-000011590000}"/>
    <cellStyle name="40% - Accent1 11" xfId="21943" hidden="1" xr:uid="{00000000-0005-0000-0000-000012590000}"/>
    <cellStyle name="40% - Accent1 11" xfId="22019" hidden="1" xr:uid="{00000000-0005-0000-0000-000013590000}"/>
    <cellStyle name="40% - Accent1 11" xfId="22097" hidden="1" xr:uid="{00000000-0005-0000-0000-000014590000}"/>
    <cellStyle name="40% - Accent1 11" xfId="22280" hidden="1" xr:uid="{00000000-0005-0000-0000-000015590000}"/>
    <cellStyle name="40% - Accent1 11" xfId="22356" hidden="1" xr:uid="{00000000-0005-0000-0000-000016590000}"/>
    <cellStyle name="40% - Accent1 11" xfId="22458" hidden="1" xr:uid="{00000000-0005-0000-0000-000017590000}"/>
    <cellStyle name="40% - Accent1 11" xfId="22532" hidden="1" xr:uid="{00000000-0005-0000-0000-000018590000}"/>
    <cellStyle name="40% - Accent1 11" xfId="22608" hidden="1" xr:uid="{00000000-0005-0000-0000-000019590000}"/>
    <cellStyle name="40% - Accent1 11" xfId="22686" hidden="1" xr:uid="{00000000-0005-0000-0000-00001A590000}"/>
    <cellStyle name="40% - Accent1 11" xfId="23271" hidden="1" xr:uid="{00000000-0005-0000-0000-00001B590000}"/>
    <cellStyle name="40% - Accent1 11" xfId="23347" hidden="1" xr:uid="{00000000-0005-0000-0000-00001C590000}"/>
    <cellStyle name="40% - Accent1 11" xfId="23426" hidden="1" xr:uid="{00000000-0005-0000-0000-00001D590000}"/>
    <cellStyle name="40% - Accent1 11" xfId="23453" hidden="1" xr:uid="{00000000-0005-0000-0000-00001E590000}"/>
    <cellStyle name="40% - Accent1 11" xfId="22997" hidden="1" xr:uid="{00000000-0005-0000-0000-00001F590000}"/>
    <cellStyle name="40% - Accent1 11" xfId="23174" hidden="1" xr:uid="{00000000-0005-0000-0000-000020590000}"/>
    <cellStyle name="40% - Accent1 11" xfId="23866" hidden="1" xr:uid="{00000000-0005-0000-0000-000021590000}"/>
    <cellStyle name="40% - Accent1 11" xfId="23942" hidden="1" xr:uid="{00000000-0005-0000-0000-000022590000}"/>
    <cellStyle name="40% - Accent1 11" xfId="24020" hidden="1" xr:uid="{00000000-0005-0000-0000-000023590000}"/>
    <cellStyle name="40% - Accent1 11" xfId="24045" hidden="1" xr:uid="{00000000-0005-0000-0000-000024590000}"/>
    <cellStyle name="40% - Accent1 11" xfId="22928" hidden="1" xr:uid="{00000000-0005-0000-0000-000025590000}"/>
    <cellStyle name="40% - Accent1 11" xfId="23092" hidden="1" xr:uid="{00000000-0005-0000-0000-000026590000}"/>
    <cellStyle name="40% - Accent1 11" xfId="24398" hidden="1" xr:uid="{00000000-0005-0000-0000-000027590000}"/>
    <cellStyle name="40% - Accent1 11" xfId="24474" hidden="1" xr:uid="{00000000-0005-0000-0000-000028590000}"/>
    <cellStyle name="40% - Accent1 11" xfId="24552" hidden="1" xr:uid="{00000000-0005-0000-0000-000029590000}"/>
    <cellStyle name="40% - Accent1 11" xfId="24735" hidden="1" xr:uid="{00000000-0005-0000-0000-00002A590000}"/>
    <cellStyle name="40% - Accent1 11" xfId="24811" hidden="1" xr:uid="{00000000-0005-0000-0000-00002B590000}"/>
    <cellStyle name="40% - Accent1 11" xfId="24889" hidden="1" xr:uid="{00000000-0005-0000-0000-00002C590000}"/>
    <cellStyle name="40% - Accent1 11" xfId="25072" hidden="1" xr:uid="{00000000-0005-0000-0000-00002D590000}"/>
    <cellStyle name="40% - Accent1 11" xfId="25148" hidden="1" xr:uid="{00000000-0005-0000-0000-00002E590000}"/>
    <cellStyle name="40% - Accent1 11" xfId="25261" hidden="1" xr:uid="{00000000-0005-0000-0000-00002F590000}"/>
    <cellStyle name="40% - Accent1 11" xfId="25339" hidden="1" xr:uid="{00000000-0005-0000-0000-000030590000}"/>
    <cellStyle name="40% - Accent1 11" xfId="25443" hidden="1" xr:uid="{00000000-0005-0000-0000-000031590000}"/>
    <cellStyle name="40% - Accent1 11" xfId="25696" hidden="1" xr:uid="{00000000-0005-0000-0000-000032590000}"/>
    <cellStyle name="40% - Accent1 11" xfId="27057" hidden="1" xr:uid="{00000000-0005-0000-0000-000033590000}"/>
    <cellStyle name="40% - Accent1 11" xfId="27206" hidden="1" xr:uid="{00000000-0005-0000-0000-000034590000}"/>
    <cellStyle name="40% - Accent1 11" xfId="27390" hidden="1" xr:uid="{00000000-0005-0000-0000-000035590000}"/>
    <cellStyle name="40% - Accent1 11" xfId="27450" hidden="1" xr:uid="{00000000-0005-0000-0000-000036590000}"/>
    <cellStyle name="40% - Accent1 11" xfId="26479" hidden="1" xr:uid="{00000000-0005-0000-0000-000037590000}"/>
    <cellStyle name="40% - Accent1 11" xfId="26879" hidden="1" xr:uid="{00000000-0005-0000-0000-000038590000}"/>
    <cellStyle name="40% - Accent1 11" xfId="28610" hidden="1" xr:uid="{00000000-0005-0000-0000-000039590000}"/>
    <cellStyle name="40% - Accent1 11" xfId="28747" hidden="1" xr:uid="{00000000-0005-0000-0000-00003A590000}"/>
    <cellStyle name="40% - Accent1 11" xfId="28905" hidden="1" xr:uid="{00000000-0005-0000-0000-00003B590000}"/>
    <cellStyle name="40% - Accent1 11" xfId="28951" hidden="1" xr:uid="{00000000-0005-0000-0000-00003C590000}"/>
    <cellStyle name="40% - Accent1 11" xfId="26402" hidden="1" xr:uid="{00000000-0005-0000-0000-00003D590000}"/>
    <cellStyle name="40% - Accent1 11" xfId="26779" hidden="1" xr:uid="{00000000-0005-0000-0000-00003E590000}"/>
    <cellStyle name="40% - Accent1 11" xfId="30114" hidden="1" xr:uid="{00000000-0005-0000-0000-00003F590000}"/>
    <cellStyle name="40% - Accent1 11" xfId="30212" hidden="1" xr:uid="{00000000-0005-0000-0000-000040590000}"/>
    <cellStyle name="40% - Accent1 11" xfId="30406" hidden="1" xr:uid="{00000000-0005-0000-0000-000041590000}"/>
    <cellStyle name="40% - Accent1 11" xfId="31115" hidden="1" xr:uid="{00000000-0005-0000-0000-000042590000}"/>
    <cellStyle name="40% - Accent1 11" xfId="31259" hidden="1" xr:uid="{00000000-0005-0000-0000-000043590000}"/>
    <cellStyle name="40% - Accent1 11" xfId="31435" hidden="1" xr:uid="{00000000-0005-0000-0000-000044590000}"/>
    <cellStyle name="40% - Accent1 11" xfId="32121" hidden="1" xr:uid="{00000000-0005-0000-0000-000045590000}"/>
    <cellStyle name="40% - Accent1 11" xfId="32234" hidden="1" xr:uid="{00000000-0005-0000-0000-000046590000}"/>
    <cellStyle name="40% - Accent1 11" xfId="32917" hidden="1" xr:uid="{00000000-0005-0000-0000-000047590000}"/>
    <cellStyle name="40% - Accent1 11" xfId="32991" hidden="1" xr:uid="{00000000-0005-0000-0000-000048590000}"/>
    <cellStyle name="40% - Accent1 11" xfId="33067" hidden="1" xr:uid="{00000000-0005-0000-0000-000049590000}"/>
    <cellStyle name="40% - Accent1 11" xfId="33145" hidden="1" xr:uid="{00000000-0005-0000-0000-00004A590000}"/>
    <cellStyle name="40% - Accent1 11" xfId="33730" hidden="1" xr:uid="{00000000-0005-0000-0000-00004B590000}"/>
    <cellStyle name="40% - Accent1 11" xfId="33806" hidden="1" xr:uid="{00000000-0005-0000-0000-00004C590000}"/>
    <cellStyle name="40% - Accent1 11" xfId="33885" hidden="1" xr:uid="{00000000-0005-0000-0000-00004D590000}"/>
    <cellStyle name="40% - Accent1 11" xfId="33912" hidden="1" xr:uid="{00000000-0005-0000-0000-00004E590000}"/>
    <cellStyle name="40% - Accent1 11" xfId="33456" hidden="1" xr:uid="{00000000-0005-0000-0000-00004F590000}"/>
    <cellStyle name="40% - Accent1 11" xfId="33633" hidden="1" xr:uid="{00000000-0005-0000-0000-000050590000}"/>
    <cellStyle name="40% - Accent1 11" xfId="34325" hidden="1" xr:uid="{00000000-0005-0000-0000-000051590000}"/>
    <cellStyle name="40% - Accent1 11" xfId="34401" hidden="1" xr:uid="{00000000-0005-0000-0000-000052590000}"/>
    <cellStyle name="40% - Accent1 11" xfId="34479" hidden="1" xr:uid="{00000000-0005-0000-0000-000053590000}"/>
    <cellStyle name="40% - Accent1 11" xfId="34504" hidden="1" xr:uid="{00000000-0005-0000-0000-000054590000}"/>
    <cellStyle name="40% - Accent1 11" xfId="33387" hidden="1" xr:uid="{00000000-0005-0000-0000-000055590000}"/>
    <cellStyle name="40% - Accent1 11" xfId="33551" hidden="1" xr:uid="{00000000-0005-0000-0000-000056590000}"/>
    <cellStyle name="40% - Accent1 11" xfId="34857" hidden="1" xr:uid="{00000000-0005-0000-0000-000057590000}"/>
    <cellStyle name="40% - Accent1 11" xfId="34933" hidden="1" xr:uid="{00000000-0005-0000-0000-000058590000}"/>
    <cellStyle name="40% - Accent1 11" xfId="35011" hidden="1" xr:uid="{00000000-0005-0000-0000-000059590000}"/>
    <cellStyle name="40% - Accent1 11" xfId="35194" hidden="1" xr:uid="{00000000-0005-0000-0000-00005A590000}"/>
    <cellStyle name="40% - Accent1 11" xfId="35270" hidden="1" xr:uid="{00000000-0005-0000-0000-00005B590000}"/>
    <cellStyle name="40% - Accent1 11" xfId="35348" hidden="1" xr:uid="{00000000-0005-0000-0000-00005C590000}"/>
    <cellStyle name="40% - Accent1 11" xfId="35531" hidden="1" xr:uid="{00000000-0005-0000-0000-00005D590000}"/>
    <cellStyle name="40% - Accent1 11" xfId="35607" hidden="1" xr:uid="{00000000-0005-0000-0000-00005E590000}"/>
    <cellStyle name="40% - Accent1 11" xfId="35709" hidden="1" xr:uid="{00000000-0005-0000-0000-00005F590000}"/>
    <cellStyle name="40% - Accent1 11" xfId="35783" hidden="1" xr:uid="{00000000-0005-0000-0000-000060590000}"/>
    <cellStyle name="40% - Accent1 11" xfId="35859" hidden="1" xr:uid="{00000000-0005-0000-0000-000061590000}"/>
    <cellStyle name="40% - Accent1 11" xfId="35937" hidden="1" xr:uid="{00000000-0005-0000-0000-000062590000}"/>
    <cellStyle name="40% - Accent1 11" xfId="36522" hidden="1" xr:uid="{00000000-0005-0000-0000-000063590000}"/>
    <cellStyle name="40% - Accent1 11" xfId="36598" hidden="1" xr:uid="{00000000-0005-0000-0000-000064590000}"/>
    <cellStyle name="40% - Accent1 11" xfId="36677" hidden="1" xr:uid="{00000000-0005-0000-0000-000065590000}"/>
    <cellStyle name="40% - Accent1 11" xfId="36704" hidden="1" xr:uid="{00000000-0005-0000-0000-000066590000}"/>
    <cellStyle name="40% - Accent1 11" xfId="36248" hidden="1" xr:uid="{00000000-0005-0000-0000-000067590000}"/>
    <cellStyle name="40% - Accent1 11" xfId="36425" hidden="1" xr:uid="{00000000-0005-0000-0000-000068590000}"/>
    <cellStyle name="40% - Accent1 11" xfId="37117" hidden="1" xr:uid="{00000000-0005-0000-0000-000069590000}"/>
    <cellStyle name="40% - Accent1 11" xfId="37193" hidden="1" xr:uid="{00000000-0005-0000-0000-00006A590000}"/>
    <cellStyle name="40% - Accent1 11" xfId="37271" hidden="1" xr:uid="{00000000-0005-0000-0000-00006B590000}"/>
    <cellStyle name="40% - Accent1 11" xfId="37296" hidden="1" xr:uid="{00000000-0005-0000-0000-00006C590000}"/>
    <cellStyle name="40% - Accent1 11" xfId="36179" hidden="1" xr:uid="{00000000-0005-0000-0000-00006D590000}"/>
    <cellStyle name="40% - Accent1 11" xfId="36343" hidden="1" xr:uid="{00000000-0005-0000-0000-00006E590000}"/>
    <cellStyle name="40% - Accent1 11" xfId="37649" hidden="1" xr:uid="{00000000-0005-0000-0000-00006F590000}"/>
    <cellStyle name="40% - Accent1 11" xfId="37725" hidden="1" xr:uid="{00000000-0005-0000-0000-000070590000}"/>
    <cellStyle name="40% - Accent1 11" xfId="37803" hidden="1" xr:uid="{00000000-0005-0000-0000-000071590000}"/>
    <cellStyle name="40% - Accent1 11" xfId="37986" hidden="1" xr:uid="{00000000-0005-0000-0000-000072590000}"/>
    <cellStyle name="40% - Accent1 11" xfId="38062" hidden="1" xr:uid="{00000000-0005-0000-0000-000073590000}"/>
    <cellStyle name="40% - Accent1 11" xfId="38140" hidden="1" xr:uid="{00000000-0005-0000-0000-000074590000}"/>
    <cellStyle name="40% - Accent1 11" xfId="38323" hidden="1" xr:uid="{00000000-0005-0000-0000-000075590000}"/>
    <cellStyle name="40% - Accent1 11" xfId="38399" hidden="1" xr:uid="{00000000-0005-0000-0000-000076590000}"/>
    <cellStyle name="40% - Accent1 11" xfId="32686" hidden="1" xr:uid="{00000000-0005-0000-0000-000077590000}"/>
    <cellStyle name="40% - Accent1 11" xfId="32612" hidden="1" xr:uid="{00000000-0005-0000-0000-000078590000}"/>
    <cellStyle name="40% - Accent1 11" xfId="32532" hidden="1" xr:uid="{00000000-0005-0000-0000-000079590000}"/>
    <cellStyle name="40% - Accent1 11" xfId="32446" hidden="1" xr:uid="{00000000-0005-0000-0000-00007A590000}"/>
    <cellStyle name="40% - Accent1 11" xfId="30676" hidden="1" xr:uid="{00000000-0005-0000-0000-00007B590000}"/>
    <cellStyle name="40% - Accent1 11" xfId="30591" hidden="1" xr:uid="{00000000-0005-0000-0000-00007C590000}"/>
    <cellStyle name="40% - Accent1 11" xfId="30498" hidden="1" xr:uid="{00000000-0005-0000-0000-00007D590000}"/>
    <cellStyle name="40% - Accent1 11" xfId="30467" hidden="1" xr:uid="{00000000-0005-0000-0000-00007E590000}"/>
    <cellStyle name="40% - Accent1 11" xfId="31523" hidden="1" xr:uid="{00000000-0005-0000-0000-00007F590000}"/>
    <cellStyle name="40% - Accent1 11" xfId="30916" hidden="1" xr:uid="{00000000-0005-0000-0000-000080590000}"/>
    <cellStyle name="40% - Accent1 11" xfId="28996" hidden="1" xr:uid="{00000000-0005-0000-0000-000081590000}"/>
    <cellStyle name="40% - Accent1 11" xfId="28831" hidden="1" xr:uid="{00000000-0005-0000-0000-000082590000}"/>
    <cellStyle name="40% - Accent1 11" xfId="28651" hidden="1" xr:uid="{00000000-0005-0000-0000-000083590000}"/>
    <cellStyle name="40% - Accent1 11" xfId="28567" hidden="1" xr:uid="{00000000-0005-0000-0000-000084590000}"/>
    <cellStyle name="40% - Accent1 11" xfId="31692" hidden="1" xr:uid="{00000000-0005-0000-0000-000085590000}"/>
    <cellStyle name="40% - Accent1 11" xfId="31107" hidden="1" xr:uid="{00000000-0005-0000-0000-000086590000}"/>
    <cellStyle name="40% - Accent1 11" xfId="27331" hidden="1" xr:uid="{00000000-0005-0000-0000-000087590000}"/>
    <cellStyle name="40% - Accent1 11" xfId="27138" hidden="1" xr:uid="{00000000-0005-0000-0000-000088590000}"/>
    <cellStyle name="40% - Accent1 11" xfId="26966" hidden="1" xr:uid="{00000000-0005-0000-0000-000089590000}"/>
    <cellStyle name="40% - Accent1 11" xfId="26260" hidden="1" xr:uid="{00000000-0005-0000-0000-00008A590000}"/>
    <cellStyle name="40% - Accent1 11" xfId="26135" hidden="1" xr:uid="{00000000-0005-0000-0000-00008B590000}"/>
    <cellStyle name="40% - Accent1 11" xfId="25899" hidden="1" xr:uid="{00000000-0005-0000-0000-00008C590000}"/>
    <cellStyle name="40% - Accent1 11" xfId="38468" hidden="1" xr:uid="{00000000-0005-0000-0000-00008D590000}"/>
    <cellStyle name="40% - Accent1 11" xfId="38548" hidden="1" xr:uid="{00000000-0005-0000-0000-00008E590000}"/>
    <cellStyle name="40% - Accent1 11" xfId="39072" hidden="1" xr:uid="{00000000-0005-0000-0000-00008F590000}"/>
    <cellStyle name="40% - Accent1 11" xfId="39146" hidden="1" xr:uid="{00000000-0005-0000-0000-000090590000}"/>
    <cellStyle name="40% - Accent1 11" xfId="39222" hidden="1" xr:uid="{00000000-0005-0000-0000-000091590000}"/>
    <cellStyle name="40% - Accent1 11" xfId="39300" hidden="1" xr:uid="{00000000-0005-0000-0000-000092590000}"/>
    <cellStyle name="40% - Accent1 11" xfId="39885" hidden="1" xr:uid="{00000000-0005-0000-0000-000093590000}"/>
    <cellStyle name="40% - Accent1 11" xfId="39961" hidden="1" xr:uid="{00000000-0005-0000-0000-000094590000}"/>
    <cellStyle name="40% - Accent1 11" xfId="40040" hidden="1" xr:uid="{00000000-0005-0000-0000-000095590000}"/>
    <cellStyle name="40% - Accent1 11" xfId="40067" hidden="1" xr:uid="{00000000-0005-0000-0000-000096590000}"/>
    <cellStyle name="40% - Accent1 11" xfId="39611" hidden="1" xr:uid="{00000000-0005-0000-0000-000097590000}"/>
    <cellStyle name="40% - Accent1 11" xfId="39788" hidden="1" xr:uid="{00000000-0005-0000-0000-000098590000}"/>
    <cellStyle name="40% - Accent1 11" xfId="40480" hidden="1" xr:uid="{00000000-0005-0000-0000-000099590000}"/>
    <cellStyle name="40% - Accent1 11" xfId="40556" hidden="1" xr:uid="{00000000-0005-0000-0000-00009A590000}"/>
    <cellStyle name="40% - Accent1 11" xfId="40634" hidden="1" xr:uid="{00000000-0005-0000-0000-00009B590000}"/>
    <cellStyle name="40% - Accent1 11" xfId="40659" hidden="1" xr:uid="{00000000-0005-0000-0000-00009C590000}"/>
    <cellStyle name="40% - Accent1 11" xfId="39542" hidden="1" xr:uid="{00000000-0005-0000-0000-00009D590000}"/>
    <cellStyle name="40% - Accent1 11" xfId="39706" hidden="1" xr:uid="{00000000-0005-0000-0000-00009E590000}"/>
    <cellStyle name="40% - Accent1 11" xfId="41012" hidden="1" xr:uid="{00000000-0005-0000-0000-00009F590000}"/>
    <cellStyle name="40% - Accent1 11" xfId="41088" hidden="1" xr:uid="{00000000-0005-0000-0000-0000A0590000}"/>
    <cellStyle name="40% - Accent1 11" xfId="41166" hidden="1" xr:uid="{00000000-0005-0000-0000-0000A1590000}"/>
    <cellStyle name="40% - Accent1 11" xfId="41349" hidden="1" xr:uid="{00000000-0005-0000-0000-0000A2590000}"/>
    <cellStyle name="40% - Accent1 11" xfId="41425" hidden="1" xr:uid="{00000000-0005-0000-0000-0000A3590000}"/>
    <cellStyle name="40% - Accent1 11" xfId="41503" hidden="1" xr:uid="{00000000-0005-0000-0000-0000A4590000}"/>
    <cellStyle name="40% - Accent1 11" xfId="41686" hidden="1" xr:uid="{00000000-0005-0000-0000-0000A5590000}"/>
    <cellStyle name="40% - Accent1 11" xfId="41762" hidden="1" xr:uid="{00000000-0005-0000-0000-0000A6590000}"/>
    <cellStyle name="40% - Accent1 11" xfId="41864" hidden="1" xr:uid="{00000000-0005-0000-0000-0000A7590000}"/>
    <cellStyle name="40% - Accent1 11" xfId="41938" hidden="1" xr:uid="{00000000-0005-0000-0000-0000A8590000}"/>
    <cellStyle name="40% - Accent1 11" xfId="42014" hidden="1" xr:uid="{00000000-0005-0000-0000-0000A9590000}"/>
    <cellStyle name="40% - Accent1 11" xfId="42092" hidden="1" xr:uid="{00000000-0005-0000-0000-0000AA590000}"/>
    <cellStyle name="40% - Accent1 11" xfId="42677" hidden="1" xr:uid="{00000000-0005-0000-0000-0000AB590000}"/>
    <cellStyle name="40% - Accent1 11" xfId="42753" hidden="1" xr:uid="{00000000-0005-0000-0000-0000AC590000}"/>
    <cellStyle name="40% - Accent1 11" xfId="42832" hidden="1" xr:uid="{00000000-0005-0000-0000-0000AD590000}"/>
    <cellStyle name="40% - Accent1 11" xfId="42859" hidden="1" xr:uid="{00000000-0005-0000-0000-0000AE590000}"/>
    <cellStyle name="40% - Accent1 11" xfId="42403" hidden="1" xr:uid="{00000000-0005-0000-0000-0000AF590000}"/>
    <cellStyle name="40% - Accent1 11" xfId="42580" hidden="1" xr:uid="{00000000-0005-0000-0000-0000B0590000}"/>
    <cellStyle name="40% - Accent1 11" xfId="43272" hidden="1" xr:uid="{00000000-0005-0000-0000-0000B1590000}"/>
    <cellStyle name="40% - Accent1 11" xfId="43348" hidden="1" xr:uid="{00000000-0005-0000-0000-0000B2590000}"/>
    <cellStyle name="40% - Accent1 11" xfId="43426" hidden="1" xr:uid="{00000000-0005-0000-0000-0000B3590000}"/>
    <cellStyle name="40% - Accent1 11" xfId="43451" hidden="1" xr:uid="{00000000-0005-0000-0000-0000B4590000}"/>
    <cellStyle name="40% - Accent1 11" xfId="42334" hidden="1" xr:uid="{00000000-0005-0000-0000-0000B5590000}"/>
    <cellStyle name="40% - Accent1 11" xfId="42498" hidden="1" xr:uid="{00000000-0005-0000-0000-0000B6590000}"/>
    <cellStyle name="40% - Accent1 11" xfId="43804" hidden="1" xr:uid="{00000000-0005-0000-0000-0000B7590000}"/>
    <cellStyle name="40% - Accent1 11" xfId="43880" hidden="1" xr:uid="{00000000-0005-0000-0000-0000B8590000}"/>
    <cellStyle name="40% - Accent1 11" xfId="43958" hidden="1" xr:uid="{00000000-0005-0000-0000-0000B9590000}"/>
    <cellStyle name="40% - Accent1 11" xfId="44141" hidden="1" xr:uid="{00000000-0005-0000-0000-0000BA590000}"/>
    <cellStyle name="40% - Accent1 11" xfId="44217" hidden="1" xr:uid="{00000000-0005-0000-0000-0000BB590000}"/>
    <cellStyle name="40% - Accent1 11" xfId="44295" hidden="1" xr:uid="{00000000-0005-0000-0000-0000BC590000}"/>
    <cellStyle name="40% - Accent1 11" xfId="44478" hidden="1" xr:uid="{00000000-0005-0000-0000-0000BD590000}"/>
    <cellStyle name="40% - Accent1 11" xfId="44554" hidden="1" xr:uid="{00000000-0005-0000-0000-0000BE590000}"/>
    <cellStyle name="40% - Accent1 11" xfId="38946" hidden="1" xr:uid="{00000000-0005-0000-0000-0000BF590000}"/>
    <cellStyle name="40% - Accent1 11" xfId="38872" hidden="1" xr:uid="{00000000-0005-0000-0000-0000C0590000}"/>
    <cellStyle name="40% - Accent1 11" xfId="38792" hidden="1" xr:uid="{00000000-0005-0000-0000-0000C1590000}"/>
    <cellStyle name="40% - Accent1 11" xfId="38709" hidden="1" xr:uid="{00000000-0005-0000-0000-0000C2590000}"/>
    <cellStyle name="40% - Accent1 11" xfId="31537" hidden="1" xr:uid="{00000000-0005-0000-0000-0000C3590000}"/>
    <cellStyle name="40% - Accent1 11" xfId="31338" hidden="1" xr:uid="{00000000-0005-0000-0000-0000C4590000}"/>
    <cellStyle name="40% - Accent1 11" xfId="31056" hidden="1" xr:uid="{00000000-0005-0000-0000-0000C5590000}"/>
    <cellStyle name="40% - Accent1 11" xfId="31006" hidden="1" xr:uid="{00000000-0005-0000-0000-0000C6590000}"/>
    <cellStyle name="40% - Accent1 11" xfId="32172" hidden="1" xr:uid="{00000000-0005-0000-0000-0000C7590000}"/>
    <cellStyle name="40% - Accent1 11" xfId="31711" hidden="1" xr:uid="{00000000-0005-0000-0000-0000C8590000}"/>
    <cellStyle name="40% - Accent1 11" xfId="29405" hidden="1" xr:uid="{00000000-0005-0000-0000-0000C9590000}"/>
    <cellStyle name="40% - Accent1 11" xfId="29219" hidden="1" xr:uid="{00000000-0005-0000-0000-0000CA590000}"/>
    <cellStyle name="40% - Accent1 11" xfId="29126" hidden="1" xr:uid="{00000000-0005-0000-0000-0000CB590000}"/>
    <cellStyle name="40% - Accent1 11" xfId="29091" hidden="1" xr:uid="{00000000-0005-0000-0000-0000CC590000}"/>
    <cellStyle name="40% - Accent1 11" xfId="32315" hidden="1" xr:uid="{00000000-0005-0000-0000-0000CD590000}"/>
    <cellStyle name="40% - Accent1 11" xfId="31901" hidden="1" xr:uid="{00000000-0005-0000-0000-0000CE590000}"/>
    <cellStyle name="40% - Accent1 11" xfId="27618" hidden="1" xr:uid="{00000000-0005-0000-0000-0000CF590000}"/>
    <cellStyle name="40% - Accent1 11" xfId="27518" hidden="1" xr:uid="{00000000-0005-0000-0000-0000D0590000}"/>
    <cellStyle name="40% - Accent1 11" xfId="27312" hidden="1" xr:uid="{00000000-0005-0000-0000-0000D1590000}"/>
    <cellStyle name="40% - Accent1 11" xfId="26369" hidden="1" xr:uid="{00000000-0005-0000-0000-0000D2590000}"/>
    <cellStyle name="40% - Accent1 11" xfId="26246" hidden="1" xr:uid="{00000000-0005-0000-0000-0000D3590000}"/>
    <cellStyle name="40% - Accent1 11" xfId="26065" hidden="1" xr:uid="{00000000-0005-0000-0000-0000D4590000}"/>
    <cellStyle name="40% - Accent1 11" xfId="44616" hidden="1" xr:uid="{00000000-0005-0000-0000-0000D5590000}"/>
    <cellStyle name="40% - Accent1 11" xfId="44692" hidden="1" xr:uid="{00000000-0005-0000-0000-0000D6590000}"/>
    <cellStyle name="40% - Accent1 11" xfId="44794" hidden="1" xr:uid="{00000000-0005-0000-0000-0000D7590000}"/>
    <cellStyle name="40% - Accent1 11" xfId="44868" hidden="1" xr:uid="{00000000-0005-0000-0000-0000D8590000}"/>
    <cellStyle name="40% - Accent1 11" xfId="44944" hidden="1" xr:uid="{00000000-0005-0000-0000-0000D9590000}"/>
    <cellStyle name="40% - Accent1 11" xfId="45022" hidden="1" xr:uid="{00000000-0005-0000-0000-0000DA590000}"/>
    <cellStyle name="40% - Accent1 11" xfId="45607" hidden="1" xr:uid="{00000000-0005-0000-0000-0000DB590000}"/>
    <cellStyle name="40% - Accent1 11" xfId="45683" hidden="1" xr:uid="{00000000-0005-0000-0000-0000DC590000}"/>
    <cellStyle name="40% - Accent1 11" xfId="45762" hidden="1" xr:uid="{00000000-0005-0000-0000-0000DD590000}"/>
    <cellStyle name="40% - Accent1 11" xfId="45789" hidden="1" xr:uid="{00000000-0005-0000-0000-0000DE590000}"/>
    <cellStyle name="40% - Accent1 11" xfId="45333" hidden="1" xr:uid="{00000000-0005-0000-0000-0000DF590000}"/>
    <cellStyle name="40% - Accent1 11" xfId="45510" hidden="1" xr:uid="{00000000-0005-0000-0000-0000E0590000}"/>
    <cellStyle name="40% - Accent1 11" xfId="46202" hidden="1" xr:uid="{00000000-0005-0000-0000-0000E1590000}"/>
    <cellStyle name="40% - Accent1 11" xfId="46278" hidden="1" xr:uid="{00000000-0005-0000-0000-0000E2590000}"/>
    <cellStyle name="40% - Accent1 11" xfId="46356" hidden="1" xr:uid="{00000000-0005-0000-0000-0000E3590000}"/>
    <cellStyle name="40% - Accent1 11" xfId="46381" hidden="1" xr:uid="{00000000-0005-0000-0000-0000E4590000}"/>
    <cellStyle name="40% - Accent1 11" xfId="45264" hidden="1" xr:uid="{00000000-0005-0000-0000-0000E5590000}"/>
    <cellStyle name="40% - Accent1 11" xfId="45428" hidden="1" xr:uid="{00000000-0005-0000-0000-0000E6590000}"/>
    <cellStyle name="40% - Accent1 11" xfId="46734" hidden="1" xr:uid="{00000000-0005-0000-0000-0000E7590000}"/>
    <cellStyle name="40% - Accent1 11" xfId="46810" hidden="1" xr:uid="{00000000-0005-0000-0000-0000E8590000}"/>
    <cellStyle name="40% - Accent1 11" xfId="46888" hidden="1" xr:uid="{00000000-0005-0000-0000-0000E9590000}"/>
    <cellStyle name="40% - Accent1 11" xfId="47071" hidden="1" xr:uid="{00000000-0005-0000-0000-0000EA590000}"/>
    <cellStyle name="40% - Accent1 11" xfId="47147" hidden="1" xr:uid="{00000000-0005-0000-0000-0000EB590000}"/>
    <cellStyle name="40% - Accent1 11" xfId="47225" hidden="1" xr:uid="{00000000-0005-0000-0000-0000EC590000}"/>
    <cellStyle name="40% - Accent1 11" xfId="47408" hidden="1" xr:uid="{00000000-0005-0000-0000-0000ED590000}"/>
    <cellStyle name="40% - Accent1 11" xfId="47484" hidden="1" xr:uid="{00000000-0005-0000-0000-0000EE590000}"/>
    <cellStyle name="40% - Accent1 11" xfId="47586" hidden="1" xr:uid="{00000000-0005-0000-0000-0000EF590000}"/>
    <cellStyle name="40% - Accent1 11" xfId="47660" hidden="1" xr:uid="{00000000-0005-0000-0000-0000F0590000}"/>
    <cellStyle name="40% - Accent1 11" xfId="47736" hidden="1" xr:uid="{00000000-0005-0000-0000-0000F1590000}"/>
    <cellStyle name="40% - Accent1 11" xfId="47814" hidden="1" xr:uid="{00000000-0005-0000-0000-0000F2590000}"/>
    <cellStyle name="40% - Accent1 11" xfId="48399" hidden="1" xr:uid="{00000000-0005-0000-0000-0000F3590000}"/>
    <cellStyle name="40% - Accent1 11" xfId="48475" hidden="1" xr:uid="{00000000-0005-0000-0000-0000F4590000}"/>
    <cellStyle name="40% - Accent1 11" xfId="48554" hidden="1" xr:uid="{00000000-0005-0000-0000-0000F5590000}"/>
    <cellStyle name="40% - Accent1 11" xfId="48581" hidden="1" xr:uid="{00000000-0005-0000-0000-0000F6590000}"/>
    <cellStyle name="40% - Accent1 11" xfId="48125" hidden="1" xr:uid="{00000000-0005-0000-0000-0000F7590000}"/>
    <cellStyle name="40% - Accent1 11" xfId="48302" hidden="1" xr:uid="{00000000-0005-0000-0000-0000F8590000}"/>
    <cellStyle name="40% - Accent1 11" xfId="48994" hidden="1" xr:uid="{00000000-0005-0000-0000-0000F9590000}"/>
    <cellStyle name="40% - Accent1 11" xfId="49070" hidden="1" xr:uid="{00000000-0005-0000-0000-0000FA590000}"/>
    <cellStyle name="40% - Accent1 11" xfId="49148" hidden="1" xr:uid="{00000000-0005-0000-0000-0000FB590000}"/>
    <cellStyle name="40% - Accent1 11" xfId="49173" hidden="1" xr:uid="{00000000-0005-0000-0000-0000FC590000}"/>
    <cellStyle name="40% - Accent1 11" xfId="48056" hidden="1" xr:uid="{00000000-0005-0000-0000-0000FD590000}"/>
    <cellStyle name="40% - Accent1 11" xfId="48220" hidden="1" xr:uid="{00000000-0005-0000-0000-0000FE590000}"/>
    <cellStyle name="40% - Accent1 11" xfId="49526" hidden="1" xr:uid="{00000000-0005-0000-0000-0000FF590000}"/>
    <cellStyle name="40% - Accent1 11" xfId="49602" hidden="1" xr:uid="{00000000-0005-0000-0000-0000005A0000}"/>
    <cellStyle name="40% - Accent1 11" xfId="49680" hidden="1" xr:uid="{00000000-0005-0000-0000-0000015A0000}"/>
    <cellStyle name="40% - Accent1 11" xfId="49863" hidden="1" xr:uid="{00000000-0005-0000-0000-0000025A0000}"/>
    <cellStyle name="40% - Accent1 11" xfId="49939" hidden="1" xr:uid="{00000000-0005-0000-0000-0000035A0000}"/>
    <cellStyle name="40% - Accent1 11" xfId="50017" hidden="1" xr:uid="{00000000-0005-0000-0000-0000045A0000}"/>
    <cellStyle name="40% - Accent1 11" xfId="50200" hidden="1" xr:uid="{00000000-0005-0000-0000-0000055A0000}"/>
    <cellStyle name="40% - Accent1 11" xfId="50276" hidden="1" xr:uid="{00000000-0005-0000-0000-0000065A0000}"/>
    <cellStyle name="40% - Accent1 12" xfId="146" hidden="1" xr:uid="{00000000-0005-0000-0000-0000075A0000}"/>
    <cellStyle name="40% - Accent1 12" xfId="225" hidden="1" xr:uid="{00000000-0005-0000-0000-0000085A0000}"/>
    <cellStyle name="40% - Accent1 12" xfId="349" hidden="1" xr:uid="{00000000-0005-0000-0000-0000095A0000}"/>
    <cellStyle name="40% - Accent1 12" xfId="581" hidden="1" xr:uid="{00000000-0005-0000-0000-00000A5A0000}"/>
    <cellStyle name="40% - Accent1 12" xfId="1947" hidden="1" xr:uid="{00000000-0005-0000-0000-00000B5A0000}"/>
    <cellStyle name="40% - Accent1 12" xfId="2094" hidden="1" xr:uid="{00000000-0005-0000-0000-00000C5A0000}"/>
    <cellStyle name="40% - Accent1 12" xfId="2290" hidden="1" xr:uid="{00000000-0005-0000-0000-00000D5A0000}"/>
    <cellStyle name="40% - Accent1 12" xfId="2500" hidden="1" xr:uid="{00000000-0005-0000-0000-00000E5A0000}"/>
    <cellStyle name="40% - Accent1 12" xfId="1674" hidden="1" xr:uid="{00000000-0005-0000-0000-00000F5A0000}"/>
    <cellStyle name="40% - Accent1 12" xfId="1555" hidden="1" xr:uid="{00000000-0005-0000-0000-0000105A0000}"/>
    <cellStyle name="40% - Accent1 12" xfId="3504" hidden="1" xr:uid="{00000000-0005-0000-0000-0000115A0000}"/>
    <cellStyle name="40% - Accent1 12" xfId="3636" hidden="1" xr:uid="{00000000-0005-0000-0000-0000125A0000}"/>
    <cellStyle name="40% - Accent1 12" xfId="3796" hidden="1" xr:uid="{00000000-0005-0000-0000-0000135A0000}"/>
    <cellStyle name="40% - Accent1 12" xfId="3953" hidden="1" xr:uid="{00000000-0005-0000-0000-0000145A0000}"/>
    <cellStyle name="40% - Accent1 12" xfId="1758" hidden="1" xr:uid="{00000000-0005-0000-0000-0000155A0000}"/>
    <cellStyle name="40% - Accent1 12" xfId="1470" hidden="1" xr:uid="{00000000-0005-0000-0000-0000165A0000}"/>
    <cellStyle name="40% - Accent1 12" xfId="5001" hidden="1" xr:uid="{00000000-0005-0000-0000-0000175A0000}"/>
    <cellStyle name="40% - Accent1 12" xfId="5097" hidden="1" xr:uid="{00000000-0005-0000-0000-0000185A0000}"/>
    <cellStyle name="40% - Accent1 12" xfId="5292" hidden="1" xr:uid="{00000000-0005-0000-0000-0000195A0000}"/>
    <cellStyle name="40% - Accent1 12" xfId="6009" hidden="1" xr:uid="{00000000-0005-0000-0000-00001A5A0000}"/>
    <cellStyle name="40% - Accent1 12" xfId="6148" hidden="1" xr:uid="{00000000-0005-0000-0000-00001B5A0000}"/>
    <cellStyle name="40% - Accent1 12" xfId="6325" hidden="1" xr:uid="{00000000-0005-0000-0000-00001C5A0000}"/>
    <cellStyle name="40% - Accent1 12" xfId="7012" hidden="1" xr:uid="{00000000-0005-0000-0000-00001D5A0000}"/>
    <cellStyle name="40% - Accent1 12" xfId="7119" hidden="1" xr:uid="{00000000-0005-0000-0000-00001E5A0000}"/>
    <cellStyle name="40% - Accent1 12" xfId="7802" hidden="1" xr:uid="{00000000-0005-0000-0000-00001F5A0000}"/>
    <cellStyle name="40% - Accent1 12" xfId="7877" hidden="1" xr:uid="{00000000-0005-0000-0000-0000205A0000}"/>
    <cellStyle name="40% - Accent1 12" xfId="7952" hidden="1" xr:uid="{00000000-0005-0000-0000-0000215A0000}"/>
    <cellStyle name="40% - Accent1 12" xfId="8030" hidden="1" xr:uid="{00000000-0005-0000-0000-0000225A0000}"/>
    <cellStyle name="40% - Accent1 12" xfId="8616" hidden="1" xr:uid="{00000000-0005-0000-0000-0000235A0000}"/>
    <cellStyle name="40% - Accent1 12" xfId="8691" hidden="1" xr:uid="{00000000-0005-0000-0000-0000245A0000}"/>
    <cellStyle name="40% - Accent1 12" xfId="8770" hidden="1" xr:uid="{00000000-0005-0000-0000-0000255A0000}"/>
    <cellStyle name="40% - Accent1 12" xfId="8831" hidden="1" xr:uid="{00000000-0005-0000-0000-0000265A0000}"/>
    <cellStyle name="40% - Accent1 12" xfId="8443" hidden="1" xr:uid="{00000000-0005-0000-0000-0000275A0000}"/>
    <cellStyle name="40% - Accent1 12" xfId="8403" hidden="1" xr:uid="{00000000-0005-0000-0000-0000285A0000}"/>
    <cellStyle name="40% - Accent1 12" xfId="9211" hidden="1" xr:uid="{00000000-0005-0000-0000-0000295A0000}"/>
    <cellStyle name="40% - Accent1 12" xfId="9286" hidden="1" xr:uid="{00000000-0005-0000-0000-00002A5A0000}"/>
    <cellStyle name="40% - Accent1 12" xfId="9364" hidden="1" xr:uid="{00000000-0005-0000-0000-00002B5A0000}"/>
    <cellStyle name="40% - Accent1 12" xfId="9412" hidden="1" xr:uid="{00000000-0005-0000-0000-00002C5A0000}"/>
    <cellStyle name="40% - Accent1 12" xfId="8509" hidden="1" xr:uid="{00000000-0005-0000-0000-00002D5A0000}"/>
    <cellStyle name="40% - Accent1 12" xfId="8348" hidden="1" xr:uid="{00000000-0005-0000-0000-00002E5A0000}"/>
    <cellStyle name="40% - Accent1 12" xfId="9743" hidden="1" xr:uid="{00000000-0005-0000-0000-00002F5A0000}"/>
    <cellStyle name="40% - Accent1 12" xfId="9818" hidden="1" xr:uid="{00000000-0005-0000-0000-0000305A0000}"/>
    <cellStyle name="40% - Accent1 12" xfId="9896" hidden="1" xr:uid="{00000000-0005-0000-0000-0000315A0000}"/>
    <cellStyle name="40% - Accent1 12" xfId="10080" hidden="1" xr:uid="{00000000-0005-0000-0000-0000325A0000}"/>
    <cellStyle name="40% - Accent1 12" xfId="10155" hidden="1" xr:uid="{00000000-0005-0000-0000-0000335A0000}"/>
    <cellStyle name="40% - Accent1 12" xfId="10233" hidden="1" xr:uid="{00000000-0005-0000-0000-0000345A0000}"/>
    <cellStyle name="40% - Accent1 12" xfId="10417" hidden="1" xr:uid="{00000000-0005-0000-0000-0000355A0000}"/>
    <cellStyle name="40% - Accent1 12" xfId="10492" hidden="1" xr:uid="{00000000-0005-0000-0000-0000365A0000}"/>
    <cellStyle name="40% - Accent1 12" xfId="10594" hidden="1" xr:uid="{00000000-0005-0000-0000-0000375A0000}"/>
    <cellStyle name="40% - Accent1 12" xfId="10669" hidden="1" xr:uid="{00000000-0005-0000-0000-0000385A0000}"/>
    <cellStyle name="40% - Accent1 12" xfId="10744" hidden="1" xr:uid="{00000000-0005-0000-0000-0000395A0000}"/>
    <cellStyle name="40% - Accent1 12" xfId="10822" hidden="1" xr:uid="{00000000-0005-0000-0000-00003A5A0000}"/>
    <cellStyle name="40% - Accent1 12" xfId="11408" hidden="1" xr:uid="{00000000-0005-0000-0000-00003B5A0000}"/>
    <cellStyle name="40% - Accent1 12" xfId="11483" hidden="1" xr:uid="{00000000-0005-0000-0000-00003C5A0000}"/>
    <cellStyle name="40% - Accent1 12" xfId="11562" hidden="1" xr:uid="{00000000-0005-0000-0000-00003D5A0000}"/>
    <cellStyle name="40% - Accent1 12" xfId="11623" hidden="1" xr:uid="{00000000-0005-0000-0000-00003E5A0000}"/>
    <cellStyle name="40% - Accent1 12" xfId="11235" hidden="1" xr:uid="{00000000-0005-0000-0000-00003F5A0000}"/>
    <cellStyle name="40% - Accent1 12" xfId="11195" hidden="1" xr:uid="{00000000-0005-0000-0000-0000405A0000}"/>
    <cellStyle name="40% - Accent1 12" xfId="12003" hidden="1" xr:uid="{00000000-0005-0000-0000-0000415A0000}"/>
    <cellStyle name="40% - Accent1 12" xfId="12078" hidden="1" xr:uid="{00000000-0005-0000-0000-0000425A0000}"/>
    <cellStyle name="40% - Accent1 12" xfId="12156" hidden="1" xr:uid="{00000000-0005-0000-0000-0000435A0000}"/>
    <cellStyle name="40% - Accent1 12" xfId="12204" hidden="1" xr:uid="{00000000-0005-0000-0000-0000445A0000}"/>
    <cellStyle name="40% - Accent1 12" xfId="11301" hidden="1" xr:uid="{00000000-0005-0000-0000-0000455A0000}"/>
    <cellStyle name="40% - Accent1 12" xfId="11140" hidden="1" xr:uid="{00000000-0005-0000-0000-0000465A0000}"/>
    <cellStyle name="40% - Accent1 12" xfId="12535" hidden="1" xr:uid="{00000000-0005-0000-0000-0000475A0000}"/>
    <cellStyle name="40% - Accent1 12" xfId="12610" hidden="1" xr:uid="{00000000-0005-0000-0000-0000485A0000}"/>
    <cellStyle name="40% - Accent1 12" xfId="12688" hidden="1" xr:uid="{00000000-0005-0000-0000-0000495A0000}"/>
    <cellStyle name="40% - Accent1 12" xfId="12872" hidden="1" xr:uid="{00000000-0005-0000-0000-00004A5A0000}"/>
    <cellStyle name="40% - Accent1 12" xfId="12947" hidden="1" xr:uid="{00000000-0005-0000-0000-00004B5A0000}"/>
    <cellStyle name="40% - Accent1 12" xfId="13025" hidden="1" xr:uid="{00000000-0005-0000-0000-00004C5A0000}"/>
    <cellStyle name="40% - Accent1 12" xfId="13209" hidden="1" xr:uid="{00000000-0005-0000-0000-00004D5A0000}"/>
    <cellStyle name="40% - Accent1 12" xfId="13284" hidden="1" xr:uid="{00000000-0005-0000-0000-00004E5A0000}"/>
    <cellStyle name="40% - Accent1 12" xfId="7545" hidden="1" xr:uid="{00000000-0005-0000-0000-00004F5A0000}"/>
    <cellStyle name="40% - Accent1 12" xfId="7470" hidden="1" xr:uid="{00000000-0005-0000-0000-0000505A0000}"/>
    <cellStyle name="40% - Accent1 12" xfId="7390" hidden="1" xr:uid="{00000000-0005-0000-0000-0000515A0000}"/>
    <cellStyle name="40% - Accent1 12" xfId="7304" hidden="1" xr:uid="{00000000-0005-0000-0000-0000525A0000}"/>
    <cellStyle name="40% - Accent1 12" xfId="5531" hidden="1" xr:uid="{00000000-0005-0000-0000-0000535A0000}"/>
    <cellStyle name="40% - Accent1 12" xfId="5449" hidden="1" xr:uid="{00000000-0005-0000-0000-0000545A0000}"/>
    <cellStyle name="40% - Accent1 12" xfId="5356" hidden="1" xr:uid="{00000000-0005-0000-0000-0000555A0000}"/>
    <cellStyle name="40% - Accent1 12" xfId="5049" hidden="1" xr:uid="{00000000-0005-0000-0000-0000565A0000}"/>
    <cellStyle name="40% - Accent1 12" xfId="5896" hidden="1" xr:uid="{00000000-0005-0000-0000-0000575A0000}"/>
    <cellStyle name="40% - Accent1 12" xfId="6068" hidden="1" xr:uid="{00000000-0005-0000-0000-0000585A0000}"/>
    <cellStyle name="40% - Accent1 12" xfId="3845" hidden="1" xr:uid="{00000000-0005-0000-0000-0000595A0000}"/>
    <cellStyle name="40% - Accent1 12" xfId="3686" hidden="1" xr:uid="{00000000-0005-0000-0000-00005A5A0000}"/>
    <cellStyle name="40% - Accent1 12" xfId="3483" hidden="1" xr:uid="{00000000-0005-0000-0000-00005B5A0000}"/>
    <cellStyle name="40% - Accent1 12" xfId="3389" hidden="1" xr:uid="{00000000-0005-0000-0000-00005C5A0000}"/>
    <cellStyle name="40% - Accent1 12" xfId="5782" hidden="1" xr:uid="{00000000-0005-0000-0000-00005D5A0000}"/>
    <cellStyle name="40% - Accent1 12" xfId="6337" hidden="1" xr:uid="{00000000-0005-0000-0000-00005E5A0000}"/>
    <cellStyle name="40% - Accent1 12" xfId="2179" hidden="1" xr:uid="{00000000-0005-0000-0000-00005F5A0000}"/>
    <cellStyle name="40% - Accent1 12" xfId="1993" hidden="1" xr:uid="{00000000-0005-0000-0000-0000605A0000}"/>
    <cellStyle name="40% - Accent1 12" xfId="1821" hidden="1" xr:uid="{00000000-0005-0000-0000-0000615A0000}"/>
    <cellStyle name="40% - Accent1 12" xfId="1111" hidden="1" xr:uid="{00000000-0005-0000-0000-0000625A0000}"/>
    <cellStyle name="40% - Accent1 12" xfId="993" hidden="1" xr:uid="{00000000-0005-0000-0000-0000635A0000}"/>
    <cellStyle name="40% - Accent1 12" xfId="758" hidden="1" xr:uid="{00000000-0005-0000-0000-0000645A0000}"/>
    <cellStyle name="40% - Accent1 12" xfId="13354" hidden="1" xr:uid="{00000000-0005-0000-0000-0000655A0000}"/>
    <cellStyle name="40% - Accent1 12" xfId="13433" hidden="1" xr:uid="{00000000-0005-0000-0000-0000665A0000}"/>
    <cellStyle name="40% - Accent1 12" xfId="13957" hidden="1" xr:uid="{00000000-0005-0000-0000-0000675A0000}"/>
    <cellStyle name="40% - Accent1 12" xfId="14032" hidden="1" xr:uid="{00000000-0005-0000-0000-0000685A0000}"/>
    <cellStyle name="40% - Accent1 12" xfId="14107" hidden="1" xr:uid="{00000000-0005-0000-0000-0000695A0000}"/>
    <cellStyle name="40% - Accent1 12" xfId="14185" hidden="1" xr:uid="{00000000-0005-0000-0000-00006A5A0000}"/>
    <cellStyle name="40% - Accent1 12" xfId="14771" hidden="1" xr:uid="{00000000-0005-0000-0000-00006B5A0000}"/>
    <cellStyle name="40% - Accent1 12" xfId="14846" hidden="1" xr:uid="{00000000-0005-0000-0000-00006C5A0000}"/>
    <cellStyle name="40% - Accent1 12" xfId="14925" hidden="1" xr:uid="{00000000-0005-0000-0000-00006D5A0000}"/>
    <cellStyle name="40% - Accent1 12" xfId="14986" hidden="1" xr:uid="{00000000-0005-0000-0000-00006E5A0000}"/>
    <cellStyle name="40% - Accent1 12" xfId="14598" hidden="1" xr:uid="{00000000-0005-0000-0000-00006F5A0000}"/>
    <cellStyle name="40% - Accent1 12" xfId="14558" hidden="1" xr:uid="{00000000-0005-0000-0000-0000705A0000}"/>
    <cellStyle name="40% - Accent1 12" xfId="15366" hidden="1" xr:uid="{00000000-0005-0000-0000-0000715A0000}"/>
    <cellStyle name="40% - Accent1 12" xfId="15441" hidden="1" xr:uid="{00000000-0005-0000-0000-0000725A0000}"/>
    <cellStyle name="40% - Accent1 12" xfId="15519" hidden="1" xr:uid="{00000000-0005-0000-0000-0000735A0000}"/>
    <cellStyle name="40% - Accent1 12" xfId="15567" hidden="1" xr:uid="{00000000-0005-0000-0000-0000745A0000}"/>
    <cellStyle name="40% - Accent1 12" xfId="14664" hidden="1" xr:uid="{00000000-0005-0000-0000-0000755A0000}"/>
    <cellStyle name="40% - Accent1 12" xfId="14503" hidden="1" xr:uid="{00000000-0005-0000-0000-0000765A0000}"/>
    <cellStyle name="40% - Accent1 12" xfId="15898" hidden="1" xr:uid="{00000000-0005-0000-0000-0000775A0000}"/>
    <cellStyle name="40% - Accent1 12" xfId="15973" hidden="1" xr:uid="{00000000-0005-0000-0000-0000785A0000}"/>
    <cellStyle name="40% - Accent1 12" xfId="16051" hidden="1" xr:uid="{00000000-0005-0000-0000-0000795A0000}"/>
    <cellStyle name="40% - Accent1 12" xfId="16235" hidden="1" xr:uid="{00000000-0005-0000-0000-00007A5A0000}"/>
    <cellStyle name="40% - Accent1 12" xfId="16310" hidden="1" xr:uid="{00000000-0005-0000-0000-00007B5A0000}"/>
    <cellStyle name="40% - Accent1 12" xfId="16388" hidden="1" xr:uid="{00000000-0005-0000-0000-00007C5A0000}"/>
    <cellStyle name="40% - Accent1 12" xfId="16572" hidden="1" xr:uid="{00000000-0005-0000-0000-00007D5A0000}"/>
    <cellStyle name="40% - Accent1 12" xfId="16647" hidden="1" xr:uid="{00000000-0005-0000-0000-00007E5A0000}"/>
    <cellStyle name="40% - Accent1 12" xfId="16749" hidden="1" xr:uid="{00000000-0005-0000-0000-00007F5A0000}"/>
    <cellStyle name="40% - Accent1 12" xfId="16824" hidden="1" xr:uid="{00000000-0005-0000-0000-0000805A0000}"/>
    <cellStyle name="40% - Accent1 12" xfId="16899" hidden="1" xr:uid="{00000000-0005-0000-0000-0000815A0000}"/>
    <cellStyle name="40% - Accent1 12" xfId="16977" hidden="1" xr:uid="{00000000-0005-0000-0000-0000825A0000}"/>
    <cellStyle name="40% - Accent1 12" xfId="17563" hidden="1" xr:uid="{00000000-0005-0000-0000-0000835A0000}"/>
    <cellStyle name="40% - Accent1 12" xfId="17638" hidden="1" xr:uid="{00000000-0005-0000-0000-0000845A0000}"/>
    <cellStyle name="40% - Accent1 12" xfId="17717" hidden="1" xr:uid="{00000000-0005-0000-0000-0000855A0000}"/>
    <cellStyle name="40% - Accent1 12" xfId="17778" hidden="1" xr:uid="{00000000-0005-0000-0000-0000865A0000}"/>
    <cellStyle name="40% - Accent1 12" xfId="17390" hidden="1" xr:uid="{00000000-0005-0000-0000-0000875A0000}"/>
    <cellStyle name="40% - Accent1 12" xfId="17350" hidden="1" xr:uid="{00000000-0005-0000-0000-0000885A0000}"/>
    <cellStyle name="40% - Accent1 12" xfId="18158" hidden="1" xr:uid="{00000000-0005-0000-0000-0000895A0000}"/>
    <cellStyle name="40% - Accent1 12" xfId="18233" hidden="1" xr:uid="{00000000-0005-0000-0000-00008A5A0000}"/>
    <cellStyle name="40% - Accent1 12" xfId="18311" hidden="1" xr:uid="{00000000-0005-0000-0000-00008B5A0000}"/>
    <cellStyle name="40% - Accent1 12" xfId="18359" hidden="1" xr:uid="{00000000-0005-0000-0000-00008C5A0000}"/>
    <cellStyle name="40% - Accent1 12" xfId="17456" hidden="1" xr:uid="{00000000-0005-0000-0000-00008D5A0000}"/>
    <cellStyle name="40% - Accent1 12" xfId="17295" hidden="1" xr:uid="{00000000-0005-0000-0000-00008E5A0000}"/>
    <cellStyle name="40% - Accent1 12" xfId="18690" hidden="1" xr:uid="{00000000-0005-0000-0000-00008F5A0000}"/>
    <cellStyle name="40% - Accent1 12" xfId="18765" hidden="1" xr:uid="{00000000-0005-0000-0000-0000905A0000}"/>
    <cellStyle name="40% - Accent1 12" xfId="18843" hidden="1" xr:uid="{00000000-0005-0000-0000-0000915A0000}"/>
    <cellStyle name="40% - Accent1 12" xfId="19027" hidden="1" xr:uid="{00000000-0005-0000-0000-0000925A0000}"/>
    <cellStyle name="40% - Accent1 12" xfId="19102" hidden="1" xr:uid="{00000000-0005-0000-0000-0000935A0000}"/>
    <cellStyle name="40% - Accent1 12" xfId="19180" hidden="1" xr:uid="{00000000-0005-0000-0000-0000945A0000}"/>
    <cellStyle name="40% - Accent1 12" xfId="19364" hidden="1" xr:uid="{00000000-0005-0000-0000-0000955A0000}"/>
    <cellStyle name="40% - Accent1 12" xfId="19439" hidden="1" xr:uid="{00000000-0005-0000-0000-0000965A0000}"/>
    <cellStyle name="40% - Accent1 12" xfId="13805" hidden="1" xr:uid="{00000000-0005-0000-0000-0000975A0000}"/>
    <cellStyle name="40% - Accent1 12" xfId="13730" hidden="1" xr:uid="{00000000-0005-0000-0000-0000985A0000}"/>
    <cellStyle name="40% - Accent1 12" xfId="13650" hidden="1" xr:uid="{00000000-0005-0000-0000-0000995A0000}"/>
    <cellStyle name="40% - Accent1 12" xfId="13567" hidden="1" xr:uid="{00000000-0005-0000-0000-00009A5A0000}"/>
    <cellStyle name="40% - Accent1 12" xfId="6385" hidden="1" xr:uid="{00000000-0005-0000-0000-00009B5A0000}"/>
    <cellStyle name="40% - Accent1 12" xfId="6185" hidden="1" xr:uid="{00000000-0005-0000-0000-00009C5A0000}"/>
    <cellStyle name="40% - Accent1 12" xfId="5913" hidden="1" xr:uid="{00000000-0005-0000-0000-00009D5A0000}"/>
    <cellStyle name="40% - Accent1 12" xfId="5738" hidden="1" xr:uid="{00000000-0005-0000-0000-00009E5A0000}"/>
    <cellStyle name="40% - Accent1 12" xfId="6753" hidden="1" xr:uid="{00000000-0005-0000-0000-00009F5A0000}"/>
    <cellStyle name="40% - Accent1 12" xfId="6794" hidden="1" xr:uid="{00000000-0005-0000-0000-0000A05A0000}"/>
    <cellStyle name="40% - Accent1 12" xfId="4263" hidden="1" xr:uid="{00000000-0005-0000-0000-0000A15A0000}"/>
    <cellStyle name="40% - Accent1 12" xfId="4078" hidden="1" xr:uid="{00000000-0005-0000-0000-0000A25A0000}"/>
    <cellStyle name="40% - Accent1 12" xfId="3982" hidden="1" xr:uid="{00000000-0005-0000-0000-0000A35A0000}"/>
    <cellStyle name="40% - Accent1 12" xfId="3812" hidden="1" xr:uid="{00000000-0005-0000-0000-0000A45A0000}"/>
    <cellStyle name="40% - Accent1 12" xfId="6579" hidden="1" xr:uid="{00000000-0005-0000-0000-0000A55A0000}"/>
    <cellStyle name="40% - Accent1 12" xfId="6954" hidden="1" xr:uid="{00000000-0005-0000-0000-0000A65A0000}"/>
    <cellStyle name="40% - Accent1 12" xfId="2472" hidden="1" xr:uid="{00000000-0005-0000-0000-0000A75A0000}"/>
    <cellStyle name="40% - Accent1 12" xfId="2372" hidden="1" xr:uid="{00000000-0005-0000-0000-0000A85A0000}"/>
    <cellStyle name="40% - Accent1 12" xfId="2147" hidden="1" xr:uid="{00000000-0005-0000-0000-0000A95A0000}"/>
    <cellStyle name="40% - Accent1 12" xfId="1227" hidden="1" xr:uid="{00000000-0005-0000-0000-0000AA5A0000}"/>
    <cellStyle name="40% - Accent1 12" xfId="1086" hidden="1" xr:uid="{00000000-0005-0000-0000-0000AB5A0000}"/>
    <cellStyle name="40% - Accent1 12" xfId="921" hidden="1" xr:uid="{00000000-0005-0000-0000-0000AC5A0000}"/>
    <cellStyle name="40% - Accent1 12" xfId="19502" hidden="1" xr:uid="{00000000-0005-0000-0000-0000AD5A0000}"/>
    <cellStyle name="40% - Accent1 12" xfId="19577" hidden="1" xr:uid="{00000000-0005-0000-0000-0000AE5A0000}"/>
    <cellStyle name="40% - Accent1 12" xfId="19679" hidden="1" xr:uid="{00000000-0005-0000-0000-0000AF5A0000}"/>
    <cellStyle name="40% - Accent1 12" xfId="19754" hidden="1" xr:uid="{00000000-0005-0000-0000-0000B05A0000}"/>
    <cellStyle name="40% - Accent1 12" xfId="19829" hidden="1" xr:uid="{00000000-0005-0000-0000-0000B15A0000}"/>
    <cellStyle name="40% - Accent1 12" xfId="19907" hidden="1" xr:uid="{00000000-0005-0000-0000-0000B25A0000}"/>
    <cellStyle name="40% - Accent1 12" xfId="20493" hidden="1" xr:uid="{00000000-0005-0000-0000-0000B35A0000}"/>
    <cellStyle name="40% - Accent1 12" xfId="20568" hidden="1" xr:uid="{00000000-0005-0000-0000-0000B45A0000}"/>
    <cellStyle name="40% - Accent1 12" xfId="20647" hidden="1" xr:uid="{00000000-0005-0000-0000-0000B55A0000}"/>
    <cellStyle name="40% - Accent1 12" xfId="20708" hidden="1" xr:uid="{00000000-0005-0000-0000-0000B65A0000}"/>
    <cellStyle name="40% - Accent1 12" xfId="20320" hidden="1" xr:uid="{00000000-0005-0000-0000-0000B75A0000}"/>
    <cellStyle name="40% - Accent1 12" xfId="20280" hidden="1" xr:uid="{00000000-0005-0000-0000-0000B85A0000}"/>
    <cellStyle name="40% - Accent1 12" xfId="21088" hidden="1" xr:uid="{00000000-0005-0000-0000-0000B95A0000}"/>
    <cellStyle name="40% - Accent1 12" xfId="21163" hidden="1" xr:uid="{00000000-0005-0000-0000-0000BA5A0000}"/>
    <cellStyle name="40% - Accent1 12" xfId="21241" hidden="1" xr:uid="{00000000-0005-0000-0000-0000BB5A0000}"/>
    <cellStyle name="40% - Accent1 12" xfId="21289" hidden="1" xr:uid="{00000000-0005-0000-0000-0000BC5A0000}"/>
    <cellStyle name="40% - Accent1 12" xfId="20386" hidden="1" xr:uid="{00000000-0005-0000-0000-0000BD5A0000}"/>
    <cellStyle name="40% - Accent1 12" xfId="20225" hidden="1" xr:uid="{00000000-0005-0000-0000-0000BE5A0000}"/>
    <cellStyle name="40% - Accent1 12" xfId="21620" hidden="1" xr:uid="{00000000-0005-0000-0000-0000BF5A0000}"/>
    <cellStyle name="40% - Accent1 12" xfId="21695" hidden="1" xr:uid="{00000000-0005-0000-0000-0000C05A0000}"/>
    <cellStyle name="40% - Accent1 12" xfId="21773" hidden="1" xr:uid="{00000000-0005-0000-0000-0000C15A0000}"/>
    <cellStyle name="40% - Accent1 12" xfId="21957" hidden="1" xr:uid="{00000000-0005-0000-0000-0000C25A0000}"/>
    <cellStyle name="40% - Accent1 12" xfId="22032" hidden="1" xr:uid="{00000000-0005-0000-0000-0000C35A0000}"/>
    <cellStyle name="40% - Accent1 12" xfId="22110" hidden="1" xr:uid="{00000000-0005-0000-0000-0000C45A0000}"/>
    <cellStyle name="40% - Accent1 12" xfId="22294" hidden="1" xr:uid="{00000000-0005-0000-0000-0000C55A0000}"/>
    <cellStyle name="40% - Accent1 12" xfId="22369" hidden="1" xr:uid="{00000000-0005-0000-0000-0000C65A0000}"/>
    <cellStyle name="40% - Accent1 12" xfId="22471" hidden="1" xr:uid="{00000000-0005-0000-0000-0000C75A0000}"/>
    <cellStyle name="40% - Accent1 12" xfId="22546" hidden="1" xr:uid="{00000000-0005-0000-0000-0000C85A0000}"/>
    <cellStyle name="40% - Accent1 12" xfId="22621" hidden="1" xr:uid="{00000000-0005-0000-0000-0000C95A0000}"/>
    <cellStyle name="40% - Accent1 12" xfId="22699" hidden="1" xr:uid="{00000000-0005-0000-0000-0000CA5A0000}"/>
    <cellStyle name="40% - Accent1 12" xfId="23285" hidden="1" xr:uid="{00000000-0005-0000-0000-0000CB5A0000}"/>
    <cellStyle name="40% - Accent1 12" xfId="23360" hidden="1" xr:uid="{00000000-0005-0000-0000-0000CC5A0000}"/>
    <cellStyle name="40% - Accent1 12" xfId="23439" hidden="1" xr:uid="{00000000-0005-0000-0000-0000CD5A0000}"/>
    <cellStyle name="40% - Accent1 12" xfId="23500" hidden="1" xr:uid="{00000000-0005-0000-0000-0000CE5A0000}"/>
    <cellStyle name="40% - Accent1 12" xfId="23112" hidden="1" xr:uid="{00000000-0005-0000-0000-0000CF5A0000}"/>
    <cellStyle name="40% - Accent1 12" xfId="23072" hidden="1" xr:uid="{00000000-0005-0000-0000-0000D05A0000}"/>
    <cellStyle name="40% - Accent1 12" xfId="23880" hidden="1" xr:uid="{00000000-0005-0000-0000-0000D15A0000}"/>
    <cellStyle name="40% - Accent1 12" xfId="23955" hidden="1" xr:uid="{00000000-0005-0000-0000-0000D25A0000}"/>
    <cellStyle name="40% - Accent1 12" xfId="24033" hidden="1" xr:uid="{00000000-0005-0000-0000-0000D35A0000}"/>
    <cellStyle name="40% - Accent1 12" xfId="24081" hidden="1" xr:uid="{00000000-0005-0000-0000-0000D45A0000}"/>
    <cellStyle name="40% - Accent1 12" xfId="23178" hidden="1" xr:uid="{00000000-0005-0000-0000-0000D55A0000}"/>
    <cellStyle name="40% - Accent1 12" xfId="23017" hidden="1" xr:uid="{00000000-0005-0000-0000-0000D65A0000}"/>
    <cellStyle name="40% - Accent1 12" xfId="24412" hidden="1" xr:uid="{00000000-0005-0000-0000-0000D75A0000}"/>
    <cellStyle name="40% - Accent1 12" xfId="24487" hidden="1" xr:uid="{00000000-0005-0000-0000-0000D85A0000}"/>
    <cellStyle name="40% - Accent1 12" xfId="24565" hidden="1" xr:uid="{00000000-0005-0000-0000-0000D95A0000}"/>
    <cellStyle name="40% - Accent1 12" xfId="24749" hidden="1" xr:uid="{00000000-0005-0000-0000-0000DA5A0000}"/>
    <cellStyle name="40% - Accent1 12" xfId="24824" hidden="1" xr:uid="{00000000-0005-0000-0000-0000DB5A0000}"/>
    <cellStyle name="40% - Accent1 12" xfId="24902" hidden="1" xr:uid="{00000000-0005-0000-0000-0000DC5A0000}"/>
    <cellStyle name="40% - Accent1 12" xfId="25086" hidden="1" xr:uid="{00000000-0005-0000-0000-0000DD5A0000}"/>
    <cellStyle name="40% - Accent1 12" xfId="25161" hidden="1" xr:uid="{00000000-0005-0000-0000-0000DE5A0000}"/>
    <cellStyle name="40% - Accent1 12" xfId="25274" hidden="1" xr:uid="{00000000-0005-0000-0000-0000DF5A0000}"/>
    <cellStyle name="40% - Accent1 12" xfId="25353" hidden="1" xr:uid="{00000000-0005-0000-0000-0000E05A0000}"/>
    <cellStyle name="40% - Accent1 12" xfId="25477" hidden="1" xr:uid="{00000000-0005-0000-0000-0000E15A0000}"/>
    <cellStyle name="40% - Accent1 12" xfId="25709" hidden="1" xr:uid="{00000000-0005-0000-0000-0000E25A0000}"/>
    <cellStyle name="40% - Accent1 12" xfId="27075" hidden="1" xr:uid="{00000000-0005-0000-0000-0000E35A0000}"/>
    <cellStyle name="40% - Accent1 12" xfId="27222" hidden="1" xr:uid="{00000000-0005-0000-0000-0000E45A0000}"/>
    <cellStyle name="40% - Accent1 12" xfId="27418" hidden="1" xr:uid="{00000000-0005-0000-0000-0000E55A0000}"/>
    <cellStyle name="40% - Accent1 12" xfId="27628" hidden="1" xr:uid="{00000000-0005-0000-0000-0000E65A0000}"/>
    <cellStyle name="40% - Accent1 12" xfId="26802" hidden="1" xr:uid="{00000000-0005-0000-0000-0000E75A0000}"/>
    <cellStyle name="40% - Accent1 12" xfId="26683" hidden="1" xr:uid="{00000000-0005-0000-0000-0000E85A0000}"/>
    <cellStyle name="40% - Accent1 12" xfId="28632" hidden="1" xr:uid="{00000000-0005-0000-0000-0000E95A0000}"/>
    <cellStyle name="40% - Accent1 12" xfId="28764" hidden="1" xr:uid="{00000000-0005-0000-0000-0000EA5A0000}"/>
    <cellStyle name="40% - Accent1 12" xfId="28924" hidden="1" xr:uid="{00000000-0005-0000-0000-0000EB5A0000}"/>
    <cellStyle name="40% - Accent1 12" xfId="29081" hidden="1" xr:uid="{00000000-0005-0000-0000-0000EC5A0000}"/>
    <cellStyle name="40% - Accent1 12" xfId="26886" hidden="1" xr:uid="{00000000-0005-0000-0000-0000ED5A0000}"/>
    <cellStyle name="40% - Accent1 12" xfId="26598" hidden="1" xr:uid="{00000000-0005-0000-0000-0000EE5A0000}"/>
    <cellStyle name="40% - Accent1 12" xfId="30129" hidden="1" xr:uid="{00000000-0005-0000-0000-0000EF5A0000}"/>
    <cellStyle name="40% - Accent1 12" xfId="30225" hidden="1" xr:uid="{00000000-0005-0000-0000-0000F05A0000}"/>
    <cellStyle name="40% - Accent1 12" xfId="30420" hidden="1" xr:uid="{00000000-0005-0000-0000-0000F15A0000}"/>
    <cellStyle name="40% - Accent1 12" xfId="31137" hidden="1" xr:uid="{00000000-0005-0000-0000-0000F25A0000}"/>
    <cellStyle name="40% - Accent1 12" xfId="31276" hidden="1" xr:uid="{00000000-0005-0000-0000-0000F35A0000}"/>
    <cellStyle name="40% - Accent1 12" xfId="31453" hidden="1" xr:uid="{00000000-0005-0000-0000-0000F45A0000}"/>
    <cellStyle name="40% - Accent1 12" xfId="32140" hidden="1" xr:uid="{00000000-0005-0000-0000-0000F55A0000}"/>
    <cellStyle name="40% - Accent1 12" xfId="32247" hidden="1" xr:uid="{00000000-0005-0000-0000-0000F65A0000}"/>
    <cellStyle name="40% - Accent1 12" xfId="32930" hidden="1" xr:uid="{00000000-0005-0000-0000-0000F75A0000}"/>
    <cellStyle name="40% - Accent1 12" xfId="33005" hidden="1" xr:uid="{00000000-0005-0000-0000-0000F85A0000}"/>
    <cellStyle name="40% - Accent1 12" xfId="33080" hidden="1" xr:uid="{00000000-0005-0000-0000-0000F95A0000}"/>
    <cellStyle name="40% - Accent1 12" xfId="33158" hidden="1" xr:uid="{00000000-0005-0000-0000-0000FA5A0000}"/>
    <cellStyle name="40% - Accent1 12" xfId="33744" hidden="1" xr:uid="{00000000-0005-0000-0000-0000FB5A0000}"/>
    <cellStyle name="40% - Accent1 12" xfId="33819" hidden="1" xr:uid="{00000000-0005-0000-0000-0000FC5A0000}"/>
    <cellStyle name="40% - Accent1 12" xfId="33898" hidden="1" xr:uid="{00000000-0005-0000-0000-0000FD5A0000}"/>
    <cellStyle name="40% - Accent1 12" xfId="33959" hidden="1" xr:uid="{00000000-0005-0000-0000-0000FE5A0000}"/>
    <cellStyle name="40% - Accent1 12" xfId="33571" hidden="1" xr:uid="{00000000-0005-0000-0000-0000FF5A0000}"/>
    <cellStyle name="40% - Accent1 12" xfId="33531" hidden="1" xr:uid="{00000000-0005-0000-0000-0000005B0000}"/>
    <cellStyle name="40% - Accent1 12" xfId="34339" hidden="1" xr:uid="{00000000-0005-0000-0000-0000015B0000}"/>
    <cellStyle name="40% - Accent1 12" xfId="34414" hidden="1" xr:uid="{00000000-0005-0000-0000-0000025B0000}"/>
    <cellStyle name="40% - Accent1 12" xfId="34492" hidden="1" xr:uid="{00000000-0005-0000-0000-0000035B0000}"/>
    <cellStyle name="40% - Accent1 12" xfId="34540" hidden="1" xr:uid="{00000000-0005-0000-0000-0000045B0000}"/>
    <cellStyle name="40% - Accent1 12" xfId="33637" hidden="1" xr:uid="{00000000-0005-0000-0000-0000055B0000}"/>
    <cellStyle name="40% - Accent1 12" xfId="33476" hidden="1" xr:uid="{00000000-0005-0000-0000-0000065B0000}"/>
    <cellStyle name="40% - Accent1 12" xfId="34871" hidden="1" xr:uid="{00000000-0005-0000-0000-0000075B0000}"/>
    <cellStyle name="40% - Accent1 12" xfId="34946" hidden="1" xr:uid="{00000000-0005-0000-0000-0000085B0000}"/>
    <cellStyle name="40% - Accent1 12" xfId="35024" hidden="1" xr:uid="{00000000-0005-0000-0000-0000095B0000}"/>
    <cellStyle name="40% - Accent1 12" xfId="35208" hidden="1" xr:uid="{00000000-0005-0000-0000-00000A5B0000}"/>
    <cellStyle name="40% - Accent1 12" xfId="35283" hidden="1" xr:uid="{00000000-0005-0000-0000-00000B5B0000}"/>
    <cellStyle name="40% - Accent1 12" xfId="35361" hidden="1" xr:uid="{00000000-0005-0000-0000-00000C5B0000}"/>
    <cellStyle name="40% - Accent1 12" xfId="35545" hidden="1" xr:uid="{00000000-0005-0000-0000-00000D5B0000}"/>
    <cellStyle name="40% - Accent1 12" xfId="35620" hidden="1" xr:uid="{00000000-0005-0000-0000-00000E5B0000}"/>
    <cellStyle name="40% - Accent1 12" xfId="35722" hidden="1" xr:uid="{00000000-0005-0000-0000-00000F5B0000}"/>
    <cellStyle name="40% - Accent1 12" xfId="35797" hidden="1" xr:uid="{00000000-0005-0000-0000-0000105B0000}"/>
    <cellStyle name="40% - Accent1 12" xfId="35872" hidden="1" xr:uid="{00000000-0005-0000-0000-0000115B0000}"/>
    <cellStyle name="40% - Accent1 12" xfId="35950" hidden="1" xr:uid="{00000000-0005-0000-0000-0000125B0000}"/>
    <cellStyle name="40% - Accent1 12" xfId="36536" hidden="1" xr:uid="{00000000-0005-0000-0000-0000135B0000}"/>
    <cellStyle name="40% - Accent1 12" xfId="36611" hidden="1" xr:uid="{00000000-0005-0000-0000-0000145B0000}"/>
    <cellStyle name="40% - Accent1 12" xfId="36690" hidden="1" xr:uid="{00000000-0005-0000-0000-0000155B0000}"/>
    <cellStyle name="40% - Accent1 12" xfId="36751" hidden="1" xr:uid="{00000000-0005-0000-0000-0000165B0000}"/>
    <cellStyle name="40% - Accent1 12" xfId="36363" hidden="1" xr:uid="{00000000-0005-0000-0000-0000175B0000}"/>
    <cellStyle name="40% - Accent1 12" xfId="36323" hidden="1" xr:uid="{00000000-0005-0000-0000-0000185B0000}"/>
    <cellStyle name="40% - Accent1 12" xfId="37131" hidden="1" xr:uid="{00000000-0005-0000-0000-0000195B0000}"/>
    <cellStyle name="40% - Accent1 12" xfId="37206" hidden="1" xr:uid="{00000000-0005-0000-0000-00001A5B0000}"/>
    <cellStyle name="40% - Accent1 12" xfId="37284" hidden="1" xr:uid="{00000000-0005-0000-0000-00001B5B0000}"/>
    <cellStyle name="40% - Accent1 12" xfId="37332" hidden="1" xr:uid="{00000000-0005-0000-0000-00001C5B0000}"/>
    <cellStyle name="40% - Accent1 12" xfId="36429" hidden="1" xr:uid="{00000000-0005-0000-0000-00001D5B0000}"/>
    <cellStyle name="40% - Accent1 12" xfId="36268" hidden="1" xr:uid="{00000000-0005-0000-0000-00001E5B0000}"/>
    <cellStyle name="40% - Accent1 12" xfId="37663" hidden="1" xr:uid="{00000000-0005-0000-0000-00001F5B0000}"/>
    <cellStyle name="40% - Accent1 12" xfId="37738" hidden="1" xr:uid="{00000000-0005-0000-0000-0000205B0000}"/>
    <cellStyle name="40% - Accent1 12" xfId="37816" hidden="1" xr:uid="{00000000-0005-0000-0000-0000215B0000}"/>
    <cellStyle name="40% - Accent1 12" xfId="38000" hidden="1" xr:uid="{00000000-0005-0000-0000-0000225B0000}"/>
    <cellStyle name="40% - Accent1 12" xfId="38075" hidden="1" xr:uid="{00000000-0005-0000-0000-0000235B0000}"/>
    <cellStyle name="40% - Accent1 12" xfId="38153" hidden="1" xr:uid="{00000000-0005-0000-0000-0000245B0000}"/>
    <cellStyle name="40% - Accent1 12" xfId="38337" hidden="1" xr:uid="{00000000-0005-0000-0000-0000255B0000}"/>
    <cellStyle name="40% - Accent1 12" xfId="38412" hidden="1" xr:uid="{00000000-0005-0000-0000-0000265B0000}"/>
    <cellStyle name="40% - Accent1 12" xfId="32673" hidden="1" xr:uid="{00000000-0005-0000-0000-0000275B0000}"/>
    <cellStyle name="40% - Accent1 12" xfId="32598" hidden="1" xr:uid="{00000000-0005-0000-0000-0000285B0000}"/>
    <cellStyle name="40% - Accent1 12" xfId="32518" hidden="1" xr:uid="{00000000-0005-0000-0000-0000295B0000}"/>
    <cellStyle name="40% - Accent1 12" xfId="32432" hidden="1" xr:uid="{00000000-0005-0000-0000-00002A5B0000}"/>
    <cellStyle name="40% - Accent1 12" xfId="30659" hidden="1" xr:uid="{00000000-0005-0000-0000-00002B5B0000}"/>
    <cellStyle name="40% - Accent1 12" xfId="30577" hidden="1" xr:uid="{00000000-0005-0000-0000-00002C5B0000}"/>
    <cellStyle name="40% - Accent1 12" xfId="30484" hidden="1" xr:uid="{00000000-0005-0000-0000-00002D5B0000}"/>
    <cellStyle name="40% - Accent1 12" xfId="30177" hidden="1" xr:uid="{00000000-0005-0000-0000-00002E5B0000}"/>
    <cellStyle name="40% - Accent1 12" xfId="31024" hidden="1" xr:uid="{00000000-0005-0000-0000-00002F5B0000}"/>
    <cellStyle name="40% - Accent1 12" xfId="31196" hidden="1" xr:uid="{00000000-0005-0000-0000-0000305B0000}"/>
    <cellStyle name="40% - Accent1 12" xfId="28973" hidden="1" xr:uid="{00000000-0005-0000-0000-0000315B0000}"/>
    <cellStyle name="40% - Accent1 12" xfId="28814" hidden="1" xr:uid="{00000000-0005-0000-0000-0000325B0000}"/>
    <cellStyle name="40% - Accent1 12" xfId="28611" hidden="1" xr:uid="{00000000-0005-0000-0000-0000335B0000}"/>
    <cellStyle name="40% - Accent1 12" xfId="28517" hidden="1" xr:uid="{00000000-0005-0000-0000-0000345B0000}"/>
    <cellStyle name="40% - Accent1 12" xfId="30910" hidden="1" xr:uid="{00000000-0005-0000-0000-0000355B0000}"/>
    <cellStyle name="40% - Accent1 12" xfId="31465" hidden="1" xr:uid="{00000000-0005-0000-0000-0000365B0000}"/>
    <cellStyle name="40% - Accent1 12" xfId="27307" hidden="1" xr:uid="{00000000-0005-0000-0000-0000375B0000}"/>
    <cellStyle name="40% - Accent1 12" xfId="27121" hidden="1" xr:uid="{00000000-0005-0000-0000-0000385B0000}"/>
    <cellStyle name="40% - Accent1 12" xfId="26949" hidden="1" xr:uid="{00000000-0005-0000-0000-0000395B0000}"/>
    <cellStyle name="40% - Accent1 12" xfId="26239" hidden="1" xr:uid="{00000000-0005-0000-0000-00003A5B0000}"/>
    <cellStyle name="40% - Accent1 12" xfId="26121" hidden="1" xr:uid="{00000000-0005-0000-0000-00003B5B0000}"/>
    <cellStyle name="40% - Accent1 12" xfId="25886" hidden="1" xr:uid="{00000000-0005-0000-0000-00003C5B0000}"/>
    <cellStyle name="40% - Accent1 12" xfId="38482" hidden="1" xr:uid="{00000000-0005-0000-0000-00003D5B0000}"/>
    <cellStyle name="40% - Accent1 12" xfId="38561" hidden="1" xr:uid="{00000000-0005-0000-0000-00003E5B0000}"/>
    <cellStyle name="40% - Accent1 12" xfId="39085" hidden="1" xr:uid="{00000000-0005-0000-0000-00003F5B0000}"/>
    <cellStyle name="40% - Accent1 12" xfId="39160" hidden="1" xr:uid="{00000000-0005-0000-0000-0000405B0000}"/>
    <cellStyle name="40% - Accent1 12" xfId="39235" hidden="1" xr:uid="{00000000-0005-0000-0000-0000415B0000}"/>
    <cellStyle name="40% - Accent1 12" xfId="39313" hidden="1" xr:uid="{00000000-0005-0000-0000-0000425B0000}"/>
    <cellStyle name="40% - Accent1 12" xfId="39899" hidden="1" xr:uid="{00000000-0005-0000-0000-0000435B0000}"/>
    <cellStyle name="40% - Accent1 12" xfId="39974" hidden="1" xr:uid="{00000000-0005-0000-0000-0000445B0000}"/>
    <cellStyle name="40% - Accent1 12" xfId="40053" hidden="1" xr:uid="{00000000-0005-0000-0000-0000455B0000}"/>
    <cellStyle name="40% - Accent1 12" xfId="40114" hidden="1" xr:uid="{00000000-0005-0000-0000-0000465B0000}"/>
    <cellStyle name="40% - Accent1 12" xfId="39726" hidden="1" xr:uid="{00000000-0005-0000-0000-0000475B0000}"/>
    <cellStyle name="40% - Accent1 12" xfId="39686" hidden="1" xr:uid="{00000000-0005-0000-0000-0000485B0000}"/>
    <cellStyle name="40% - Accent1 12" xfId="40494" hidden="1" xr:uid="{00000000-0005-0000-0000-0000495B0000}"/>
    <cellStyle name="40% - Accent1 12" xfId="40569" hidden="1" xr:uid="{00000000-0005-0000-0000-00004A5B0000}"/>
    <cellStyle name="40% - Accent1 12" xfId="40647" hidden="1" xr:uid="{00000000-0005-0000-0000-00004B5B0000}"/>
    <cellStyle name="40% - Accent1 12" xfId="40695" hidden="1" xr:uid="{00000000-0005-0000-0000-00004C5B0000}"/>
    <cellStyle name="40% - Accent1 12" xfId="39792" hidden="1" xr:uid="{00000000-0005-0000-0000-00004D5B0000}"/>
    <cellStyle name="40% - Accent1 12" xfId="39631" hidden="1" xr:uid="{00000000-0005-0000-0000-00004E5B0000}"/>
    <cellStyle name="40% - Accent1 12" xfId="41026" hidden="1" xr:uid="{00000000-0005-0000-0000-00004F5B0000}"/>
    <cellStyle name="40% - Accent1 12" xfId="41101" hidden="1" xr:uid="{00000000-0005-0000-0000-0000505B0000}"/>
    <cellStyle name="40% - Accent1 12" xfId="41179" hidden="1" xr:uid="{00000000-0005-0000-0000-0000515B0000}"/>
    <cellStyle name="40% - Accent1 12" xfId="41363" hidden="1" xr:uid="{00000000-0005-0000-0000-0000525B0000}"/>
    <cellStyle name="40% - Accent1 12" xfId="41438" hidden="1" xr:uid="{00000000-0005-0000-0000-0000535B0000}"/>
    <cellStyle name="40% - Accent1 12" xfId="41516" hidden="1" xr:uid="{00000000-0005-0000-0000-0000545B0000}"/>
    <cellStyle name="40% - Accent1 12" xfId="41700" hidden="1" xr:uid="{00000000-0005-0000-0000-0000555B0000}"/>
    <cellStyle name="40% - Accent1 12" xfId="41775" hidden="1" xr:uid="{00000000-0005-0000-0000-0000565B0000}"/>
    <cellStyle name="40% - Accent1 12" xfId="41877" hidden="1" xr:uid="{00000000-0005-0000-0000-0000575B0000}"/>
    <cellStyle name="40% - Accent1 12" xfId="41952" hidden="1" xr:uid="{00000000-0005-0000-0000-0000585B0000}"/>
    <cellStyle name="40% - Accent1 12" xfId="42027" hidden="1" xr:uid="{00000000-0005-0000-0000-0000595B0000}"/>
    <cellStyle name="40% - Accent1 12" xfId="42105" hidden="1" xr:uid="{00000000-0005-0000-0000-00005A5B0000}"/>
    <cellStyle name="40% - Accent1 12" xfId="42691" hidden="1" xr:uid="{00000000-0005-0000-0000-00005B5B0000}"/>
    <cellStyle name="40% - Accent1 12" xfId="42766" hidden="1" xr:uid="{00000000-0005-0000-0000-00005C5B0000}"/>
    <cellStyle name="40% - Accent1 12" xfId="42845" hidden="1" xr:uid="{00000000-0005-0000-0000-00005D5B0000}"/>
    <cellStyle name="40% - Accent1 12" xfId="42906" hidden="1" xr:uid="{00000000-0005-0000-0000-00005E5B0000}"/>
    <cellStyle name="40% - Accent1 12" xfId="42518" hidden="1" xr:uid="{00000000-0005-0000-0000-00005F5B0000}"/>
    <cellStyle name="40% - Accent1 12" xfId="42478" hidden="1" xr:uid="{00000000-0005-0000-0000-0000605B0000}"/>
    <cellStyle name="40% - Accent1 12" xfId="43286" hidden="1" xr:uid="{00000000-0005-0000-0000-0000615B0000}"/>
    <cellStyle name="40% - Accent1 12" xfId="43361" hidden="1" xr:uid="{00000000-0005-0000-0000-0000625B0000}"/>
    <cellStyle name="40% - Accent1 12" xfId="43439" hidden="1" xr:uid="{00000000-0005-0000-0000-0000635B0000}"/>
    <cellStyle name="40% - Accent1 12" xfId="43487" hidden="1" xr:uid="{00000000-0005-0000-0000-0000645B0000}"/>
    <cellStyle name="40% - Accent1 12" xfId="42584" hidden="1" xr:uid="{00000000-0005-0000-0000-0000655B0000}"/>
    <cellStyle name="40% - Accent1 12" xfId="42423" hidden="1" xr:uid="{00000000-0005-0000-0000-0000665B0000}"/>
    <cellStyle name="40% - Accent1 12" xfId="43818" hidden="1" xr:uid="{00000000-0005-0000-0000-0000675B0000}"/>
    <cellStyle name="40% - Accent1 12" xfId="43893" hidden="1" xr:uid="{00000000-0005-0000-0000-0000685B0000}"/>
    <cellStyle name="40% - Accent1 12" xfId="43971" hidden="1" xr:uid="{00000000-0005-0000-0000-0000695B0000}"/>
    <cellStyle name="40% - Accent1 12" xfId="44155" hidden="1" xr:uid="{00000000-0005-0000-0000-00006A5B0000}"/>
    <cellStyle name="40% - Accent1 12" xfId="44230" hidden="1" xr:uid="{00000000-0005-0000-0000-00006B5B0000}"/>
    <cellStyle name="40% - Accent1 12" xfId="44308" hidden="1" xr:uid="{00000000-0005-0000-0000-00006C5B0000}"/>
    <cellStyle name="40% - Accent1 12" xfId="44492" hidden="1" xr:uid="{00000000-0005-0000-0000-00006D5B0000}"/>
    <cellStyle name="40% - Accent1 12" xfId="44567" hidden="1" xr:uid="{00000000-0005-0000-0000-00006E5B0000}"/>
    <cellStyle name="40% - Accent1 12" xfId="38933" hidden="1" xr:uid="{00000000-0005-0000-0000-00006F5B0000}"/>
    <cellStyle name="40% - Accent1 12" xfId="38858" hidden="1" xr:uid="{00000000-0005-0000-0000-0000705B0000}"/>
    <cellStyle name="40% - Accent1 12" xfId="38778" hidden="1" xr:uid="{00000000-0005-0000-0000-0000715B0000}"/>
    <cellStyle name="40% - Accent1 12" xfId="38695" hidden="1" xr:uid="{00000000-0005-0000-0000-0000725B0000}"/>
    <cellStyle name="40% - Accent1 12" xfId="31513" hidden="1" xr:uid="{00000000-0005-0000-0000-0000735B0000}"/>
    <cellStyle name="40% - Accent1 12" xfId="31313" hidden="1" xr:uid="{00000000-0005-0000-0000-0000745B0000}"/>
    <cellStyle name="40% - Accent1 12" xfId="31041" hidden="1" xr:uid="{00000000-0005-0000-0000-0000755B0000}"/>
    <cellStyle name="40% - Accent1 12" xfId="30866" hidden="1" xr:uid="{00000000-0005-0000-0000-0000765B0000}"/>
    <cellStyle name="40% - Accent1 12" xfId="31881" hidden="1" xr:uid="{00000000-0005-0000-0000-0000775B0000}"/>
    <cellStyle name="40% - Accent1 12" xfId="31922" hidden="1" xr:uid="{00000000-0005-0000-0000-0000785B0000}"/>
    <cellStyle name="40% - Accent1 12" xfId="29391" hidden="1" xr:uid="{00000000-0005-0000-0000-0000795B0000}"/>
    <cellStyle name="40% - Accent1 12" xfId="29206" hidden="1" xr:uid="{00000000-0005-0000-0000-00007A5B0000}"/>
    <cellStyle name="40% - Accent1 12" xfId="29110" hidden="1" xr:uid="{00000000-0005-0000-0000-00007B5B0000}"/>
    <cellStyle name="40% - Accent1 12" xfId="28940" hidden="1" xr:uid="{00000000-0005-0000-0000-00007C5B0000}"/>
    <cellStyle name="40% - Accent1 12" xfId="31707" hidden="1" xr:uid="{00000000-0005-0000-0000-00007D5B0000}"/>
    <cellStyle name="40% - Accent1 12" xfId="32082" hidden="1" xr:uid="{00000000-0005-0000-0000-00007E5B0000}"/>
    <cellStyle name="40% - Accent1 12" xfId="27600" hidden="1" xr:uid="{00000000-0005-0000-0000-00007F5B0000}"/>
    <cellStyle name="40% - Accent1 12" xfId="27500" hidden="1" xr:uid="{00000000-0005-0000-0000-0000805B0000}"/>
    <cellStyle name="40% - Accent1 12" xfId="27275" hidden="1" xr:uid="{00000000-0005-0000-0000-0000815B0000}"/>
    <cellStyle name="40% - Accent1 12" xfId="26355" hidden="1" xr:uid="{00000000-0005-0000-0000-0000825B0000}"/>
    <cellStyle name="40% - Accent1 12" xfId="26214" hidden="1" xr:uid="{00000000-0005-0000-0000-0000835B0000}"/>
    <cellStyle name="40% - Accent1 12" xfId="26049" hidden="1" xr:uid="{00000000-0005-0000-0000-0000845B0000}"/>
    <cellStyle name="40% - Accent1 12" xfId="44630" hidden="1" xr:uid="{00000000-0005-0000-0000-0000855B0000}"/>
    <cellStyle name="40% - Accent1 12" xfId="44705" hidden="1" xr:uid="{00000000-0005-0000-0000-0000865B0000}"/>
    <cellStyle name="40% - Accent1 12" xfId="44807" hidden="1" xr:uid="{00000000-0005-0000-0000-0000875B0000}"/>
    <cellStyle name="40% - Accent1 12" xfId="44882" hidden="1" xr:uid="{00000000-0005-0000-0000-0000885B0000}"/>
    <cellStyle name="40% - Accent1 12" xfId="44957" hidden="1" xr:uid="{00000000-0005-0000-0000-0000895B0000}"/>
    <cellStyle name="40% - Accent1 12" xfId="45035" hidden="1" xr:uid="{00000000-0005-0000-0000-00008A5B0000}"/>
    <cellStyle name="40% - Accent1 12" xfId="45621" hidden="1" xr:uid="{00000000-0005-0000-0000-00008B5B0000}"/>
    <cellStyle name="40% - Accent1 12" xfId="45696" hidden="1" xr:uid="{00000000-0005-0000-0000-00008C5B0000}"/>
    <cellStyle name="40% - Accent1 12" xfId="45775" hidden="1" xr:uid="{00000000-0005-0000-0000-00008D5B0000}"/>
    <cellStyle name="40% - Accent1 12" xfId="45836" hidden="1" xr:uid="{00000000-0005-0000-0000-00008E5B0000}"/>
    <cellStyle name="40% - Accent1 12" xfId="45448" hidden="1" xr:uid="{00000000-0005-0000-0000-00008F5B0000}"/>
    <cellStyle name="40% - Accent1 12" xfId="45408" hidden="1" xr:uid="{00000000-0005-0000-0000-0000905B0000}"/>
    <cellStyle name="40% - Accent1 12" xfId="46216" hidden="1" xr:uid="{00000000-0005-0000-0000-0000915B0000}"/>
    <cellStyle name="40% - Accent1 12" xfId="46291" hidden="1" xr:uid="{00000000-0005-0000-0000-0000925B0000}"/>
    <cellStyle name="40% - Accent1 12" xfId="46369" hidden="1" xr:uid="{00000000-0005-0000-0000-0000935B0000}"/>
    <cellStyle name="40% - Accent1 12" xfId="46417" hidden="1" xr:uid="{00000000-0005-0000-0000-0000945B0000}"/>
    <cellStyle name="40% - Accent1 12" xfId="45514" hidden="1" xr:uid="{00000000-0005-0000-0000-0000955B0000}"/>
    <cellStyle name="40% - Accent1 12" xfId="45353" hidden="1" xr:uid="{00000000-0005-0000-0000-0000965B0000}"/>
    <cellStyle name="40% - Accent1 12" xfId="46748" hidden="1" xr:uid="{00000000-0005-0000-0000-0000975B0000}"/>
    <cellStyle name="40% - Accent1 12" xfId="46823" hidden="1" xr:uid="{00000000-0005-0000-0000-0000985B0000}"/>
    <cellStyle name="40% - Accent1 12" xfId="46901" hidden="1" xr:uid="{00000000-0005-0000-0000-0000995B0000}"/>
    <cellStyle name="40% - Accent1 12" xfId="47085" hidden="1" xr:uid="{00000000-0005-0000-0000-00009A5B0000}"/>
    <cellStyle name="40% - Accent1 12" xfId="47160" hidden="1" xr:uid="{00000000-0005-0000-0000-00009B5B0000}"/>
    <cellStyle name="40% - Accent1 12" xfId="47238" hidden="1" xr:uid="{00000000-0005-0000-0000-00009C5B0000}"/>
    <cellStyle name="40% - Accent1 12" xfId="47422" hidden="1" xr:uid="{00000000-0005-0000-0000-00009D5B0000}"/>
    <cellStyle name="40% - Accent1 12" xfId="47497" hidden="1" xr:uid="{00000000-0005-0000-0000-00009E5B0000}"/>
    <cellStyle name="40% - Accent1 12" xfId="47599" hidden="1" xr:uid="{00000000-0005-0000-0000-00009F5B0000}"/>
    <cellStyle name="40% - Accent1 12" xfId="47674" hidden="1" xr:uid="{00000000-0005-0000-0000-0000A05B0000}"/>
    <cellStyle name="40% - Accent1 12" xfId="47749" hidden="1" xr:uid="{00000000-0005-0000-0000-0000A15B0000}"/>
    <cellStyle name="40% - Accent1 12" xfId="47827" hidden="1" xr:uid="{00000000-0005-0000-0000-0000A25B0000}"/>
    <cellStyle name="40% - Accent1 12" xfId="48413" hidden="1" xr:uid="{00000000-0005-0000-0000-0000A35B0000}"/>
    <cellStyle name="40% - Accent1 12" xfId="48488" hidden="1" xr:uid="{00000000-0005-0000-0000-0000A45B0000}"/>
    <cellStyle name="40% - Accent1 12" xfId="48567" hidden="1" xr:uid="{00000000-0005-0000-0000-0000A55B0000}"/>
    <cellStyle name="40% - Accent1 12" xfId="48628" hidden="1" xr:uid="{00000000-0005-0000-0000-0000A65B0000}"/>
    <cellStyle name="40% - Accent1 12" xfId="48240" hidden="1" xr:uid="{00000000-0005-0000-0000-0000A75B0000}"/>
    <cellStyle name="40% - Accent1 12" xfId="48200" hidden="1" xr:uid="{00000000-0005-0000-0000-0000A85B0000}"/>
    <cellStyle name="40% - Accent1 12" xfId="49008" hidden="1" xr:uid="{00000000-0005-0000-0000-0000A95B0000}"/>
    <cellStyle name="40% - Accent1 12" xfId="49083" hidden="1" xr:uid="{00000000-0005-0000-0000-0000AA5B0000}"/>
    <cellStyle name="40% - Accent1 12" xfId="49161" hidden="1" xr:uid="{00000000-0005-0000-0000-0000AB5B0000}"/>
    <cellStyle name="40% - Accent1 12" xfId="49209" hidden="1" xr:uid="{00000000-0005-0000-0000-0000AC5B0000}"/>
    <cellStyle name="40% - Accent1 12" xfId="48306" hidden="1" xr:uid="{00000000-0005-0000-0000-0000AD5B0000}"/>
    <cellStyle name="40% - Accent1 12" xfId="48145" hidden="1" xr:uid="{00000000-0005-0000-0000-0000AE5B0000}"/>
    <cellStyle name="40% - Accent1 12" xfId="49540" hidden="1" xr:uid="{00000000-0005-0000-0000-0000AF5B0000}"/>
    <cellStyle name="40% - Accent1 12" xfId="49615" hidden="1" xr:uid="{00000000-0005-0000-0000-0000B05B0000}"/>
    <cellStyle name="40% - Accent1 12" xfId="49693" hidden="1" xr:uid="{00000000-0005-0000-0000-0000B15B0000}"/>
    <cellStyle name="40% - Accent1 12" xfId="49877" hidden="1" xr:uid="{00000000-0005-0000-0000-0000B25B0000}"/>
    <cellStyle name="40% - Accent1 12" xfId="49952" hidden="1" xr:uid="{00000000-0005-0000-0000-0000B35B0000}"/>
    <cellStyle name="40% - Accent1 12" xfId="50030" hidden="1" xr:uid="{00000000-0005-0000-0000-0000B45B0000}"/>
    <cellStyle name="40% - Accent1 12" xfId="50214" hidden="1" xr:uid="{00000000-0005-0000-0000-0000B55B0000}"/>
    <cellStyle name="40% - Accent1 12" xfId="50289" hidden="1" xr:uid="{00000000-0005-0000-0000-0000B65B0000}"/>
    <cellStyle name="40% - Accent1 13" xfId="594" hidden="1" xr:uid="{00000000-0005-0000-0000-0000B75B0000}"/>
    <cellStyle name="40% - Accent1 13" xfId="776" hidden="1" xr:uid="{00000000-0005-0000-0000-0000B85B0000}"/>
    <cellStyle name="40% - Accent1 13" xfId="2796" hidden="1" xr:uid="{00000000-0005-0000-0000-0000B95B0000}"/>
    <cellStyle name="40% - Accent1 13" xfId="3160" hidden="1" xr:uid="{00000000-0005-0000-0000-0000BA5B0000}"/>
    <cellStyle name="40% - Accent1 13" xfId="4324" hidden="1" xr:uid="{00000000-0005-0000-0000-0000BB5B0000}"/>
    <cellStyle name="40% - Accent1 13" xfId="4780" hidden="1" xr:uid="{00000000-0005-0000-0000-0000BC5B0000}"/>
    <cellStyle name="40% - Accent1 13" xfId="5621" hidden="1" xr:uid="{00000000-0005-0000-0000-0000BD5B0000}"/>
    <cellStyle name="40% - Accent1 13" xfId="6634" hidden="1" xr:uid="{00000000-0005-0000-0000-0000BE5B0000}"/>
    <cellStyle name="40% - Accent1 13" xfId="8043" hidden="1" xr:uid="{00000000-0005-0000-0000-0000BF5B0000}"/>
    <cellStyle name="40% - Accent1 13" xfId="8158" hidden="1" xr:uid="{00000000-0005-0000-0000-0000C05B0000}"/>
    <cellStyle name="40% - Accent1 13" xfId="8881" hidden="1" xr:uid="{00000000-0005-0000-0000-0000C15B0000}"/>
    <cellStyle name="40% - Accent1 13" xfId="9054" hidden="1" xr:uid="{00000000-0005-0000-0000-0000C25B0000}"/>
    <cellStyle name="40% - Accent1 13" xfId="9447" hidden="1" xr:uid="{00000000-0005-0000-0000-0000C35B0000}"/>
    <cellStyle name="40% - Accent1 13" xfId="9595" hidden="1" xr:uid="{00000000-0005-0000-0000-0000C45B0000}"/>
    <cellStyle name="40% - Accent1 13" xfId="9933" hidden="1" xr:uid="{00000000-0005-0000-0000-0000C55B0000}"/>
    <cellStyle name="40% - Accent1 13" xfId="10270" hidden="1" xr:uid="{00000000-0005-0000-0000-0000C65B0000}"/>
    <cellStyle name="40% - Accent1 13" xfId="10835" hidden="1" xr:uid="{00000000-0005-0000-0000-0000C75B0000}"/>
    <cellStyle name="40% - Accent1 13" xfId="10950" hidden="1" xr:uid="{00000000-0005-0000-0000-0000C85B0000}"/>
    <cellStyle name="40% - Accent1 13" xfId="11673" hidden="1" xr:uid="{00000000-0005-0000-0000-0000C95B0000}"/>
    <cellStyle name="40% - Accent1 13" xfId="11846" hidden="1" xr:uid="{00000000-0005-0000-0000-0000CA5B0000}"/>
    <cellStyle name="40% - Accent1 13" xfId="12239" hidden="1" xr:uid="{00000000-0005-0000-0000-0000CB5B0000}"/>
    <cellStyle name="40% - Accent1 13" xfId="12387" hidden="1" xr:uid="{00000000-0005-0000-0000-0000CC5B0000}"/>
    <cellStyle name="40% - Accent1 13" xfId="12725" hidden="1" xr:uid="{00000000-0005-0000-0000-0000CD5B0000}"/>
    <cellStyle name="40% - Accent1 13" xfId="13062" hidden="1" xr:uid="{00000000-0005-0000-0000-0000CE5B0000}"/>
    <cellStyle name="40% - Accent1 13" xfId="7291" hidden="1" xr:uid="{00000000-0005-0000-0000-0000CF5B0000}"/>
    <cellStyle name="40% - Accent1 13" xfId="6920" hidden="1" xr:uid="{00000000-0005-0000-0000-0000D05B0000}"/>
    <cellStyle name="40% - Accent1 13" xfId="4768" hidden="1" xr:uid="{00000000-0005-0000-0000-0000D15B0000}"/>
    <cellStyle name="40% - Accent1 13" xfId="4235" hidden="1" xr:uid="{00000000-0005-0000-0000-0000D25B0000}"/>
    <cellStyle name="40% - Accent1 13" xfId="3122" hidden="1" xr:uid="{00000000-0005-0000-0000-0000D35B0000}"/>
    <cellStyle name="40% - Accent1 13" xfId="2654" hidden="1" xr:uid="{00000000-0005-0000-0000-0000D45B0000}"/>
    <cellStyle name="40% - Accent1 13" xfId="1464" hidden="1" xr:uid="{00000000-0005-0000-0000-0000D55B0000}"/>
    <cellStyle name="40% - Accent1 13" xfId="423" hidden="1" xr:uid="{00000000-0005-0000-0000-0000D65B0000}"/>
    <cellStyle name="40% - Accent1 13" xfId="14198" hidden="1" xr:uid="{00000000-0005-0000-0000-0000D75B0000}"/>
    <cellStyle name="40% - Accent1 13" xfId="14313" hidden="1" xr:uid="{00000000-0005-0000-0000-0000D85B0000}"/>
    <cellStyle name="40% - Accent1 13" xfId="15036" hidden="1" xr:uid="{00000000-0005-0000-0000-0000D95B0000}"/>
    <cellStyle name="40% - Accent1 13" xfId="15209" hidden="1" xr:uid="{00000000-0005-0000-0000-0000DA5B0000}"/>
    <cellStyle name="40% - Accent1 13" xfId="15602" hidden="1" xr:uid="{00000000-0005-0000-0000-0000DB5B0000}"/>
    <cellStyle name="40% - Accent1 13" xfId="15750" hidden="1" xr:uid="{00000000-0005-0000-0000-0000DC5B0000}"/>
    <cellStyle name="40% - Accent1 13" xfId="16088" hidden="1" xr:uid="{00000000-0005-0000-0000-0000DD5B0000}"/>
    <cellStyle name="40% - Accent1 13" xfId="16425" hidden="1" xr:uid="{00000000-0005-0000-0000-0000DE5B0000}"/>
    <cellStyle name="40% - Accent1 13" xfId="16990" hidden="1" xr:uid="{00000000-0005-0000-0000-0000DF5B0000}"/>
    <cellStyle name="40% - Accent1 13" xfId="17105" hidden="1" xr:uid="{00000000-0005-0000-0000-0000E05B0000}"/>
    <cellStyle name="40% - Accent1 13" xfId="17828" hidden="1" xr:uid="{00000000-0005-0000-0000-0000E15B0000}"/>
    <cellStyle name="40% - Accent1 13" xfId="18001" hidden="1" xr:uid="{00000000-0005-0000-0000-0000E25B0000}"/>
    <cellStyle name="40% - Accent1 13" xfId="18394" hidden="1" xr:uid="{00000000-0005-0000-0000-0000E35B0000}"/>
    <cellStyle name="40% - Accent1 13" xfId="18542" hidden="1" xr:uid="{00000000-0005-0000-0000-0000E45B0000}"/>
    <cellStyle name="40% - Accent1 13" xfId="18880" hidden="1" xr:uid="{00000000-0005-0000-0000-0000E55B0000}"/>
    <cellStyle name="40% - Accent1 13" xfId="19217" hidden="1" xr:uid="{00000000-0005-0000-0000-0000E65B0000}"/>
    <cellStyle name="40% - Accent1 13" xfId="13554" hidden="1" xr:uid="{00000000-0005-0000-0000-0000E75B0000}"/>
    <cellStyle name="40% - Accent1 13" xfId="7715" hidden="1" xr:uid="{00000000-0005-0000-0000-0000E85B0000}"/>
    <cellStyle name="40% - Accent1 13" xfId="5231" hidden="1" xr:uid="{00000000-0005-0000-0000-0000E95B0000}"/>
    <cellStyle name="40% - Accent1 13" xfId="4592" hidden="1" xr:uid="{00000000-0005-0000-0000-0000EA5B0000}"/>
    <cellStyle name="40% - Accent1 13" xfId="3356" hidden="1" xr:uid="{00000000-0005-0000-0000-0000EB5B0000}"/>
    <cellStyle name="40% - Accent1 13" xfId="2789" hidden="1" xr:uid="{00000000-0005-0000-0000-0000EC5B0000}"/>
    <cellStyle name="40% - Accent1 13" xfId="1639" hidden="1" xr:uid="{00000000-0005-0000-0000-0000ED5B0000}"/>
    <cellStyle name="40% - Accent1 13" xfId="533" hidden="1" xr:uid="{00000000-0005-0000-0000-0000EE5B0000}"/>
    <cellStyle name="40% - Accent1 13" xfId="19920" hidden="1" xr:uid="{00000000-0005-0000-0000-0000EF5B0000}"/>
    <cellStyle name="40% - Accent1 13" xfId="20035" hidden="1" xr:uid="{00000000-0005-0000-0000-0000F05B0000}"/>
    <cellStyle name="40% - Accent1 13" xfId="20758" hidden="1" xr:uid="{00000000-0005-0000-0000-0000F15B0000}"/>
    <cellStyle name="40% - Accent1 13" xfId="20931" hidden="1" xr:uid="{00000000-0005-0000-0000-0000F25B0000}"/>
    <cellStyle name="40% - Accent1 13" xfId="21324" hidden="1" xr:uid="{00000000-0005-0000-0000-0000F35B0000}"/>
    <cellStyle name="40% - Accent1 13" xfId="21472" hidden="1" xr:uid="{00000000-0005-0000-0000-0000F45B0000}"/>
    <cellStyle name="40% - Accent1 13" xfId="21810" hidden="1" xr:uid="{00000000-0005-0000-0000-0000F55B0000}"/>
    <cellStyle name="40% - Accent1 13" xfId="22147" hidden="1" xr:uid="{00000000-0005-0000-0000-0000F65B0000}"/>
    <cellStyle name="40% - Accent1 13" xfId="22712" hidden="1" xr:uid="{00000000-0005-0000-0000-0000F75B0000}"/>
    <cellStyle name="40% - Accent1 13" xfId="22827" hidden="1" xr:uid="{00000000-0005-0000-0000-0000F85B0000}"/>
    <cellStyle name="40% - Accent1 13" xfId="23550" hidden="1" xr:uid="{00000000-0005-0000-0000-0000F95B0000}"/>
    <cellStyle name="40% - Accent1 13" xfId="23723" hidden="1" xr:uid="{00000000-0005-0000-0000-0000FA5B0000}"/>
    <cellStyle name="40% - Accent1 13" xfId="24116" hidden="1" xr:uid="{00000000-0005-0000-0000-0000FB5B0000}"/>
    <cellStyle name="40% - Accent1 13" xfId="24264" hidden="1" xr:uid="{00000000-0005-0000-0000-0000FC5B0000}"/>
    <cellStyle name="40% - Accent1 13" xfId="24602" hidden="1" xr:uid="{00000000-0005-0000-0000-0000FD5B0000}"/>
    <cellStyle name="40% - Accent1 13" xfId="24939" hidden="1" xr:uid="{00000000-0005-0000-0000-0000FE5B0000}"/>
    <cellStyle name="40% - Accent1 13" xfId="25722" hidden="1" xr:uid="{00000000-0005-0000-0000-0000FF5B0000}"/>
    <cellStyle name="40% - Accent1 13" xfId="25904" hidden="1" xr:uid="{00000000-0005-0000-0000-0000005C0000}"/>
    <cellStyle name="40% - Accent1 13" xfId="27924" hidden="1" xr:uid="{00000000-0005-0000-0000-0000015C0000}"/>
    <cellStyle name="40% - Accent1 13" xfId="28288" hidden="1" xr:uid="{00000000-0005-0000-0000-0000025C0000}"/>
    <cellStyle name="40% - Accent1 13" xfId="29452" hidden="1" xr:uid="{00000000-0005-0000-0000-0000035C0000}"/>
    <cellStyle name="40% - Accent1 13" xfId="29908" hidden="1" xr:uid="{00000000-0005-0000-0000-0000045C0000}"/>
    <cellStyle name="40% - Accent1 13" xfId="30749" hidden="1" xr:uid="{00000000-0005-0000-0000-0000055C0000}"/>
    <cellStyle name="40% - Accent1 13" xfId="31762" hidden="1" xr:uid="{00000000-0005-0000-0000-0000065C0000}"/>
    <cellStyle name="40% - Accent1 13" xfId="33171" hidden="1" xr:uid="{00000000-0005-0000-0000-0000075C0000}"/>
    <cellStyle name="40% - Accent1 13" xfId="33286" hidden="1" xr:uid="{00000000-0005-0000-0000-0000085C0000}"/>
    <cellStyle name="40% - Accent1 13" xfId="34009" hidden="1" xr:uid="{00000000-0005-0000-0000-0000095C0000}"/>
    <cellStyle name="40% - Accent1 13" xfId="34182" hidden="1" xr:uid="{00000000-0005-0000-0000-00000A5C0000}"/>
    <cellStyle name="40% - Accent1 13" xfId="34575" hidden="1" xr:uid="{00000000-0005-0000-0000-00000B5C0000}"/>
    <cellStyle name="40% - Accent1 13" xfId="34723" hidden="1" xr:uid="{00000000-0005-0000-0000-00000C5C0000}"/>
    <cellStyle name="40% - Accent1 13" xfId="35061" hidden="1" xr:uid="{00000000-0005-0000-0000-00000D5C0000}"/>
    <cellStyle name="40% - Accent1 13" xfId="35398" hidden="1" xr:uid="{00000000-0005-0000-0000-00000E5C0000}"/>
    <cellStyle name="40% - Accent1 13" xfId="35963" hidden="1" xr:uid="{00000000-0005-0000-0000-00000F5C0000}"/>
    <cellStyle name="40% - Accent1 13" xfId="36078" hidden="1" xr:uid="{00000000-0005-0000-0000-0000105C0000}"/>
    <cellStyle name="40% - Accent1 13" xfId="36801" hidden="1" xr:uid="{00000000-0005-0000-0000-0000115C0000}"/>
    <cellStyle name="40% - Accent1 13" xfId="36974" hidden="1" xr:uid="{00000000-0005-0000-0000-0000125C0000}"/>
    <cellStyle name="40% - Accent1 13" xfId="37367" hidden="1" xr:uid="{00000000-0005-0000-0000-0000135C0000}"/>
    <cellStyle name="40% - Accent1 13" xfId="37515" hidden="1" xr:uid="{00000000-0005-0000-0000-0000145C0000}"/>
    <cellStyle name="40% - Accent1 13" xfId="37853" hidden="1" xr:uid="{00000000-0005-0000-0000-0000155C0000}"/>
    <cellStyle name="40% - Accent1 13" xfId="38190" hidden="1" xr:uid="{00000000-0005-0000-0000-0000165C0000}"/>
    <cellStyle name="40% - Accent1 13" xfId="32419" hidden="1" xr:uid="{00000000-0005-0000-0000-0000175C0000}"/>
    <cellStyle name="40% - Accent1 13" xfId="32048" hidden="1" xr:uid="{00000000-0005-0000-0000-0000185C0000}"/>
    <cellStyle name="40% - Accent1 13" xfId="29896" hidden="1" xr:uid="{00000000-0005-0000-0000-0000195C0000}"/>
    <cellStyle name="40% - Accent1 13" xfId="29363" hidden="1" xr:uid="{00000000-0005-0000-0000-00001A5C0000}"/>
    <cellStyle name="40% - Accent1 13" xfId="28250" hidden="1" xr:uid="{00000000-0005-0000-0000-00001B5C0000}"/>
    <cellStyle name="40% - Accent1 13" xfId="27782" hidden="1" xr:uid="{00000000-0005-0000-0000-00001C5C0000}"/>
    <cellStyle name="40% - Accent1 13" xfId="26592" hidden="1" xr:uid="{00000000-0005-0000-0000-00001D5C0000}"/>
    <cellStyle name="40% - Accent1 13" xfId="25551" hidden="1" xr:uid="{00000000-0005-0000-0000-00001E5C0000}"/>
    <cellStyle name="40% - Accent1 13" xfId="39326" hidden="1" xr:uid="{00000000-0005-0000-0000-00001F5C0000}"/>
    <cellStyle name="40% - Accent1 13" xfId="39441" hidden="1" xr:uid="{00000000-0005-0000-0000-0000205C0000}"/>
    <cellStyle name="40% - Accent1 13" xfId="40164" hidden="1" xr:uid="{00000000-0005-0000-0000-0000215C0000}"/>
    <cellStyle name="40% - Accent1 13" xfId="40337" hidden="1" xr:uid="{00000000-0005-0000-0000-0000225C0000}"/>
    <cellStyle name="40% - Accent1 13" xfId="40730" hidden="1" xr:uid="{00000000-0005-0000-0000-0000235C0000}"/>
    <cellStyle name="40% - Accent1 13" xfId="40878" hidden="1" xr:uid="{00000000-0005-0000-0000-0000245C0000}"/>
    <cellStyle name="40% - Accent1 13" xfId="41216" hidden="1" xr:uid="{00000000-0005-0000-0000-0000255C0000}"/>
    <cellStyle name="40% - Accent1 13" xfId="41553" hidden="1" xr:uid="{00000000-0005-0000-0000-0000265C0000}"/>
    <cellStyle name="40% - Accent1 13" xfId="42118" hidden="1" xr:uid="{00000000-0005-0000-0000-0000275C0000}"/>
    <cellStyle name="40% - Accent1 13" xfId="42233" hidden="1" xr:uid="{00000000-0005-0000-0000-0000285C0000}"/>
    <cellStyle name="40% - Accent1 13" xfId="42956" hidden="1" xr:uid="{00000000-0005-0000-0000-0000295C0000}"/>
    <cellStyle name="40% - Accent1 13" xfId="43129" hidden="1" xr:uid="{00000000-0005-0000-0000-00002A5C0000}"/>
    <cellStyle name="40% - Accent1 13" xfId="43522" hidden="1" xr:uid="{00000000-0005-0000-0000-00002B5C0000}"/>
    <cellStyle name="40% - Accent1 13" xfId="43670" hidden="1" xr:uid="{00000000-0005-0000-0000-00002C5C0000}"/>
    <cellStyle name="40% - Accent1 13" xfId="44008" hidden="1" xr:uid="{00000000-0005-0000-0000-00002D5C0000}"/>
    <cellStyle name="40% - Accent1 13" xfId="44345" hidden="1" xr:uid="{00000000-0005-0000-0000-00002E5C0000}"/>
    <cellStyle name="40% - Accent1 13" xfId="38682" hidden="1" xr:uid="{00000000-0005-0000-0000-00002F5C0000}"/>
    <cellStyle name="40% - Accent1 13" xfId="32843" hidden="1" xr:uid="{00000000-0005-0000-0000-0000305C0000}"/>
    <cellStyle name="40% - Accent1 13" xfId="30359" hidden="1" xr:uid="{00000000-0005-0000-0000-0000315C0000}"/>
    <cellStyle name="40% - Accent1 13" xfId="29720" hidden="1" xr:uid="{00000000-0005-0000-0000-0000325C0000}"/>
    <cellStyle name="40% - Accent1 13" xfId="28484" hidden="1" xr:uid="{00000000-0005-0000-0000-0000335C0000}"/>
    <cellStyle name="40% - Accent1 13" xfId="27917" hidden="1" xr:uid="{00000000-0005-0000-0000-0000345C0000}"/>
    <cellStyle name="40% - Accent1 13" xfId="26767" hidden="1" xr:uid="{00000000-0005-0000-0000-0000355C0000}"/>
    <cellStyle name="40% - Accent1 13" xfId="25661" hidden="1" xr:uid="{00000000-0005-0000-0000-0000365C0000}"/>
    <cellStyle name="40% - Accent1 13" xfId="45048" hidden="1" xr:uid="{00000000-0005-0000-0000-0000375C0000}"/>
    <cellStyle name="40% - Accent1 13" xfId="45163" hidden="1" xr:uid="{00000000-0005-0000-0000-0000385C0000}"/>
    <cellStyle name="40% - Accent1 13" xfId="45886" hidden="1" xr:uid="{00000000-0005-0000-0000-0000395C0000}"/>
    <cellStyle name="40% - Accent1 13" xfId="46059" hidden="1" xr:uid="{00000000-0005-0000-0000-00003A5C0000}"/>
    <cellStyle name="40% - Accent1 13" xfId="46452" hidden="1" xr:uid="{00000000-0005-0000-0000-00003B5C0000}"/>
    <cellStyle name="40% - Accent1 13" xfId="46600" hidden="1" xr:uid="{00000000-0005-0000-0000-00003C5C0000}"/>
    <cellStyle name="40% - Accent1 13" xfId="46938" hidden="1" xr:uid="{00000000-0005-0000-0000-00003D5C0000}"/>
    <cellStyle name="40% - Accent1 13" xfId="47275" hidden="1" xr:uid="{00000000-0005-0000-0000-00003E5C0000}"/>
    <cellStyle name="40% - Accent1 13" xfId="47840" hidden="1" xr:uid="{00000000-0005-0000-0000-00003F5C0000}"/>
    <cellStyle name="40% - Accent1 13" xfId="47955" hidden="1" xr:uid="{00000000-0005-0000-0000-0000405C0000}"/>
    <cellStyle name="40% - Accent1 13" xfId="48678" hidden="1" xr:uid="{00000000-0005-0000-0000-0000415C0000}"/>
    <cellStyle name="40% - Accent1 13" xfId="48851" hidden="1" xr:uid="{00000000-0005-0000-0000-0000425C0000}"/>
    <cellStyle name="40% - Accent1 13" xfId="49244" hidden="1" xr:uid="{00000000-0005-0000-0000-0000435C0000}"/>
    <cellStyle name="40% - Accent1 13" xfId="49392" hidden="1" xr:uid="{00000000-0005-0000-0000-0000445C0000}"/>
    <cellStyle name="40% - Accent1 13" xfId="49730" hidden="1" xr:uid="{00000000-0005-0000-0000-0000455C0000}"/>
    <cellStyle name="40% - Accent1 13" xfId="50067" hidden="1" xr:uid="{00000000-0005-0000-0000-0000465C0000}"/>
    <cellStyle name="40% - Accent1 3 2 3 2" xfId="680" hidden="1" xr:uid="{00000000-0005-0000-0000-0000475C0000}"/>
    <cellStyle name="40% - Accent1 3 2 3 2" xfId="864" hidden="1" xr:uid="{00000000-0005-0000-0000-0000485C0000}"/>
    <cellStyle name="40% - Accent1 3 2 3 2" xfId="2882" hidden="1" xr:uid="{00000000-0005-0000-0000-0000495C0000}"/>
    <cellStyle name="40% - Accent1 3 2 3 2" xfId="3246" hidden="1" xr:uid="{00000000-0005-0000-0000-00004A5C0000}"/>
    <cellStyle name="40% - Accent1 3 2 3 2" xfId="4410" hidden="1" xr:uid="{00000000-0005-0000-0000-00004B5C0000}"/>
    <cellStyle name="40% - Accent1 3 2 3 2" xfId="4866" hidden="1" xr:uid="{00000000-0005-0000-0000-00004C5C0000}"/>
    <cellStyle name="40% - Accent1 3 2 3 2" xfId="5708" hidden="1" xr:uid="{00000000-0005-0000-0000-00004D5C0000}"/>
    <cellStyle name="40% - Accent1 3 2 3 2" xfId="6720" hidden="1" xr:uid="{00000000-0005-0000-0000-00004E5C0000}"/>
    <cellStyle name="40% - Accent1 3 2 3 2" xfId="8129" hidden="1" xr:uid="{00000000-0005-0000-0000-00004F5C0000}"/>
    <cellStyle name="40% - Accent1 3 2 3 2" xfId="8244" hidden="1" xr:uid="{00000000-0005-0000-0000-0000505C0000}"/>
    <cellStyle name="40% - Accent1 3 2 3 2" xfId="8967" hidden="1" xr:uid="{00000000-0005-0000-0000-0000515C0000}"/>
    <cellStyle name="40% - Accent1 3 2 3 2" xfId="9140" hidden="1" xr:uid="{00000000-0005-0000-0000-0000525C0000}"/>
    <cellStyle name="40% - Accent1 3 2 3 2" xfId="9533" hidden="1" xr:uid="{00000000-0005-0000-0000-0000535C0000}"/>
    <cellStyle name="40% - Accent1 3 2 3 2" xfId="9681" hidden="1" xr:uid="{00000000-0005-0000-0000-0000545C0000}"/>
    <cellStyle name="40% - Accent1 3 2 3 2" xfId="10019" hidden="1" xr:uid="{00000000-0005-0000-0000-0000555C0000}"/>
    <cellStyle name="40% - Accent1 3 2 3 2" xfId="10356" hidden="1" xr:uid="{00000000-0005-0000-0000-0000565C0000}"/>
    <cellStyle name="40% - Accent1 3 2 3 2" xfId="10921" hidden="1" xr:uid="{00000000-0005-0000-0000-0000575C0000}"/>
    <cellStyle name="40% - Accent1 3 2 3 2" xfId="11036" hidden="1" xr:uid="{00000000-0005-0000-0000-0000585C0000}"/>
    <cellStyle name="40% - Accent1 3 2 3 2" xfId="11759" hidden="1" xr:uid="{00000000-0005-0000-0000-0000595C0000}"/>
    <cellStyle name="40% - Accent1 3 2 3 2" xfId="11932" hidden="1" xr:uid="{00000000-0005-0000-0000-00005A5C0000}"/>
    <cellStyle name="40% - Accent1 3 2 3 2" xfId="12325" hidden="1" xr:uid="{00000000-0005-0000-0000-00005B5C0000}"/>
    <cellStyle name="40% - Accent1 3 2 3 2" xfId="12473" hidden="1" xr:uid="{00000000-0005-0000-0000-00005C5C0000}"/>
    <cellStyle name="40% - Accent1 3 2 3 2" xfId="12811" hidden="1" xr:uid="{00000000-0005-0000-0000-00005D5C0000}"/>
    <cellStyle name="40% - Accent1 3 2 3 2" xfId="13148" hidden="1" xr:uid="{00000000-0005-0000-0000-00005E5C0000}"/>
    <cellStyle name="40% - Accent1 3 2 3 2" xfId="7203" hidden="1" xr:uid="{00000000-0005-0000-0000-00005F5C0000}"/>
    <cellStyle name="40% - Accent1 3 2 3 2" xfId="6833" hidden="1" xr:uid="{00000000-0005-0000-0000-0000605C0000}"/>
    <cellStyle name="40% - Accent1 3 2 3 2" xfId="4680" hidden="1" xr:uid="{00000000-0005-0000-0000-0000615C0000}"/>
    <cellStyle name="40% - Accent1 3 2 3 2" xfId="4148" hidden="1" xr:uid="{00000000-0005-0000-0000-0000625C0000}"/>
    <cellStyle name="40% - Accent1 3 2 3 2" xfId="3032" hidden="1" xr:uid="{00000000-0005-0000-0000-0000635C0000}"/>
    <cellStyle name="40% - Accent1 3 2 3 2" xfId="2567" hidden="1" xr:uid="{00000000-0005-0000-0000-0000645C0000}"/>
    <cellStyle name="40% - Accent1 3 2 3 2" xfId="1364" hidden="1" xr:uid="{00000000-0005-0000-0000-0000655C0000}"/>
    <cellStyle name="40% - Accent1 3 2 3 2" xfId="293" hidden="1" xr:uid="{00000000-0005-0000-0000-0000665C0000}"/>
    <cellStyle name="40% - Accent1 3 2 3 2" xfId="14284" hidden="1" xr:uid="{00000000-0005-0000-0000-0000675C0000}"/>
    <cellStyle name="40% - Accent1 3 2 3 2" xfId="14399" hidden="1" xr:uid="{00000000-0005-0000-0000-0000685C0000}"/>
    <cellStyle name="40% - Accent1 3 2 3 2" xfId="15122" hidden="1" xr:uid="{00000000-0005-0000-0000-0000695C0000}"/>
    <cellStyle name="40% - Accent1 3 2 3 2" xfId="15295" hidden="1" xr:uid="{00000000-0005-0000-0000-00006A5C0000}"/>
    <cellStyle name="40% - Accent1 3 2 3 2" xfId="15688" hidden="1" xr:uid="{00000000-0005-0000-0000-00006B5C0000}"/>
    <cellStyle name="40% - Accent1 3 2 3 2" xfId="15836" hidden="1" xr:uid="{00000000-0005-0000-0000-00006C5C0000}"/>
    <cellStyle name="40% - Accent1 3 2 3 2" xfId="16174" hidden="1" xr:uid="{00000000-0005-0000-0000-00006D5C0000}"/>
    <cellStyle name="40% - Accent1 3 2 3 2" xfId="16511" hidden="1" xr:uid="{00000000-0005-0000-0000-00006E5C0000}"/>
    <cellStyle name="40% - Accent1 3 2 3 2" xfId="17076" hidden="1" xr:uid="{00000000-0005-0000-0000-00006F5C0000}"/>
    <cellStyle name="40% - Accent1 3 2 3 2" xfId="17191" hidden="1" xr:uid="{00000000-0005-0000-0000-0000705C0000}"/>
    <cellStyle name="40% - Accent1 3 2 3 2" xfId="17914" hidden="1" xr:uid="{00000000-0005-0000-0000-0000715C0000}"/>
    <cellStyle name="40% - Accent1 3 2 3 2" xfId="18087" hidden="1" xr:uid="{00000000-0005-0000-0000-0000725C0000}"/>
    <cellStyle name="40% - Accent1 3 2 3 2" xfId="18480" hidden="1" xr:uid="{00000000-0005-0000-0000-0000735C0000}"/>
    <cellStyle name="40% - Accent1 3 2 3 2" xfId="18628" hidden="1" xr:uid="{00000000-0005-0000-0000-0000745C0000}"/>
    <cellStyle name="40% - Accent1 3 2 3 2" xfId="18966" hidden="1" xr:uid="{00000000-0005-0000-0000-0000755C0000}"/>
    <cellStyle name="40% - Accent1 3 2 3 2" xfId="19303" hidden="1" xr:uid="{00000000-0005-0000-0000-0000765C0000}"/>
    <cellStyle name="40% - Accent1 3 2 3 2" xfId="13466" hidden="1" xr:uid="{00000000-0005-0000-0000-0000775C0000}"/>
    <cellStyle name="40% - Accent1 3 2 3 2" xfId="7629" hidden="1" xr:uid="{00000000-0005-0000-0000-0000785C0000}"/>
    <cellStyle name="40% - Accent1 3 2 3 2" xfId="5127" hidden="1" xr:uid="{00000000-0005-0000-0000-0000795C0000}"/>
    <cellStyle name="40% - Accent1 3 2 3 2" xfId="4485" hidden="1" xr:uid="{00000000-0005-0000-0000-00007A5C0000}"/>
    <cellStyle name="40% - Accent1 3 2 3 2" xfId="3267" hidden="1" xr:uid="{00000000-0005-0000-0000-00007B5C0000}"/>
    <cellStyle name="40% - Accent1 3 2 3 2" xfId="2697" hidden="1" xr:uid="{00000000-0005-0000-0000-00007C5C0000}"/>
    <cellStyle name="40% - Accent1 3 2 3 2" xfId="1536" hidden="1" xr:uid="{00000000-0005-0000-0000-00007D5C0000}"/>
    <cellStyle name="40% - Accent1 3 2 3 2" xfId="435" hidden="1" xr:uid="{00000000-0005-0000-0000-00007E5C0000}"/>
    <cellStyle name="40% - Accent1 3 2 3 2" xfId="20006" hidden="1" xr:uid="{00000000-0005-0000-0000-00007F5C0000}"/>
    <cellStyle name="40% - Accent1 3 2 3 2" xfId="20121" hidden="1" xr:uid="{00000000-0005-0000-0000-0000805C0000}"/>
    <cellStyle name="40% - Accent1 3 2 3 2" xfId="20844" hidden="1" xr:uid="{00000000-0005-0000-0000-0000815C0000}"/>
    <cellStyle name="40% - Accent1 3 2 3 2" xfId="21017" hidden="1" xr:uid="{00000000-0005-0000-0000-0000825C0000}"/>
    <cellStyle name="40% - Accent1 3 2 3 2" xfId="21410" hidden="1" xr:uid="{00000000-0005-0000-0000-0000835C0000}"/>
    <cellStyle name="40% - Accent1 3 2 3 2" xfId="21558" hidden="1" xr:uid="{00000000-0005-0000-0000-0000845C0000}"/>
    <cellStyle name="40% - Accent1 3 2 3 2" xfId="21896" hidden="1" xr:uid="{00000000-0005-0000-0000-0000855C0000}"/>
    <cellStyle name="40% - Accent1 3 2 3 2" xfId="22233" hidden="1" xr:uid="{00000000-0005-0000-0000-0000865C0000}"/>
    <cellStyle name="40% - Accent1 3 2 3 2" xfId="22798" hidden="1" xr:uid="{00000000-0005-0000-0000-0000875C0000}"/>
    <cellStyle name="40% - Accent1 3 2 3 2" xfId="22913" hidden="1" xr:uid="{00000000-0005-0000-0000-0000885C0000}"/>
    <cellStyle name="40% - Accent1 3 2 3 2" xfId="23636" hidden="1" xr:uid="{00000000-0005-0000-0000-0000895C0000}"/>
    <cellStyle name="40% - Accent1 3 2 3 2" xfId="23809" hidden="1" xr:uid="{00000000-0005-0000-0000-00008A5C0000}"/>
    <cellStyle name="40% - Accent1 3 2 3 2" xfId="24202" hidden="1" xr:uid="{00000000-0005-0000-0000-00008B5C0000}"/>
    <cellStyle name="40% - Accent1 3 2 3 2" xfId="24350" hidden="1" xr:uid="{00000000-0005-0000-0000-00008C5C0000}"/>
    <cellStyle name="40% - Accent1 3 2 3 2" xfId="24688" hidden="1" xr:uid="{00000000-0005-0000-0000-00008D5C0000}"/>
    <cellStyle name="40% - Accent1 3 2 3 2" xfId="25025" hidden="1" xr:uid="{00000000-0005-0000-0000-00008E5C0000}"/>
    <cellStyle name="40% - Accent1 3 2 3 2" xfId="25808" hidden="1" xr:uid="{00000000-0005-0000-0000-00008F5C0000}"/>
    <cellStyle name="40% - Accent1 3 2 3 2" xfId="25992" hidden="1" xr:uid="{00000000-0005-0000-0000-0000905C0000}"/>
    <cellStyle name="40% - Accent1 3 2 3 2" xfId="28010" hidden="1" xr:uid="{00000000-0005-0000-0000-0000915C0000}"/>
    <cellStyle name="40% - Accent1 3 2 3 2" xfId="28374" hidden="1" xr:uid="{00000000-0005-0000-0000-0000925C0000}"/>
    <cellStyle name="40% - Accent1 3 2 3 2" xfId="29538" hidden="1" xr:uid="{00000000-0005-0000-0000-0000935C0000}"/>
    <cellStyle name="40% - Accent1 3 2 3 2" xfId="29994" hidden="1" xr:uid="{00000000-0005-0000-0000-0000945C0000}"/>
    <cellStyle name="40% - Accent1 3 2 3 2" xfId="30836" hidden="1" xr:uid="{00000000-0005-0000-0000-0000955C0000}"/>
    <cellStyle name="40% - Accent1 3 2 3 2" xfId="31848" hidden="1" xr:uid="{00000000-0005-0000-0000-0000965C0000}"/>
    <cellStyle name="40% - Accent1 3 2 3 2" xfId="33257" hidden="1" xr:uid="{00000000-0005-0000-0000-0000975C0000}"/>
    <cellStyle name="40% - Accent1 3 2 3 2" xfId="33372" hidden="1" xr:uid="{00000000-0005-0000-0000-0000985C0000}"/>
    <cellStyle name="40% - Accent1 3 2 3 2" xfId="34095" hidden="1" xr:uid="{00000000-0005-0000-0000-0000995C0000}"/>
    <cellStyle name="40% - Accent1 3 2 3 2" xfId="34268" hidden="1" xr:uid="{00000000-0005-0000-0000-00009A5C0000}"/>
    <cellStyle name="40% - Accent1 3 2 3 2" xfId="34661" hidden="1" xr:uid="{00000000-0005-0000-0000-00009B5C0000}"/>
    <cellStyle name="40% - Accent1 3 2 3 2" xfId="34809" hidden="1" xr:uid="{00000000-0005-0000-0000-00009C5C0000}"/>
    <cellStyle name="40% - Accent1 3 2 3 2" xfId="35147" hidden="1" xr:uid="{00000000-0005-0000-0000-00009D5C0000}"/>
    <cellStyle name="40% - Accent1 3 2 3 2" xfId="35484" hidden="1" xr:uid="{00000000-0005-0000-0000-00009E5C0000}"/>
    <cellStyle name="40% - Accent1 3 2 3 2" xfId="36049" hidden="1" xr:uid="{00000000-0005-0000-0000-00009F5C0000}"/>
    <cellStyle name="40% - Accent1 3 2 3 2" xfId="36164" hidden="1" xr:uid="{00000000-0005-0000-0000-0000A05C0000}"/>
    <cellStyle name="40% - Accent1 3 2 3 2" xfId="36887" hidden="1" xr:uid="{00000000-0005-0000-0000-0000A15C0000}"/>
    <cellStyle name="40% - Accent1 3 2 3 2" xfId="37060" hidden="1" xr:uid="{00000000-0005-0000-0000-0000A25C0000}"/>
    <cellStyle name="40% - Accent1 3 2 3 2" xfId="37453" hidden="1" xr:uid="{00000000-0005-0000-0000-0000A35C0000}"/>
    <cellStyle name="40% - Accent1 3 2 3 2" xfId="37601" hidden="1" xr:uid="{00000000-0005-0000-0000-0000A45C0000}"/>
    <cellStyle name="40% - Accent1 3 2 3 2" xfId="37939" hidden="1" xr:uid="{00000000-0005-0000-0000-0000A55C0000}"/>
    <cellStyle name="40% - Accent1 3 2 3 2" xfId="38276" hidden="1" xr:uid="{00000000-0005-0000-0000-0000A65C0000}"/>
    <cellStyle name="40% - Accent1 3 2 3 2" xfId="32331" hidden="1" xr:uid="{00000000-0005-0000-0000-0000A75C0000}"/>
    <cellStyle name="40% - Accent1 3 2 3 2" xfId="31961" hidden="1" xr:uid="{00000000-0005-0000-0000-0000A85C0000}"/>
    <cellStyle name="40% - Accent1 3 2 3 2" xfId="29808" hidden="1" xr:uid="{00000000-0005-0000-0000-0000A95C0000}"/>
    <cellStyle name="40% - Accent1 3 2 3 2" xfId="29276" hidden="1" xr:uid="{00000000-0005-0000-0000-0000AA5C0000}"/>
    <cellStyle name="40% - Accent1 3 2 3 2" xfId="28160" hidden="1" xr:uid="{00000000-0005-0000-0000-0000AB5C0000}"/>
    <cellStyle name="40% - Accent1 3 2 3 2" xfId="27695" hidden="1" xr:uid="{00000000-0005-0000-0000-0000AC5C0000}"/>
    <cellStyle name="40% - Accent1 3 2 3 2" xfId="26492" hidden="1" xr:uid="{00000000-0005-0000-0000-0000AD5C0000}"/>
    <cellStyle name="40% - Accent1 3 2 3 2" xfId="25421" hidden="1" xr:uid="{00000000-0005-0000-0000-0000AE5C0000}"/>
    <cellStyle name="40% - Accent1 3 2 3 2" xfId="39412" hidden="1" xr:uid="{00000000-0005-0000-0000-0000AF5C0000}"/>
    <cellStyle name="40% - Accent1 3 2 3 2" xfId="39527" hidden="1" xr:uid="{00000000-0005-0000-0000-0000B05C0000}"/>
    <cellStyle name="40% - Accent1 3 2 3 2" xfId="40250" hidden="1" xr:uid="{00000000-0005-0000-0000-0000B15C0000}"/>
    <cellStyle name="40% - Accent1 3 2 3 2" xfId="40423" hidden="1" xr:uid="{00000000-0005-0000-0000-0000B25C0000}"/>
    <cellStyle name="40% - Accent1 3 2 3 2" xfId="40816" hidden="1" xr:uid="{00000000-0005-0000-0000-0000B35C0000}"/>
    <cellStyle name="40% - Accent1 3 2 3 2" xfId="40964" hidden="1" xr:uid="{00000000-0005-0000-0000-0000B45C0000}"/>
    <cellStyle name="40% - Accent1 3 2 3 2" xfId="41302" hidden="1" xr:uid="{00000000-0005-0000-0000-0000B55C0000}"/>
    <cellStyle name="40% - Accent1 3 2 3 2" xfId="41639" hidden="1" xr:uid="{00000000-0005-0000-0000-0000B65C0000}"/>
    <cellStyle name="40% - Accent1 3 2 3 2" xfId="42204" hidden="1" xr:uid="{00000000-0005-0000-0000-0000B75C0000}"/>
    <cellStyle name="40% - Accent1 3 2 3 2" xfId="42319" hidden="1" xr:uid="{00000000-0005-0000-0000-0000B85C0000}"/>
    <cellStyle name="40% - Accent1 3 2 3 2" xfId="43042" hidden="1" xr:uid="{00000000-0005-0000-0000-0000B95C0000}"/>
    <cellStyle name="40% - Accent1 3 2 3 2" xfId="43215" hidden="1" xr:uid="{00000000-0005-0000-0000-0000BA5C0000}"/>
    <cellStyle name="40% - Accent1 3 2 3 2" xfId="43608" hidden="1" xr:uid="{00000000-0005-0000-0000-0000BB5C0000}"/>
    <cellStyle name="40% - Accent1 3 2 3 2" xfId="43756" hidden="1" xr:uid="{00000000-0005-0000-0000-0000BC5C0000}"/>
    <cellStyle name="40% - Accent1 3 2 3 2" xfId="44094" hidden="1" xr:uid="{00000000-0005-0000-0000-0000BD5C0000}"/>
    <cellStyle name="40% - Accent1 3 2 3 2" xfId="44431" hidden="1" xr:uid="{00000000-0005-0000-0000-0000BE5C0000}"/>
    <cellStyle name="40% - Accent1 3 2 3 2" xfId="38594" hidden="1" xr:uid="{00000000-0005-0000-0000-0000BF5C0000}"/>
    <cellStyle name="40% - Accent1 3 2 3 2" xfId="32757" hidden="1" xr:uid="{00000000-0005-0000-0000-0000C05C0000}"/>
    <cellStyle name="40% - Accent1 3 2 3 2" xfId="30255" hidden="1" xr:uid="{00000000-0005-0000-0000-0000C15C0000}"/>
    <cellStyle name="40% - Accent1 3 2 3 2" xfId="29613" hidden="1" xr:uid="{00000000-0005-0000-0000-0000C25C0000}"/>
    <cellStyle name="40% - Accent1 3 2 3 2" xfId="28395" hidden="1" xr:uid="{00000000-0005-0000-0000-0000C35C0000}"/>
    <cellStyle name="40% - Accent1 3 2 3 2" xfId="27825" hidden="1" xr:uid="{00000000-0005-0000-0000-0000C45C0000}"/>
    <cellStyle name="40% - Accent1 3 2 3 2" xfId="26664" hidden="1" xr:uid="{00000000-0005-0000-0000-0000C55C0000}"/>
    <cellStyle name="40% - Accent1 3 2 3 2" xfId="25563" hidden="1" xr:uid="{00000000-0005-0000-0000-0000C65C0000}"/>
    <cellStyle name="40% - Accent1 3 2 3 2" xfId="45134" hidden="1" xr:uid="{00000000-0005-0000-0000-0000C75C0000}"/>
    <cellStyle name="40% - Accent1 3 2 3 2" xfId="45249" hidden="1" xr:uid="{00000000-0005-0000-0000-0000C85C0000}"/>
    <cellStyle name="40% - Accent1 3 2 3 2" xfId="45972" hidden="1" xr:uid="{00000000-0005-0000-0000-0000C95C0000}"/>
    <cellStyle name="40% - Accent1 3 2 3 2" xfId="46145" hidden="1" xr:uid="{00000000-0005-0000-0000-0000CA5C0000}"/>
    <cellStyle name="40% - Accent1 3 2 3 2" xfId="46538" hidden="1" xr:uid="{00000000-0005-0000-0000-0000CB5C0000}"/>
    <cellStyle name="40% - Accent1 3 2 3 2" xfId="46686" hidden="1" xr:uid="{00000000-0005-0000-0000-0000CC5C0000}"/>
    <cellStyle name="40% - Accent1 3 2 3 2" xfId="47024" hidden="1" xr:uid="{00000000-0005-0000-0000-0000CD5C0000}"/>
    <cellStyle name="40% - Accent1 3 2 3 2" xfId="47361" hidden="1" xr:uid="{00000000-0005-0000-0000-0000CE5C0000}"/>
    <cellStyle name="40% - Accent1 3 2 3 2" xfId="47926" hidden="1" xr:uid="{00000000-0005-0000-0000-0000CF5C0000}"/>
    <cellStyle name="40% - Accent1 3 2 3 2" xfId="48041" hidden="1" xr:uid="{00000000-0005-0000-0000-0000D05C0000}"/>
    <cellStyle name="40% - Accent1 3 2 3 2" xfId="48764" hidden="1" xr:uid="{00000000-0005-0000-0000-0000D15C0000}"/>
    <cellStyle name="40% - Accent1 3 2 3 2" xfId="48937" hidden="1" xr:uid="{00000000-0005-0000-0000-0000D25C0000}"/>
    <cellStyle name="40% - Accent1 3 2 3 2" xfId="49330" hidden="1" xr:uid="{00000000-0005-0000-0000-0000D35C0000}"/>
    <cellStyle name="40% - Accent1 3 2 3 2" xfId="49478" hidden="1" xr:uid="{00000000-0005-0000-0000-0000D45C0000}"/>
    <cellStyle name="40% - Accent1 3 2 3 2" xfId="49816" hidden="1" xr:uid="{00000000-0005-0000-0000-0000D55C0000}"/>
    <cellStyle name="40% - Accent1 3 2 3 2" xfId="50153" hidden="1" xr:uid="{00000000-0005-0000-0000-0000D65C0000}"/>
    <cellStyle name="40% - Accent1 3 2 4 2" xfId="643" hidden="1" xr:uid="{00000000-0005-0000-0000-0000D75C0000}"/>
    <cellStyle name="40% - Accent1 3 2 4 2" xfId="827" hidden="1" xr:uid="{00000000-0005-0000-0000-0000D85C0000}"/>
    <cellStyle name="40% - Accent1 3 2 4 2" xfId="2845" hidden="1" xr:uid="{00000000-0005-0000-0000-0000D95C0000}"/>
    <cellStyle name="40% - Accent1 3 2 4 2" xfId="3209" hidden="1" xr:uid="{00000000-0005-0000-0000-0000DA5C0000}"/>
    <cellStyle name="40% - Accent1 3 2 4 2" xfId="4373" hidden="1" xr:uid="{00000000-0005-0000-0000-0000DB5C0000}"/>
    <cellStyle name="40% - Accent1 3 2 4 2" xfId="4829" hidden="1" xr:uid="{00000000-0005-0000-0000-0000DC5C0000}"/>
    <cellStyle name="40% - Accent1 3 2 4 2" xfId="5671" hidden="1" xr:uid="{00000000-0005-0000-0000-0000DD5C0000}"/>
    <cellStyle name="40% - Accent1 3 2 4 2" xfId="6683" hidden="1" xr:uid="{00000000-0005-0000-0000-0000DE5C0000}"/>
    <cellStyle name="40% - Accent1 3 2 4 2" xfId="8092" hidden="1" xr:uid="{00000000-0005-0000-0000-0000DF5C0000}"/>
    <cellStyle name="40% - Accent1 3 2 4 2" xfId="8207" hidden="1" xr:uid="{00000000-0005-0000-0000-0000E05C0000}"/>
    <cellStyle name="40% - Accent1 3 2 4 2" xfId="8930" hidden="1" xr:uid="{00000000-0005-0000-0000-0000E15C0000}"/>
    <cellStyle name="40% - Accent1 3 2 4 2" xfId="9103" hidden="1" xr:uid="{00000000-0005-0000-0000-0000E25C0000}"/>
    <cellStyle name="40% - Accent1 3 2 4 2" xfId="9496" hidden="1" xr:uid="{00000000-0005-0000-0000-0000E35C0000}"/>
    <cellStyle name="40% - Accent1 3 2 4 2" xfId="9644" hidden="1" xr:uid="{00000000-0005-0000-0000-0000E45C0000}"/>
    <cellStyle name="40% - Accent1 3 2 4 2" xfId="9982" hidden="1" xr:uid="{00000000-0005-0000-0000-0000E55C0000}"/>
    <cellStyle name="40% - Accent1 3 2 4 2" xfId="10319" hidden="1" xr:uid="{00000000-0005-0000-0000-0000E65C0000}"/>
    <cellStyle name="40% - Accent1 3 2 4 2" xfId="10884" hidden="1" xr:uid="{00000000-0005-0000-0000-0000E75C0000}"/>
    <cellStyle name="40% - Accent1 3 2 4 2" xfId="10999" hidden="1" xr:uid="{00000000-0005-0000-0000-0000E85C0000}"/>
    <cellStyle name="40% - Accent1 3 2 4 2" xfId="11722" hidden="1" xr:uid="{00000000-0005-0000-0000-0000E95C0000}"/>
    <cellStyle name="40% - Accent1 3 2 4 2" xfId="11895" hidden="1" xr:uid="{00000000-0005-0000-0000-0000EA5C0000}"/>
    <cellStyle name="40% - Accent1 3 2 4 2" xfId="12288" hidden="1" xr:uid="{00000000-0005-0000-0000-0000EB5C0000}"/>
    <cellStyle name="40% - Accent1 3 2 4 2" xfId="12436" hidden="1" xr:uid="{00000000-0005-0000-0000-0000EC5C0000}"/>
    <cellStyle name="40% - Accent1 3 2 4 2" xfId="12774" hidden="1" xr:uid="{00000000-0005-0000-0000-0000ED5C0000}"/>
    <cellStyle name="40% - Accent1 3 2 4 2" xfId="13111" hidden="1" xr:uid="{00000000-0005-0000-0000-0000EE5C0000}"/>
    <cellStyle name="40% - Accent1 3 2 4 2" xfId="7241" hidden="1" xr:uid="{00000000-0005-0000-0000-0000EF5C0000}"/>
    <cellStyle name="40% - Accent1 3 2 4 2" xfId="6870" hidden="1" xr:uid="{00000000-0005-0000-0000-0000F05C0000}"/>
    <cellStyle name="40% - Accent1 3 2 4 2" xfId="4717" hidden="1" xr:uid="{00000000-0005-0000-0000-0000F15C0000}"/>
    <cellStyle name="40% - Accent1 3 2 4 2" xfId="4185" hidden="1" xr:uid="{00000000-0005-0000-0000-0000F25C0000}"/>
    <cellStyle name="40% - Accent1 3 2 4 2" xfId="3071" hidden="1" xr:uid="{00000000-0005-0000-0000-0000F35C0000}"/>
    <cellStyle name="40% - Accent1 3 2 4 2" xfId="2604" hidden="1" xr:uid="{00000000-0005-0000-0000-0000F45C0000}"/>
    <cellStyle name="40% - Accent1 3 2 4 2" xfId="1406" hidden="1" xr:uid="{00000000-0005-0000-0000-0000F55C0000}"/>
    <cellStyle name="40% - Accent1 3 2 4 2" xfId="350" hidden="1" xr:uid="{00000000-0005-0000-0000-0000F65C0000}"/>
    <cellStyle name="40% - Accent1 3 2 4 2" xfId="14247" hidden="1" xr:uid="{00000000-0005-0000-0000-0000F75C0000}"/>
    <cellStyle name="40% - Accent1 3 2 4 2" xfId="14362" hidden="1" xr:uid="{00000000-0005-0000-0000-0000F85C0000}"/>
    <cellStyle name="40% - Accent1 3 2 4 2" xfId="15085" hidden="1" xr:uid="{00000000-0005-0000-0000-0000F95C0000}"/>
    <cellStyle name="40% - Accent1 3 2 4 2" xfId="15258" hidden="1" xr:uid="{00000000-0005-0000-0000-0000FA5C0000}"/>
    <cellStyle name="40% - Accent1 3 2 4 2" xfId="15651" hidden="1" xr:uid="{00000000-0005-0000-0000-0000FB5C0000}"/>
    <cellStyle name="40% - Accent1 3 2 4 2" xfId="15799" hidden="1" xr:uid="{00000000-0005-0000-0000-0000FC5C0000}"/>
    <cellStyle name="40% - Accent1 3 2 4 2" xfId="16137" hidden="1" xr:uid="{00000000-0005-0000-0000-0000FD5C0000}"/>
    <cellStyle name="40% - Accent1 3 2 4 2" xfId="16474" hidden="1" xr:uid="{00000000-0005-0000-0000-0000FE5C0000}"/>
    <cellStyle name="40% - Accent1 3 2 4 2" xfId="17039" hidden="1" xr:uid="{00000000-0005-0000-0000-0000FF5C0000}"/>
    <cellStyle name="40% - Accent1 3 2 4 2" xfId="17154" hidden="1" xr:uid="{00000000-0005-0000-0000-0000005D0000}"/>
    <cellStyle name="40% - Accent1 3 2 4 2" xfId="17877" hidden="1" xr:uid="{00000000-0005-0000-0000-0000015D0000}"/>
    <cellStyle name="40% - Accent1 3 2 4 2" xfId="18050" hidden="1" xr:uid="{00000000-0005-0000-0000-0000025D0000}"/>
    <cellStyle name="40% - Accent1 3 2 4 2" xfId="18443" hidden="1" xr:uid="{00000000-0005-0000-0000-0000035D0000}"/>
    <cellStyle name="40% - Accent1 3 2 4 2" xfId="18591" hidden="1" xr:uid="{00000000-0005-0000-0000-0000045D0000}"/>
    <cellStyle name="40% - Accent1 3 2 4 2" xfId="18929" hidden="1" xr:uid="{00000000-0005-0000-0000-0000055D0000}"/>
    <cellStyle name="40% - Accent1 3 2 4 2" xfId="19266" hidden="1" xr:uid="{00000000-0005-0000-0000-0000065D0000}"/>
    <cellStyle name="40% - Accent1 3 2 4 2" xfId="13504" hidden="1" xr:uid="{00000000-0005-0000-0000-0000075D0000}"/>
    <cellStyle name="40% - Accent1 3 2 4 2" xfId="7666" hidden="1" xr:uid="{00000000-0005-0000-0000-0000085D0000}"/>
    <cellStyle name="40% - Accent1 3 2 4 2" xfId="5173" hidden="1" xr:uid="{00000000-0005-0000-0000-0000095D0000}"/>
    <cellStyle name="40% - Accent1 3 2 4 2" xfId="4531" hidden="1" xr:uid="{00000000-0005-0000-0000-00000A5D0000}"/>
    <cellStyle name="40% - Accent1 3 2 4 2" xfId="3305" hidden="1" xr:uid="{00000000-0005-0000-0000-00000B5D0000}"/>
    <cellStyle name="40% - Accent1 3 2 4 2" xfId="2737" hidden="1" xr:uid="{00000000-0005-0000-0000-00000C5D0000}"/>
    <cellStyle name="40% - Accent1 3 2 4 2" xfId="1580" hidden="1" xr:uid="{00000000-0005-0000-0000-00000D5D0000}"/>
    <cellStyle name="40% - Accent1 3 2 4 2" xfId="477" hidden="1" xr:uid="{00000000-0005-0000-0000-00000E5D0000}"/>
    <cellStyle name="40% - Accent1 3 2 4 2" xfId="19969" hidden="1" xr:uid="{00000000-0005-0000-0000-00000F5D0000}"/>
    <cellStyle name="40% - Accent1 3 2 4 2" xfId="20084" hidden="1" xr:uid="{00000000-0005-0000-0000-0000105D0000}"/>
    <cellStyle name="40% - Accent1 3 2 4 2" xfId="20807" hidden="1" xr:uid="{00000000-0005-0000-0000-0000115D0000}"/>
    <cellStyle name="40% - Accent1 3 2 4 2" xfId="20980" hidden="1" xr:uid="{00000000-0005-0000-0000-0000125D0000}"/>
    <cellStyle name="40% - Accent1 3 2 4 2" xfId="21373" hidden="1" xr:uid="{00000000-0005-0000-0000-0000135D0000}"/>
    <cellStyle name="40% - Accent1 3 2 4 2" xfId="21521" hidden="1" xr:uid="{00000000-0005-0000-0000-0000145D0000}"/>
    <cellStyle name="40% - Accent1 3 2 4 2" xfId="21859" hidden="1" xr:uid="{00000000-0005-0000-0000-0000155D0000}"/>
    <cellStyle name="40% - Accent1 3 2 4 2" xfId="22196" hidden="1" xr:uid="{00000000-0005-0000-0000-0000165D0000}"/>
    <cellStyle name="40% - Accent1 3 2 4 2" xfId="22761" hidden="1" xr:uid="{00000000-0005-0000-0000-0000175D0000}"/>
    <cellStyle name="40% - Accent1 3 2 4 2" xfId="22876" hidden="1" xr:uid="{00000000-0005-0000-0000-0000185D0000}"/>
    <cellStyle name="40% - Accent1 3 2 4 2" xfId="23599" hidden="1" xr:uid="{00000000-0005-0000-0000-0000195D0000}"/>
    <cellStyle name="40% - Accent1 3 2 4 2" xfId="23772" hidden="1" xr:uid="{00000000-0005-0000-0000-00001A5D0000}"/>
    <cellStyle name="40% - Accent1 3 2 4 2" xfId="24165" hidden="1" xr:uid="{00000000-0005-0000-0000-00001B5D0000}"/>
    <cellStyle name="40% - Accent1 3 2 4 2" xfId="24313" hidden="1" xr:uid="{00000000-0005-0000-0000-00001C5D0000}"/>
    <cellStyle name="40% - Accent1 3 2 4 2" xfId="24651" hidden="1" xr:uid="{00000000-0005-0000-0000-00001D5D0000}"/>
    <cellStyle name="40% - Accent1 3 2 4 2" xfId="24988" hidden="1" xr:uid="{00000000-0005-0000-0000-00001E5D0000}"/>
    <cellStyle name="40% - Accent1 3 2 4 2" xfId="25771" hidden="1" xr:uid="{00000000-0005-0000-0000-00001F5D0000}"/>
    <cellStyle name="40% - Accent1 3 2 4 2" xfId="25955" hidden="1" xr:uid="{00000000-0005-0000-0000-0000205D0000}"/>
    <cellStyle name="40% - Accent1 3 2 4 2" xfId="27973" hidden="1" xr:uid="{00000000-0005-0000-0000-0000215D0000}"/>
    <cellStyle name="40% - Accent1 3 2 4 2" xfId="28337" hidden="1" xr:uid="{00000000-0005-0000-0000-0000225D0000}"/>
    <cellStyle name="40% - Accent1 3 2 4 2" xfId="29501" hidden="1" xr:uid="{00000000-0005-0000-0000-0000235D0000}"/>
    <cellStyle name="40% - Accent1 3 2 4 2" xfId="29957" hidden="1" xr:uid="{00000000-0005-0000-0000-0000245D0000}"/>
    <cellStyle name="40% - Accent1 3 2 4 2" xfId="30799" hidden="1" xr:uid="{00000000-0005-0000-0000-0000255D0000}"/>
    <cellStyle name="40% - Accent1 3 2 4 2" xfId="31811" hidden="1" xr:uid="{00000000-0005-0000-0000-0000265D0000}"/>
    <cellStyle name="40% - Accent1 3 2 4 2" xfId="33220" hidden="1" xr:uid="{00000000-0005-0000-0000-0000275D0000}"/>
    <cellStyle name="40% - Accent1 3 2 4 2" xfId="33335" hidden="1" xr:uid="{00000000-0005-0000-0000-0000285D0000}"/>
    <cellStyle name="40% - Accent1 3 2 4 2" xfId="34058" hidden="1" xr:uid="{00000000-0005-0000-0000-0000295D0000}"/>
    <cellStyle name="40% - Accent1 3 2 4 2" xfId="34231" hidden="1" xr:uid="{00000000-0005-0000-0000-00002A5D0000}"/>
    <cellStyle name="40% - Accent1 3 2 4 2" xfId="34624" hidden="1" xr:uid="{00000000-0005-0000-0000-00002B5D0000}"/>
    <cellStyle name="40% - Accent1 3 2 4 2" xfId="34772" hidden="1" xr:uid="{00000000-0005-0000-0000-00002C5D0000}"/>
    <cellStyle name="40% - Accent1 3 2 4 2" xfId="35110" hidden="1" xr:uid="{00000000-0005-0000-0000-00002D5D0000}"/>
    <cellStyle name="40% - Accent1 3 2 4 2" xfId="35447" hidden="1" xr:uid="{00000000-0005-0000-0000-00002E5D0000}"/>
    <cellStyle name="40% - Accent1 3 2 4 2" xfId="36012" hidden="1" xr:uid="{00000000-0005-0000-0000-00002F5D0000}"/>
    <cellStyle name="40% - Accent1 3 2 4 2" xfId="36127" hidden="1" xr:uid="{00000000-0005-0000-0000-0000305D0000}"/>
    <cellStyle name="40% - Accent1 3 2 4 2" xfId="36850" hidden="1" xr:uid="{00000000-0005-0000-0000-0000315D0000}"/>
    <cellStyle name="40% - Accent1 3 2 4 2" xfId="37023" hidden="1" xr:uid="{00000000-0005-0000-0000-0000325D0000}"/>
    <cellStyle name="40% - Accent1 3 2 4 2" xfId="37416" hidden="1" xr:uid="{00000000-0005-0000-0000-0000335D0000}"/>
    <cellStyle name="40% - Accent1 3 2 4 2" xfId="37564" hidden="1" xr:uid="{00000000-0005-0000-0000-0000345D0000}"/>
    <cellStyle name="40% - Accent1 3 2 4 2" xfId="37902" hidden="1" xr:uid="{00000000-0005-0000-0000-0000355D0000}"/>
    <cellStyle name="40% - Accent1 3 2 4 2" xfId="38239" hidden="1" xr:uid="{00000000-0005-0000-0000-0000365D0000}"/>
    <cellStyle name="40% - Accent1 3 2 4 2" xfId="32369" hidden="1" xr:uid="{00000000-0005-0000-0000-0000375D0000}"/>
    <cellStyle name="40% - Accent1 3 2 4 2" xfId="31998" hidden="1" xr:uid="{00000000-0005-0000-0000-0000385D0000}"/>
    <cellStyle name="40% - Accent1 3 2 4 2" xfId="29845" hidden="1" xr:uid="{00000000-0005-0000-0000-0000395D0000}"/>
    <cellStyle name="40% - Accent1 3 2 4 2" xfId="29313" hidden="1" xr:uid="{00000000-0005-0000-0000-00003A5D0000}"/>
    <cellStyle name="40% - Accent1 3 2 4 2" xfId="28199" hidden="1" xr:uid="{00000000-0005-0000-0000-00003B5D0000}"/>
    <cellStyle name="40% - Accent1 3 2 4 2" xfId="27732" hidden="1" xr:uid="{00000000-0005-0000-0000-00003C5D0000}"/>
    <cellStyle name="40% - Accent1 3 2 4 2" xfId="26534" hidden="1" xr:uid="{00000000-0005-0000-0000-00003D5D0000}"/>
    <cellStyle name="40% - Accent1 3 2 4 2" xfId="25478" hidden="1" xr:uid="{00000000-0005-0000-0000-00003E5D0000}"/>
    <cellStyle name="40% - Accent1 3 2 4 2" xfId="39375" hidden="1" xr:uid="{00000000-0005-0000-0000-00003F5D0000}"/>
    <cellStyle name="40% - Accent1 3 2 4 2" xfId="39490" hidden="1" xr:uid="{00000000-0005-0000-0000-0000405D0000}"/>
    <cellStyle name="40% - Accent1 3 2 4 2" xfId="40213" hidden="1" xr:uid="{00000000-0005-0000-0000-0000415D0000}"/>
    <cellStyle name="40% - Accent1 3 2 4 2" xfId="40386" hidden="1" xr:uid="{00000000-0005-0000-0000-0000425D0000}"/>
    <cellStyle name="40% - Accent1 3 2 4 2" xfId="40779" hidden="1" xr:uid="{00000000-0005-0000-0000-0000435D0000}"/>
    <cellStyle name="40% - Accent1 3 2 4 2" xfId="40927" hidden="1" xr:uid="{00000000-0005-0000-0000-0000445D0000}"/>
    <cellStyle name="40% - Accent1 3 2 4 2" xfId="41265" hidden="1" xr:uid="{00000000-0005-0000-0000-0000455D0000}"/>
    <cellStyle name="40% - Accent1 3 2 4 2" xfId="41602" hidden="1" xr:uid="{00000000-0005-0000-0000-0000465D0000}"/>
    <cellStyle name="40% - Accent1 3 2 4 2" xfId="42167" hidden="1" xr:uid="{00000000-0005-0000-0000-0000475D0000}"/>
    <cellStyle name="40% - Accent1 3 2 4 2" xfId="42282" hidden="1" xr:uid="{00000000-0005-0000-0000-0000485D0000}"/>
    <cellStyle name="40% - Accent1 3 2 4 2" xfId="43005" hidden="1" xr:uid="{00000000-0005-0000-0000-0000495D0000}"/>
    <cellStyle name="40% - Accent1 3 2 4 2" xfId="43178" hidden="1" xr:uid="{00000000-0005-0000-0000-00004A5D0000}"/>
    <cellStyle name="40% - Accent1 3 2 4 2" xfId="43571" hidden="1" xr:uid="{00000000-0005-0000-0000-00004B5D0000}"/>
    <cellStyle name="40% - Accent1 3 2 4 2" xfId="43719" hidden="1" xr:uid="{00000000-0005-0000-0000-00004C5D0000}"/>
    <cellStyle name="40% - Accent1 3 2 4 2" xfId="44057" hidden="1" xr:uid="{00000000-0005-0000-0000-00004D5D0000}"/>
    <cellStyle name="40% - Accent1 3 2 4 2" xfId="44394" hidden="1" xr:uid="{00000000-0005-0000-0000-00004E5D0000}"/>
    <cellStyle name="40% - Accent1 3 2 4 2" xfId="38632" hidden="1" xr:uid="{00000000-0005-0000-0000-00004F5D0000}"/>
    <cellStyle name="40% - Accent1 3 2 4 2" xfId="32794" hidden="1" xr:uid="{00000000-0005-0000-0000-0000505D0000}"/>
    <cellStyle name="40% - Accent1 3 2 4 2" xfId="30301" hidden="1" xr:uid="{00000000-0005-0000-0000-0000515D0000}"/>
    <cellStyle name="40% - Accent1 3 2 4 2" xfId="29659" hidden="1" xr:uid="{00000000-0005-0000-0000-0000525D0000}"/>
    <cellStyle name="40% - Accent1 3 2 4 2" xfId="28433" hidden="1" xr:uid="{00000000-0005-0000-0000-0000535D0000}"/>
    <cellStyle name="40% - Accent1 3 2 4 2" xfId="27865" hidden="1" xr:uid="{00000000-0005-0000-0000-0000545D0000}"/>
    <cellStyle name="40% - Accent1 3 2 4 2" xfId="26708" hidden="1" xr:uid="{00000000-0005-0000-0000-0000555D0000}"/>
    <cellStyle name="40% - Accent1 3 2 4 2" xfId="25605" hidden="1" xr:uid="{00000000-0005-0000-0000-0000565D0000}"/>
    <cellStyle name="40% - Accent1 3 2 4 2" xfId="45097" hidden="1" xr:uid="{00000000-0005-0000-0000-0000575D0000}"/>
    <cellStyle name="40% - Accent1 3 2 4 2" xfId="45212" hidden="1" xr:uid="{00000000-0005-0000-0000-0000585D0000}"/>
    <cellStyle name="40% - Accent1 3 2 4 2" xfId="45935" hidden="1" xr:uid="{00000000-0005-0000-0000-0000595D0000}"/>
    <cellStyle name="40% - Accent1 3 2 4 2" xfId="46108" hidden="1" xr:uid="{00000000-0005-0000-0000-00005A5D0000}"/>
    <cellStyle name="40% - Accent1 3 2 4 2" xfId="46501" hidden="1" xr:uid="{00000000-0005-0000-0000-00005B5D0000}"/>
    <cellStyle name="40% - Accent1 3 2 4 2" xfId="46649" hidden="1" xr:uid="{00000000-0005-0000-0000-00005C5D0000}"/>
    <cellStyle name="40% - Accent1 3 2 4 2" xfId="46987" hidden="1" xr:uid="{00000000-0005-0000-0000-00005D5D0000}"/>
    <cellStyle name="40% - Accent1 3 2 4 2" xfId="47324" hidden="1" xr:uid="{00000000-0005-0000-0000-00005E5D0000}"/>
    <cellStyle name="40% - Accent1 3 2 4 2" xfId="47889" hidden="1" xr:uid="{00000000-0005-0000-0000-00005F5D0000}"/>
    <cellStyle name="40% - Accent1 3 2 4 2" xfId="48004" hidden="1" xr:uid="{00000000-0005-0000-0000-0000605D0000}"/>
    <cellStyle name="40% - Accent1 3 2 4 2" xfId="48727" hidden="1" xr:uid="{00000000-0005-0000-0000-0000615D0000}"/>
    <cellStyle name="40% - Accent1 3 2 4 2" xfId="48900" hidden="1" xr:uid="{00000000-0005-0000-0000-0000625D0000}"/>
    <cellStyle name="40% - Accent1 3 2 4 2" xfId="49293" hidden="1" xr:uid="{00000000-0005-0000-0000-0000635D0000}"/>
    <cellStyle name="40% - Accent1 3 2 4 2" xfId="49441" hidden="1" xr:uid="{00000000-0005-0000-0000-0000645D0000}"/>
    <cellStyle name="40% - Accent1 3 2 4 2" xfId="49779" hidden="1" xr:uid="{00000000-0005-0000-0000-0000655D0000}"/>
    <cellStyle name="40% - Accent1 3 2 4 2" xfId="50116" hidden="1" xr:uid="{00000000-0005-0000-0000-0000665D0000}"/>
    <cellStyle name="40% - Accent1 3 3 3 2" xfId="642" hidden="1" xr:uid="{00000000-0005-0000-0000-0000675D0000}"/>
    <cellStyle name="40% - Accent1 3 3 3 2" xfId="826" hidden="1" xr:uid="{00000000-0005-0000-0000-0000685D0000}"/>
    <cellStyle name="40% - Accent1 3 3 3 2" xfId="2844" hidden="1" xr:uid="{00000000-0005-0000-0000-0000695D0000}"/>
    <cellStyle name="40% - Accent1 3 3 3 2" xfId="3208" hidden="1" xr:uid="{00000000-0005-0000-0000-00006A5D0000}"/>
    <cellStyle name="40% - Accent1 3 3 3 2" xfId="4372" hidden="1" xr:uid="{00000000-0005-0000-0000-00006B5D0000}"/>
    <cellStyle name="40% - Accent1 3 3 3 2" xfId="4828" hidden="1" xr:uid="{00000000-0005-0000-0000-00006C5D0000}"/>
    <cellStyle name="40% - Accent1 3 3 3 2" xfId="5670" hidden="1" xr:uid="{00000000-0005-0000-0000-00006D5D0000}"/>
    <cellStyle name="40% - Accent1 3 3 3 2" xfId="6682" hidden="1" xr:uid="{00000000-0005-0000-0000-00006E5D0000}"/>
    <cellStyle name="40% - Accent1 3 3 3 2" xfId="8091" hidden="1" xr:uid="{00000000-0005-0000-0000-00006F5D0000}"/>
    <cellStyle name="40% - Accent1 3 3 3 2" xfId="8206" hidden="1" xr:uid="{00000000-0005-0000-0000-0000705D0000}"/>
    <cellStyle name="40% - Accent1 3 3 3 2" xfId="8929" hidden="1" xr:uid="{00000000-0005-0000-0000-0000715D0000}"/>
    <cellStyle name="40% - Accent1 3 3 3 2" xfId="9102" hidden="1" xr:uid="{00000000-0005-0000-0000-0000725D0000}"/>
    <cellStyle name="40% - Accent1 3 3 3 2" xfId="9495" hidden="1" xr:uid="{00000000-0005-0000-0000-0000735D0000}"/>
    <cellStyle name="40% - Accent1 3 3 3 2" xfId="9643" hidden="1" xr:uid="{00000000-0005-0000-0000-0000745D0000}"/>
    <cellStyle name="40% - Accent1 3 3 3 2" xfId="9981" hidden="1" xr:uid="{00000000-0005-0000-0000-0000755D0000}"/>
    <cellStyle name="40% - Accent1 3 3 3 2" xfId="10318" hidden="1" xr:uid="{00000000-0005-0000-0000-0000765D0000}"/>
    <cellStyle name="40% - Accent1 3 3 3 2" xfId="10883" hidden="1" xr:uid="{00000000-0005-0000-0000-0000775D0000}"/>
    <cellStyle name="40% - Accent1 3 3 3 2" xfId="10998" hidden="1" xr:uid="{00000000-0005-0000-0000-0000785D0000}"/>
    <cellStyle name="40% - Accent1 3 3 3 2" xfId="11721" hidden="1" xr:uid="{00000000-0005-0000-0000-0000795D0000}"/>
    <cellStyle name="40% - Accent1 3 3 3 2" xfId="11894" hidden="1" xr:uid="{00000000-0005-0000-0000-00007A5D0000}"/>
    <cellStyle name="40% - Accent1 3 3 3 2" xfId="12287" hidden="1" xr:uid="{00000000-0005-0000-0000-00007B5D0000}"/>
    <cellStyle name="40% - Accent1 3 3 3 2" xfId="12435" hidden="1" xr:uid="{00000000-0005-0000-0000-00007C5D0000}"/>
    <cellStyle name="40% - Accent1 3 3 3 2" xfId="12773" hidden="1" xr:uid="{00000000-0005-0000-0000-00007D5D0000}"/>
    <cellStyle name="40% - Accent1 3 3 3 2" xfId="13110" hidden="1" xr:uid="{00000000-0005-0000-0000-00007E5D0000}"/>
    <cellStyle name="40% - Accent1 3 3 3 2" xfId="7242" hidden="1" xr:uid="{00000000-0005-0000-0000-00007F5D0000}"/>
    <cellStyle name="40% - Accent1 3 3 3 2" xfId="6871" hidden="1" xr:uid="{00000000-0005-0000-0000-0000805D0000}"/>
    <cellStyle name="40% - Accent1 3 3 3 2" xfId="4718" hidden="1" xr:uid="{00000000-0005-0000-0000-0000815D0000}"/>
    <cellStyle name="40% - Accent1 3 3 3 2" xfId="4186" hidden="1" xr:uid="{00000000-0005-0000-0000-0000825D0000}"/>
    <cellStyle name="40% - Accent1 3 3 3 2" xfId="3072" hidden="1" xr:uid="{00000000-0005-0000-0000-0000835D0000}"/>
    <cellStyle name="40% - Accent1 3 3 3 2" xfId="2605" hidden="1" xr:uid="{00000000-0005-0000-0000-0000845D0000}"/>
    <cellStyle name="40% - Accent1 3 3 3 2" xfId="1407" hidden="1" xr:uid="{00000000-0005-0000-0000-0000855D0000}"/>
    <cellStyle name="40% - Accent1 3 3 3 2" xfId="351" hidden="1" xr:uid="{00000000-0005-0000-0000-0000865D0000}"/>
    <cellStyle name="40% - Accent1 3 3 3 2" xfId="14246" hidden="1" xr:uid="{00000000-0005-0000-0000-0000875D0000}"/>
    <cellStyle name="40% - Accent1 3 3 3 2" xfId="14361" hidden="1" xr:uid="{00000000-0005-0000-0000-0000885D0000}"/>
    <cellStyle name="40% - Accent1 3 3 3 2" xfId="15084" hidden="1" xr:uid="{00000000-0005-0000-0000-0000895D0000}"/>
    <cellStyle name="40% - Accent1 3 3 3 2" xfId="15257" hidden="1" xr:uid="{00000000-0005-0000-0000-00008A5D0000}"/>
    <cellStyle name="40% - Accent1 3 3 3 2" xfId="15650" hidden="1" xr:uid="{00000000-0005-0000-0000-00008B5D0000}"/>
    <cellStyle name="40% - Accent1 3 3 3 2" xfId="15798" hidden="1" xr:uid="{00000000-0005-0000-0000-00008C5D0000}"/>
    <cellStyle name="40% - Accent1 3 3 3 2" xfId="16136" hidden="1" xr:uid="{00000000-0005-0000-0000-00008D5D0000}"/>
    <cellStyle name="40% - Accent1 3 3 3 2" xfId="16473" hidden="1" xr:uid="{00000000-0005-0000-0000-00008E5D0000}"/>
    <cellStyle name="40% - Accent1 3 3 3 2" xfId="17038" hidden="1" xr:uid="{00000000-0005-0000-0000-00008F5D0000}"/>
    <cellStyle name="40% - Accent1 3 3 3 2" xfId="17153" hidden="1" xr:uid="{00000000-0005-0000-0000-0000905D0000}"/>
    <cellStyle name="40% - Accent1 3 3 3 2" xfId="17876" hidden="1" xr:uid="{00000000-0005-0000-0000-0000915D0000}"/>
    <cellStyle name="40% - Accent1 3 3 3 2" xfId="18049" hidden="1" xr:uid="{00000000-0005-0000-0000-0000925D0000}"/>
    <cellStyle name="40% - Accent1 3 3 3 2" xfId="18442" hidden="1" xr:uid="{00000000-0005-0000-0000-0000935D0000}"/>
    <cellStyle name="40% - Accent1 3 3 3 2" xfId="18590" hidden="1" xr:uid="{00000000-0005-0000-0000-0000945D0000}"/>
    <cellStyle name="40% - Accent1 3 3 3 2" xfId="18928" hidden="1" xr:uid="{00000000-0005-0000-0000-0000955D0000}"/>
    <cellStyle name="40% - Accent1 3 3 3 2" xfId="19265" hidden="1" xr:uid="{00000000-0005-0000-0000-0000965D0000}"/>
    <cellStyle name="40% - Accent1 3 3 3 2" xfId="13505" hidden="1" xr:uid="{00000000-0005-0000-0000-0000975D0000}"/>
    <cellStyle name="40% - Accent1 3 3 3 2" xfId="7667" hidden="1" xr:uid="{00000000-0005-0000-0000-0000985D0000}"/>
    <cellStyle name="40% - Accent1 3 3 3 2" xfId="5175" hidden="1" xr:uid="{00000000-0005-0000-0000-0000995D0000}"/>
    <cellStyle name="40% - Accent1 3 3 3 2" xfId="4532" hidden="1" xr:uid="{00000000-0005-0000-0000-00009A5D0000}"/>
    <cellStyle name="40% - Accent1 3 3 3 2" xfId="3306" hidden="1" xr:uid="{00000000-0005-0000-0000-00009B5D0000}"/>
    <cellStyle name="40% - Accent1 3 3 3 2" xfId="2738" hidden="1" xr:uid="{00000000-0005-0000-0000-00009C5D0000}"/>
    <cellStyle name="40% - Accent1 3 3 3 2" xfId="1581" hidden="1" xr:uid="{00000000-0005-0000-0000-00009D5D0000}"/>
    <cellStyle name="40% - Accent1 3 3 3 2" xfId="478" hidden="1" xr:uid="{00000000-0005-0000-0000-00009E5D0000}"/>
    <cellStyle name="40% - Accent1 3 3 3 2" xfId="19968" hidden="1" xr:uid="{00000000-0005-0000-0000-00009F5D0000}"/>
    <cellStyle name="40% - Accent1 3 3 3 2" xfId="20083" hidden="1" xr:uid="{00000000-0005-0000-0000-0000A05D0000}"/>
    <cellStyle name="40% - Accent1 3 3 3 2" xfId="20806" hidden="1" xr:uid="{00000000-0005-0000-0000-0000A15D0000}"/>
    <cellStyle name="40% - Accent1 3 3 3 2" xfId="20979" hidden="1" xr:uid="{00000000-0005-0000-0000-0000A25D0000}"/>
    <cellStyle name="40% - Accent1 3 3 3 2" xfId="21372" hidden="1" xr:uid="{00000000-0005-0000-0000-0000A35D0000}"/>
    <cellStyle name="40% - Accent1 3 3 3 2" xfId="21520" hidden="1" xr:uid="{00000000-0005-0000-0000-0000A45D0000}"/>
    <cellStyle name="40% - Accent1 3 3 3 2" xfId="21858" hidden="1" xr:uid="{00000000-0005-0000-0000-0000A55D0000}"/>
    <cellStyle name="40% - Accent1 3 3 3 2" xfId="22195" hidden="1" xr:uid="{00000000-0005-0000-0000-0000A65D0000}"/>
    <cellStyle name="40% - Accent1 3 3 3 2" xfId="22760" hidden="1" xr:uid="{00000000-0005-0000-0000-0000A75D0000}"/>
    <cellStyle name="40% - Accent1 3 3 3 2" xfId="22875" hidden="1" xr:uid="{00000000-0005-0000-0000-0000A85D0000}"/>
    <cellStyle name="40% - Accent1 3 3 3 2" xfId="23598" hidden="1" xr:uid="{00000000-0005-0000-0000-0000A95D0000}"/>
    <cellStyle name="40% - Accent1 3 3 3 2" xfId="23771" hidden="1" xr:uid="{00000000-0005-0000-0000-0000AA5D0000}"/>
    <cellStyle name="40% - Accent1 3 3 3 2" xfId="24164" hidden="1" xr:uid="{00000000-0005-0000-0000-0000AB5D0000}"/>
    <cellStyle name="40% - Accent1 3 3 3 2" xfId="24312" hidden="1" xr:uid="{00000000-0005-0000-0000-0000AC5D0000}"/>
    <cellStyle name="40% - Accent1 3 3 3 2" xfId="24650" hidden="1" xr:uid="{00000000-0005-0000-0000-0000AD5D0000}"/>
    <cellStyle name="40% - Accent1 3 3 3 2" xfId="24987" hidden="1" xr:uid="{00000000-0005-0000-0000-0000AE5D0000}"/>
    <cellStyle name="40% - Accent1 3 3 3 2" xfId="25770" hidden="1" xr:uid="{00000000-0005-0000-0000-0000AF5D0000}"/>
    <cellStyle name="40% - Accent1 3 3 3 2" xfId="25954" hidden="1" xr:uid="{00000000-0005-0000-0000-0000B05D0000}"/>
    <cellStyle name="40% - Accent1 3 3 3 2" xfId="27972" hidden="1" xr:uid="{00000000-0005-0000-0000-0000B15D0000}"/>
    <cellStyle name="40% - Accent1 3 3 3 2" xfId="28336" hidden="1" xr:uid="{00000000-0005-0000-0000-0000B25D0000}"/>
    <cellStyle name="40% - Accent1 3 3 3 2" xfId="29500" hidden="1" xr:uid="{00000000-0005-0000-0000-0000B35D0000}"/>
    <cellStyle name="40% - Accent1 3 3 3 2" xfId="29956" hidden="1" xr:uid="{00000000-0005-0000-0000-0000B45D0000}"/>
    <cellStyle name="40% - Accent1 3 3 3 2" xfId="30798" hidden="1" xr:uid="{00000000-0005-0000-0000-0000B55D0000}"/>
    <cellStyle name="40% - Accent1 3 3 3 2" xfId="31810" hidden="1" xr:uid="{00000000-0005-0000-0000-0000B65D0000}"/>
    <cellStyle name="40% - Accent1 3 3 3 2" xfId="33219" hidden="1" xr:uid="{00000000-0005-0000-0000-0000B75D0000}"/>
    <cellStyle name="40% - Accent1 3 3 3 2" xfId="33334" hidden="1" xr:uid="{00000000-0005-0000-0000-0000B85D0000}"/>
    <cellStyle name="40% - Accent1 3 3 3 2" xfId="34057" hidden="1" xr:uid="{00000000-0005-0000-0000-0000B95D0000}"/>
    <cellStyle name="40% - Accent1 3 3 3 2" xfId="34230" hidden="1" xr:uid="{00000000-0005-0000-0000-0000BA5D0000}"/>
    <cellStyle name="40% - Accent1 3 3 3 2" xfId="34623" hidden="1" xr:uid="{00000000-0005-0000-0000-0000BB5D0000}"/>
    <cellStyle name="40% - Accent1 3 3 3 2" xfId="34771" hidden="1" xr:uid="{00000000-0005-0000-0000-0000BC5D0000}"/>
    <cellStyle name="40% - Accent1 3 3 3 2" xfId="35109" hidden="1" xr:uid="{00000000-0005-0000-0000-0000BD5D0000}"/>
    <cellStyle name="40% - Accent1 3 3 3 2" xfId="35446" hidden="1" xr:uid="{00000000-0005-0000-0000-0000BE5D0000}"/>
    <cellStyle name="40% - Accent1 3 3 3 2" xfId="36011" hidden="1" xr:uid="{00000000-0005-0000-0000-0000BF5D0000}"/>
    <cellStyle name="40% - Accent1 3 3 3 2" xfId="36126" hidden="1" xr:uid="{00000000-0005-0000-0000-0000C05D0000}"/>
    <cellStyle name="40% - Accent1 3 3 3 2" xfId="36849" hidden="1" xr:uid="{00000000-0005-0000-0000-0000C15D0000}"/>
    <cellStyle name="40% - Accent1 3 3 3 2" xfId="37022" hidden="1" xr:uid="{00000000-0005-0000-0000-0000C25D0000}"/>
    <cellStyle name="40% - Accent1 3 3 3 2" xfId="37415" hidden="1" xr:uid="{00000000-0005-0000-0000-0000C35D0000}"/>
    <cellStyle name="40% - Accent1 3 3 3 2" xfId="37563" hidden="1" xr:uid="{00000000-0005-0000-0000-0000C45D0000}"/>
    <cellStyle name="40% - Accent1 3 3 3 2" xfId="37901" hidden="1" xr:uid="{00000000-0005-0000-0000-0000C55D0000}"/>
    <cellStyle name="40% - Accent1 3 3 3 2" xfId="38238" hidden="1" xr:uid="{00000000-0005-0000-0000-0000C65D0000}"/>
    <cellStyle name="40% - Accent1 3 3 3 2" xfId="32370" hidden="1" xr:uid="{00000000-0005-0000-0000-0000C75D0000}"/>
    <cellStyle name="40% - Accent1 3 3 3 2" xfId="31999" hidden="1" xr:uid="{00000000-0005-0000-0000-0000C85D0000}"/>
    <cellStyle name="40% - Accent1 3 3 3 2" xfId="29846" hidden="1" xr:uid="{00000000-0005-0000-0000-0000C95D0000}"/>
    <cellStyle name="40% - Accent1 3 3 3 2" xfId="29314" hidden="1" xr:uid="{00000000-0005-0000-0000-0000CA5D0000}"/>
    <cellStyle name="40% - Accent1 3 3 3 2" xfId="28200" hidden="1" xr:uid="{00000000-0005-0000-0000-0000CB5D0000}"/>
    <cellStyle name="40% - Accent1 3 3 3 2" xfId="27733" hidden="1" xr:uid="{00000000-0005-0000-0000-0000CC5D0000}"/>
    <cellStyle name="40% - Accent1 3 3 3 2" xfId="26535" hidden="1" xr:uid="{00000000-0005-0000-0000-0000CD5D0000}"/>
    <cellStyle name="40% - Accent1 3 3 3 2" xfId="25479" hidden="1" xr:uid="{00000000-0005-0000-0000-0000CE5D0000}"/>
    <cellStyle name="40% - Accent1 3 3 3 2" xfId="39374" hidden="1" xr:uid="{00000000-0005-0000-0000-0000CF5D0000}"/>
    <cellStyle name="40% - Accent1 3 3 3 2" xfId="39489" hidden="1" xr:uid="{00000000-0005-0000-0000-0000D05D0000}"/>
    <cellStyle name="40% - Accent1 3 3 3 2" xfId="40212" hidden="1" xr:uid="{00000000-0005-0000-0000-0000D15D0000}"/>
    <cellStyle name="40% - Accent1 3 3 3 2" xfId="40385" hidden="1" xr:uid="{00000000-0005-0000-0000-0000D25D0000}"/>
    <cellStyle name="40% - Accent1 3 3 3 2" xfId="40778" hidden="1" xr:uid="{00000000-0005-0000-0000-0000D35D0000}"/>
    <cellStyle name="40% - Accent1 3 3 3 2" xfId="40926" hidden="1" xr:uid="{00000000-0005-0000-0000-0000D45D0000}"/>
    <cellStyle name="40% - Accent1 3 3 3 2" xfId="41264" hidden="1" xr:uid="{00000000-0005-0000-0000-0000D55D0000}"/>
    <cellStyle name="40% - Accent1 3 3 3 2" xfId="41601" hidden="1" xr:uid="{00000000-0005-0000-0000-0000D65D0000}"/>
    <cellStyle name="40% - Accent1 3 3 3 2" xfId="42166" hidden="1" xr:uid="{00000000-0005-0000-0000-0000D75D0000}"/>
    <cellStyle name="40% - Accent1 3 3 3 2" xfId="42281" hidden="1" xr:uid="{00000000-0005-0000-0000-0000D85D0000}"/>
    <cellStyle name="40% - Accent1 3 3 3 2" xfId="43004" hidden="1" xr:uid="{00000000-0005-0000-0000-0000D95D0000}"/>
    <cellStyle name="40% - Accent1 3 3 3 2" xfId="43177" hidden="1" xr:uid="{00000000-0005-0000-0000-0000DA5D0000}"/>
    <cellStyle name="40% - Accent1 3 3 3 2" xfId="43570" hidden="1" xr:uid="{00000000-0005-0000-0000-0000DB5D0000}"/>
    <cellStyle name="40% - Accent1 3 3 3 2" xfId="43718" hidden="1" xr:uid="{00000000-0005-0000-0000-0000DC5D0000}"/>
    <cellStyle name="40% - Accent1 3 3 3 2" xfId="44056" hidden="1" xr:uid="{00000000-0005-0000-0000-0000DD5D0000}"/>
    <cellStyle name="40% - Accent1 3 3 3 2" xfId="44393" hidden="1" xr:uid="{00000000-0005-0000-0000-0000DE5D0000}"/>
    <cellStyle name="40% - Accent1 3 3 3 2" xfId="38633" hidden="1" xr:uid="{00000000-0005-0000-0000-0000DF5D0000}"/>
    <cellStyle name="40% - Accent1 3 3 3 2" xfId="32795" hidden="1" xr:uid="{00000000-0005-0000-0000-0000E05D0000}"/>
    <cellStyle name="40% - Accent1 3 3 3 2" xfId="30303" hidden="1" xr:uid="{00000000-0005-0000-0000-0000E15D0000}"/>
    <cellStyle name="40% - Accent1 3 3 3 2" xfId="29660" hidden="1" xr:uid="{00000000-0005-0000-0000-0000E25D0000}"/>
    <cellStyle name="40% - Accent1 3 3 3 2" xfId="28434" hidden="1" xr:uid="{00000000-0005-0000-0000-0000E35D0000}"/>
    <cellStyle name="40% - Accent1 3 3 3 2" xfId="27866" hidden="1" xr:uid="{00000000-0005-0000-0000-0000E45D0000}"/>
    <cellStyle name="40% - Accent1 3 3 3 2" xfId="26709" hidden="1" xr:uid="{00000000-0005-0000-0000-0000E55D0000}"/>
    <cellStyle name="40% - Accent1 3 3 3 2" xfId="25606" hidden="1" xr:uid="{00000000-0005-0000-0000-0000E65D0000}"/>
    <cellStyle name="40% - Accent1 3 3 3 2" xfId="45096" hidden="1" xr:uid="{00000000-0005-0000-0000-0000E75D0000}"/>
    <cellStyle name="40% - Accent1 3 3 3 2" xfId="45211" hidden="1" xr:uid="{00000000-0005-0000-0000-0000E85D0000}"/>
    <cellStyle name="40% - Accent1 3 3 3 2" xfId="45934" hidden="1" xr:uid="{00000000-0005-0000-0000-0000E95D0000}"/>
    <cellStyle name="40% - Accent1 3 3 3 2" xfId="46107" hidden="1" xr:uid="{00000000-0005-0000-0000-0000EA5D0000}"/>
    <cellStyle name="40% - Accent1 3 3 3 2" xfId="46500" hidden="1" xr:uid="{00000000-0005-0000-0000-0000EB5D0000}"/>
    <cellStyle name="40% - Accent1 3 3 3 2" xfId="46648" hidden="1" xr:uid="{00000000-0005-0000-0000-0000EC5D0000}"/>
    <cellStyle name="40% - Accent1 3 3 3 2" xfId="46986" hidden="1" xr:uid="{00000000-0005-0000-0000-0000ED5D0000}"/>
    <cellStyle name="40% - Accent1 3 3 3 2" xfId="47323" hidden="1" xr:uid="{00000000-0005-0000-0000-0000EE5D0000}"/>
    <cellStyle name="40% - Accent1 3 3 3 2" xfId="47888" hidden="1" xr:uid="{00000000-0005-0000-0000-0000EF5D0000}"/>
    <cellStyle name="40% - Accent1 3 3 3 2" xfId="48003" hidden="1" xr:uid="{00000000-0005-0000-0000-0000F05D0000}"/>
    <cellStyle name="40% - Accent1 3 3 3 2" xfId="48726" hidden="1" xr:uid="{00000000-0005-0000-0000-0000F15D0000}"/>
    <cellStyle name="40% - Accent1 3 3 3 2" xfId="48899" hidden="1" xr:uid="{00000000-0005-0000-0000-0000F25D0000}"/>
    <cellStyle name="40% - Accent1 3 3 3 2" xfId="49292" hidden="1" xr:uid="{00000000-0005-0000-0000-0000F35D0000}"/>
    <cellStyle name="40% - Accent1 3 3 3 2" xfId="49440" hidden="1" xr:uid="{00000000-0005-0000-0000-0000F45D0000}"/>
    <cellStyle name="40% - Accent1 3 3 3 2" xfId="49778" hidden="1" xr:uid="{00000000-0005-0000-0000-0000F55D0000}"/>
    <cellStyle name="40% - Accent1 3 3 3 2" xfId="50115" hidden="1" xr:uid="{00000000-0005-0000-0000-0000F65D0000}"/>
    <cellStyle name="40% - Accent1 4 2 3 2" xfId="681" hidden="1" xr:uid="{00000000-0005-0000-0000-0000F75D0000}"/>
    <cellStyle name="40% - Accent1 4 2 3 2" xfId="865" hidden="1" xr:uid="{00000000-0005-0000-0000-0000F85D0000}"/>
    <cellStyle name="40% - Accent1 4 2 3 2" xfId="2883" hidden="1" xr:uid="{00000000-0005-0000-0000-0000F95D0000}"/>
    <cellStyle name="40% - Accent1 4 2 3 2" xfId="3247" hidden="1" xr:uid="{00000000-0005-0000-0000-0000FA5D0000}"/>
    <cellStyle name="40% - Accent1 4 2 3 2" xfId="4411" hidden="1" xr:uid="{00000000-0005-0000-0000-0000FB5D0000}"/>
    <cellStyle name="40% - Accent1 4 2 3 2" xfId="4867" hidden="1" xr:uid="{00000000-0005-0000-0000-0000FC5D0000}"/>
    <cellStyle name="40% - Accent1 4 2 3 2" xfId="5709" hidden="1" xr:uid="{00000000-0005-0000-0000-0000FD5D0000}"/>
    <cellStyle name="40% - Accent1 4 2 3 2" xfId="6721" hidden="1" xr:uid="{00000000-0005-0000-0000-0000FE5D0000}"/>
    <cellStyle name="40% - Accent1 4 2 3 2" xfId="8130" hidden="1" xr:uid="{00000000-0005-0000-0000-0000FF5D0000}"/>
    <cellStyle name="40% - Accent1 4 2 3 2" xfId="8245" hidden="1" xr:uid="{00000000-0005-0000-0000-0000005E0000}"/>
    <cellStyle name="40% - Accent1 4 2 3 2" xfId="8968" hidden="1" xr:uid="{00000000-0005-0000-0000-0000015E0000}"/>
    <cellStyle name="40% - Accent1 4 2 3 2" xfId="9141" hidden="1" xr:uid="{00000000-0005-0000-0000-0000025E0000}"/>
    <cellStyle name="40% - Accent1 4 2 3 2" xfId="9534" hidden="1" xr:uid="{00000000-0005-0000-0000-0000035E0000}"/>
    <cellStyle name="40% - Accent1 4 2 3 2" xfId="9682" hidden="1" xr:uid="{00000000-0005-0000-0000-0000045E0000}"/>
    <cellStyle name="40% - Accent1 4 2 3 2" xfId="10020" hidden="1" xr:uid="{00000000-0005-0000-0000-0000055E0000}"/>
    <cellStyle name="40% - Accent1 4 2 3 2" xfId="10357" hidden="1" xr:uid="{00000000-0005-0000-0000-0000065E0000}"/>
    <cellStyle name="40% - Accent1 4 2 3 2" xfId="10922" hidden="1" xr:uid="{00000000-0005-0000-0000-0000075E0000}"/>
    <cellStyle name="40% - Accent1 4 2 3 2" xfId="11037" hidden="1" xr:uid="{00000000-0005-0000-0000-0000085E0000}"/>
    <cellStyle name="40% - Accent1 4 2 3 2" xfId="11760" hidden="1" xr:uid="{00000000-0005-0000-0000-0000095E0000}"/>
    <cellStyle name="40% - Accent1 4 2 3 2" xfId="11933" hidden="1" xr:uid="{00000000-0005-0000-0000-00000A5E0000}"/>
    <cellStyle name="40% - Accent1 4 2 3 2" xfId="12326" hidden="1" xr:uid="{00000000-0005-0000-0000-00000B5E0000}"/>
    <cellStyle name="40% - Accent1 4 2 3 2" xfId="12474" hidden="1" xr:uid="{00000000-0005-0000-0000-00000C5E0000}"/>
    <cellStyle name="40% - Accent1 4 2 3 2" xfId="12812" hidden="1" xr:uid="{00000000-0005-0000-0000-00000D5E0000}"/>
    <cellStyle name="40% - Accent1 4 2 3 2" xfId="13149" hidden="1" xr:uid="{00000000-0005-0000-0000-00000E5E0000}"/>
    <cellStyle name="40% - Accent1 4 2 3 2" xfId="7202" hidden="1" xr:uid="{00000000-0005-0000-0000-00000F5E0000}"/>
    <cellStyle name="40% - Accent1 4 2 3 2" xfId="6832" hidden="1" xr:uid="{00000000-0005-0000-0000-0000105E0000}"/>
    <cellStyle name="40% - Accent1 4 2 3 2" xfId="4679" hidden="1" xr:uid="{00000000-0005-0000-0000-0000115E0000}"/>
    <cellStyle name="40% - Accent1 4 2 3 2" xfId="4147" hidden="1" xr:uid="{00000000-0005-0000-0000-0000125E0000}"/>
    <cellStyle name="40% - Accent1 4 2 3 2" xfId="3031" hidden="1" xr:uid="{00000000-0005-0000-0000-0000135E0000}"/>
    <cellStyle name="40% - Accent1 4 2 3 2" xfId="2566" hidden="1" xr:uid="{00000000-0005-0000-0000-0000145E0000}"/>
    <cellStyle name="40% - Accent1 4 2 3 2" xfId="1363" hidden="1" xr:uid="{00000000-0005-0000-0000-0000155E0000}"/>
    <cellStyle name="40% - Accent1 4 2 3 2" xfId="292" hidden="1" xr:uid="{00000000-0005-0000-0000-0000165E0000}"/>
    <cellStyle name="40% - Accent1 4 2 3 2" xfId="14285" hidden="1" xr:uid="{00000000-0005-0000-0000-0000175E0000}"/>
    <cellStyle name="40% - Accent1 4 2 3 2" xfId="14400" hidden="1" xr:uid="{00000000-0005-0000-0000-0000185E0000}"/>
    <cellStyle name="40% - Accent1 4 2 3 2" xfId="15123" hidden="1" xr:uid="{00000000-0005-0000-0000-0000195E0000}"/>
    <cellStyle name="40% - Accent1 4 2 3 2" xfId="15296" hidden="1" xr:uid="{00000000-0005-0000-0000-00001A5E0000}"/>
    <cellStyle name="40% - Accent1 4 2 3 2" xfId="15689" hidden="1" xr:uid="{00000000-0005-0000-0000-00001B5E0000}"/>
    <cellStyle name="40% - Accent1 4 2 3 2" xfId="15837" hidden="1" xr:uid="{00000000-0005-0000-0000-00001C5E0000}"/>
    <cellStyle name="40% - Accent1 4 2 3 2" xfId="16175" hidden="1" xr:uid="{00000000-0005-0000-0000-00001D5E0000}"/>
    <cellStyle name="40% - Accent1 4 2 3 2" xfId="16512" hidden="1" xr:uid="{00000000-0005-0000-0000-00001E5E0000}"/>
    <cellStyle name="40% - Accent1 4 2 3 2" xfId="17077" hidden="1" xr:uid="{00000000-0005-0000-0000-00001F5E0000}"/>
    <cellStyle name="40% - Accent1 4 2 3 2" xfId="17192" hidden="1" xr:uid="{00000000-0005-0000-0000-0000205E0000}"/>
    <cellStyle name="40% - Accent1 4 2 3 2" xfId="17915" hidden="1" xr:uid="{00000000-0005-0000-0000-0000215E0000}"/>
    <cellStyle name="40% - Accent1 4 2 3 2" xfId="18088" hidden="1" xr:uid="{00000000-0005-0000-0000-0000225E0000}"/>
    <cellStyle name="40% - Accent1 4 2 3 2" xfId="18481" hidden="1" xr:uid="{00000000-0005-0000-0000-0000235E0000}"/>
    <cellStyle name="40% - Accent1 4 2 3 2" xfId="18629" hidden="1" xr:uid="{00000000-0005-0000-0000-0000245E0000}"/>
    <cellStyle name="40% - Accent1 4 2 3 2" xfId="18967" hidden="1" xr:uid="{00000000-0005-0000-0000-0000255E0000}"/>
    <cellStyle name="40% - Accent1 4 2 3 2" xfId="19304" hidden="1" xr:uid="{00000000-0005-0000-0000-0000265E0000}"/>
    <cellStyle name="40% - Accent1 4 2 3 2" xfId="13465" hidden="1" xr:uid="{00000000-0005-0000-0000-0000275E0000}"/>
    <cellStyle name="40% - Accent1 4 2 3 2" xfId="7628" hidden="1" xr:uid="{00000000-0005-0000-0000-0000285E0000}"/>
    <cellStyle name="40% - Accent1 4 2 3 2" xfId="5126" hidden="1" xr:uid="{00000000-0005-0000-0000-0000295E0000}"/>
    <cellStyle name="40% - Accent1 4 2 3 2" xfId="4484" hidden="1" xr:uid="{00000000-0005-0000-0000-00002A5E0000}"/>
    <cellStyle name="40% - Accent1 4 2 3 2" xfId="3266" hidden="1" xr:uid="{00000000-0005-0000-0000-00002B5E0000}"/>
    <cellStyle name="40% - Accent1 4 2 3 2" xfId="2696" hidden="1" xr:uid="{00000000-0005-0000-0000-00002C5E0000}"/>
    <cellStyle name="40% - Accent1 4 2 3 2" xfId="1535" hidden="1" xr:uid="{00000000-0005-0000-0000-00002D5E0000}"/>
    <cellStyle name="40% - Accent1 4 2 3 2" xfId="434" hidden="1" xr:uid="{00000000-0005-0000-0000-00002E5E0000}"/>
    <cellStyle name="40% - Accent1 4 2 3 2" xfId="20007" hidden="1" xr:uid="{00000000-0005-0000-0000-00002F5E0000}"/>
    <cellStyle name="40% - Accent1 4 2 3 2" xfId="20122" hidden="1" xr:uid="{00000000-0005-0000-0000-0000305E0000}"/>
    <cellStyle name="40% - Accent1 4 2 3 2" xfId="20845" hidden="1" xr:uid="{00000000-0005-0000-0000-0000315E0000}"/>
    <cellStyle name="40% - Accent1 4 2 3 2" xfId="21018" hidden="1" xr:uid="{00000000-0005-0000-0000-0000325E0000}"/>
    <cellStyle name="40% - Accent1 4 2 3 2" xfId="21411" hidden="1" xr:uid="{00000000-0005-0000-0000-0000335E0000}"/>
    <cellStyle name="40% - Accent1 4 2 3 2" xfId="21559" hidden="1" xr:uid="{00000000-0005-0000-0000-0000345E0000}"/>
    <cellStyle name="40% - Accent1 4 2 3 2" xfId="21897" hidden="1" xr:uid="{00000000-0005-0000-0000-0000355E0000}"/>
    <cellStyle name="40% - Accent1 4 2 3 2" xfId="22234" hidden="1" xr:uid="{00000000-0005-0000-0000-0000365E0000}"/>
    <cellStyle name="40% - Accent1 4 2 3 2" xfId="22799" hidden="1" xr:uid="{00000000-0005-0000-0000-0000375E0000}"/>
    <cellStyle name="40% - Accent1 4 2 3 2" xfId="22914" hidden="1" xr:uid="{00000000-0005-0000-0000-0000385E0000}"/>
    <cellStyle name="40% - Accent1 4 2 3 2" xfId="23637" hidden="1" xr:uid="{00000000-0005-0000-0000-0000395E0000}"/>
    <cellStyle name="40% - Accent1 4 2 3 2" xfId="23810" hidden="1" xr:uid="{00000000-0005-0000-0000-00003A5E0000}"/>
    <cellStyle name="40% - Accent1 4 2 3 2" xfId="24203" hidden="1" xr:uid="{00000000-0005-0000-0000-00003B5E0000}"/>
    <cellStyle name="40% - Accent1 4 2 3 2" xfId="24351" hidden="1" xr:uid="{00000000-0005-0000-0000-00003C5E0000}"/>
    <cellStyle name="40% - Accent1 4 2 3 2" xfId="24689" hidden="1" xr:uid="{00000000-0005-0000-0000-00003D5E0000}"/>
    <cellStyle name="40% - Accent1 4 2 3 2" xfId="25026" hidden="1" xr:uid="{00000000-0005-0000-0000-00003E5E0000}"/>
    <cellStyle name="40% - Accent1 4 2 3 2" xfId="25809" hidden="1" xr:uid="{00000000-0005-0000-0000-00003F5E0000}"/>
    <cellStyle name="40% - Accent1 4 2 3 2" xfId="25993" hidden="1" xr:uid="{00000000-0005-0000-0000-0000405E0000}"/>
    <cellStyle name="40% - Accent1 4 2 3 2" xfId="28011" hidden="1" xr:uid="{00000000-0005-0000-0000-0000415E0000}"/>
    <cellStyle name="40% - Accent1 4 2 3 2" xfId="28375" hidden="1" xr:uid="{00000000-0005-0000-0000-0000425E0000}"/>
    <cellStyle name="40% - Accent1 4 2 3 2" xfId="29539" hidden="1" xr:uid="{00000000-0005-0000-0000-0000435E0000}"/>
    <cellStyle name="40% - Accent1 4 2 3 2" xfId="29995" hidden="1" xr:uid="{00000000-0005-0000-0000-0000445E0000}"/>
    <cellStyle name="40% - Accent1 4 2 3 2" xfId="30837" hidden="1" xr:uid="{00000000-0005-0000-0000-0000455E0000}"/>
    <cellStyle name="40% - Accent1 4 2 3 2" xfId="31849" hidden="1" xr:uid="{00000000-0005-0000-0000-0000465E0000}"/>
    <cellStyle name="40% - Accent1 4 2 3 2" xfId="33258" hidden="1" xr:uid="{00000000-0005-0000-0000-0000475E0000}"/>
    <cellStyle name="40% - Accent1 4 2 3 2" xfId="33373" hidden="1" xr:uid="{00000000-0005-0000-0000-0000485E0000}"/>
    <cellStyle name="40% - Accent1 4 2 3 2" xfId="34096" hidden="1" xr:uid="{00000000-0005-0000-0000-0000495E0000}"/>
    <cellStyle name="40% - Accent1 4 2 3 2" xfId="34269" hidden="1" xr:uid="{00000000-0005-0000-0000-00004A5E0000}"/>
    <cellStyle name="40% - Accent1 4 2 3 2" xfId="34662" hidden="1" xr:uid="{00000000-0005-0000-0000-00004B5E0000}"/>
    <cellStyle name="40% - Accent1 4 2 3 2" xfId="34810" hidden="1" xr:uid="{00000000-0005-0000-0000-00004C5E0000}"/>
    <cellStyle name="40% - Accent1 4 2 3 2" xfId="35148" hidden="1" xr:uid="{00000000-0005-0000-0000-00004D5E0000}"/>
    <cellStyle name="40% - Accent1 4 2 3 2" xfId="35485" hidden="1" xr:uid="{00000000-0005-0000-0000-00004E5E0000}"/>
    <cellStyle name="40% - Accent1 4 2 3 2" xfId="36050" hidden="1" xr:uid="{00000000-0005-0000-0000-00004F5E0000}"/>
    <cellStyle name="40% - Accent1 4 2 3 2" xfId="36165" hidden="1" xr:uid="{00000000-0005-0000-0000-0000505E0000}"/>
    <cellStyle name="40% - Accent1 4 2 3 2" xfId="36888" hidden="1" xr:uid="{00000000-0005-0000-0000-0000515E0000}"/>
    <cellStyle name="40% - Accent1 4 2 3 2" xfId="37061" hidden="1" xr:uid="{00000000-0005-0000-0000-0000525E0000}"/>
    <cellStyle name="40% - Accent1 4 2 3 2" xfId="37454" hidden="1" xr:uid="{00000000-0005-0000-0000-0000535E0000}"/>
    <cellStyle name="40% - Accent1 4 2 3 2" xfId="37602" hidden="1" xr:uid="{00000000-0005-0000-0000-0000545E0000}"/>
    <cellStyle name="40% - Accent1 4 2 3 2" xfId="37940" hidden="1" xr:uid="{00000000-0005-0000-0000-0000555E0000}"/>
    <cellStyle name="40% - Accent1 4 2 3 2" xfId="38277" hidden="1" xr:uid="{00000000-0005-0000-0000-0000565E0000}"/>
    <cellStyle name="40% - Accent1 4 2 3 2" xfId="32330" hidden="1" xr:uid="{00000000-0005-0000-0000-0000575E0000}"/>
    <cellStyle name="40% - Accent1 4 2 3 2" xfId="31960" hidden="1" xr:uid="{00000000-0005-0000-0000-0000585E0000}"/>
    <cellStyle name="40% - Accent1 4 2 3 2" xfId="29807" hidden="1" xr:uid="{00000000-0005-0000-0000-0000595E0000}"/>
    <cellStyle name="40% - Accent1 4 2 3 2" xfId="29275" hidden="1" xr:uid="{00000000-0005-0000-0000-00005A5E0000}"/>
    <cellStyle name="40% - Accent1 4 2 3 2" xfId="28159" hidden="1" xr:uid="{00000000-0005-0000-0000-00005B5E0000}"/>
    <cellStyle name="40% - Accent1 4 2 3 2" xfId="27694" hidden="1" xr:uid="{00000000-0005-0000-0000-00005C5E0000}"/>
    <cellStyle name="40% - Accent1 4 2 3 2" xfId="26491" hidden="1" xr:uid="{00000000-0005-0000-0000-00005D5E0000}"/>
    <cellStyle name="40% - Accent1 4 2 3 2" xfId="25420" hidden="1" xr:uid="{00000000-0005-0000-0000-00005E5E0000}"/>
    <cellStyle name="40% - Accent1 4 2 3 2" xfId="39413" hidden="1" xr:uid="{00000000-0005-0000-0000-00005F5E0000}"/>
    <cellStyle name="40% - Accent1 4 2 3 2" xfId="39528" hidden="1" xr:uid="{00000000-0005-0000-0000-0000605E0000}"/>
    <cellStyle name="40% - Accent1 4 2 3 2" xfId="40251" hidden="1" xr:uid="{00000000-0005-0000-0000-0000615E0000}"/>
    <cellStyle name="40% - Accent1 4 2 3 2" xfId="40424" hidden="1" xr:uid="{00000000-0005-0000-0000-0000625E0000}"/>
    <cellStyle name="40% - Accent1 4 2 3 2" xfId="40817" hidden="1" xr:uid="{00000000-0005-0000-0000-0000635E0000}"/>
    <cellStyle name="40% - Accent1 4 2 3 2" xfId="40965" hidden="1" xr:uid="{00000000-0005-0000-0000-0000645E0000}"/>
    <cellStyle name="40% - Accent1 4 2 3 2" xfId="41303" hidden="1" xr:uid="{00000000-0005-0000-0000-0000655E0000}"/>
    <cellStyle name="40% - Accent1 4 2 3 2" xfId="41640" hidden="1" xr:uid="{00000000-0005-0000-0000-0000665E0000}"/>
    <cellStyle name="40% - Accent1 4 2 3 2" xfId="42205" hidden="1" xr:uid="{00000000-0005-0000-0000-0000675E0000}"/>
    <cellStyle name="40% - Accent1 4 2 3 2" xfId="42320" hidden="1" xr:uid="{00000000-0005-0000-0000-0000685E0000}"/>
    <cellStyle name="40% - Accent1 4 2 3 2" xfId="43043" hidden="1" xr:uid="{00000000-0005-0000-0000-0000695E0000}"/>
    <cellStyle name="40% - Accent1 4 2 3 2" xfId="43216" hidden="1" xr:uid="{00000000-0005-0000-0000-00006A5E0000}"/>
    <cellStyle name="40% - Accent1 4 2 3 2" xfId="43609" hidden="1" xr:uid="{00000000-0005-0000-0000-00006B5E0000}"/>
    <cellStyle name="40% - Accent1 4 2 3 2" xfId="43757" hidden="1" xr:uid="{00000000-0005-0000-0000-00006C5E0000}"/>
    <cellStyle name="40% - Accent1 4 2 3 2" xfId="44095" hidden="1" xr:uid="{00000000-0005-0000-0000-00006D5E0000}"/>
    <cellStyle name="40% - Accent1 4 2 3 2" xfId="44432" hidden="1" xr:uid="{00000000-0005-0000-0000-00006E5E0000}"/>
    <cellStyle name="40% - Accent1 4 2 3 2" xfId="38593" hidden="1" xr:uid="{00000000-0005-0000-0000-00006F5E0000}"/>
    <cellStyle name="40% - Accent1 4 2 3 2" xfId="32756" hidden="1" xr:uid="{00000000-0005-0000-0000-0000705E0000}"/>
    <cellStyle name="40% - Accent1 4 2 3 2" xfId="30254" hidden="1" xr:uid="{00000000-0005-0000-0000-0000715E0000}"/>
    <cellStyle name="40% - Accent1 4 2 3 2" xfId="29612" hidden="1" xr:uid="{00000000-0005-0000-0000-0000725E0000}"/>
    <cellStyle name="40% - Accent1 4 2 3 2" xfId="28394" hidden="1" xr:uid="{00000000-0005-0000-0000-0000735E0000}"/>
    <cellStyle name="40% - Accent1 4 2 3 2" xfId="27824" hidden="1" xr:uid="{00000000-0005-0000-0000-0000745E0000}"/>
    <cellStyle name="40% - Accent1 4 2 3 2" xfId="26663" hidden="1" xr:uid="{00000000-0005-0000-0000-0000755E0000}"/>
    <cellStyle name="40% - Accent1 4 2 3 2" xfId="25562" hidden="1" xr:uid="{00000000-0005-0000-0000-0000765E0000}"/>
    <cellStyle name="40% - Accent1 4 2 3 2" xfId="45135" hidden="1" xr:uid="{00000000-0005-0000-0000-0000775E0000}"/>
    <cellStyle name="40% - Accent1 4 2 3 2" xfId="45250" hidden="1" xr:uid="{00000000-0005-0000-0000-0000785E0000}"/>
    <cellStyle name="40% - Accent1 4 2 3 2" xfId="45973" hidden="1" xr:uid="{00000000-0005-0000-0000-0000795E0000}"/>
    <cellStyle name="40% - Accent1 4 2 3 2" xfId="46146" hidden="1" xr:uid="{00000000-0005-0000-0000-00007A5E0000}"/>
    <cellStyle name="40% - Accent1 4 2 3 2" xfId="46539" hidden="1" xr:uid="{00000000-0005-0000-0000-00007B5E0000}"/>
    <cellStyle name="40% - Accent1 4 2 3 2" xfId="46687" hidden="1" xr:uid="{00000000-0005-0000-0000-00007C5E0000}"/>
    <cellStyle name="40% - Accent1 4 2 3 2" xfId="47025" hidden="1" xr:uid="{00000000-0005-0000-0000-00007D5E0000}"/>
    <cellStyle name="40% - Accent1 4 2 3 2" xfId="47362" hidden="1" xr:uid="{00000000-0005-0000-0000-00007E5E0000}"/>
    <cellStyle name="40% - Accent1 4 2 3 2" xfId="47927" hidden="1" xr:uid="{00000000-0005-0000-0000-00007F5E0000}"/>
    <cellStyle name="40% - Accent1 4 2 3 2" xfId="48042" hidden="1" xr:uid="{00000000-0005-0000-0000-0000805E0000}"/>
    <cellStyle name="40% - Accent1 4 2 3 2" xfId="48765" hidden="1" xr:uid="{00000000-0005-0000-0000-0000815E0000}"/>
    <cellStyle name="40% - Accent1 4 2 3 2" xfId="48938" hidden="1" xr:uid="{00000000-0005-0000-0000-0000825E0000}"/>
    <cellStyle name="40% - Accent1 4 2 3 2" xfId="49331" hidden="1" xr:uid="{00000000-0005-0000-0000-0000835E0000}"/>
    <cellStyle name="40% - Accent1 4 2 3 2" xfId="49479" hidden="1" xr:uid="{00000000-0005-0000-0000-0000845E0000}"/>
    <cellStyle name="40% - Accent1 4 2 3 2" xfId="49817" hidden="1" xr:uid="{00000000-0005-0000-0000-0000855E0000}"/>
    <cellStyle name="40% - Accent1 4 2 3 2" xfId="50154" hidden="1" xr:uid="{00000000-0005-0000-0000-0000865E0000}"/>
    <cellStyle name="40% - Accent1 4 2 4 2" xfId="645" hidden="1" xr:uid="{00000000-0005-0000-0000-0000875E0000}"/>
    <cellStyle name="40% - Accent1 4 2 4 2" xfId="829" hidden="1" xr:uid="{00000000-0005-0000-0000-0000885E0000}"/>
    <cellStyle name="40% - Accent1 4 2 4 2" xfId="2847" hidden="1" xr:uid="{00000000-0005-0000-0000-0000895E0000}"/>
    <cellStyle name="40% - Accent1 4 2 4 2" xfId="3211" hidden="1" xr:uid="{00000000-0005-0000-0000-00008A5E0000}"/>
    <cellStyle name="40% - Accent1 4 2 4 2" xfId="4375" hidden="1" xr:uid="{00000000-0005-0000-0000-00008B5E0000}"/>
    <cellStyle name="40% - Accent1 4 2 4 2" xfId="4831" hidden="1" xr:uid="{00000000-0005-0000-0000-00008C5E0000}"/>
    <cellStyle name="40% - Accent1 4 2 4 2" xfId="5673" hidden="1" xr:uid="{00000000-0005-0000-0000-00008D5E0000}"/>
    <cellStyle name="40% - Accent1 4 2 4 2" xfId="6685" hidden="1" xr:uid="{00000000-0005-0000-0000-00008E5E0000}"/>
    <cellStyle name="40% - Accent1 4 2 4 2" xfId="8094" hidden="1" xr:uid="{00000000-0005-0000-0000-00008F5E0000}"/>
    <cellStyle name="40% - Accent1 4 2 4 2" xfId="8209" hidden="1" xr:uid="{00000000-0005-0000-0000-0000905E0000}"/>
    <cellStyle name="40% - Accent1 4 2 4 2" xfId="8932" hidden="1" xr:uid="{00000000-0005-0000-0000-0000915E0000}"/>
    <cellStyle name="40% - Accent1 4 2 4 2" xfId="9105" hidden="1" xr:uid="{00000000-0005-0000-0000-0000925E0000}"/>
    <cellStyle name="40% - Accent1 4 2 4 2" xfId="9498" hidden="1" xr:uid="{00000000-0005-0000-0000-0000935E0000}"/>
    <cellStyle name="40% - Accent1 4 2 4 2" xfId="9646" hidden="1" xr:uid="{00000000-0005-0000-0000-0000945E0000}"/>
    <cellStyle name="40% - Accent1 4 2 4 2" xfId="9984" hidden="1" xr:uid="{00000000-0005-0000-0000-0000955E0000}"/>
    <cellStyle name="40% - Accent1 4 2 4 2" xfId="10321" hidden="1" xr:uid="{00000000-0005-0000-0000-0000965E0000}"/>
    <cellStyle name="40% - Accent1 4 2 4 2" xfId="10886" hidden="1" xr:uid="{00000000-0005-0000-0000-0000975E0000}"/>
    <cellStyle name="40% - Accent1 4 2 4 2" xfId="11001" hidden="1" xr:uid="{00000000-0005-0000-0000-0000985E0000}"/>
    <cellStyle name="40% - Accent1 4 2 4 2" xfId="11724" hidden="1" xr:uid="{00000000-0005-0000-0000-0000995E0000}"/>
    <cellStyle name="40% - Accent1 4 2 4 2" xfId="11897" hidden="1" xr:uid="{00000000-0005-0000-0000-00009A5E0000}"/>
    <cellStyle name="40% - Accent1 4 2 4 2" xfId="12290" hidden="1" xr:uid="{00000000-0005-0000-0000-00009B5E0000}"/>
    <cellStyle name="40% - Accent1 4 2 4 2" xfId="12438" hidden="1" xr:uid="{00000000-0005-0000-0000-00009C5E0000}"/>
    <cellStyle name="40% - Accent1 4 2 4 2" xfId="12776" hidden="1" xr:uid="{00000000-0005-0000-0000-00009D5E0000}"/>
    <cellStyle name="40% - Accent1 4 2 4 2" xfId="13113" hidden="1" xr:uid="{00000000-0005-0000-0000-00009E5E0000}"/>
    <cellStyle name="40% - Accent1 4 2 4 2" xfId="7239" hidden="1" xr:uid="{00000000-0005-0000-0000-00009F5E0000}"/>
    <cellStyle name="40% - Accent1 4 2 4 2" xfId="6868" hidden="1" xr:uid="{00000000-0005-0000-0000-0000A05E0000}"/>
    <cellStyle name="40% - Accent1 4 2 4 2" xfId="4715" hidden="1" xr:uid="{00000000-0005-0000-0000-0000A15E0000}"/>
    <cellStyle name="40% - Accent1 4 2 4 2" xfId="4183" hidden="1" xr:uid="{00000000-0005-0000-0000-0000A25E0000}"/>
    <cellStyle name="40% - Accent1 4 2 4 2" xfId="3069" hidden="1" xr:uid="{00000000-0005-0000-0000-0000A35E0000}"/>
    <cellStyle name="40% - Accent1 4 2 4 2" xfId="2602" hidden="1" xr:uid="{00000000-0005-0000-0000-0000A45E0000}"/>
    <cellStyle name="40% - Accent1 4 2 4 2" xfId="1404" hidden="1" xr:uid="{00000000-0005-0000-0000-0000A55E0000}"/>
    <cellStyle name="40% - Accent1 4 2 4 2" xfId="346" hidden="1" xr:uid="{00000000-0005-0000-0000-0000A65E0000}"/>
    <cellStyle name="40% - Accent1 4 2 4 2" xfId="14249" hidden="1" xr:uid="{00000000-0005-0000-0000-0000A75E0000}"/>
    <cellStyle name="40% - Accent1 4 2 4 2" xfId="14364" hidden="1" xr:uid="{00000000-0005-0000-0000-0000A85E0000}"/>
    <cellStyle name="40% - Accent1 4 2 4 2" xfId="15087" hidden="1" xr:uid="{00000000-0005-0000-0000-0000A95E0000}"/>
    <cellStyle name="40% - Accent1 4 2 4 2" xfId="15260" hidden="1" xr:uid="{00000000-0005-0000-0000-0000AA5E0000}"/>
    <cellStyle name="40% - Accent1 4 2 4 2" xfId="15653" hidden="1" xr:uid="{00000000-0005-0000-0000-0000AB5E0000}"/>
    <cellStyle name="40% - Accent1 4 2 4 2" xfId="15801" hidden="1" xr:uid="{00000000-0005-0000-0000-0000AC5E0000}"/>
    <cellStyle name="40% - Accent1 4 2 4 2" xfId="16139" hidden="1" xr:uid="{00000000-0005-0000-0000-0000AD5E0000}"/>
    <cellStyle name="40% - Accent1 4 2 4 2" xfId="16476" hidden="1" xr:uid="{00000000-0005-0000-0000-0000AE5E0000}"/>
    <cellStyle name="40% - Accent1 4 2 4 2" xfId="17041" hidden="1" xr:uid="{00000000-0005-0000-0000-0000AF5E0000}"/>
    <cellStyle name="40% - Accent1 4 2 4 2" xfId="17156" hidden="1" xr:uid="{00000000-0005-0000-0000-0000B05E0000}"/>
    <cellStyle name="40% - Accent1 4 2 4 2" xfId="17879" hidden="1" xr:uid="{00000000-0005-0000-0000-0000B15E0000}"/>
    <cellStyle name="40% - Accent1 4 2 4 2" xfId="18052" hidden="1" xr:uid="{00000000-0005-0000-0000-0000B25E0000}"/>
    <cellStyle name="40% - Accent1 4 2 4 2" xfId="18445" hidden="1" xr:uid="{00000000-0005-0000-0000-0000B35E0000}"/>
    <cellStyle name="40% - Accent1 4 2 4 2" xfId="18593" hidden="1" xr:uid="{00000000-0005-0000-0000-0000B45E0000}"/>
    <cellStyle name="40% - Accent1 4 2 4 2" xfId="18931" hidden="1" xr:uid="{00000000-0005-0000-0000-0000B55E0000}"/>
    <cellStyle name="40% - Accent1 4 2 4 2" xfId="19268" hidden="1" xr:uid="{00000000-0005-0000-0000-0000B65E0000}"/>
    <cellStyle name="40% - Accent1 4 2 4 2" xfId="13502" hidden="1" xr:uid="{00000000-0005-0000-0000-0000B75E0000}"/>
    <cellStyle name="40% - Accent1 4 2 4 2" xfId="7664" hidden="1" xr:uid="{00000000-0005-0000-0000-0000B85E0000}"/>
    <cellStyle name="40% - Accent1 4 2 4 2" xfId="5171" hidden="1" xr:uid="{00000000-0005-0000-0000-0000B95E0000}"/>
    <cellStyle name="40% - Accent1 4 2 4 2" xfId="4528" hidden="1" xr:uid="{00000000-0005-0000-0000-0000BA5E0000}"/>
    <cellStyle name="40% - Accent1 4 2 4 2" xfId="3303" hidden="1" xr:uid="{00000000-0005-0000-0000-0000BB5E0000}"/>
    <cellStyle name="40% - Accent1 4 2 4 2" xfId="2735" hidden="1" xr:uid="{00000000-0005-0000-0000-0000BC5E0000}"/>
    <cellStyle name="40% - Accent1 4 2 4 2" xfId="1578" hidden="1" xr:uid="{00000000-0005-0000-0000-0000BD5E0000}"/>
    <cellStyle name="40% - Accent1 4 2 4 2" xfId="474" hidden="1" xr:uid="{00000000-0005-0000-0000-0000BE5E0000}"/>
    <cellStyle name="40% - Accent1 4 2 4 2" xfId="19971" hidden="1" xr:uid="{00000000-0005-0000-0000-0000BF5E0000}"/>
    <cellStyle name="40% - Accent1 4 2 4 2" xfId="20086" hidden="1" xr:uid="{00000000-0005-0000-0000-0000C05E0000}"/>
    <cellStyle name="40% - Accent1 4 2 4 2" xfId="20809" hidden="1" xr:uid="{00000000-0005-0000-0000-0000C15E0000}"/>
    <cellStyle name="40% - Accent1 4 2 4 2" xfId="20982" hidden="1" xr:uid="{00000000-0005-0000-0000-0000C25E0000}"/>
    <cellStyle name="40% - Accent1 4 2 4 2" xfId="21375" hidden="1" xr:uid="{00000000-0005-0000-0000-0000C35E0000}"/>
    <cellStyle name="40% - Accent1 4 2 4 2" xfId="21523" hidden="1" xr:uid="{00000000-0005-0000-0000-0000C45E0000}"/>
    <cellStyle name="40% - Accent1 4 2 4 2" xfId="21861" hidden="1" xr:uid="{00000000-0005-0000-0000-0000C55E0000}"/>
    <cellStyle name="40% - Accent1 4 2 4 2" xfId="22198" hidden="1" xr:uid="{00000000-0005-0000-0000-0000C65E0000}"/>
    <cellStyle name="40% - Accent1 4 2 4 2" xfId="22763" hidden="1" xr:uid="{00000000-0005-0000-0000-0000C75E0000}"/>
    <cellStyle name="40% - Accent1 4 2 4 2" xfId="22878" hidden="1" xr:uid="{00000000-0005-0000-0000-0000C85E0000}"/>
    <cellStyle name="40% - Accent1 4 2 4 2" xfId="23601" hidden="1" xr:uid="{00000000-0005-0000-0000-0000C95E0000}"/>
    <cellStyle name="40% - Accent1 4 2 4 2" xfId="23774" hidden="1" xr:uid="{00000000-0005-0000-0000-0000CA5E0000}"/>
    <cellStyle name="40% - Accent1 4 2 4 2" xfId="24167" hidden="1" xr:uid="{00000000-0005-0000-0000-0000CB5E0000}"/>
    <cellStyle name="40% - Accent1 4 2 4 2" xfId="24315" hidden="1" xr:uid="{00000000-0005-0000-0000-0000CC5E0000}"/>
    <cellStyle name="40% - Accent1 4 2 4 2" xfId="24653" hidden="1" xr:uid="{00000000-0005-0000-0000-0000CD5E0000}"/>
    <cellStyle name="40% - Accent1 4 2 4 2" xfId="24990" hidden="1" xr:uid="{00000000-0005-0000-0000-0000CE5E0000}"/>
    <cellStyle name="40% - Accent1 4 2 4 2" xfId="25773" hidden="1" xr:uid="{00000000-0005-0000-0000-0000CF5E0000}"/>
    <cellStyle name="40% - Accent1 4 2 4 2" xfId="25957" hidden="1" xr:uid="{00000000-0005-0000-0000-0000D05E0000}"/>
    <cellStyle name="40% - Accent1 4 2 4 2" xfId="27975" hidden="1" xr:uid="{00000000-0005-0000-0000-0000D15E0000}"/>
    <cellStyle name="40% - Accent1 4 2 4 2" xfId="28339" hidden="1" xr:uid="{00000000-0005-0000-0000-0000D25E0000}"/>
    <cellStyle name="40% - Accent1 4 2 4 2" xfId="29503" hidden="1" xr:uid="{00000000-0005-0000-0000-0000D35E0000}"/>
    <cellStyle name="40% - Accent1 4 2 4 2" xfId="29959" hidden="1" xr:uid="{00000000-0005-0000-0000-0000D45E0000}"/>
    <cellStyle name="40% - Accent1 4 2 4 2" xfId="30801" hidden="1" xr:uid="{00000000-0005-0000-0000-0000D55E0000}"/>
    <cellStyle name="40% - Accent1 4 2 4 2" xfId="31813" hidden="1" xr:uid="{00000000-0005-0000-0000-0000D65E0000}"/>
    <cellStyle name="40% - Accent1 4 2 4 2" xfId="33222" hidden="1" xr:uid="{00000000-0005-0000-0000-0000D75E0000}"/>
    <cellStyle name="40% - Accent1 4 2 4 2" xfId="33337" hidden="1" xr:uid="{00000000-0005-0000-0000-0000D85E0000}"/>
    <cellStyle name="40% - Accent1 4 2 4 2" xfId="34060" hidden="1" xr:uid="{00000000-0005-0000-0000-0000D95E0000}"/>
    <cellStyle name="40% - Accent1 4 2 4 2" xfId="34233" hidden="1" xr:uid="{00000000-0005-0000-0000-0000DA5E0000}"/>
    <cellStyle name="40% - Accent1 4 2 4 2" xfId="34626" hidden="1" xr:uid="{00000000-0005-0000-0000-0000DB5E0000}"/>
    <cellStyle name="40% - Accent1 4 2 4 2" xfId="34774" hidden="1" xr:uid="{00000000-0005-0000-0000-0000DC5E0000}"/>
    <cellStyle name="40% - Accent1 4 2 4 2" xfId="35112" hidden="1" xr:uid="{00000000-0005-0000-0000-0000DD5E0000}"/>
    <cellStyle name="40% - Accent1 4 2 4 2" xfId="35449" hidden="1" xr:uid="{00000000-0005-0000-0000-0000DE5E0000}"/>
    <cellStyle name="40% - Accent1 4 2 4 2" xfId="36014" hidden="1" xr:uid="{00000000-0005-0000-0000-0000DF5E0000}"/>
    <cellStyle name="40% - Accent1 4 2 4 2" xfId="36129" hidden="1" xr:uid="{00000000-0005-0000-0000-0000E05E0000}"/>
    <cellStyle name="40% - Accent1 4 2 4 2" xfId="36852" hidden="1" xr:uid="{00000000-0005-0000-0000-0000E15E0000}"/>
    <cellStyle name="40% - Accent1 4 2 4 2" xfId="37025" hidden="1" xr:uid="{00000000-0005-0000-0000-0000E25E0000}"/>
    <cellStyle name="40% - Accent1 4 2 4 2" xfId="37418" hidden="1" xr:uid="{00000000-0005-0000-0000-0000E35E0000}"/>
    <cellStyle name="40% - Accent1 4 2 4 2" xfId="37566" hidden="1" xr:uid="{00000000-0005-0000-0000-0000E45E0000}"/>
    <cellStyle name="40% - Accent1 4 2 4 2" xfId="37904" hidden="1" xr:uid="{00000000-0005-0000-0000-0000E55E0000}"/>
    <cellStyle name="40% - Accent1 4 2 4 2" xfId="38241" hidden="1" xr:uid="{00000000-0005-0000-0000-0000E65E0000}"/>
    <cellStyle name="40% - Accent1 4 2 4 2" xfId="32367" hidden="1" xr:uid="{00000000-0005-0000-0000-0000E75E0000}"/>
    <cellStyle name="40% - Accent1 4 2 4 2" xfId="31996" hidden="1" xr:uid="{00000000-0005-0000-0000-0000E85E0000}"/>
    <cellStyle name="40% - Accent1 4 2 4 2" xfId="29843" hidden="1" xr:uid="{00000000-0005-0000-0000-0000E95E0000}"/>
    <cellStyle name="40% - Accent1 4 2 4 2" xfId="29311" hidden="1" xr:uid="{00000000-0005-0000-0000-0000EA5E0000}"/>
    <cellStyle name="40% - Accent1 4 2 4 2" xfId="28197" hidden="1" xr:uid="{00000000-0005-0000-0000-0000EB5E0000}"/>
    <cellStyle name="40% - Accent1 4 2 4 2" xfId="27730" hidden="1" xr:uid="{00000000-0005-0000-0000-0000EC5E0000}"/>
    <cellStyle name="40% - Accent1 4 2 4 2" xfId="26532" hidden="1" xr:uid="{00000000-0005-0000-0000-0000ED5E0000}"/>
    <cellStyle name="40% - Accent1 4 2 4 2" xfId="25474" hidden="1" xr:uid="{00000000-0005-0000-0000-0000EE5E0000}"/>
    <cellStyle name="40% - Accent1 4 2 4 2" xfId="39377" hidden="1" xr:uid="{00000000-0005-0000-0000-0000EF5E0000}"/>
    <cellStyle name="40% - Accent1 4 2 4 2" xfId="39492" hidden="1" xr:uid="{00000000-0005-0000-0000-0000F05E0000}"/>
    <cellStyle name="40% - Accent1 4 2 4 2" xfId="40215" hidden="1" xr:uid="{00000000-0005-0000-0000-0000F15E0000}"/>
    <cellStyle name="40% - Accent1 4 2 4 2" xfId="40388" hidden="1" xr:uid="{00000000-0005-0000-0000-0000F25E0000}"/>
    <cellStyle name="40% - Accent1 4 2 4 2" xfId="40781" hidden="1" xr:uid="{00000000-0005-0000-0000-0000F35E0000}"/>
    <cellStyle name="40% - Accent1 4 2 4 2" xfId="40929" hidden="1" xr:uid="{00000000-0005-0000-0000-0000F45E0000}"/>
    <cellStyle name="40% - Accent1 4 2 4 2" xfId="41267" hidden="1" xr:uid="{00000000-0005-0000-0000-0000F55E0000}"/>
    <cellStyle name="40% - Accent1 4 2 4 2" xfId="41604" hidden="1" xr:uid="{00000000-0005-0000-0000-0000F65E0000}"/>
    <cellStyle name="40% - Accent1 4 2 4 2" xfId="42169" hidden="1" xr:uid="{00000000-0005-0000-0000-0000F75E0000}"/>
    <cellStyle name="40% - Accent1 4 2 4 2" xfId="42284" hidden="1" xr:uid="{00000000-0005-0000-0000-0000F85E0000}"/>
    <cellStyle name="40% - Accent1 4 2 4 2" xfId="43007" hidden="1" xr:uid="{00000000-0005-0000-0000-0000F95E0000}"/>
    <cellStyle name="40% - Accent1 4 2 4 2" xfId="43180" hidden="1" xr:uid="{00000000-0005-0000-0000-0000FA5E0000}"/>
    <cellStyle name="40% - Accent1 4 2 4 2" xfId="43573" hidden="1" xr:uid="{00000000-0005-0000-0000-0000FB5E0000}"/>
    <cellStyle name="40% - Accent1 4 2 4 2" xfId="43721" hidden="1" xr:uid="{00000000-0005-0000-0000-0000FC5E0000}"/>
    <cellStyle name="40% - Accent1 4 2 4 2" xfId="44059" hidden="1" xr:uid="{00000000-0005-0000-0000-0000FD5E0000}"/>
    <cellStyle name="40% - Accent1 4 2 4 2" xfId="44396" hidden="1" xr:uid="{00000000-0005-0000-0000-0000FE5E0000}"/>
    <cellStyle name="40% - Accent1 4 2 4 2" xfId="38630" hidden="1" xr:uid="{00000000-0005-0000-0000-0000FF5E0000}"/>
    <cellStyle name="40% - Accent1 4 2 4 2" xfId="32792" hidden="1" xr:uid="{00000000-0005-0000-0000-0000005F0000}"/>
    <cellStyle name="40% - Accent1 4 2 4 2" xfId="30299" hidden="1" xr:uid="{00000000-0005-0000-0000-0000015F0000}"/>
    <cellStyle name="40% - Accent1 4 2 4 2" xfId="29656" hidden="1" xr:uid="{00000000-0005-0000-0000-0000025F0000}"/>
    <cellStyle name="40% - Accent1 4 2 4 2" xfId="28431" hidden="1" xr:uid="{00000000-0005-0000-0000-0000035F0000}"/>
    <cellStyle name="40% - Accent1 4 2 4 2" xfId="27863" hidden="1" xr:uid="{00000000-0005-0000-0000-0000045F0000}"/>
    <cellStyle name="40% - Accent1 4 2 4 2" xfId="26706" hidden="1" xr:uid="{00000000-0005-0000-0000-0000055F0000}"/>
    <cellStyle name="40% - Accent1 4 2 4 2" xfId="25602" hidden="1" xr:uid="{00000000-0005-0000-0000-0000065F0000}"/>
    <cellStyle name="40% - Accent1 4 2 4 2" xfId="45099" hidden="1" xr:uid="{00000000-0005-0000-0000-0000075F0000}"/>
    <cellStyle name="40% - Accent1 4 2 4 2" xfId="45214" hidden="1" xr:uid="{00000000-0005-0000-0000-0000085F0000}"/>
    <cellStyle name="40% - Accent1 4 2 4 2" xfId="45937" hidden="1" xr:uid="{00000000-0005-0000-0000-0000095F0000}"/>
    <cellStyle name="40% - Accent1 4 2 4 2" xfId="46110" hidden="1" xr:uid="{00000000-0005-0000-0000-00000A5F0000}"/>
    <cellStyle name="40% - Accent1 4 2 4 2" xfId="46503" hidden="1" xr:uid="{00000000-0005-0000-0000-00000B5F0000}"/>
    <cellStyle name="40% - Accent1 4 2 4 2" xfId="46651" hidden="1" xr:uid="{00000000-0005-0000-0000-00000C5F0000}"/>
    <cellStyle name="40% - Accent1 4 2 4 2" xfId="46989" hidden="1" xr:uid="{00000000-0005-0000-0000-00000D5F0000}"/>
    <cellStyle name="40% - Accent1 4 2 4 2" xfId="47326" hidden="1" xr:uid="{00000000-0005-0000-0000-00000E5F0000}"/>
    <cellStyle name="40% - Accent1 4 2 4 2" xfId="47891" hidden="1" xr:uid="{00000000-0005-0000-0000-00000F5F0000}"/>
    <cellStyle name="40% - Accent1 4 2 4 2" xfId="48006" hidden="1" xr:uid="{00000000-0005-0000-0000-0000105F0000}"/>
    <cellStyle name="40% - Accent1 4 2 4 2" xfId="48729" hidden="1" xr:uid="{00000000-0005-0000-0000-0000115F0000}"/>
    <cellStyle name="40% - Accent1 4 2 4 2" xfId="48902" hidden="1" xr:uid="{00000000-0005-0000-0000-0000125F0000}"/>
    <cellStyle name="40% - Accent1 4 2 4 2" xfId="49295" hidden="1" xr:uid="{00000000-0005-0000-0000-0000135F0000}"/>
    <cellStyle name="40% - Accent1 4 2 4 2" xfId="49443" hidden="1" xr:uid="{00000000-0005-0000-0000-0000145F0000}"/>
    <cellStyle name="40% - Accent1 4 2 4 2" xfId="49781" hidden="1" xr:uid="{00000000-0005-0000-0000-0000155F0000}"/>
    <cellStyle name="40% - Accent1 4 2 4 2" xfId="50118" hidden="1" xr:uid="{00000000-0005-0000-0000-0000165F0000}"/>
    <cellStyle name="40% - Accent1 4 3 3 2" xfId="644" hidden="1" xr:uid="{00000000-0005-0000-0000-0000175F0000}"/>
    <cellStyle name="40% - Accent1 4 3 3 2" xfId="828" hidden="1" xr:uid="{00000000-0005-0000-0000-0000185F0000}"/>
    <cellStyle name="40% - Accent1 4 3 3 2" xfId="2846" hidden="1" xr:uid="{00000000-0005-0000-0000-0000195F0000}"/>
    <cellStyle name="40% - Accent1 4 3 3 2" xfId="3210" hidden="1" xr:uid="{00000000-0005-0000-0000-00001A5F0000}"/>
    <cellStyle name="40% - Accent1 4 3 3 2" xfId="4374" hidden="1" xr:uid="{00000000-0005-0000-0000-00001B5F0000}"/>
    <cellStyle name="40% - Accent1 4 3 3 2" xfId="4830" hidden="1" xr:uid="{00000000-0005-0000-0000-00001C5F0000}"/>
    <cellStyle name="40% - Accent1 4 3 3 2" xfId="5672" hidden="1" xr:uid="{00000000-0005-0000-0000-00001D5F0000}"/>
    <cellStyle name="40% - Accent1 4 3 3 2" xfId="6684" hidden="1" xr:uid="{00000000-0005-0000-0000-00001E5F0000}"/>
    <cellStyle name="40% - Accent1 4 3 3 2" xfId="8093" hidden="1" xr:uid="{00000000-0005-0000-0000-00001F5F0000}"/>
    <cellStyle name="40% - Accent1 4 3 3 2" xfId="8208" hidden="1" xr:uid="{00000000-0005-0000-0000-0000205F0000}"/>
    <cellStyle name="40% - Accent1 4 3 3 2" xfId="8931" hidden="1" xr:uid="{00000000-0005-0000-0000-0000215F0000}"/>
    <cellStyle name="40% - Accent1 4 3 3 2" xfId="9104" hidden="1" xr:uid="{00000000-0005-0000-0000-0000225F0000}"/>
    <cellStyle name="40% - Accent1 4 3 3 2" xfId="9497" hidden="1" xr:uid="{00000000-0005-0000-0000-0000235F0000}"/>
    <cellStyle name="40% - Accent1 4 3 3 2" xfId="9645" hidden="1" xr:uid="{00000000-0005-0000-0000-0000245F0000}"/>
    <cellStyle name="40% - Accent1 4 3 3 2" xfId="9983" hidden="1" xr:uid="{00000000-0005-0000-0000-0000255F0000}"/>
    <cellStyle name="40% - Accent1 4 3 3 2" xfId="10320" hidden="1" xr:uid="{00000000-0005-0000-0000-0000265F0000}"/>
    <cellStyle name="40% - Accent1 4 3 3 2" xfId="10885" hidden="1" xr:uid="{00000000-0005-0000-0000-0000275F0000}"/>
    <cellStyle name="40% - Accent1 4 3 3 2" xfId="11000" hidden="1" xr:uid="{00000000-0005-0000-0000-0000285F0000}"/>
    <cellStyle name="40% - Accent1 4 3 3 2" xfId="11723" hidden="1" xr:uid="{00000000-0005-0000-0000-0000295F0000}"/>
    <cellStyle name="40% - Accent1 4 3 3 2" xfId="11896" hidden="1" xr:uid="{00000000-0005-0000-0000-00002A5F0000}"/>
    <cellStyle name="40% - Accent1 4 3 3 2" xfId="12289" hidden="1" xr:uid="{00000000-0005-0000-0000-00002B5F0000}"/>
    <cellStyle name="40% - Accent1 4 3 3 2" xfId="12437" hidden="1" xr:uid="{00000000-0005-0000-0000-00002C5F0000}"/>
    <cellStyle name="40% - Accent1 4 3 3 2" xfId="12775" hidden="1" xr:uid="{00000000-0005-0000-0000-00002D5F0000}"/>
    <cellStyle name="40% - Accent1 4 3 3 2" xfId="13112" hidden="1" xr:uid="{00000000-0005-0000-0000-00002E5F0000}"/>
    <cellStyle name="40% - Accent1 4 3 3 2" xfId="7240" hidden="1" xr:uid="{00000000-0005-0000-0000-00002F5F0000}"/>
    <cellStyle name="40% - Accent1 4 3 3 2" xfId="6869" hidden="1" xr:uid="{00000000-0005-0000-0000-0000305F0000}"/>
    <cellStyle name="40% - Accent1 4 3 3 2" xfId="4716" hidden="1" xr:uid="{00000000-0005-0000-0000-0000315F0000}"/>
    <cellStyle name="40% - Accent1 4 3 3 2" xfId="4184" hidden="1" xr:uid="{00000000-0005-0000-0000-0000325F0000}"/>
    <cellStyle name="40% - Accent1 4 3 3 2" xfId="3070" hidden="1" xr:uid="{00000000-0005-0000-0000-0000335F0000}"/>
    <cellStyle name="40% - Accent1 4 3 3 2" xfId="2603" hidden="1" xr:uid="{00000000-0005-0000-0000-0000345F0000}"/>
    <cellStyle name="40% - Accent1 4 3 3 2" xfId="1405" hidden="1" xr:uid="{00000000-0005-0000-0000-0000355F0000}"/>
    <cellStyle name="40% - Accent1 4 3 3 2" xfId="347" hidden="1" xr:uid="{00000000-0005-0000-0000-0000365F0000}"/>
    <cellStyle name="40% - Accent1 4 3 3 2" xfId="14248" hidden="1" xr:uid="{00000000-0005-0000-0000-0000375F0000}"/>
    <cellStyle name="40% - Accent1 4 3 3 2" xfId="14363" hidden="1" xr:uid="{00000000-0005-0000-0000-0000385F0000}"/>
    <cellStyle name="40% - Accent1 4 3 3 2" xfId="15086" hidden="1" xr:uid="{00000000-0005-0000-0000-0000395F0000}"/>
    <cellStyle name="40% - Accent1 4 3 3 2" xfId="15259" hidden="1" xr:uid="{00000000-0005-0000-0000-00003A5F0000}"/>
    <cellStyle name="40% - Accent1 4 3 3 2" xfId="15652" hidden="1" xr:uid="{00000000-0005-0000-0000-00003B5F0000}"/>
    <cellStyle name="40% - Accent1 4 3 3 2" xfId="15800" hidden="1" xr:uid="{00000000-0005-0000-0000-00003C5F0000}"/>
    <cellStyle name="40% - Accent1 4 3 3 2" xfId="16138" hidden="1" xr:uid="{00000000-0005-0000-0000-00003D5F0000}"/>
    <cellStyle name="40% - Accent1 4 3 3 2" xfId="16475" hidden="1" xr:uid="{00000000-0005-0000-0000-00003E5F0000}"/>
    <cellStyle name="40% - Accent1 4 3 3 2" xfId="17040" hidden="1" xr:uid="{00000000-0005-0000-0000-00003F5F0000}"/>
    <cellStyle name="40% - Accent1 4 3 3 2" xfId="17155" hidden="1" xr:uid="{00000000-0005-0000-0000-0000405F0000}"/>
    <cellStyle name="40% - Accent1 4 3 3 2" xfId="17878" hidden="1" xr:uid="{00000000-0005-0000-0000-0000415F0000}"/>
    <cellStyle name="40% - Accent1 4 3 3 2" xfId="18051" hidden="1" xr:uid="{00000000-0005-0000-0000-0000425F0000}"/>
    <cellStyle name="40% - Accent1 4 3 3 2" xfId="18444" hidden="1" xr:uid="{00000000-0005-0000-0000-0000435F0000}"/>
    <cellStyle name="40% - Accent1 4 3 3 2" xfId="18592" hidden="1" xr:uid="{00000000-0005-0000-0000-0000445F0000}"/>
    <cellStyle name="40% - Accent1 4 3 3 2" xfId="18930" hidden="1" xr:uid="{00000000-0005-0000-0000-0000455F0000}"/>
    <cellStyle name="40% - Accent1 4 3 3 2" xfId="19267" hidden="1" xr:uid="{00000000-0005-0000-0000-0000465F0000}"/>
    <cellStyle name="40% - Accent1 4 3 3 2" xfId="13503" hidden="1" xr:uid="{00000000-0005-0000-0000-0000475F0000}"/>
    <cellStyle name="40% - Accent1 4 3 3 2" xfId="7665" hidden="1" xr:uid="{00000000-0005-0000-0000-0000485F0000}"/>
    <cellStyle name="40% - Accent1 4 3 3 2" xfId="5172" hidden="1" xr:uid="{00000000-0005-0000-0000-0000495F0000}"/>
    <cellStyle name="40% - Accent1 4 3 3 2" xfId="4530" hidden="1" xr:uid="{00000000-0005-0000-0000-00004A5F0000}"/>
    <cellStyle name="40% - Accent1 4 3 3 2" xfId="3304" hidden="1" xr:uid="{00000000-0005-0000-0000-00004B5F0000}"/>
    <cellStyle name="40% - Accent1 4 3 3 2" xfId="2736" hidden="1" xr:uid="{00000000-0005-0000-0000-00004C5F0000}"/>
    <cellStyle name="40% - Accent1 4 3 3 2" xfId="1579" hidden="1" xr:uid="{00000000-0005-0000-0000-00004D5F0000}"/>
    <cellStyle name="40% - Accent1 4 3 3 2" xfId="475" hidden="1" xr:uid="{00000000-0005-0000-0000-00004E5F0000}"/>
    <cellStyle name="40% - Accent1 4 3 3 2" xfId="19970" hidden="1" xr:uid="{00000000-0005-0000-0000-00004F5F0000}"/>
    <cellStyle name="40% - Accent1 4 3 3 2" xfId="20085" hidden="1" xr:uid="{00000000-0005-0000-0000-0000505F0000}"/>
    <cellStyle name="40% - Accent1 4 3 3 2" xfId="20808" hidden="1" xr:uid="{00000000-0005-0000-0000-0000515F0000}"/>
    <cellStyle name="40% - Accent1 4 3 3 2" xfId="20981" hidden="1" xr:uid="{00000000-0005-0000-0000-0000525F0000}"/>
    <cellStyle name="40% - Accent1 4 3 3 2" xfId="21374" hidden="1" xr:uid="{00000000-0005-0000-0000-0000535F0000}"/>
    <cellStyle name="40% - Accent1 4 3 3 2" xfId="21522" hidden="1" xr:uid="{00000000-0005-0000-0000-0000545F0000}"/>
    <cellStyle name="40% - Accent1 4 3 3 2" xfId="21860" hidden="1" xr:uid="{00000000-0005-0000-0000-0000555F0000}"/>
    <cellStyle name="40% - Accent1 4 3 3 2" xfId="22197" hidden="1" xr:uid="{00000000-0005-0000-0000-0000565F0000}"/>
    <cellStyle name="40% - Accent1 4 3 3 2" xfId="22762" hidden="1" xr:uid="{00000000-0005-0000-0000-0000575F0000}"/>
    <cellStyle name="40% - Accent1 4 3 3 2" xfId="22877" hidden="1" xr:uid="{00000000-0005-0000-0000-0000585F0000}"/>
    <cellStyle name="40% - Accent1 4 3 3 2" xfId="23600" hidden="1" xr:uid="{00000000-0005-0000-0000-0000595F0000}"/>
    <cellStyle name="40% - Accent1 4 3 3 2" xfId="23773" hidden="1" xr:uid="{00000000-0005-0000-0000-00005A5F0000}"/>
    <cellStyle name="40% - Accent1 4 3 3 2" xfId="24166" hidden="1" xr:uid="{00000000-0005-0000-0000-00005B5F0000}"/>
    <cellStyle name="40% - Accent1 4 3 3 2" xfId="24314" hidden="1" xr:uid="{00000000-0005-0000-0000-00005C5F0000}"/>
    <cellStyle name="40% - Accent1 4 3 3 2" xfId="24652" hidden="1" xr:uid="{00000000-0005-0000-0000-00005D5F0000}"/>
    <cellStyle name="40% - Accent1 4 3 3 2" xfId="24989" hidden="1" xr:uid="{00000000-0005-0000-0000-00005E5F0000}"/>
    <cellStyle name="40% - Accent1 4 3 3 2" xfId="25772" hidden="1" xr:uid="{00000000-0005-0000-0000-00005F5F0000}"/>
    <cellStyle name="40% - Accent1 4 3 3 2" xfId="25956" hidden="1" xr:uid="{00000000-0005-0000-0000-0000605F0000}"/>
    <cellStyle name="40% - Accent1 4 3 3 2" xfId="27974" hidden="1" xr:uid="{00000000-0005-0000-0000-0000615F0000}"/>
    <cellStyle name="40% - Accent1 4 3 3 2" xfId="28338" hidden="1" xr:uid="{00000000-0005-0000-0000-0000625F0000}"/>
    <cellStyle name="40% - Accent1 4 3 3 2" xfId="29502" hidden="1" xr:uid="{00000000-0005-0000-0000-0000635F0000}"/>
    <cellStyle name="40% - Accent1 4 3 3 2" xfId="29958" hidden="1" xr:uid="{00000000-0005-0000-0000-0000645F0000}"/>
    <cellStyle name="40% - Accent1 4 3 3 2" xfId="30800" hidden="1" xr:uid="{00000000-0005-0000-0000-0000655F0000}"/>
    <cellStyle name="40% - Accent1 4 3 3 2" xfId="31812" hidden="1" xr:uid="{00000000-0005-0000-0000-0000665F0000}"/>
    <cellStyle name="40% - Accent1 4 3 3 2" xfId="33221" hidden="1" xr:uid="{00000000-0005-0000-0000-0000675F0000}"/>
    <cellStyle name="40% - Accent1 4 3 3 2" xfId="33336" hidden="1" xr:uid="{00000000-0005-0000-0000-0000685F0000}"/>
    <cellStyle name="40% - Accent1 4 3 3 2" xfId="34059" hidden="1" xr:uid="{00000000-0005-0000-0000-0000695F0000}"/>
    <cellStyle name="40% - Accent1 4 3 3 2" xfId="34232" hidden="1" xr:uid="{00000000-0005-0000-0000-00006A5F0000}"/>
    <cellStyle name="40% - Accent1 4 3 3 2" xfId="34625" hidden="1" xr:uid="{00000000-0005-0000-0000-00006B5F0000}"/>
    <cellStyle name="40% - Accent1 4 3 3 2" xfId="34773" hidden="1" xr:uid="{00000000-0005-0000-0000-00006C5F0000}"/>
    <cellStyle name="40% - Accent1 4 3 3 2" xfId="35111" hidden="1" xr:uid="{00000000-0005-0000-0000-00006D5F0000}"/>
    <cellStyle name="40% - Accent1 4 3 3 2" xfId="35448" hidden="1" xr:uid="{00000000-0005-0000-0000-00006E5F0000}"/>
    <cellStyle name="40% - Accent1 4 3 3 2" xfId="36013" hidden="1" xr:uid="{00000000-0005-0000-0000-00006F5F0000}"/>
    <cellStyle name="40% - Accent1 4 3 3 2" xfId="36128" hidden="1" xr:uid="{00000000-0005-0000-0000-0000705F0000}"/>
    <cellStyle name="40% - Accent1 4 3 3 2" xfId="36851" hidden="1" xr:uid="{00000000-0005-0000-0000-0000715F0000}"/>
    <cellStyle name="40% - Accent1 4 3 3 2" xfId="37024" hidden="1" xr:uid="{00000000-0005-0000-0000-0000725F0000}"/>
    <cellStyle name="40% - Accent1 4 3 3 2" xfId="37417" hidden="1" xr:uid="{00000000-0005-0000-0000-0000735F0000}"/>
    <cellStyle name="40% - Accent1 4 3 3 2" xfId="37565" hidden="1" xr:uid="{00000000-0005-0000-0000-0000745F0000}"/>
    <cellStyle name="40% - Accent1 4 3 3 2" xfId="37903" hidden="1" xr:uid="{00000000-0005-0000-0000-0000755F0000}"/>
    <cellStyle name="40% - Accent1 4 3 3 2" xfId="38240" hidden="1" xr:uid="{00000000-0005-0000-0000-0000765F0000}"/>
    <cellStyle name="40% - Accent1 4 3 3 2" xfId="32368" hidden="1" xr:uid="{00000000-0005-0000-0000-0000775F0000}"/>
    <cellStyle name="40% - Accent1 4 3 3 2" xfId="31997" hidden="1" xr:uid="{00000000-0005-0000-0000-0000785F0000}"/>
    <cellStyle name="40% - Accent1 4 3 3 2" xfId="29844" hidden="1" xr:uid="{00000000-0005-0000-0000-0000795F0000}"/>
    <cellStyle name="40% - Accent1 4 3 3 2" xfId="29312" hidden="1" xr:uid="{00000000-0005-0000-0000-00007A5F0000}"/>
    <cellStyle name="40% - Accent1 4 3 3 2" xfId="28198" hidden="1" xr:uid="{00000000-0005-0000-0000-00007B5F0000}"/>
    <cellStyle name="40% - Accent1 4 3 3 2" xfId="27731" hidden="1" xr:uid="{00000000-0005-0000-0000-00007C5F0000}"/>
    <cellStyle name="40% - Accent1 4 3 3 2" xfId="26533" hidden="1" xr:uid="{00000000-0005-0000-0000-00007D5F0000}"/>
    <cellStyle name="40% - Accent1 4 3 3 2" xfId="25475" hidden="1" xr:uid="{00000000-0005-0000-0000-00007E5F0000}"/>
    <cellStyle name="40% - Accent1 4 3 3 2" xfId="39376" hidden="1" xr:uid="{00000000-0005-0000-0000-00007F5F0000}"/>
    <cellStyle name="40% - Accent1 4 3 3 2" xfId="39491" hidden="1" xr:uid="{00000000-0005-0000-0000-0000805F0000}"/>
    <cellStyle name="40% - Accent1 4 3 3 2" xfId="40214" hidden="1" xr:uid="{00000000-0005-0000-0000-0000815F0000}"/>
    <cellStyle name="40% - Accent1 4 3 3 2" xfId="40387" hidden="1" xr:uid="{00000000-0005-0000-0000-0000825F0000}"/>
    <cellStyle name="40% - Accent1 4 3 3 2" xfId="40780" hidden="1" xr:uid="{00000000-0005-0000-0000-0000835F0000}"/>
    <cellStyle name="40% - Accent1 4 3 3 2" xfId="40928" hidden="1" xr:uid="{00000000-0005-0000-0000-0000845F0000}"/>
    <cellStyle name="40% - Accent1 4 3 3 2" xfId="41266" hidden="1" xr:uid="{00000000-0005-0000-0000-0000855F0000}"/>
    <cellStyle name="40% - Accent1 4 3 3 2" xfId="41603" hidden="1" xr:uid="{00000000-0005-0000-0000-0000865F0000}"/>
    <cellStyle name="40% - Accent1 4 3 3 2" xfId="42168" hidden="1" xr:uid="{00000000-0005-0000-0000-0000875F0000}"/>
    <cellStyle name="40% - Accent1 4 3 3 2" xfId="42283" hidden="1" xr:uid="{00000000-0005-0000-0000-0000885F0000}"/>
    <cellStyle name="40% - Accent1 4 3 3 2" xfId="43006" hidden="1" xr:uid="{00000000-0005-0000-0000-0000895F0000}"/>
    <cellStyle name="40% - Accent1 4 3 3 2" xfId="43179" hidden="1" xr:uid="{00000000-0005-0000-0000-00008A5F0000}"/>
    <cellStyle name="40% - Accent1 4 3 3 2" xfId="43572" hidden="1" xr:uid="{00000000-0005-0000-0000-00008B5F0000}"/>
    <cellStyle name="40% - Accent1 4 3 3 2" xfId="43720" hidden="1" xr:uid="{00000000-0005-0000-0000-00008C5F0000}"/>
    <cellStyle name="40% - Accent1 4 3 3 2" xfId="44058" hidden="1" xr:uid="{00000000-0005-0000-0000-00008D5F0000}"/>
    <cellStyle name="40% - Accent1 4 3 3 2" xfId="44395" hidden="1" xr:uid="{00000000-0005-0000-0000-00008E5F0000}"/>
    <cellStyle name="40% - Accent1 4 3 3 2" xfId="38631" hidden="1" xr:uid="{00000000-0005-0000-0000-00008F5F0000}"/>
    <cellStyle name="40% - Accent1 4 3 3 2" xfId="32793" hidden="1" xr:uid="{00000000-0005-0000-0000-0000905F0000}"/>
    <cellStyle name="40% - Accent1 4 3 3 2" xfId="30300" hidden="1" xr:uid="{00000000-0005-0000-0000-0000915F0000}"/>
    <cellStyle name="40% - Accent1 4 3 3 2" xfId="29658" hidden="1" xr:uid="{00000000-0005-0000-0000-0000925F0000}"/>
    <cellStyle name="40% - Accent1 4 3 3 2" xfId="28432" hidden="1" xr:uid="{00000000-0005-0000-0000-0000935F0000}"/>
    <cellStyle name="40% - Accent1 4 3 3 2" xfId="27864" hidden="1" xr:uid="{00000000-0005-0000-0000-0000945F0000}"/>
    <cellStyle name="40% - Accent1 4 3 3 2" xfId="26707" hidden="1" xr:uid="{00000000-0005-0000-0000-0000955F0000}"/>
    <cellStyle name="40% - Accent1 4 3 3 2" xfId="25603" hidden="1" xr:uid="{00000000-0005-0000-0000-0000965F0000}"/>
    <cellStyle name="40% - Accent1 4 3 3 2" xfId="45098" hidden="1" xr:uid="{00000000-0005-0000-0000-0000975F0000}"/>
    <cellStyle name="40% - Accent1 4 3 3 2" xfId="45213" hidden="1" xr:uid="{00000000-0005-0000-0000-0000985F0000}"/>
    <cellStyle name="40% - Accent1 4 3 3 2" xfId="45936" hidden="1" xr:uid="{00000000-0005-0000-0000-0000995F0000}"/>
    <cellStyle name="40% - Accent1 4 3 3 2" xfId="46109" hidden="1" xr:uid="{00000000-0005-0000-0000-00009A5F0000}"/>
    <cellStyle name="40% - Accent1 4 3 3 2" xfId="46502" hidden="1" xr:uid="{00000000-0005-0000-0000-00009B5F0000}"/>
    <cellStyle name="40% - Accent1 4 3 3 2" xfId="46650" hidden="1" xr:uid="{00000000-0005-0000-0000-00009C5F0000}"/>
    <cellStyle name="40% - Accent1 4 3 3 2" xfId="46988" hidden="1" xr:uid="{00000000-0005-0000-0000-00009D5F0000}"/>
    <cellStyle name="40% - Accent1 4 3 3 2" xfId="47325" hidden="1" xr:uid="{00000000-0005-0000-0000-00009E5F0000}"/>
    <cellStyle name="40% - Accent1 4 3 3 2" xfId="47890" hidden="1" xr:uid="{00000000-0005-0000-0000-00009F5F0000}"/>
    <cellStyle name="40% - Accent1 4 3 3 2" xfId="48005" hidden="1" xr:uid="{00000000-0005-0000-0000-0000A05F0000}"/>
    <cellStyle name="40% - Accent1 4 3 3 2" xfId="48728" hidden="1" xr:uid="{00000000-0005-0000-0000-0000A15F0000}"/>
    <cellStyle name="40% - Accent1 4 3 3 2" xfId="48901" hidden="1" xr:uid="{00000000-0005-0000-0000-0000A25F0000}"/>
    <cellStyle name="40% - Accent1 4 3 3 2" xfId="49294" hidden="1" xr:uid="{00000000-0005-0000-0000-0000A35F0000}"/>
    <cellStyle name="40% - Accent1 4 3 3 2" xfId="49442" hidden="1" xr:uid="{00000000-0005-0000-0000-0000A45F0000}"/>
    <cellStyle name="40% - Accent1 4 3 3 2" xfId="49780" hidden="1" xr:uid="{00000000-0005-0000-0000-0000A55F0000}"/>
    <cellStyle name="40% - Accent1 4 3 3 2" xfId="50117" hidden="1" xr:uid="{00000000-0005-0000-0000-0000A65F0000}"/>
    <cellStyle name="40% - Accent1 5 2" xfId="608" hidden="1" xr:uid="{00000000-0005-0000-0000-0000A75F0000}"/>
    <cellStyle name="40% - Accent1 5 2" xfId="792" hidden="1" xr:uid="{00000000-0005-0000-0000-0000A85F0000}"/>
    <cellStyle name="40% - Accent1 5 2" xfId="2810" hidden="1" xr:uid="{00000000-0005-0000-0000-0000A95F0000}"/>
    <cellStyle name="40% - Accent1 5 2" xfId="3174" hidden="1" xr:uid="{00000000-0005-0000-0000-0000AA5F0000}"/>
    <cellStyle name="40% - Accent1 5 2" xfId="4338" hidden="1" xr:uid="{00000000-0005-0000-0000-0000AB5F0000}"/>
    <cellStyle name="40% - Accent1 5 2" xfId="4794" hidden="1" xr:uid="{00000000-0005-0000-0000-0000AC5F0000}"/>
    <cellStyle name="40% - Accent1 5 2" xfId="5636" hidden="1" xr:uid="{00000000-0005-0000-0000-0000AD5F0000}"/>
    <cellStyle name="40% - Accent1 5 2" xfId="6648" hidden="1" xr:uid="{00000000-0005-0000-0000-0000AE5F0000}"/>
    <cellStyle name="40% - Accent1 5 2" xfId="8057" hidden="1" xr:uid="{00000000-0005-0000-0000-0000AF5F0000}"/>
    <cellStyle name="40% - Accent1 5 2" xfId="8172" hidden="1" xr:uid="{00000000-0005-0000-0000-0000B05F0000}"/>
    <cellStyle name="40% - Accent1 5 2" xfId="8895" hidden="1" xr:uid="{00000000-0005-0000-0000-0000B15F0000}"/>
    <cellStyle name="40% - Accent1 5 2" xfId="9068" hidden="1" xr:uid="{00000000-0005-0000-0000-0000B25F0000}"/>
    <cellStyle name="40% - Accent1 5 2" xfId="9461" hidden="1" xr:uid="{00000000-0005-0000-0000-0000B35F0000}"/>
    <cellStyle name="40% - Accent1 5 2" xfId="9609" hidden="1" xr:uid="{00000000-0005-0000-0000-0000B45F0000}"/>
    <cellStyle name="40% - Accent1 5 2" xfId="9947" hidden="1" xr:uid="{00000000-0005-0000-0000-0000B55F0000}"/>
    <cellStyle name="40% - Accent1 5 2" xfId="10284" hidden="1" xr:uid="{00000000-0005-0000-0000-0000B65F0000}"/>
    <cellStyle name="40% - Accent1 5 2" xfId="10849" hidden="1" xr:uid="{00000000-0005-0000-0000-0000B75F0000}"/>
    <cellStyle name="40% - Accent1 5 2" xfId="10964" hidden="1" xr:uid="{00000000-0005-0000-0000-0000B85F0000}"/>
    <cellStyle name="40% - Accent1 5 2" xfId="11687" hidden="1" xr:uid="{00000000-0005-0000-0000-0000B95F0000}"/>
    <cellStyle name="40% - Accent1 5 2" xfId="11860" hidden="1" xr:uid="{00000000-0005-0000-0000-0000BA5F0000}"/>
    <cellStyle name="40% - Accent1 5 2" xfId="12253" hidden="1" xr:uid="{00000000-0005-0000-0000-0000BB5F0000}"/>
    <cellStyle name="40% - Accent1 5 2" xfId="12401" hidden="1" xr:uid="{00000000-0005-0000-0000-0000BC5F0000}"/>
    <cellStyle name="40% - Accent1 5 2" xfId="12739" hidden="1" xr:uid="{00000000-0005-0000-0000-0000BD5F0000}"/>
    <cellStyle name="40% - Accent1 5 2" xfId="13076" hidden="1" xr:uid="{00000000-0005-0000-0000-0000BE5F0000}"/>
    <cellStyle name="40% - Accent1 5 2" xfId="7277" hidden="1" xr:uid="{00000000-0005-0000-0000-0000BF5F0000}"/>
    <cellStyle name="40% - Accent1 5 2" xfId="6905" hidden="1" xr:uid="{00000000-0005-0000-0000-0000C05F0000}"/>
    <cellStyle name="40% - Accent1 5 2" xfId="4753" hidden="1" xr:uid="{00000000-0005-0000-0000-0000C15F0000}"/>
    <cellStyle name="40% - Accent1 5 2" xfId="4220" hidden="1" xr:uid="{00000000-0005-0000-0000-0000C25F0000}"/>
    <cellStyle name="40% - Accent1 5 2" xfId="3108" hidden="1" xr:uid="{00000000-0005-0000-0000-0000C35F0000}"/>
    <cellStyle name="40% - Accent1 5 2" xfId="2640" hidden="1" xr:uid="{00000000-0005-0000-0000-0000C45F0000}"/>
    <cellStyle name="40% - Accent1 5 2" xfId="1447" hidden="1" xr:uid="{00000000-0005-0000-0000-0000C55F0000}"/>
    <cellStyle name="40% - Accent1 5 2" xfId="400" hidden="1" xr:uid="{00000000-0005-0000-0000-0000C65F0000}"/>
    <cellStyle name="40% - Accent1 5 2" xfId="14212" hidden="1" xr:uid="{00000000-0005-0000-0000-0000C75F0000}"/>
    <cellStyle name="40% - Accent1 5 2" xfId="14327" hidden="1" xr:uid="{00000000-0005-0000-0000-0000C85F0000}"/>
    <cellStyle name="40% - Accent1 5 2" xfId="15050" hidden="1" xr:uid="{00000000-0005-0000-0000-0000C95F0000}"/>
    <cellStyle name="40% - Accent1 5 2" xfId="15223" hidden="1" xr:uid="{00000000-0005-0000-0000-0000CA5F0000}"/>
    <cellStyle name="40% - Accent1 5 2" xfId="15616" hidden="1" xr:uid="{00000000-0005-0000-0000-0000CB5F0000}"/>
    <cellStyle name="40% - Accent1 5 2" xfId="15764" hidden="1" xr:uid="{00000000-0005-0000-0000-0000CC5F0000}"/>
    <cellStyle name="40% - Accent1 5 2" xfId="16102" hidden="1" xr:uid="{00000000-0005-0000-0000-0000CD5F0000}"/>
    <cellStyle name="40% - Accent1 5 2" xfId="16439" hidden="1" xr:uid="{00000000-0005-0000-0000-0000CE5F0000}"/>
    <cellStyle name="40% - Accent1 5 2" xfId="17004" hidden="1" xr:uid="{00000000-0005-0000-0000-0000CF5F0000}"/>
    <cellStyle name="40% - Accent1 5 2" xfId="17119" hidden="1" xr:uid="{00000000-0005-0000-0000-0000D05F0000}"/>
    <cellStyle name="40% - Accent1 5 2" xfId="17842" hidden="1" xr:uid="{00000000-0005-0000-0000-0000D15F0000}"/>
    <cellStyle name="40% - Accent1 5 2" xfId="18015" hidden="1" xr:uid="{00000000-0005-0000-0000-0000D25F0000}"/>
    <cellStyle name="40% - Accent1 5 2" xfId="18408" hidden="1" xr:uid="{00000000-0005-0000-0000-0000D35F0000}"/>
    <cellStyle name="40% - Accent1 5 2" xfId="18556" hidden="1" xr:uid="{00000000-0005-0000-0000-0000D45F0000}"/>
    <cellStyle name="40% - Accent1 5 2" xfId="18894" hidden="1" xr:uid="{00000000-0005-0000-0000-0000D55F0000}"/>
    <cellStyle name="40% - Accent1 5 2" xfId="19231" hidden="1" xr:uid="{00000000-0005-0000-0000-0000D65F0000}"/>
    <cellStyle name="40% - Accent1 5 2" xfId="13540" hidden="1" xr:uid="{00000000-0005-0000-0000-0000D75F0000}"/>
    <cellStyle name="40% - Accent1 5 2" xfId="7701" hidden="1" xr:uid="{00000000-0005-0000-0000-0000D85F0000}"/>
    <cellStyle name="40% - Accent1 5 2" xfId="5212" hidden="1" xr:uid="{00000000-0005-0000-0000-0000D95F0000}"/>
    <cellStyle name="40% - Accent1 5 2" xfId="4573" hidden="1" xr:uid="{00000000-0005-0000-0000-0000DA5F0000}"/>
    <cellStyle name="40% - Accent1 5 2" xfId="3340" hidden="1" xr:uid="{00000000-0005-0000-0000-0000DB5F0000}"/>
    <cellStyle name="40% - Accent1 5 2" xfId="2774" hidden="1" xr:uid="{00000000-0005-0000-0000-0000DC5F0000}"/>
    <cellStyle name="40% - Accent1 5 2" xfId="1619" hidden="1" xr:uid="{00000000-0005-0000-0000-0000DD5F0000}"/>
    <cellStyle name="40% - Accent1 5 2" xfId="516" hidden="1" xr:uid="{00000000-0005-0000-0000-0000DE5F0000}"/>
    <cellStyle name="40% - Accent1 5 2" xfId="19934" hidden="1" xr:uid="{00000000-0005-0000-0000-0000DF5F0000}"/>
    <cellStyle name="40% - Accent1 5 2" xfId="20049" hidden="1" xr:uid="{00000000-0005-0000-0000-0000E05F0000}"/>
    <cellStyle name="40% - Accent1 5 2" xfId="20772" hidden="1" xr:uid="{00000000-0005-0000-0000-0000E15F0000}"/>
    <cellStyle name="40% - Accent1 5 2" xfId="20945" hidden="1" xr:uid="{00000000-0005-0000-0000-0000E25F0000}"/>
    <cellStyle name="40% - Accent1 5 2" xfId="21338" hidden="1" xr:uid="{00000000-0005-0000-0000-0000E35F0000}"/>
    <cellStyle name="40% - Accent1 5 2" xfId="21486" hidden="1" xr:uid="{00000000-0005-0000-0000-0000E45F0000}"/>
    <cellStyle name="40% - Accent1 5 2" xfId="21824" hidden="1" xr:uid="{00000000-0005-0000-0000-0000E55F0000}"/>
    <cellStyle name="40% - Accent1 5 2" xfId="22161" hidden="1" xr:uid="{00000000-0005-0000-0000-0000E65F0000}"/>
    <cellStyle name="40% - Accent1 5 2" xfId="22726" hidden="1" xr:uid="{00000000-0005-0000-0000-0000E75F0000}"/>
    <cellStyle name="40% - Accent1 5 2" xfId="22841" hidden="1" xr:uid="{00000000-0005-0000-0000-0000E85F0000}"/>
    <cellStyle name="40% - Accent1 5 2" xfId="23564" hidden="1" xr:uid="{00000000-0005-0000-0000-0000E95F0000}"/>
    <cellStyle name="40% - Accent1 5 2" xfId="23737" hidden="1" xr:uid="{00000000-0005-0000-0000-0000EA5F0000}"/>
    <cellStyle name="40% - Accent1 5 2" xfId="24130" hidden="1" xr:uid="{00000000-0005-0000-0000-0000EB5F0000}"/>
    <cellStyle name="40% - Accent1 5 2" xfId="24278" hidden="1" xr:uid="{00000000-0005-0000-0000-0000EC5F0000}"/>
    <cellStyle name="40% - Accent1 5 2" xfId="24616" hidden="1" xr:uid="{00000000-0005-0000-0000-0000ED5F0000}"/>
    <cellStyle name="40% - Accent1 5 2" xfId="24953" hidden="1" xr:uid="{00000000-0005-0000-0000-0000EE5F0000}"/>
    <cellStyle name="40% - Accent1 5 2" xfId="25736" hidden="1" xr:uid="{00000000-0005-0000-0000-0000EF5F0000}"/>
    <cellStyle name="40% - Accent1 5 2" xfId="25920" hidden="1" xr:uid="{00000000-0005-0000-0000-0000F05F0000}"/>
    <cellStyle name="40% - Accent1 5 2" xfId="27938" hidden="1" xr:uid="{00000000-0005-0000-0000-0000F15F0000}"/>
    <cellStyle name="40% - Accent1 5 2" xfId="28302" hidden="1" xr:uid="{00000000-0005-0000-0000-0000F25F0000}"/>
    <cellStyle name="40% - Accent1 5 2" xfId="29466" hidden="1" xr:uid="{00000000-0005-0000-0000-0000F35F0000}"/>
    <cellStyle name="40% - Accent1 5 2" xfId="29922" hidden="1" xr:uid="{00000000-0005-0000-0000-0000F45F0000}"/>
    <cellStyle name="40% - Accent1 5 2" xfId="30764" hidden="1" xr:uid="{00000000-0005-0000-0000-0000F55F0000}"/>
    <cellStyle name="40% - Accent1 5 2" xfId="31776" hidden="1" xr:uid="{00000000-0005-0000-0000-0000F65F0000}"/>
    <cellStyle name="40% - Accent1 5 2" xfId="33185" hidden="1" xr:uid="{00000000-0005-0000-0000-0000F75F0000}"/>
    <cellStyle name="40% - Accent1 5 2" xfId="33300" hidden="1" xr:uid="{00000000-0005-0000-0000-0000F85F0000}"/>
    <cellStyle name="40% - Accent1 5 2" xfId="34023" hidden="1" xr:uid="{00000000-0005-0000-0000-0000F95F0000}"/>
    <cellStyle name="40% - Accent1 5 2" xfId="34196" hidden="1" xr:uid="{00000000-0005-0000-0000-0000FA5F0000}"/>
    <cellStyle name="40% - Accent1 5 2" xfId="34589" hidden="1" xr:uid="{00000000-0005-0000-0000-0000FB5F0000}"/>
    <cellStyle name="40% - Accent1 5 2" xfId="34737" hidden="1" xr:uid="{00000000-0005-0000-0000-0000FC5F0000}"/>
    <cellStyle name="40% - Accent1 5 2" xfId="35075" hidden="1" xr:uid="{00000000-0005-0000-0000-0000FD5F0000}"/>
    <cellStyle name="40% - Accent1 5 2" xfId="35412" hidden="1" xr:uid="{00000000-0005-0000-0000-0000FE5F0000}"/>
    <cellStyle name="40% - Accent1 5 2" xfId="35977" hidden="1" xr:uid="{00000000-0005-0000-0000-0000FF5F0000}"/>
    <cellStyle name="40% - Accent1 5 2" xfId="36092" hidden="1" xr:uid="{00000000-0005-0000-0000-000000600000}"/>
    <cellStyle name="40% - Accent1 5 2" xfId="36815" hidden="1" xr:uid="{00000000-0005-0000-0000-000001600000}"/>
    <cellStyle name="40% - Accent1 5 2" xfId="36988" hidden="1" xr:uid="{00000000-0005-0000-0000-000002600000}"/>
    <cellStyle name="40% - Accent1 5 2" xfId="37381" hidden="1" xr:uid="{00000000-0005-0000-0000-000003600000}"/>
    <cellStyle name="40% - Accent1 5 2" xfId="37529" hidden="1" xr:uid="{00000000-0005-0000-0000-000004600000}"/>
    <cellStyle name="40% - Accent1 5 2" xfId="37867" hidden="1" xr:uid="{00000000-0005-0000-0000-000005600000}"/>
    <cellStyle name="40% - Accent1 5 2" xfId="38204" hidden="1" xr:uid="{00000000-0005-0000-0000-000006600000}"/>
    <cellStyle name="40% - Accent1 5 2" xfId="32405" hidden="1" xr:uid="{00000000-0005-0000-0000-000007600000}"/>
    <cellStyle name="40% - Accent1 5 2" xfId="32033" hidden="1" xr:uid="{00000000-0005-0000-0000-000008600000}"/>
    <cellStyle name="40% - Accent1 5 2" xfId="29881" hidden="1" xr:uid="{00000000-0005-0000-0000-000009600000}"/>
    <cellStyle name="40% - Accent1 5 2" xfId="29348" hidden="1" xr:uid="{00000000-0005-0000-0000-00000A600000}"/>
    <cellStyle name="40% - Accent1 5 2" xfId="28236" hidden="1" xr:uid="{00000000-0005-0000-0000-00000B600000}"/>
    <cellStyle name="40% - Accent1 5 2" xfId="27768" hidden="1" xr:uid="{00000000-0005-0000-0000-00000C600000}"/>
    <cellStyle name="40% - Accent1 5 2" xfId="26575" hidden="1" xr:uid="{00000000-0005-0000-0000-00000D600000}"/>
    <cellStyle name="40% - Accent1 5 2" xfId="25528" hidden="1" xr:uid="{00000000-0005-0000-0000-00000E600000}"/>
    <cellStyle name="40% - Accent1 5 2" xfId="39340" hidden="1" xr:uid="{00000000-0005-0000-0000-00000F600000}"/>
    <cellStyle name="40% - Accent1 5 2" xfId="39455" hidden="1" xr:uid="{00000000-0005-0000-0000-000010600000}"/>
    <cellStyle name="40% - Accent1 5 2" xfId="40178" hidden="1" xr:uid="{00000000-0005-0000-0000-000011600000}"/>
    <cellStyle name="40% - Accent1 5 2" xfId="40351" hidden="1" xr:uid="{00000000-0005-0000-0000-000012600000}"/>
    <cellStyle name="40% - Accent1 5 2" xfId="40744" hidden="1" xr:uid="{00000000-0005-0000-0000-000013600000}"/>
    <cellStyle name="40% - Accent1 5 2" xfId="40892" hidden="1" xr:uid="{00000000-0005-0000-0000-000014600000}"/>
    <cellStyle name="40% - Accent1 5 2" xfId="41230" hidden="1" xr:uid="{00000000-0005-0000-0000-000015600000}"/>
    <cellStyle name="40% - Accent1 5 2" xfId="41567" hidden="1" xr:uid="{00000000-0005-0000-0000-000016600000}"/>
    <cellStyle name="40% - Accent1 5 2" xfId="42132" hidden="1" xr:uid="{00000000-0005-0000-0000-000017600000}"/>
    <cellStyle name="40% - Accent1 5 2" xfId="42247" hidden="1" xr:uid="{00000000-0005-0000-0000-000018600000}"/>
    <cellStyle name="40% - Accent1 5 2" xfId="42970" hidden="1" xr:uid="{00000000-0005-0000-0000-000019600000}"/>
    <cellStyle name="40% - Accent1 5 2" xfId="43143" hidden="1" xr:uid="{00000000-0005-0000-0000-00001A600000}"/>
    <cellStyle name="40% - Accent1 5 2" xfId="43536" hidden="1" xr:uid="{00000000-0005-0000-0000-00001B600000}"/>
    <cellStyle name="40% - Accent1 5 2" xfId="43684" hidden="1" xr:uid="{00000000-0005-0000-0000-00001C600000}"/>
    <cellStyle name="40% - Accent1 5 2" xfId="44022" hidden="1" xr:uid="{00000000-0005-0000-0000-00001D600000}"/>
    <cellStyle name="40% - Accent1 5 2" xfId="44359" hidden="1" xr:uid="{00000000-0005-0000-0000-00001E600000}"/>
    <cellStyle name="40% - Accent1 5 2" xfId="38668" hidden="1" xr:uid="{00000000-0005-0000-0000-00001F600000}"/>
    <cellStyle name="40% - Accent1 5 2" xfId="32829" hidden="1" xr:uid="{00000000-0005-0000-0000-000020600000}"/>
    <cellStyle name="40% - Accent1 5 2" xfId="30340" hidden="1" xr:uid="{00000000-0005-0000-0000-000021600000}"/>
    <cellStyle name="40% - Accent1 5 2" xfId="29701" hidden="1" xr:uid="{00000000-0005-0000-0000-000022600000}"/>
    <cellStyle name="40% - Accent1 5 2" xfId="28468" hidden="1" xr:uid="{00000000-0005-0000-0000-000023600000}"/>
    <cellStyle name="40% - Accent1 5 2" xfId="27902" hidden="1" xr:uid="{00000000-0005-0000-0000-000024600000}"/>
    <cellStyle name="40% - Accent1 5 2" xfId="26747" hidden="1" xr:uid="{00000000-0005-0000-0000-000025600000}"/>
    <cellStyle name="40% - Accent1 5 2" xfId="25644" hidden="1" xr:uid="{00000000-0005-0000-0000-000026600000}"/>
    <cellStyle name="40% - Accent1 5 2" xfId="45062" hidden="1" xr:uid="{00000000-0005-0000-0000-000027600000}"/>
    <cellStyle name="40% - Accent1 5 2" xfId="45177" hidden="1" xr:uid="{00000000-0005-0000-0000-000028600000}"/>
    <cellStyle name="40% - Accent1 5 2" xfId="45900" hidden="1" xr:uid="{00000000-0005-0000-0000-000029600000}"/>
    <cellStyle name="40% - Accent1 5 2" xfId="46073" hidden="1" xr:uid="{00000000-0005-0000-0000-00002A600000}"/>
    <cellStyle name="40% - Accent1 5 2" xfId="46466" hidden="1" xr:uid="{00000000-0005-0000-0000-00002B600000}"/>
    <cellStyle name="40% - Accent1 5 2" xfId="46614" hidden="1" xr:uid="{00000000-0005-0000-0000-00002C600000}"/>
    <cellStyle name="40% - Accent1 5 2" xfId="46952" hidden="1" xr:uid="{00000000-0005-0000-0000-00002D600000}"/>
    <cellStyle name="40% - Accent1 5 2" xfId="47289" hidden="1" xr:uid="{00000000-0005-0000-0000-00002E600000}"/>
    <cellStyle name="40% - Accent1 5 2" xfId="47854" hidden="1" xr:uid="{00000000-0005-0000-0000-00002F600000}"/>
    <cellStyle name="40% - Accent1 5 2" xfId="47969" hidden="1" xr:uid="{00000000-0005-0000-0000-000030600000}"/>
    <cellStyle name="40% - Accent1 5 2" xfId="48692" hidden="1" xr:uid="{00000000-0005-0000-0000-000031600000}"/>
    <cellStyle name="40% - Accent1 5 2" xfId="48865" hidden="1" xr:uid="{00000000-0005-0000-0000-000032600000}"/>
    <cellStyle name="40% - Accent1 5 2" xfId="49258" hidden="1" xr:uid="{00000000-0005-0000-0000-000033600000}"/>
    <cellStyle name="40% - Accent1 5 2" xfId="49406" hidden="1" xr:uid="{00000000-0005-0000-0000-000034600000}"/>
    <cellStyle name="40% - Accent1 5 2" xfId="49744" hidden="1" xr:uid="{00000000-0005-0000-0000-000035600000}"/>
    <cellStyle name="40% - Accent1 5 2" xfId="50081" hidden="1" xr:uid="{00000000-0005-0000-0000-000036600000}"/>
    <cellStyle name="40% - Accent1 7" xfId="78" hidden="1" xr:uid="{00000000-0005-0000-0000-000037600000}"/>
    <cellStyle name="40% - Accent1 7" xfId="90" hidden="1" xr:uid="{00000000-0005-0000-0000-000038600000}"/>
    <cellStyle name="40% - Accent1 7" xfId="222" hidden="1" xr:uid="{00000000-0005-0000-0000-000039600000}"/>
    <cellStyle name="40% - Accent1 7" xfId="375" hidden="1" xr:uid="{00000000-0005-0000-0000-00003A600000}"/>
    <cellStyle name="40% - Accent1 7" xfId="1804" hidden="1" xr:uid="{00000000-0005-0000-0000-00003B600000}"/>
    <cellStyle name="40% - Accent1 7" xfId="1942" hidden="1" xr:uid="{00000000-0005-0000-0000-00003C600000}"/>
    <cellStyle name="40% - Accent1 7" xfId="2109" hidden="1" xr:uid="{00000000-0005-0000-0000-00003D600000}"/>
    <cellStyle name="40% - Accent1 7" xfId="1688" hidden="1" xr:uid="{00000000-0005-0000-0000-00003E600000}"/>
    <cellStyle name="40% - Accent1 7" xfId="1354" hidden="1" xr:uid="{00000000-0005-0000-0000-00003F600000}"/>
    <cellStyle name="40% - Accent1 7" xfId="1487" hidden="1" xr:uid="{00000000-0005-0000-0000-000040600000}"/>
    <cellStyle name="40% - Accent1 7" xfId="2377" hidden="1" xr:uid="{00000000-0005-0000-0000-000041600000}"/>
    <cellStyle name="40% - Accent1 7" xfId="3496" hidden="1" xr:uid="{00000000-0005-0000-0000-000042600000}"/>
    <cellStyle name="40% - Accent1 7" xfId="3651" hidden="1" xr:uid="{00000000-0005-0000-0000-000043600000}"/>
    <cellStyle name="40% - Accent1 7" xfId="2356" hidden="1" xr:uid="{00000000-0005-0000-0000-000044600000}"/>
    <cellStyle name="40% - Accent1 7" xfId="2672" hidden="1" xr:uid="{00000000-0005-0000-0000-000045600000}"/>
    <cellStyle name="40% - Accent1 7" xfId="1312" hidden="1" xr:uid="{00000000-0005-0000-0000-000046600000}"/>
    <cellStyle name="40% - Accent1 7" xfId="3889" hidden="1" xr:uid="{00000000-0005-0000-0000-000047600000}"/>
    <cellStyle name="40% - Accent1 7" xfId="4997" hidden="1" xr:uid="{00000000-0005-0000-0000-000048600000}"/>
    <cellStyle name="40% - Accent1 7" xfId="5111" hidden="1" xr:uid="{00000000-0005-0000-0000-000049600000}"/>
    <cellStyle name="40% - Accent1 7" xfId="1716" hidden="1" xr:uid="{00000000-0005-0000-0000-00004A600000}"/>
    <cellStyle name="40% - Accent1 7" xfId="6001" hidden="1" xr:uid="{00000000-0005-0000-0000-00004B600000}"/>
    <cellStyle name="40% - Accent1 7" xfId="6163" hidden="1" xr:uid="{00000000-0005-0000-0000-00004C600000}"/>
    <cellStyle name="40% - Accent1 7" xfId="3125" hidden="1" xr:uid="{00000000-0005-0000-0000-00004D600000}"/>
    <cellStyle name="40% - Accent1 7" xfId="7007" hidden="1" xr:uid="{00000000-0005-0000-0000-00004E600000}"/>
    <cellStyle name="40% - Accent1 7" xfId="7734" hidden="1" xr:uid="{00000000-0005-0000-0000-00004F600000}"/>
    <cellStyle name="40% - Accent1 7" xfId="7746" hidden="1" xr:uid="{00000000-0005-0000-0000-000050600000}"/>
    <cellStyle name="40% - Accent1 7" xfId="7874" hidden="1" xr:uid="{00000000-0005-0000-0000-000051600000}"/>
    <cellStyle name="40% - Accent1 7" xfId="7965" hidden="1" xr:uid="{00000000-0005-0000-0000-000052600000}"/>
    <cellStyle name="40% - Accent1 7" xfId="8549" hidden="1" xr:uid="{00000000-0005-0000-0000-000053600000}"/>
    <cellStyle name="40% - Accent1 7" xfId="8613" hidden="1" xr:uid="{00000000-0005-0000-0000-000054600000}"/>
    <cellStyle name="40% - Accent1 7" xfId="8704" hidden="1" xr:uid="{00000000-0005-0000-0000-000055600000}"/>
    <cellStyle name="40% - Accent1 7" xfId="8455" hidden="1" xr:uid="{00000000-0005-0000-0000-000056600000}"/>
    <cellStyle name="40% - Accent1 7" xfId="8329" hidden="1" xr:uid="{00000000-0005-0000-0000-000057600000}"/>
    <cellStyle name="40% - Accent1 7" xfId="8364" hidden="1" xr:uid="{00000000-0005-0000-0000-000058600000}"/>
    <cellStyle name="40% - Accent1 7" xfId="8806" hidden="1" xr:uid="{00000000-0005-0000-0000-000059600000}"/>
    <cellStyle name="40% - Accent1 7" xfId="9208" hidden="1" xr:uid="{00000000-0005-0000-0000-00005A600000}"/>
    <cellStyle name="40% - Accent1 7" xfId="9299" hidden="1" xr:uid="{00000000-0005-0000-0000-00005B600000}"/>
    <cellStyle name="40% - Accent1 7" xfId="8801" hidden="1" xr:uid="{00000000-0005-0000-0000-00005C600000}"/>
    <cellStyle name="40% - Accent1 7" xfId="8869" hidden="1" xr:uid="{00000000-0005-0000-0000-00005D600000}"/>
    <cellStyle name="40% - Accent1 7" xfId="8293" hidden="1" xr:uid="{00000000-0005-0000-0000-00005E600000}"/>
    <cellStyle name="40% - Accent1 7" xfId="9394" hidden="1" xr:uid="{00000000-0005-0000-0000-00005F600000}"/>
    <cellStyle name="40% - Accent1 7" xfId="9740" hidden="1" xr:uid="{00000000-0005-0000-0000-000060600000}"/>
    <cellStyle name="40% - Accent1 7" xfId="9831" hidden="1" xr:uid="{00000000-0005-0000-0000-000061600000}"/>
    <cellStyle name="40% - Accent1 7" xfId="8474" hidden="1" xr:uid="{00000000-0005-0000-0000-000062600000}"/>
    <cellStyle name="40% - Accent1 7" xfId="10077" hidden="1" xr:uid="{00000000-0005-0000-0000-000063600000}"/>
    <cellStyle name="40% - Accent1 7" xfId="10168" hidden="1" xr:uid="{00000000-0005-0000-0000-000064600000}"/>
    <cellStyle name="40% - Accent1 7" xfId="9032" hidden="1" xr:uid="{00000000-0005-0000-0000-000065600000}"/>
    <cellStyle name="40% - Accent1 7" xfId="10414" hidden="1" xr:uid="{00000000-0005-0000-0000-000066600000}"/>
    <cellStyle name="40% - Accent1 7" xfId="10526" hidden="1" xr:uid="{00000000-0005-0000-0000-000067600000}"/>
    <cellStyle name="40% - Accent1 7" xfId="10538" hidden="1" xr:uid="{00000000-0005-0000-0000-000068600000}"/>
    <cellStyle name="40% - Accent1 7" xfId="10666" hidden="1" xr:uid="{00000000-0005-0000-0000-000069600000}"/>
    <cellStyle name="40% - Accent1 7" xfId="10757" hidden="1" xr:uid="{00000000-0005-0000-0000-00006A600000}"/>
    <cellStyle name="40% - Accent1 7" xfId="11341" hidden="1" xr:uid="{00000000-0005-0000-0000-00006B600000}"/>
    <cellStyle name="40% - Accent1 7" xfId="11405" hidden="1" xr:uid="{00000000-0005-0000-0000-00006C600000}"/>
    <cellStyle name="40% - Accent1 7" xfId="11496" hidden="1" xr:uid="{00000000-0005-0000-0000-00006D600000}"/>
    <cellStyle name="40% - Accent1 7" xfId="11247" hidden="1" xr:uid="{00000000-0005-0000-0000-00006E600000}"/>
    <cellStyle name="40% - Accent1 7" xfId="11121" hidden="1" xr:uid="{00000000-0005-0000-0000-00006F600000}"/>
    <cellStyle name="40% - Accent1 7" xfId="11156" hidden="1" xr:uid="{00000000-0005-0000-0000-000070600000}"/>
    <cellStyle name="40% - Accent1 7" xfId="11598" hidden="1" xr:uid="{00000000-0005-0000-0000-000071600000}"/>
    <cellStyle name="40% - Accent1 7" xfId="12000" hidden="1" xr:uid="{00000000-0005-0000-0000-000072600000}"/>
    <cellStyle name="40% - Accent1 7" xfId="12091" hidden="1" xr:uid="{00000000-0005-0000-0000-000073600000}"/>
    <cellStyle name="40% - Accent1 7" xfId="11593" hidden="1" xr:uid="{00000000-0005-0000-0000-000074600000}"/>
    <cellStyle name="40% - Accent1 7" xfId="11661" hidden="1" xr:uid="{00000000-0005-0000-0000-000075600000}"/>
    <cellStyle name="40% - Accent1 7" xfId="11085" hidden="1" xr:uid="{00000000-0005-0000-0000-000076600000}"/>
    <cellStyle name="40% - Accent1 7" xfId="12186" hidden="1" xr:uid="{00000000-0005-0000-0000-000077600000}"/>
    <cellStyle name="40% - Accent1 7" xfId="12532" hidden="1" xr:uid="{00000000-0005-0000-0000-000078600000}"/>
    <cellStyle name="40% - Accent1 7" xfId="12623" hidden="1" xr:uid="{00000000-0005-0000-0000-000079600000}"/>
    <cellStyle name="40% - Accent1 7" xfId="11266" hidden="1" xr:uid="{00000000-0005-0000-0000-00007A600000}"/>
    <cellStyle name="40% - Accent1 7" xfId="12869" hidden="1" xr:uid="{00000000-0005-0000-0000-00007B600000}"/>
    <cellStyle name="40% - Accent1 7" xfId="12960" hidden="1" xr:uid="{00000000-0005-0000-0000-00007C600000}"/>
    <cellStyle name="40% - Accent1 7" xfId="11824" hidden="1" xr:uid="{00000000-0005-0000-0000-00007D600000}"/>
    <cellStyle name="40% - Accent1 7" xfId="13206" hidden="1" xr:uid="{00000000-0005-0000-0000-00007E600000}"/>
    <cellStyle name="40% - Accent1 7" xfId="7613" hidden="1" xr:uid="{00000000-0005-0000-0000-00007F600000}"/>
    <cellStyle name="40% - Accent1 7" xfId="7601" hidden="1" xr:uid="{00000000-0005-0000-0000-000080600000}"/>
    <cellStyle name="40% - Accent1 7" xfId="7473" hidden="1" xr:uid="{00000000-0005-0000-0000-000081600000}"/>
    <cellStyle name="40% - Accent1 7" xfId="7377" hidden="1" xr:uid="{00000000-0005-0000-0000-000082600000}"/>
    <cellStyle name="40% - Accent1 7" xfId="5731" hidden="1" xr:uid="{00000000-0005-0000-0000-000083600000}"/>
    <cellStyle name="40% - Accent1 7" xfId="5535" hidden="1" xr:uid="{00000000-0005-0000-0000-000084600000}"/>
    <cellStyle name="40% - Accent1 7" xfId="5436" hidden="1" xr:uid="{00000000-0005-0000-0000-000085600000}"/>
    <cellStyle name="40% - Accent1 7" xfId="5879" hidden="1" xr:uid="{00000000-0005-0000-0000-000086600000}"/>
    <cellStyle name="40% - Accent1 7" xfId="6389" hidden="1" xr:uid="{00000000-0005-0000-0000-000087600000}"/>
    <cellStyle name="40% - Accent1 7" xfId="6259" hidden="1" xr:uid="{00000000-0005-0000-0000-000088600000}"/>
    <cellStyle name="40% - Accent1 7" xfId="5310" hidden="1" xr:uid="{00000000-0005-0000-0000-000089600000}"/>
    <cellStyle name="40% - Accent1 7" xfId="3851" hidden="1" xr:uid="{00000000-0005-0000-0000-00008A600000}"/>
    <cellStyle name="40% - Accent1 7" xfId="3668" hidden="1" xr:uid="{00000000-0005-0000-0000-00008B600000}"/>
    <cellStyle name="40% - Accent1 7" xfId="5317" hidden="1" xr:uid="{00000000-0005-0000-0000-00008C600000}"/>
    <cellStyle name="40% - Accent1 7" xfId="4927" hidden="1" xr:uid="{00000000-0005-0000-0000-00008D600000}"/>
    <cellStyle name="40% - Accent1 7" xfId="6490" hidden="1" xr:uid="{00000000-0005-0000-0000-00008E600000}"/>
    <cellStyle name="40% - Accent1 7" xfId="3417" hidden="1" xr:uid="{00000000-0005-0000-0000-00008F600000}"/>
    <cellStyle name="40% - Accent1 7" xfId="2189" hidden="1" xr:uid="{00000000-0005-0000-0000-000090600000}"/>
    <cellStyle name="40% - Accent1 7" xfId="1978" hidden="1" xr:uid="{00000000-0005-0000-0000-000091600000}"/>
    <cellStyle name="40% - Accent1 7" xfId="5833" hidden="1" xr:uid="{00000000-0005-0000-0000-000092600000}"/>
    <cellStyle name="40% - Accent1 7" xfId="1120" hidden="1" xr:uid="{00000000-0005-0000-0000-000093600000}"/>
    <cellStyle name="40% - Accent1 7" xfId="978" hidden="1" xr:uid="{00000000-0005-0000-0000-000094600000}"/>
    <cellStyle name="40% - Accent1 7" xfId="4437" hidden="1" xr:uid="{00000000-0005-0000-0000-000095600000}"/>
    <cellStyle name="40% - Accent1 7" xfId="13351" hidden="1" xr:uid="{00000000-0005-0000-0000-000096600000}"/>
    <cellStyle name="40% - Accent1 7" xfId="13889" hidden="1" xr:uid="{00000000-0005-0000-0000-000097600000}"/>
    <cellStyle name="40% - Accent1 7" xfId="13901" hidden="1" xr:uid="{00000000-0005-0000-0000-000098600000}"/>
    <cellStyle name="40% - Accent1 7" xfId="14029" hidden="1" xr:uid="{00000000-0005-0000-0000-000099600000}"/>
    <cellStyle name="40% - Accent1 7" xfId="14120" hidden="1" xr:uid="{00000000-0005-0000-0000-00009A600000}"/>
    <cellStyle name="40% - Accent1 7" xfId="14704" hidden="1" xr:uid="{00000000-0005-0000-0000-00009B600000}"/>
    <cellStyle name="40% - Accent1 7" xfId="14768" hidden="1" xr:uid="{00000000-0005-0000-0000-00009C600000}"/>
    <cellStyle name="40% - Accent1 7" xfId="14859" hidden="1" xr:uid="{00000000-0005-0000-0000-00009D600000}"/>
    <cellStyle name="40% - Accent1 7" xfId="14610" hidden="1" xr:uid="{00000000-0005-0000-0000-00009E600000}"/>
    <cellStyle name="40% - Accent1 7" xfId="14484" hidden="1" xr:uid="{00000000-0005-0000-0000-00009F600000}"/>
    <cellStyle name="40% - Accent1 7" xfId="14519" hidden="1" xr:uid="{00000000-0005-0000-0000-0000A0600000}"/>
    <cellStyle name="40% - Accent1 7" xfId="14961" hidden="1" xr:uid="{00000000-0005-0000-0000-0000A1600000}"/>
    <cellStyle name="40% - Accent1 7" xfId="15363" hidden="1" xr:uid="{00000000-0005-0000-0000-0000A2600000}"/>
    <cellStyle name="40% - Accent1 7" xfId="15454" hidden="1" xr:uid="{00000000-0005-0000-0000-0000A3600000}"/>
    <cellStyle name="40% - Accent1 7" xfId="14956" hidden="1" xr:uid="{00000000-0005-0000-0000-0000A4600000}"/>
    <cellStyle name="40% - Accent1 7" xfId="15024" hidden="1" xr:uid="{00000000-0005-0000-0000-0000A5600000}"/>
    <cellStyle name="40% - Accent1 7" xfId="14448" hidden="1" xr:uid="{00000000-0005-0000-0000-0000A6600000}"/>
    <cellStyle name="40% - Accent1 7" xfId="15549" hidden="1" xr:uid="{00000000-0005-0000-0000-0000A7600000}"/>
    <cellStyle name="40% - Accent1 7" xfId="15895" hidden="1" xr:uid="{00000000-0005-0000-0000-0000A8600000}"/>
    <cellStyle name="40% - Accent1 7" xfId="15986" hidden="1" xr:uid="{00000000-0005-0000-0000-0000A9600000}"/>
    <cellStyle name="40% - Accent1 7" xfId="14629" hidden="1" xr:uid="{00000000-0005-0000-0000-0000AA600000}"/>
    <cellStyle name="40% - Accent1 7" xfId="16232" hidden="1" xr:uid="{00000000-0005-0000-0000-0000AB600000}"/>
    <cellStyle name="40% - Accent1 7" xfId="16323" hidden="1" xr:uid="{00000000-0005-0000-0000-0000AC600000}"/>
    <cellStyle name="40% - Accent1 7" xfId="15187" hidden="1" xr:uid="{00000000-0005-0000-0000-0000AD600000}"/>
    <cellStyle name="40% - Accent1 7" xfId="16569" hidden="1" xr:uid="{00000000-0005-0000-0000-0000AE600000}"/>
    <cellStyle name="40% - Accent1 7" xfId="16681" hidden="1" xr:uid="{00000000-0005-0000-0000-0000AF600000}"/>
    <cellStyle name="40% - Accent1 7" xfId="16693" hidden="1" xr:uid="{00000000-0005-0000-0000-0000B0600000}"/>
    <cellStyle name="40% - Accent1 7" xfId="16821" hidden="1" xr:uid="{00000000-0005-0000-0000-0000B1600000}"/>
    <cellStyle name="40% - Accent1 7" xfId="16912" hidden="1" xr:uid="{00000000-0005-0000-0000-0000B2600000}"/>
    <cellStyle name="40% - Accent1 7" xfId="17496" hidden="1" xr:uid="{00000000-0005-0000-0000-0000B3600000}"/>
    <cellStyle name="40% - Accent1 7" xfId="17560" hidden="1" xr:uid="{00000000-0005-0000-0000-0000B4600000}"/>
    <cellStyle name="40% - Accent1 7" xfId="17651" hidden="1" xr:uid="{00000000-0005-0000-0000-0000B5600000}"/>
    <cellStyle name="40% - Accent1 7" xfId="17402" hidden="1" xr:uid="{00000000-0005-0000-0000-0000B6600000}"/>
    <cellStyle name="40% - Accent1 7" xfId="17276" hidden="1" xr:uid="{00000000-0005-0000-0000-0000B7600000}"/>
    <cellStyle name="40% - Accent1 7" xfId="17311" hidden="1" xr:uid="{00000000-0005-0000-0000-0000B8600000}"/>
    <cellStyle name="40% - Accent1 7" xfId="17753" hidden="1" xr:uid="{00000000-0005-0000-0000-0000B9600000}"/>
    <cellStyle name="40% - Accent1 7" xfId="18155" hidden="1" xr:uid="{00000000-0005-0000-0000-0000BA600000}"/>
    <cellStyle name="40% - Accent1 7" xfId="18246" hidden="1" xr:uid="{00000000-0005-0000-0000-0000BB600000}"/>
    <cellStyle name="40% - Accent1 7" xfId="17748" hidden="1" xr:uid="{00000000-0005-0000-0000-0000BC600000}"/>
    <cellStyle name="40% - Accent1 7" xfId="17816" hidden="1" xr:uid="{00000000-0005-0000-0000-0000BD600000}"/>
    <cellStyle name="40% - Accent1 7" xfId="17240" hidden="1" xr:uid="{00000000-0005-0000-0000-0000BE600000}"/>
    <cellStyle name="40% - Accent1 7" xfId="18341" hidden="1" xr:uid="{00000000-0005-0000-0000-0000BF600000}"/>
    <cellStyle name="40% - Accent1 7" xfId="18687" hidden="1" xr:uid="{00000000-0005-0000-0000-0000C0600000}"/>
    <cellStyle name="40% - Accent1 7" xfId="18778" hidden="1" xr:uid="{00000000-0005-0000-0000-0000C1600000}"/>
    <cellStyle name="40% - Accent1 7" xfId="17421" hidden="1" xr:uid="{00000000-0005-0000-0000-0000C2600000}"/>
    <cellStyle name="40% - Accent1 7" xfId="19024" hidden="1" xr:uid="{00000000-0005-0000-0000-0000C3600000}"/>
    <cellStyle name="40% - Accent1 7" xfId="19115" hidden="1" xr:uid="{00000000-0005-0000-0000-0000C4600000}"/>
    <cellStyle name="40% - Accent1 7" xfId="17979" hidden="1" xr:uid="{00000000-0005-0000-0000-0000C5600000}"/>
    <cellStyle name="40% - Accent1 7" xfId="19361" hidden="1" xr:uid="{00000000-0005-0000-0000-0000C6600000}"/>
    <cellStyle name="40% - Accent1 7" xfId="13873" hidden="1" xr:uid="{00000000-0005-0000-0000-0000C7600000}"/>
    <cellStyle name="40% - Accent1 7" xfId="13861" hidden="1" xr:uid="{00000000-0005-0000-0000-0000C8600000}"/>
    <cellStyle name="40% - Accent1 7" xfId="13733" hidden="1" xr:uid="{00000000-0005-0000-0000-0000C9600000}"/>
    <cellStyle name="40% - Accent1 7" xfId="13637" hidden="1" xr:uid="{00000000-0005-0000-0000-0000CA600000}"/>
    <cellStyle name="40% - Accent1 7" xfId="6512" hidden="1" xr:uid="{00000000-0005-0000-0000-0000CB600000}"/>
    <cellStyle name="40% - Accent1 7" xfId="6390" hidden="1" xr:uid="{00000000-0005-0000-0000-0000CC600000}"/>
    <cellStyle name="40% - Accent1 7" xfId="6162" hidden="1" xr:uid="{00000000-0005-0000-0000-0000CD600000}"/>
    <cellStyle name="40% - Accent1 7" xfId="6740" hidden="1" xr:uid="{00000000-0005-0000-0000-0000CE600000}"/>
    <cellStyle name="40% - Accent1 7" xfId="7043" hidden="1" xr:uid="{00000000-0005-0000-0000-0000CF600000}"/>
    <cellStyle name="40% - Accent1 7" xfId="6936" hidden="1" xr:uid="{00000000-0005-0000-0000-0000D0600000}"/>
    <cellStyle name="40% - Accent1 7" xfId="5836" hidden="1" xr:uid="{00000000-0005-0000-0000-0000D1600000}"/>
    <cellStyle name="40% - Accent1 7" xfId="4266" hidden="1" xr:uid="{00000000-0005-0000-0000-0000D2600000}"/>
    <cellStyle name="40% - Accent1 7" xfId="4065" hidden="1" xr:uid="{00000000-0005-0000-0000-0000D3600000}"/>
    <cellStyle name="40% - Accent1 7" xfId="5843" hidden="1" xr:uid="{00000000-0005-0000-0000-0000D4600000}"/>
    <cellStyle name="40% - Accent1 7" xfId="5405" hidden="1" xr:uid="{00000000-0005-0000-0000-0000D5600000}"/>
    <cellStyle name="40% - Accent1 7" xfId="7147" hidden="1" xr:uid="{00000000-0005-0000-0000-0000D6600000}"/>
    <cellStyle name="40% - Accent1 7" xfId="3932" hidden="1" xr:uid="{00000000-0005-0000-0000-0000D7600000}"/>
    <cellStyle name="40% - Accent1 7" xfId="2475" hidden="1" xr:uid="{00000000-0005-0000-0000-0000D8600000}"/>
    <cellStyle name="40% - Accent1 7" xfId="2357" hidden="1" xr:uid="{00000000-0005-0000-0000-0000D9600000}"/>
    <cellStyle name="40% - Accent1 7" xfId="6620" hidden="1" xr:uid="{00000000-0005-0000-0000-0000DA600000}"/>
    <cellStyle name="40% - Accent1 7" xfId="1230" hidden="1" xr:uid="{00000000-0005-0000-0000-0000DB600000}"/>
    <cellStyle name="40% - Accent1 7" xfId="1069" hidden="1" xr:uid="{00000000-0005-0000-0000-0000DC600000}"/>
    <cellStyle name="40% - Accent1 7" xfId="4656" hidden="1" xr:uid="{00000000-0005-0000-0000-0000DD600000}"/>
    <cellStyle name="40% - Accent1 7" xfId="19499" hidden="1" xr:uid="{00000000-0005-0000-0000-0000DE600000}"/>
    <cellStyle name="40% - Accent1 7" xfId="19611" hidden="1" xr:uid="{00000000-0005-0000-0000-0000DF600000}"/>
    <cellStyle name="40% - Accent1 7" xfId="19623" hidden="1" xr:uid="{00000000-0005-0000-0000-0000E0600000}"/>
    <cellStyle name="40% - Accent1 7" xfId="19751" hidden="1" xr:uid="{00000000-0005-0000-0000-0000E1600000}"/>
    <cellStyle name="40% - Accent1 7" xfId="19842" hidden="1" xr:uid="{00000000-0005-0000-0000-0000E2600000}"/>
    <cellStyle name="40% - Accent1 7" xfId="20426" hidden="1" xr:uid="{00000000-0005-0000-0000-0000E3600000}"/>
    <cellStyle name="40% - Accent1 7" xfId="20490" hidden="1" xr:uid="{00000000-0005-0000-0000-0000E4600000}"/>
    <cellStyle name="40% - Accent1 7" xfId="20581" hidden="1" xr:uid="{00000000-0005-0000-0000-0000E5600000}"/>
    <cellStyle name="40% - Accent1 7" xfId="20332" hidden="1" xr:uid="{00000000-0005-0000-0000-0000E6600000}"/>
    <cellStyle name="40% - Accent1 7" xfId="20206" hidden="1" xr:uid="{00000000-0005-0000-0000-0000E7600000}"/>
    <cellStyle name="40% - Accent1 7" xfId="20241" hidden="1" xr:uid="{00000000-0005-0000-0000-0000E8600000}"/>
    <cellStyle name="40% - Accent1 7" xfId="20683" hidden="1" xr:uid="{00000000-0005-0000-0000-0000E9600000}"/>
    <cellStyle name="40% - Accent1 7" xfId="21085" hidden="1" xr:uid="{00000000-0005-0000-0000-0000EA600000}"/>
    <cellStyle name="40% - Accent1 7" xfId="21176" hidden="1" xr:uid="{00000000-0005-0000-0000-0000EB600000}"/>
    <cellStyle name="40% - Accent1 7" xfId="20678" hidden="1" xr:uid="{00000000-0005-0000-0000-0000EC600000}"/>
    <cellStyle name="40% - Accent1 7" xfId="20746" hidden="1" xr:uid="{00000000-0005-0000-0000-0000ED600000}"/>
    <cellStyle name="40% - Accent1 7" xfId="20170" hidden="1" xr:uid="{00000000-0005-0000-0000-0000EE600000}"/>
    <cellStyle name="40% - Accent1 7" xfId="21271" hidden="1" xr:uid="{00000000-0005-0000-0000-0000EF600000}"/>
    <cellStyle name="40% - Accent1 7" xfId="21617" hidden="1" xr:uid="{00000000-0005-0000-0000-0000F0600000}"/>
    <cellStyle name="40% - Accent1 7" xfId="21708" hidden="1" xr:uid="{00000000-0005-0000-0000-0000F1600000}"/>
    <cellStyle name="40% - Accent1 7" xfId="20351" hidden="1" xr:uid="{00000000-0005-0000-0000-0000F2600000}"/>
    <cellStyle name="40% - Accent1 7" xfId="21954" hidden="1" xr:uid="{00000000-0005-0000-0000-0000F3600000}"/>
    <cellStyle name="40% - Accent1 7" xfId="22045" hidden="1" xr:uid="{00000000-0005-0000-0000-0000F4600000}"/>
    <cellStyle name="40% - Accent1 7" xfId="20909" hidden="1" xr:uid="{00000000-0005-0000-0000-0000F5600000}"/>
    <cellStyle name="40% - Accent1 7" xfId="22291" hidden="1" xr:uid="{00000000-0005-0000-0000-0000F6600000}"/>
    <cellStyle name="40% - Accent1 7" xfId="22403" hidden="1" xr:uid="{00000000-0005-0000-0000-0000F7600000}"/>
    <cellStyle name="40% - Accent1 7" xfId="22415" hidden="1" xr:uid="{00000000-0005-0000-0000-0000F8600000}"/>
    <cellStyle name="40% - Accent1 7" xfId="22543" hidden="1" xr:uid="{00000000-0005-0000-0000-0000F9600000}"/>
    <cellStyle name="40% - Accent1 7" xfId="22634" hidden="1" xr:uid="{00000000-0005-0000-0000-0000FA600000}"/>
    <cellStyle name="40% - Accent1 7" xfId="23218" hidden="1" xr:uid="{00000000-0005-0000-0000-0000FB600000}"/>
    <cellStyle name="40% - Accent1 7" xfId="23282" hidden="1" xr:uid="{00000000-0005-0000-0000-0000FC600000}"/>
    <cellStyle name="40% - Accent1 7" xfId="23373" hidden="1" xr:uid="{00000000-0005-0000-0000-0000FD600000}"/>
    <cellStyle name="40% - Accent1 7" xfId="23124" hidden="1" xr:uid="{00000000-0005-0000-0000-0000FE600000}"/>
    <cellStyle name="40% - Accent1 7" xfId="22998" hidden="1" xr:uid="{00000000-0005-0000-0000-0000FF600000}"/>
    <cellStyle name="40% - Accent1 7" xfId="23033" hidden="1" xr:uid="{00000000-0005-0000-0000-000000610000}"/>
    <cellStyle name="40% - Accent1 7" xfId="23475" hidden="1" xr:uid="{00000000-0005-0000-0000-000001610000}"/>
    <cellStyle name="40% - Accent1 7" xfId="23877" hidden="1" xr:uid="{00000000-0005-0000-0000-000002610000}"/>
    <cellStyle name="40% - Accent1 7" xfId="23968" hidden="1" xr:uid="{00000000-0005-0000-0000-000003610000}"/>
    <cellStyle name="40% - Accent1 7" xfId="23470" hidden="1" xr:uid="{00000000-0005-0000-0000-000004610000}"/>
    <cellStyle name="40% - Accent1 7" xfId="23538" hidden="1" xr:uid="{00000000-0005-0000-0000-000005610000}"/>
    <cellStyle name="40% - Accent1 7" xfId="22962" hidden="1" xr:uid="{00000000-0005-0000-0000-000006610000}"/>
    <cellStyle name="40% - Accent1 7" xfId="24063" hidden="1" xr:uid="{00000000-0005-0000-0000-000007610000}"/>
    <cellStyle name="40% - Accent1 7" xfId="24409" hidden="1" xr:uid="{00000000-0005-0000-0000-000008610000}"/>
    <cellStyle name="40% - Accent1 7" xfId="24500" hidden="1" xr:uid="{00000000-0005-0000-0000-000009610000}"/>
    <cellStyle name="40% - Accent1 7" xfId="23143" hidden="1" xr:uid="{00000000-0005-0000-0000-00000A610000}"/>
    <cellStyle name="40% - Accent1 7" xfId="24746" hidden="1" xr:uid="{00000000-0005-0000-0000-00000B610000}"/>
    <cellStyle name="40% - Accent1 7" xfId="24837" hidden="1" xr:uid="{00000000-0005-0000-0000-00000C610000}"/>
    <cellStyle name="40% - Accent1 7" xfId="23701" hidden="1" xr:uid="{00000000-0005-0000-0000-00000D610000}"/>
    <cellStyle name="40% - Accent1 7" xfId="25083" hidden="1" xr:uid="{00000000-0005-0000-0000-00000E610000}"/>
    <cellStyle name="40% - Accent1 7" xfId="25206" hidden="1" xr:uid="{00000000-0005-0000-0000-00000F610000}"/>
    <cellStyle name="40% - Accent1 7" xfId="25218" hidden="1" xr:uid="{00000000-0005-0000-0000-000010610000}"/>
    <cellStyle name="40% - Accent1 7" xfId="25350" hidden="1" xr:uid="{00000000-0005-0000-0000-000011610000}"/>
    <cellStyle name="40% - Accent1 7" xfId="25503" hidden="1" xr:uid="{00000000-0005-0000-0000-000012610000}"/>
    <cellStyle name="40% - Accent1 7" xfId="26932" hidden="1" xr:uid="{00000000-0005-0000-0000-000013610000}"/>
    <cellStyle name="40% - Accent1 7" xfId="27070" hidden="1" xr:uid="{00000000-0005-0000-0000-000014610000}"/>
    <cellStyle name="40% - Accent1 7" xfId="27237" hidden="1" xr:uid="{00000000-0005-0000-0000-000015610000}"/>
    <cellStyle name="40% - Accent1 7" xfId="26816" hidden="1" xr:uid="{00000000-0005-0000-0000-000016610000}"/>
    <cellStyle name="40% - Accent1 7" xfId="26482" hidden="1" xr:uid="{00000000-0005-0000-0000-000017610000}"/>
    <cellStyle name="40% - Accent1 7" xfId="26615" hidden="1" xr:uid="{00000000-0005-0000-0000-000018610000}"/>
    <cellStyle name="40% - Accent1 7" xfId="27505" hidden="1" xr:uid="{00000000-0005-0000-0000-000019610000}"/>
    <cellStyle name="40% - Accent1 7" xfId="28624" hidden="1" xr:uid="{00000000-0005-0000-0000-00001A610000}"/>
    <cellStyle name="40% - Accent1 7" xfId="28779" hidden="1" xr:uid="{00000000-0005-0000-0000-00001B610000}"/>
    <cellStyle name="40% - Accent1 7" xfId="27484" hidden="1" xr:uid="{00000000-0005-0000-0000-00001C610000}"/>
    <cellStyle name="40% - Accent1 7" xfId="27800" hidden="1" xr:uid="{00000000-0005-0000-0000-00001D610000}"/>
    <cellStyle name="40% - Accent1 7" xfId="26440" hidden="1" xr:uid="{00000000-0005-0000-0000-00001E610000}"/>
    <cellStyle name="40% - Accent1 7" xfId="29017" hidden="1" xr:uid="{00000000-0005-0000-0000-00001F610000}"/>
    <cellStyle name="40% - Accent1 7" xfId="30125" hidden="1" xr:uid="{00000000-0005-0000-0000-000020610000}"/>
    <cellStyle name="40% - Accent1 7" xfId="30239" hidden="1" xr:uid="{00000000-0005-0000-0000-000021610000}"/>
    <cellStyle name="40% - Accent1 7" xfId="26844" hidden="1" xr:uid="{00000000-0005-0000-0000-000022610000}"/>
    <cellStyle name="40% - Accent1 7" xfId="31129" hidden="1" xr:uid="{00000000-0005-0000-0000-000023610000}"/>
    <cellStyle name="40% - Accent1 7" xfId="31291" hidden="1" xr:uid="{00000000-0005-0000-0000-000024610000}"/>
    <cellStyle name="40% - Accent1 7" xfId="28253" hidden="1" xr:uid="{00000000-0005-0000-0000-000025610000}"/>
    <cellStyle name="40% - Accent1 7" xfId="32135" hidden="1" xr:uid="{00000000-0005-0000-0000-000026610000}"/>
    <cellStyle name="40% - Accent1 7" xfId="32862" hidden="1" xr:uid="{00000000-0005-0000-0000-000027610000}"/>
    <cellStyle name="40% - Accent1 7" xfId="32874" hidden="1" xr:uid="{00000000-0005-0000-0000-000028610000}"/>
    <cellStyle name="40% - Accent1 7" xfId="33002" hidden="1" xr:uid="{00000000-0005-0000-0000-000029610000}"/>
    <cellStyle name="40% - Accent1 7" xfId="33093" hidden="1" xr:uid="{00000000-0005-0000-0000-00002A610000}"/>
    <cellStyle name="40% - Accent1 7" xfId="33677" hidden="1" xr:uid="{00000000-0005-0000-0000-00002B610000}"/>
    <cellStyle name="40% - Accent1 7" xfId="33741" hidden="1" xr:uid="{00000000-0005-0000-0000-00002C610000}"/>
    <cellStyle name="40% - Accent1 7" xfId="33832" hidden="1" xr:uid="{00000000-0005-0000-0000-00002D610000}"/>
    <cellStyle name="40% - Accent1 7" xfId="33583" hidden="1" xr:uid="{00000000-0005-0000-0000-00002E610000}"/>
    <cellStyle name="40% - Accent1 7" xfId="33457" hidden="1" xr:uid="{00000000-0005-0000-0000-00002F610000}"/>
    <cellStyle name="40% - Accent1 7" xfId="33492" hidden="1" xr:uid="{00000000-0005-0000-0000-000030610000}"/>
    <cellStyle name="40% - Accent1 7" xfId="33934" hidden="1" xr:uid="{00000000-0005-0000-0000-000031610000}"/>
    <cellStyle name="40% - Accent1 7" xfId="34336" hidden="1" xr:uid="{00000000-0005-0000-0000-000032610000}"/>
    <cellStyle name="40% - Accent1 7" xfId="34427" hidden="1" xr:uid="{00000000-0005-0000-0000-000033610000}"/>
    <cellStyle name="40% - Accent1 7" xfId="33929" hidden="1" xr:uid="{00000000-0005-0000-0000-000034610000}"/>
    <cellStyle name="40% - Accent1 7" xfId="33997" hidden="1" xr:uid="{00000000-0005-0000-0000-000035610000}"/>
    <cellStyle name="40% - Accent1 7" xfId="33421" hidden="1" xr:uid="{00000000-0005-0000-0000-000036610000}"/>
    <cellStyle name="40% - Accent1 7" xfId="34522" hidden="1" xr:uid="{00000000-0005-0000-0000-000037610000}"/>
    <cellStyle name="40% - Accent1 7" xfId="34868" hidden="1" xr:uid="{00000000-0005-0000-0000-000038610000}"/>
    <cellStyle name="40% - Accent1 7" xfId="34959" hidden="1" xr:uid="{00000000-0005-0000-0000-000039610000}"/>
    <cellStyle name="40% - Accent1 7" xfId="33602" hidden="1" xr:uid="{00000000-0005-0000-0000-00003A610000}"/>
    <cellStyle name="40% - Accent1 7" xfId="35205" hidden="1" xr:uid="{00000000-0005-0000-0000-00003B610000}"/>
    <cellStyle name="40% - Accent1 7" xfId="35296" hidden="1" xr:uid="{00000000-0005-0000-0000-00003C610000}"/>
    <cellStyle name="40% - Accent1 7" xfId="34160" hidden="1" xr:uid="{00000000-0005-0000-0000-00003D610000}"/>
    <cellStyle name="40% - Accent1 7" xfId="35542" hidden="1" xr:uid="{00000000-0005-0000-0000-00003E610000}"/>
    <cellStyle name="40% - Accent1 7" xfId="35654" hidden="1" xr:uid="{00000000-0005-0000-0000-00003F610000}"/>
    <cellStyle name="40% - Accent1 7" xfId="35666" hidden="1" xr:uid="{00000000-0005-0000-0000-000040610000}"/>
    <cellStyle name="40% - Accent1 7" xfId="35794" hidden="1" xr:uid="{00000000-0005-0000-0000-000041610000}"/>
    <cellStyle name="40% - Accent1 7" xfId="35885" hidden="1" xr:uid="{00000000-0005-0000-0000-000042610000}"/>
    <cellStyle name="40% - Accent1 7" xfId="36469" hidden="1" xr:uid="{00000000-0005-0000-0000-000043610000}"/>
    <cellStyle name="40% - Accent1 7" xfId="36533" hidden="1" xr:uid="{00000000-0005-0000-0000-000044610000}"/>
    <cellStyle name="40% - Accent1 7" xfId="36624" hidden="1" xr:uid="{00000000-0005-0000-0000-000045610000}"/>
    <cellStyle name="40% - Accent1 7" xfId="36375" hidden="1" xr:uid="{00000000-0005-0000-0000-000046610000}"/>
    <cellStyle name="40% - Accent1 7" xfId="36249" hidden="1" xr:uid="{00000000-0005-0000-0000-000047610000}"/>
    <cellStyle name="40% - Accent1 7" xfId="36284" hidden="1" xr:uid="{00000000-0005-0000-0000-000048610000}"/>
    <cellStyle name="40% - Accent1 7" xfId="36726" hidden="1" xr:uid="{00000000-0005-0000-0000-000049610000}"/>
    <cellStyle name="40% - Accent1 7" xfId="37128" hidden="1" xr:uid="{00000000-0005-0000-0000-00004A610000}"/>
    <cellStyle name="40% - Accent1 7" xfId="37219" hidden="1" xr:uid="{00000000-0005-0000-0000-00004B610000}"/>
    <cellStyle name="40% - Accent1 7" xfId="36721" hidden="1" xr:uid="{00000000-0005-0000-0000-00004C610000}"/>
    <cellStyle name="40% - Accent1 7" xfId="36789" hidden="1" xr:uid="{00000000-0005-0000-0000-00004D610000}"/>
    <cellStyle name="40% - Accent1 7" xfId="36213" hidden="1" xr:uid="{00000000-0005-0000-0000-00004E610000}"/>
    <cellStyle name="40% - Accent1 7" xfId="37314" hidden="1" xr:uid="{00000000-0005-0000-0000-00004F610000}"/>
    <cellStyle name="40% - Accent1 7" xfId="37660" hidden="1" xr:uid="{00000000-0005-0000-0000-000050610000}"/>
    <cellStyle name="40% - Accent1 7" xfId="37751" hidden="1" xr:uid="{00000000-0005-0000-0000-000051610000}"/>
    <cellStyle name="40% - Accent1 7" xfId="36394" hidden="1" xr:uid="{00000000-0005-0000-0000-000052610000}"/>
    <cellStyle name="40% - Accent1 7" xfId="37997" hidden="1" xr:uid="{00000000-0005-0000-0000-000053610000}"/>
    <cellStyle name="40% - Accent1 7" xfId="38088" hidden="1" xr:uid="{00000000-0005-0000-0000-000054610000}"/>
    <cellStyle name="40% - Accent1 7" xfId="36952" hidden="1" xr:uid="{00000000-0005-0000-0000-000055610000}"/>
    <cellStyle name="40% - Accent1 7" xfId="38334" hidden="1" xr:uid="{00000000-0005-0000-0000-000056610000}"/>
    <cellStyle name="40% - Accent1 7" xfId="32741" hidden="1" xr:uid="{00000000-0005-0000-0000-000057610000}"/>
    <cellStyle name="40% - Accent1 7" xfId="32729" hidden="1" xr:uid="{00000000-0005-0000-0000-000058610000}"/>
    <cellStyle name="40% - Accent1 7" xfId="32601" hidden="1" xr:uid="{00000000-0005-0000-0000-000059610000}"/>
    <cellStyle name="40% - Accent1 7" xfId="32505" hidden="1" xr:uid="{00000000-0005-0000-0000-00005A610000}"/>
    <cellStyle name="40% - Accent1 7" xfId="30859" hidden="1" xr:uid="{00000000-0005-0000-0000-00005B610000}"/>
    <cellStyle name="40% - Accent1 7" xfId="30663" hidden="1" xr:uid="{00000000-0005-0000-0000-00005C610000}"/>
    <cellStyle name="40% - Accent1 7" xfId="30564" hidden="1" xr:uid="{00000000-0005-0000-0000-00005D610000}"/>
    <cellStyle name="40% - Accent1 7" xfId="31007" hidden="1" xr:uid="{00000000-0005-0000-0000-00005E610000}"/>
    <cellStyle name="40% - Accent1 7" xfId="31517" hidden="1" xr:uid="{00000000-0005-0000-0000-00005F610000}"/>
    <cellStyle name="40% - Accent1 7" xfId="31387" hidden="1" xr:uid="{00000000-0005-0000-0000-000060610000}"/>
    <cellStyle name="40% - Accent1 7" xfId="30438" hidden="1" xr:uid="{00000000-0005-0000-0000-000061610000}"/>
    <cellStyle name="40% - Accent1 7" xfId="28979" hidden="1" xr:uid="{00000000-0005-0000-0000-000062610000}"/>
    <cellStyle name="40% - Accent1 7" xfId="28796" hidden="1" xr:uid="{00000000-0005-0000-0000-000063610000}"/>
    <cellStyle name="40% - Accent1 7" xfId="30445" hidden="1" xr:uid="{00000000-0005-0000-0000-000064610000}"/>
    <cellStyle name="40% - Accent1 7" xfId="30055" hidden="1" xr:uid="{00000000-0005-0000-0000-000065610000}"/>
    <cellStyle name="40% - Accent1 7" xfId="31618" hidden="1" xr:uid="{00000000-0005-0000-0000-000066610000}"/>
    <cellStyle name="40% - Accent1 7" xfId="28545" hidden="1" xr:uid="{00000000-0005-0000-0000-000067610000}"/>
    <cellStyle name="40% - Accent1 7" xfId="27317" hidden="1" xr:uid="{00000000-0005-0000-0000-000068610000}"/>
    <cellStyle name="40% - Accent1 7" xfId="27106" hidden="1" xr:uid="{00000000-0005-0000-0000-000069610000}"/>
    <cellStyle name="40% - Accent1 7" xfId="30961" hidden="1" xr:uid="{00000000-0005-0000-0000-00006A610000}"/>
    <cellStyle name="40% - Accent1 7" xfId="26248" hidden="1" xr:uid="{00000000-0005-0000-0000-00006B610000}"/>
    <cellStyle name="40% - Accent1 7" xfId="26106" hidden="1" xr:uid="{00000000-0005-0000-0000-00006C610000}"/>
    <cellStyle name="40% - Accent1 7" xfId="29565" hidden="1" xr:uid="{00000000-0005-0000-0000-00006D610000}"/>
    <cellStyle name="40% - Accent1 7" xfId="38479" hidden="1" xr:uid="{00000000-0005-0000-0000-00006E610000}"/>
    <cellStyle name="40% - Accent1 7" xfId="39017" hidden="1" xr:uid="{00000000-0005-0000-0000-00006F610000}"/>
    <cellStyle name="40% - Accent1 7" xfId="39029" hidden="1" xr:uid="{00000000-0005-0000-0000-000070610000}"/>
    <cellStyle name="40% - Accent1 7" xfId="39157" hidden="1" xr:uid="{00000000-0005-0000-0000-000071610000}"/>
    <cellStyle name="40% - Accent1 7" xfId="39248" hidden="1" xr:uid="{00000000-0005-0000-0000-000072610000}"/>
    <cellStyle name="40% - Accent1 7" xfId="39832" hidden="1" xr:uid="{00000000-0005-0000-0000-000073610000}"/>
    <cellStyle name="40% - Accent1 7" xfId="39896" hidden="1" xr:uid="{00000000-0005-0000-0000-000074610000}"/>
    <cellStyle name="40% - Accent1 7" xfId="39987" hidden="1" xr:uid="{00000000-0005-0000-0000-000075610000}"/>
    <cellStyle name="40% - Accent1 7" xfId="39738" hidden="1" xr:uid="{00000000-0005-0000-0000-000076610000}"/>
    <cellStyle name="40% - Accent1 7" xfId="39612" hidden="1" xr:uid="{00000000-0005-0000-0000-000077610000}"/>
    <cellStyle name="40% - Accent1 7" xfId="39647" hidden="1" xr:uid="{00000000-0005-0000-0000-000078610000}"/>
    <cellStyle name="40% - Accent1 7" xfId="40089" hidden="1" xr:uid="{00000000-0005-0000-0000-000079610000}"/>
    <cellStyle name="40% - Accent1 7" xfId="40491" hidden="1" xr:uid="{00000000-0005-0000-0000-00007A610000}"/>
    <cellStyle name="40% - Accent1 7" xfId="40582" hidden="1" xr:uid="{00000000-0005-0000-0000-00007B610000}"/>
    <cellStyle name="40% - Accent1 7" xfId="40084" hidden="1" xr:uid="{00000000-0005-0000-0000-00007C610000}"/>
    <cellStyle name="40% - Accent1 7" xfId="40152" hidden="1" xr:uid="{00000000-0005-0000-0000-00007D610000}"/>
    <cellStyle name="40% - Accent1 7" xfId="39576" hidden="1" xr:uid="{00000000-0005-0000-0000-00007E610000}"/>
    <cellStyle name="40% - Accent1 7" xfId="40677" hidden="1" xr:uid="{00000000-0005-0000-0000-00007F610000}"/>
    <cellStyle name="40% - Accent1 7" xfId="41023" hidden="1" xr:uid="{00000000-0005-0000-0000-000080610000}"/>
    <cellStyle name="40% - Accent1 7" xfId="41114" hidden="1" xr:uid="{00000000-0005-0000-0000-000081610000}"/>
    <cellStyle name="40% - Accent1 7" xfId="39757" hidden="1" xr:uid="{00000000-0005-0000-0000-000082610000}"/>
    <cellStyle name="40% - Accent1 7" xfId="41360" hidden="1" xr:uid="{00000000-0005-0000-0000-000083610000}"/>
    <cellStyle name="40% - Accent1 7" xfId="41451" hidden="1" xr:uid="{00000000-0005-0000-0000-000084610000}"/>
    <cellStyle name="40% - Accent1 7" xfId="40315" hidden="1" xr:uid="{00000000-0005-0000-0000-000085610000}"/>
    <cellStyle name="40% - Accent1 7" xfId="41697" hidden="1" xr:uid="{00000000-0005-0000-0000-000086610000}"/>
    <cellStyle name="40% - Accent1 7" xfId="41809" hidden="1" xr:uid="{00000000-0005-0000-0000-000087610000}"/>
    <cellStyle name="40% - Accent1 7" xfId="41821" hidden="1" xr:uid="{00000000-0005-0000-0000-000088610000}"/>
    <cellStyle name="40% - Accent1 7" xfId="41949" hidden="1" xr:uid="{00000000-0005-0000-0000-000089610000}"/>
    <cellStyle name="40% - Accent1 7" xfId="42040" hidden="1" xr:uid="{00000000-0005-0000-0000-00008A610000}"/>
    <cellStyle name="40% - Accent1 7" xfId="42624" hidden="1" xr:uid="{00000000-0005-0000-0000-00008B610000}"/>
    <cellStyle name="40% - Accent1 7" xfId="42688" hidden="1" xr:uid="{00000000-0005-0000-0000-00008C610000}"/>
    <cellStyle name="40% - Accent1 7" xfId="42779" hidden="1" xr:uid="{00000000-0005-0000-0000-00008D610000}"/>
    <cellStyle name="40% - Accent1 7" xfId="42530" hidden="1" xr:uid="{00000000-0005-0000-0000-00008E610000}"/>
    <cellStyle name="40% - Accent1 7" xfId="42404" hidden="1" xr:uid="{00000000-0005-0000-0000-00008F610000}"/>
    <cellStyle name="40% - Accent1 7" xfId="42439" hidden="1" xr:uid="{00000000-0005-0000-0000-000090610000}"/>
    <cellStyle name="40% - Accent1 7" xfId="42881" hidden="1" xr:uid="{00000000-0005-0000-0000-000091610000}"/>
    <cellStyle name="40% - Accent1 7" xfId="43283" hidden="1" xr:uid="{00000000-0005-0000-0000-000092610000}"/>
    <cellStyle name="40% - Accent1 7" xfId="43374" hidden="1" xr:uid="{00000000-0005-0000-0000-000093610000}"/>
    <cellStyle name="40% - Accent1 7" xfId="42876" hidden="1" xr:uid="{00000000-0005-0000-0000-000094610000}"/>
    <cellStyle name="40% - Accent1 7" xfId="42944" hidden="1" xr:uid="{00000000-0005-0000-0000-000095610000}"/>
    <cellStyle name="40% - Accent1 7" xfId="42368" hidden="1" xr:uid="{00000000-0005-0000-0000-000096610000}"/>
    <cellStyle name="40% - Accent1 7" xfId="43469" hidden="1" xr:uid="{00000000-0005-0000-0000-000097610000}"/>
    <cellStyle name="40% - Accent1 7" xfId="43815" hidden="1" xr:uid="{00000000-0005-0000-0000-000098610000}"/>
    <cellStyle name="40% - Accent1 7" xfId="43906" hidden="1" xr:uid="{00000000-0005-0000-0000-000099610000}"/>
    <cellStyle name="40% - Accent1 7" xfId="42549" hidden="1" xr:uid="{00000000-0005-0000-0000-00009A610000}"/>
    <cellStyle name="40% - Accent1 7" xfId="44152" hidden="1" xr:uid="{00000000-0005-0000-0000-00009B610000}"/>
    <cellStyle name="40% - Accent1 7" xfId="44243" hidden="1" xr:uid="{00000000-0005-0000-0000-00009C610000}"/>
    <cellStyle name="40% - Accent1 7" xfId="43107" hidden="1" xr:uid="{00000000-0005-0000-0000-00009D610000}"/>
    <cellStyle name="40% - Accent1 7" xfId="44489" hidden="1" xr:uid="{00000000-0005-0000-0000-00009E610000}"/>
    <cellStyle name="40% - Accent1 7" xfId="39001" hidden="1" xr:uid="{00000000-0005-0000-0000-00009F610000}"/>
    <cellStyle name="40% - Accent1 7" xfId="38989" hidden="1" xr:uid="{00000000-0005-0000-0000-0000A0610000}"/>
    <cellStyle name="40% - Accent1 7" xfId="38861" hidden="1" xr:uid="{00000000-0005-0000-0000-0000A1610000}"/>
    <cellStyle name="40% - Accent1 7" xfId="38765" hidden="1" xr:uid="{00000000-0005-0000-0000-0000A2610000}"/>
    <cellStyle name="40% - Accent1 7" xfId="31640" hidden="1" xr:uid="{00000000-0005-0000-0000-0000A3610000}"/>
    <cellStyle name="40% - Accent1 7" xfId="31518" hidden="1" xr:uid="{00000000-0005-0000-0000-0000A4610000}"/>
    <cellStyle name="40% - Accent1 7" xfId="31290" hidden="1" xr:uid="{00000000-0005-0000-0000-0000A5610000}"/>
    <cellStyle name="40% - Accent1 7" xfId="31868" hidden="1" xr:uid="{00000000-0005-0000-0000-0000A6610000}"/>
    <cellStyle name="40% - Accent1 7" xfId="32171" hidden="1" xr:uid="{00000000-0005-0000-0000-0000A7610000}"/>
    <cellStyle name="40% - Accent1 7" xfId="32064" hidden="1" xr:uid="{00000000-0005-0000-0000-0000A8610000}"/>
    <cellStyle name="40% - Accent1 7" xfId="30964" hidden="1" xr:uid="{00000000-0005-0000-0000-0000A9610000}"/>
    <cellStyle name="40% - Accent1 7" xfId="29394" hidden="1" xr:uid="{00000000-0005-0000-0000-0000AA610000}"/>
    <cellStyle name="40% - Accent1 7" xfId="29193" hidden="1" xr:uid="{00000000-0005-0000-0000-0000AB610000}"/>
    <cellStyle name="40% - Accent1 7" xfId="30971" hidden="1" xr:uid="{00000000-0005-0000-0000-0000AC610000}"/>
    <cellStyle name="40% - Accent1 7" xfId="30533" hidden="1" xr:uid="{00000000-0005-0000-0000-0000AD610000}"/>
    <cellStyle name="40% - Accent1 7" xfId="32275" hidden="1" xr:uid="{00000000-0005-0000-0000-0000AE610000}"/>
    <cellStyle name="40% - Accent1 7" xfId="29060" hidden="1" xr:uid="{00000000-0005-0000-0000-0000AF610000}"/>
    <cellStyle name="40% - Accent1 7" xfId="27603" hidden="1" xr:uid="{00000000-0005-0000-0000-0000B0610000}"/>
    <cellStyle name="40% - Accent1 7" xfId="27485" hidden="1" xr:uid="{00000000-0005-0000-0000-0000B1610000}"/>
    <cellStyle name="40% - Accent1 7" xfId="31748" hidden="1" xr:uid="{00000000-0005-0000-0000-0000B2610000}"/>
    <cellStyle name="40% - Accent1 7" xfId="26358" hidden="1" xr:uid="{00000000-0005-0000-0000-0000B3610000}"/>
    <cellStyle name="40% - Accent1 7" xfId="26197" hidden="1" xr:uid="{00000000-0005-0000-0000-0000B4610000}"/>
    <cellStyle name="40% - Accent1 7" xfId="29784" hidden="1" xr:uid="{00000000-0005-0000-0000-0000B5610000}"/>
    <cellStyle name="40% - Accent1 7" xfId="44627" hidden="1" xr:uid="{00000000-0005-0000-0000-0000B6610000}"/>
    <cellStyle name="40% - Accent1 7" xfId="44739" hidden="1" xr:uid="{00000000-0005-0000-0000-0000B7610000}"/>
    <cellStyle name="40% - Accent1 7" xfId="44751" hidden="1" xr:uid="{00000000-0005-0000-0000-0000B8610000}"/>
    <cellStyle name="40% - Accent1 7" xfId="44879" hidden="1" xr:uid="{00000000-0005-0000-0000-0000B9610000}"/>
    <cellStyle name="40% - Accent1 7" xfId="44970" hidden="1" xr:uid="{00000000-0005-0000-0000-0000BA610000}"/>
    <cellStyle name="40% - Accent1 7" xfId="45554" hidden="1" xr:uid="{00000000-0005-0000-0000-0000BB610000}"/>
    <cellStyle name="40% - Accent1 7" xfId="45618" hidden="1" xr:uid="{00000000-0005-0000-0000-0000BC610000}"/>
    <cellStyle name="40% - Accent1 7" xfId="45709" hidden="1" xr:uid="{00000000-0005-0000-0000-0000BD610000}"/>
    <cellStyle name="40% - Accent1 7" xfId="45460" hidden="1" xr:uid="{00000000-0005-0000-0000-0000BE610000}"/>
    <cellStyle name="40% - Accent1 7" xfId="45334" hidden="1" xr:uid="{00000000-0005-0000-0000-0000BF610000}"/>
    <cellStyle name="40% - Accent1 7" xfId="45369" hidden="1" xr:uid="{00000000-0005-0000-0000-0000C0610000}"/>
    <cellStyle name="40% - Accent1 7" xfId="45811" hidden="1" xr:uid="{00000000-0005-0000-0000-0000C1610000}"/>
    <cellStyle name="40% - Accent1 7" xfId="46213" hidden="1" xr:uid="{00000000-0005-0000-0000-0000C2610000}"/>
    <cellStyle name="40% - Accent1 7" xfId="46304" hidden="1" xr:uid="{00000000-0005-0000-0000-0000C3610000}"/>
    <cellStyle name="40% - Accent1 7" xfId="45806" hidden="1" xr:uid="{00000000-0005-0000-0000-0000C4610000}"/>
    <cellStyle name="40% - Accent1 7" xfId="45874" hidden="1" xr:uid="{00000000-0005-0000-0000-0000C5610000}"/>
    <cellStyle name="40% - Accent1 7" xfId="45298" hidden="1" xr:uid="{00000000-0005-0000-0000-0000C6610000}"/>
    <cellStyle name="40% - Accent1 7" xfId="46399" hidden="1" xr:uid="{00000000-0005-0000-0000-0000C7610000}"/>
    <cellStyle name="40% - Accent1 7" xfId="46745" hidden="1" xr:uid="{00000000-0005-0000-0000-0000C8610000}"/>
    <cellStyle name="40% - Accent1 7" xfId="46836" hidden="1" xr:uid="{00000000-0005-0000-0000-0000C9610000}"/>
    <cellStyle name="40% - Accent1 7" xfId="45479" hidden="1" xr:uid="{00000000-0005-0000-0000-0000CA610000}"/>
    <cellStyle name="40% - Accent1 7" xfId="47082" hidden="1" xr:uid="{00000000-0005-0000-0000-0000CB610000}"/>
    <cellStyle name="40% - Accent1 7" xfId="47173" hidden="1" xr:uid="{00000000-0005-0000-0000-0000CC610000}"/>
    <cellStyle name="40% - Accent1 7" xfId="46037" hidden="1" xr:uid="{00000000-0005-0000-0000-0000CD610000}"/>
    <cellStyle name="40% - Accent1 7" xfId="47419" hidden="1" xr:uid="{00000000-0005-0000-0000-0000CE610000}"/>
    <cellStyle name="40% - Accent1 7" xfId="47531" hidden="1" xr:uid="{00000000-0005-0000-0000-0000CF610000}"/>
    <cellStyle name="40% - Accent1 7" xfId="47543" hidden="1" xr:uid="{00000000-0005-0000-0000-0000D0610000}"/>
    <cellStyle name="40% - Accent1 7" xfId="47671" hidden="1" xr:uid="{00000000-0005-0000-0000-0000D1610000}"/>
    <cellStyle name="40% - Accent1 7" xfId="47762" hidden="1" xr:uid="{00000000-0005-0000-0000-0000D2610000}"/>
    <cellStyle name="40% - Accent1 7" xfId="48346" hidden="1" xr:uid="{00000000-0005-0000-0000-0000D3610000}"/>
    <cellStyle name="40% - Accent1 7" xfId="48410" hidden="1" xr:uid="{00000000-0005-0000-0000-0000D4610000}"/>
    <cellStyle name="40% - Accent1 7" xfId="48501" hidden="1" xr:uid="{00000000-0005-0000-0000-0000D5610000}"/>
    <cellStyle name="40% - Accent1 7" xfId="48252" hidden="1" xr:uid="{00000000-0005-0000-0000-0000D6610000}"/>
    <cellStyle name="40% - Accent1 7" xfId="48126" hidden="1" xr:uid="{00000000-0005-0000-0000-0000D7610000}"/>
    <cellStyle name="40% - Accent1 7" xfId="48161" hidden="1" xr:uid="{00000000-0005-0000-0000-0000D8610000}"/>
    <cellStyle name="40% - Accent1 7" xfId="48603" hidden="1" xr:uid="{00000000-0005-0000-0000-0000D9610000}"/>
    <cellStyle name="40% - Accent1 7" xfId="49005" hidden="1" xr:uid="{00000000-0005-0000-0000-0000DA610000}"/>
    <cellStyle name="40% - Accent1 7" xfId="49096" hidden="1" xr:uid="{00000000-0005-0000-0000-0000DB610000}"/>
    <cellStyle name="40% - Accent1 7" xfId="48598" hidden="1" xr:uid="{00000000-0005-0000-0000-0000DC610000}"/>
    <cellStyle name="40% - Accent1 7" xfId="48666" hidden="1" xr:uid="{00000000-0005-0000-0000-0000DD610000}"/>
    <cellStyle name="40% - Accent1 7" xfId="48090" hidden="1" xr:uid="{00000000-0005-0000-0000-0000DE610000}"/>
    <cellStyle name="40% - Accent1 7" xfId="49191" hidden="1" xr:uid="{00000000-0005-0000-0000-0000DF610000}"/>
    <cellStyle name="40% - Accent1 7" xfId="49537" hidden="1" xr:uid="{00000000-0005-0000-0000-0000E0610000}"/>
    <cellStyle name="40% - Accent1 7" xfId="49628" hidden="1" xr:uid="{00000000-0005-0000-0000-0000E1610000}"/>
    <cellStyle name="40% - Accent1 7" xfId="48271" hidden="1" xr:uid="{00000000-0005-0000-0000-0000E2610000}"/>
    <cellStyle name="40% - Accent1 7" xfId="49874" hidden="1" xr:uid="{00000000-0005-0000-0000-0000E3610000}"/>
    <cellStyle name="40% - Accent1 7" xfId="49965" hidden="1" xr:uid="{00000000-0005-0000-0000-0000E4610000}"/>
    <cellStyle name="40% - Accent1 7" xfId="48829" hidden="1" xr:uid="{00000000-0005-0000-0000-0000E5610000}"/>
    <cellStyle name="40% - Accent1 7" xfId="50211" hidden="1" xr:uid="{00000000-0005-0000-0000-0000E6610000}"/>
    <cellStyle name="40% - Accent1 8" xfId="94" hidden="1" xr:uid="{00000000-0005-0000-0000-0000E7610000}"/>
    <cellStyle name="40% - Accent1 8" xfId="172" hidden="1" xr:uid="{00000000-0005-0000-0000-0000E8610000}"/>
    <cellStyle name="40% - Accent1 8" xfId="252" hidden="1" xr:uid="{00000000-0005-0000-0000-0000E9610000}"/>
    <cellStyle name="40% - Accent1 8" xfId="476" hidden="1" xr:uid="{00000000-0005-0000-0000-0000EA610000}"/>
    <cellStyle name="40% - Accent1 8" xfId="1866" hidden="1" xr:uid="{00000000-0005-0000-0000-0000EB610000}"/>
    <cellStyle name="40% - Accent1 8" xfId="1997" hidden="1" xr:uid="{00000000-0005-0000-0000-0000EC610000}"/>
    <cellStyle name="40% - Accent1 8" xfId="2146" hidden="1" xr:uid="{00000000-0005-0000-0000-0000ED610000}"/>
    <cellStyle name="40% - Accent1 8" xfId="1549" hidden="1" xr:uid="{00000000-0005-0000-0000-0000EE610000}"/>
    <cellStyle name="40% - Accent1 8" xfId="2543" hidden="1" xr:uid="{00000000-0005-0000-0000-0000EF610000}"/>
    <cellStyle name="40% - Accent1 8" xfId="1495" hidden="1" xr:uid="{00000000-0005-0000-0000-0000F0610000}"/>
    <cellStyle name="40% - Accent1 8" xfId="1514" hidden="1" xr:uid="{00000000-0005-0000-0000-0000F1610000}"/>
    <cellStyle name="40% - Accent1 8" xfId="3563" hidden="1" xr:uid="{00000000-0005-0000-0000-0000F2610000}"/>
    <cellStyle name="40% - Accent1 8" xfId="3700" hidden="1" xr:uid="{00000000-0005-0000-0000-0000F3610000}"/>
    <cellStyle name="40% - Accent1 8" xfId="1702" hidden="1" xr:uid="{00000000-0005-0000-0000-0000F4610000}"/>
    <cellStyle name="40% - Accent1 8" xfId="3989" hidden="1" xr:uid="{00000000-0005-0000-0000-0000F5610000}"/>
    <cellStyle name="40% - Accent1 8" xfId="1721" hidden="1" xr:uid="{00000000-0005-0000-0000-0000F6610000}"/>
    <cellStyle name="40% - Accent1 8" xfId="1784" hidden="1" xr:uid="{00000000-0005-0000-0000-0000F7610000}"/>
    <cellStyle name="40% - Accent1 8" xfId="5034" hidden="1" xr:uid="{00000000-0005-0000-0000-0000F8610000}"/>
    <cellStyle name="40% - Accent1 8" xfId="5205" hidden="1" xr:uid="{00000000-0005-0000-0000-0000F9610000}"/>
    <cellStyle name="40% - Accent1 8" xfId="1538" hidden="1" xr:uid="{00000000-0005-0000-0000-0000FA610000}"/>
    <cellStyle name="40% - Accent1 8" xfId="6058" hidden="1" xr:uid="{00000000-0005-0000-0000-0000FB610000}"/>
    <cellStyle name="40% - Accent1 8" xfId="6221" hidden="1" xr:uid="{00000000-0005-0000-0000-0000FC610000}"/>
    <cellStyle name="40% - Accent1 8" xfId="4934" hidden="1" xr:uid="{00000000-0005-0000-0000-0000FD610000}"/>
    <cellStyle name="40% - Accent1 8" xfId="7049" hidden="1" xr:uid="{00000000-0005-0000-0000-0000FE610000}"/>
    <cellStyle name="40% - Accent1 8" xfId="7750" hidden="1" xr:uid="{00000000-0005-0000-0000-0000FF610000}"/>
    <cellStyle name="40% - Accent1 8" xfId="7824" hidden="1" xr:uid="{00000000-0005-0000-0000-000000620000}"/>
    <cellStyle name="40% - Accent1 8" xfId="7902" hidden="1" xr:uid="{00000000-0005-0000-0000-000001620000}"/>
    <cellStyle name="40% - Accent1 8" xfId="7980" hidden="1" xr:uid="{00000000-0005-0000-0000-000002620000}"/>
    <cellStyle name="40% - Accent1 8" xfId="8562" hidden="1" xr:uid="{00000000-0005-0000-0000-000003620000}"/>
    <cellStyle name="40% - Accent1 8" xfId="8641" hidden="1" xr:uid="{00000000-0005-0000-0000-000004620000}"/>
    <cellStyle name="40% - Accent1 8" xfId="8720" hidden="1" xr:uid="{00000000-0005-0000-0000-000005620000}"/>
    <cellStyle name="40% - Accent1 8" xfId="8402" hidden="1" xr:uid="{00000000-0005-0000-0000-000006620000}"/>
    <cellStyle name="40% - Accent1 8" xfId="8850" hidden="1" xr:uid="{00000000-0005-0000-0000-000007620000}"/>
    <cellStyle name="40% - Accent1 8" xfId="8371" hidden="1" xr:uid="{00000000-0005-0000-0000-000008620000}"/>
    <cellStyle name="40% - Accent1 8" xfId="8387" hidden="1" xr:uid="{00000000-0005-0000-0000-000009620000}"/>
    <cellStyle name="40% - Accent1 8" xfId="9236" hidden="1" xr:uid="{00000000-0005-0000-0000-00000A620000}"/>
    <cellStyle name="40% - Accent1 8" xfId="9314" hidden="1" xr:uid="{00000000-0005-0000-0000-00000B620000}"/>
    <cellStyle name="40% - Accent1 8" xfId="8465" hidden="1" xr:uid="{00000000-0005-0000-0000-00000C620000}"/>
    <cellStyle name="40% - Accent1 8" xfId="9423" hidden="1" xr:uid="{00000000-0005-0000-0000-00000D620000}"/>
    <cellStyle name="40% - Accent1 8" xfId="8479" hidden="1" xr:uid="{00000000-0005-0000-0000-00000E620000}"/>
    <cellStyle name="40% - Accent1 8" xfId="8531" hidden="1" xr:uid="{00000000-0005-0000-0000-00000F620000}"/>
    <cellStyle name="40% - Accent1 8" xfId="9768" hidden="1" xr:uid="{00000000-0005-0000-0000-000010620000}"/>
    <cellStyle name="40% - Accent1 8" xfId="9846" hidden="1" xr:uid="{00000000-0005-0000-0000-000011620000}"/>
    <cellStyle name="40% - Accent1 8" xfId="8399" hidden="1" xr:uid="{00000000-0005-0000-0000-000012620000}"/>
    <cellStyle name="40% - Accent1 8" xfId="10105" hidden="1" xr:uid="{00000000-0005-0000-0000-000013620000}"/>
    <cellStyle name="40% - Accent1 8" xfId="10183" hidden="1" xr:uid="{00000000-0005-0000-0000-000014620000}"/>
    <cellStyle name="40% - Accent1 8" xfId="9695" hidden="1" xr:uid="{00000000-0005-0000-0000-000015620000}"/>
    <cellStyle name="40% - Accent1 8" xfId="10442" hidden="1" xr:uid="{00000000-0005-0000-0000-000016620000}"/>
    <cellStyle name="40% - Accent1 8" xfId="10542" hidden="1" xr:uid="{00000000-0005-0000-0000-000017620000}"/>
    <cellStyle name="40% - Accent1 8" xfId="10616" hidden="1" xr:uid="{00000000-0005-0000-0000-000018620000}"/>
    <cellStyle name="40% - Accent1 8" xfId="10694" hidden="1" xr:uid="{00000000-0005-0000-0000-000019620000}"/>
    <cellStyle name="40% - Accent1 8" xfId="10772" hidden="1" xr:uid="{00000000-0005-0000-0000-00001A620000}"/>
    <cellStyle name="40% - Accent1 8" xfId="11354" hidden="1" xr:uid="{00000000-0005-0000-0000-00001B620000}"/>
    <cellStyle name="40% - Accent1 8" xfId="11433" hidden="1" xr:uid="{00000000-0005-0000-0000-00001C620000}"/>
    <cellStyle name="40% - Accent1 8" xfId="11512" hidden="1" xr:uid="{00000000-0005-0000-0000-00001D620000}"/>
    <cellStyle name="40% - Accent1 8" xfId="11194" hidden="1" xr:uid="{00000000-0005-0000-0000-00001E620000}"/>
    <cellStyle name="40% - Accent1 8" xfId="11642" hidden="1" xr:uid="{00000000-0005-0000-0000-00001F620000}"/>
    <cellStyle name="40% - Accent1 8" xfId="11163" hidden="1" xr:uid="{00000000-0005-0000-0000-000020620000}"/>
    <cellStyle name="40% - Accent1 8" xfId="11179" hidden="1" xr:uid="{00000000-0005-0000-0000-000021620000}"/>
    <cellStyle name="40% - Accent1 8" xfId="12028" hidden="1" xr:uid="{00000000-0005-0000-0000-000022620000}"/>
    <cellStyle name="40% - Accent1 8" xfId="12106" hidden="1" xr:uid="{00000000-0005-0000-0000-000023620000}"/>
    <cellStyle name="40% - Accent1 8" xfId="11257" hidden="1" xr:uid="{00000000-0005-0000-0000-000024620000}"/>
    <cellStyle name="40% - Accent1 8" xfId="12215" hidden="1" xr:uid="{00000000-0005-0000-0000-000025620000}"/>
    <cellStyle name="40% - Accent1 8" xfId="11271" hidden="1" xr:uid="{00000000-0005-0000-0000-000026620000}"/>
    <cellStyle name="40% - Accent1 8" xfId="11323" hidden="1" xr:uid="{00000000-0005-0000-0000-000027620000}"/>
    <cellStyle name="40% - Accent1 8" xfId="12560" hidden="1" xr:uid="{00000000-0005-0000-0000-000028620000}"/>
    <cellStyle name="40% - Accent1 8" xfId="12638" hidden="1" xr:uid="{00000000-0005-0000-0000-000029620000}"/>
    <cellStyle name="40% - Accent1 8" xfId="11191" hidden="1" xr:uid="{00000000-0005-0000-0000-00002A620000}"/>
    <cellStyle name="40% - Accent1 8" xfId="12897" hidden="1" xr:uid="{00000000-0005-0000-0000-00002B620000}"/>
    <cellStyle name="40% - Accent1 8" xfId="12975" hidden="1" xr:uid="{00000000-0005-0000-0000-00002C620000}"/>
    <cellStyle name="40% - Accent1 8" xfId="12487" hidden="1" xr:uid="{00000000-0005-0000-0000-00002D620000}"/>
    <cellStyle name="40% - Accent1 8" xfId="13234" hidden="1" xr:uid="{00000000-0005-0000-0000-00002E620000}"/>
    <cellStyle name="40% - Accent1 8" xfId="7597" hidden="1" xr:uid="{00000000-0005-0000-0000-00002F620000}"/>
    <cellStyle name="40% - Accent1 8" xfId="7523" hidden="1" xr:uid="{00000000-0005-0000-0000-000030620000}"/>
    <cellStyle name="40% - Accent1 8" xfId="7444" hidden="1" xr:uid="{00000000-0005-0000-0000-000031620000}"/>
    <cellStyle name="40% - Accent1 8" xfId="7361" hidden="1" xr:uid="{00000000-0005-0000-0000-000032620000}"/>
    <cellStyle name="40% - Accent1 8" xfId="5598" hidden="1" xr:uid="{00000000-0005-0000-0000-000033620000}"/>
    <cellStyle name="40% - Accent1 8" xfId="5504" hidden="1" xr:uid="{00000000-0005-0000-0000-000034620000}"/>
    <cellStyle name="40% - Accent1 8" xfId="5416" hidden="1" xr:uid="{00000000-0005-0000-0000-000035620000}"/>
    <cellStyle name="40% - Accent1 8" xfId="6070" hidden="1" xr:uid="{00000000-0005-0000-0000-000036620000}"/>
    <cellStyle name="40% - Accent1 8" xfId="4971" hidden="1" xr:uid="{00000000-0005-0000-0000-000037620000}"/>
    <cellStyle name="40% - Accent1 8" xfId="6226" hidden="1" xr:uid="{00000000-0005-0000-0000-000038620000}"/>
    <cellStyle name="40% - Accent1 8" xfId="6125" hidden="1" xr:uid="{00000000-0005-0000-0000-000039620000}"/>
    <cellStyle name="40% - Accent1 8" xfId="3809" hidden="1" xr:uid="{00000000-0005-0000-0000-00003A620000}"/>
    <cellStyle name="40% - Accent1 8" xfId="3597" hidden="1" xr:uid="{00000000-0005-0000-0000-00003B620000}"/>
    <cellStyle name="40% - Accent1 8" xfId="5861" hidden="1" xr:uid="{00000000-0005-0000-0000-00003C620000}"/>
    <cellStyle name="40% - Accent1 8" xfId="3370" hidden="1" xr:uid="{00000000-0005-0000-0000-00003D620000}"/>
    <cellStyle name="40% - Accent1 8" xfId="5825" hidden="1" xr:uid="{00000000-0005-0000-0000-00003E620000}"/>
    <cellStyle name="40% - Accent1 8" xfId="5757" hidden="1" xr:uid="{00000000-0005-0000-0000-00003F620000}"/>
    <cellStyle name="40% - Accent1 8" xfId="2119" hidden="1" xr:uid="{00000000-0005-0000-0000-000040620000}"/>
    <cellStyle name="40% - Accent1 8" xfId="1911" hidden="1" xr:uid="{00000000-0005-0000-0000-000041620000}"/>
    <cellStyle name="40% - Accent1 8" xfId="6076" hidden="1" xr:uid="{00000000-0005-0000-0000-000042620000}"/>
    <cellStyle name="40% - Accent1 8" xfId="1059" hidden="1" xr:uid="{00000000-0005-0000-0000-000043620000}"/>
    <cellStyle name="40% - Accent1 8" xfId="926" hidden="1" xr:uid="{00000000-0005-0000-0000-000044620000}"/>
    <cellStyle name="40% - Accent1 8" xfId="2431" hidden="1" xr:uid="{00000000-0005-0000-0000-000045620000}"/>
    <cellStyle name="40% - Accent1 8" xfId="13380" hidden="1" xr:uid="{00000000-0005-0000-0000-000046620000}"/>
    <cellStyle name="40% - Accent1 8" xfId="13905" hidden="1" xr:uid="{00000000-0005-0000-0000-000047620000}"/>
    <cellStyle name="40% - Accent1 8" xfId="13979" hidden="1" xr:uid="{00000000-0005-0000-0000-000048620000}"/>
    <cellStyle name="40% - Accent1 8" xfId="14057" hidden="1" xr:uid="{00000000-0005-0000-0000-000049620000}"/>
    <cellStyle name="40% - Accent1 8" xfId="14135" hidden="1" xr:uid="{00000000-0005-0000-0000-00004A620000}"/>
    <cellStyle name="40% - Accent1 8" xfId="14717" hidden="1" xr:uid="{00000000-0005-0000-0000-00004B620000}"/>
    <cellStyle name="40% - Accent1 8" xfId="14796" hidden="1" xr:uid="{00000000-0005-0000-0000-00004C620000}"/>
    <cellStyle name="40% - Accent1 8" xfId="14875" hidden="1" xr:uid="{00000000-0005-0000-0000-00004D620000}"/>
    <cellStyle name="40% - Accent1 8" xfId="14557" hidden="1" xr:uid="{00000000-0005-0000-0000-00004E620000}"/>
    <cellStyle name="40% - Accent1 8" xfId="15005" hidden="1" xr:uid="{00000000-0005-0000-0000-00004F620000}"/>
    <cellStyle name="40% - Accent1 8" xfId="14526" hidden="1" xr:uid="{00000000-0005-0000-0000-000050620000}"/>
    <cellStyle name="40% - Accent1 8" xfId="14542" hidden="1" xr:uid="{00000000-0005-0000-0000-000051620000}"/>
    <cellStyle name="40% - Accent1 8" xfId="15391" hidden="1" xr:uid="{00000000-0005-0000-0000-000052620000}"/>
    <cellStyle name="40% - Accent1 8" xfId="15469" hidden="1" xr:uid="{00000000-0005-0000-0000-000053620000}"/>
    <cellStyle name="40% - Accent1 8" xfId="14620" hidden="1" xr:uid="{00000000-0005-0000-0000-000054620000}"/>
    <cellStyle name="40% - Accent1 8" xfId="15578" hidden="1" xr:uid="{00000000-0005-0000-0000-000055620000}"/>
    <cellStyle name="40% - Accent1 8" xfId="14634" hidden="1" xr:uid="{00000000-0005-0000-0000-000056620000}"/>
    <cellStyle name="40% - Accent1 8" xfId="14686" hidden="1" xr:uid="{00000000-0005-0000-0000-000057620000}"/>
    <cellStyle name="40% - Accent1 8" xfId="15923" hidden="1" xr:uid="{00000000-0005-0000-0000-000058620000}"/>
    <cellStyle name="40% - Accent1 8" xfId="16001" hidden="1" xr:uid="{00000000-0005-0000-0000-000059620000}"/>
    <cellStyle name="40% - Accent1 8" xfId="14554" hidden="1" xr:uid="{00000000-0005-0000-0000-00005A620000}"/>
    <cellStyle name="40% - Accent1 8" xfId="16260" hidden="1" xr:uid="{00000000-0005-0000-0000-00005B620000}"/>
    <cellStyle name="40% - Accent1 8" xfId="16338" hidden="1" xr:uid="{00000000-0005-0000-0000-00005C620000}"/>
    <cellStyle name="40% - Accent1 8" xfId="15850" hidden="1" xr:uid="{00000000-0005-0000-0000-00005D620000}"/>
    <cellStyle name="40% - Accent1 8" xfId="16597" hidden="1" xr:uid="{00000000-0005-0000-0000-00005E620000}"/>
    <cellStyle name="40% - Accent1 8" xfId="16697" hidden="1" xr:uid="{00000000-0005-0000-0000-00005F620000}"/>
    <cellStyle name="40% - Accent1 8" xfId="16771" hidden="1" xr:uid="{00000000-0005-0000-0000-000060620000}"/>
    <cellStyle name="40% - Accent1 8" xfId="16849" hidden="1" xr:uid="{00000000-0005-0000-0000-000061620000}"/>
    <cellStyle name="40% - Accent1 8" xfId="16927" hidden="1" xr:uid="{00000000-0005-0000-0000-000062620000}"/>
    <cellStyle name="40% - Accent1 8" xfId="17509" hidden="1" xr:uid="{00000000-0005-0000-0000-000063620000}"/>
    <cellStyle name="40% - Accent1 8" xfId="17588" hidden="1" xr:uid="{00000000-0005-0000-0000-000064620000}"/>
    <cellStyle name="40% - Accent1 8" xfId="17667" hidden="1" xr:uid="{00000000-0005-0000-0000-000065620000}"/>
    <cellStyle name="40% - Accent1 8" xfId="17349" hidden="1" xr:uid="{00000000-0005-0000-0000-000066620000}"/>
    <cellStyle name="40% - Accent1 8" xfId="17797" hidden="1" xr:uid="{00000000-0005-0000-0000-000067620000}"/>
    <cellStyle name="40% - Accent1 8" xfId="17318" hidden="1" xr:uid="{00000000-0005-0000-0000-000068620000}"/>
    <cellStyle name="40% - Accent1 8" xfId="17334" hidden="1" xr:uid="{00000000-0005-0000-0000-000069620000}"/>
    <cellStyle name="40% - Accent1 8" xfId="18183" hidden="1" xr:uid="{00000000-0005-0000-0000-00006A620000}"/>
    <cellStyle name="40% - Accent1 8" xfId="18261" hidden="1" xr:uid="{00000000-0005-0000-0000-00006B620000}"/>
    <cellStyle name="40% - Accent1 8" xfId="17412" hidden="1" xr:uid="{00000000-0005-0000-0000-00006C620000}"/>
    <cellStyle name="40% - Accent1 8" xfId="18370" hidden="1" xr:uid="{00000000-0005-0000-0000-00006D620000}"/>
    <cellStyle name="40% - Accent1 8" xfId="17426" hidden="1" xr:uid="{00000000-0005-0000-0000-00006E620000}"/>
    <cellStyle name="40% - Accent1 8" xfId="17478" hidden="1" xr:uid="{00000000-0005-0000-0000-00006F620000}"/>
    <cellStyle name="40% - Accent1 8" xfId="18715" hidden="1" xr:uid="{00000000-0005-0000-0000-000070620000}"/>
    <cellStyle name="40% - Accent1 8" xfId="18793" hidden="1" xr:uid="{00000000-0005-0000-0000-000071620000}"/>
    <cellStyle name="40% - Accent1 8" xfId="17346" hidden="1" xr:uid="{00000000-0005-0000-0000-000072620000}"/>
    <cellStyle name="40% - Accent1 8" xfId="19052" hidden="1" xr:uid="{00000000-0005-0000-0000-000073620000}"/>
    <cellStyle name="40% - Accent1 8" xfId="19130" hidden="1" xr:uid="{00000000-0005-0000-0000-000074620000}"/>
    <cellStyle name="40% - Accent1 8" xfId="18642" hidden="1" xr:uid="{00000000-0005-0000-0000-000075620000}"/>
    <cellStyle name="40% - Accent1 8" xfId="19389" hidden="1" xr:uid="{00000000-0005-0000-0000-000076620000}"/>
    <cellStyle name="40% - Accent1 8" xfId="13857" hidden="1" xr:uid="{00000000-0005-0000-0000-000077620000}"/>
    <cellStyle name="40% - Accent1 8" xfId="13783" hidden="1" xr:uid="{00000000-0005-0000-0000-000078620000}"/>
    <cellStyle name="40% - Accent1 8" xfId="13704" hidden="1" xr:uid="{00000000-0005-0000-0000-000079620000}"/>
    <cellStyle name="40% - Accent1 8" xfId="13621" hidden="1" xr:uid="{00000000-0005-0000-0000-00007A620000}"/>
    <cellStyle name="40% - Accent1 8" xfId="6475" hidden="1" xr:uid="{00000000-0005-0000-0000-00007B620000}"/>
    <cellStyle name="40% - Accent1 8" xfId="6338" hidden="1" xr:uid="{00000000-0005-0000-0000-00007C620000}"/>
    <cellStyle name="40% - Accent1 8" xfId="6069" hidden="1" xr:uid="{00000000-0005-0000-0000-00007D620000}"/>
    <cellStyle name="40% - Accent1 8" xfId="6795" hidden="1" xr:uid="{00000000-0005-0000-0000-00007E620000}"/>
    <cellStyle name="40% - Accent1 8" xfId="5603" hidden="1" xr:uid="{00000000-0005-0000-0000-00007F620000}"/>
    <cellStyle name="40% - Accent1 8" xfId="6927" hidden="1" xr:uid="{00000000-0005-0000-0000-000080620000}"/>
    <cellStyle name="40% - Accent1 8" xfId="6811" hidden="1" xr:uid="{00000000-0005-0000-0000-000081620000}"/>
    <cellStyle name="40% - Accent1 8" xfId="4134" hidden="1" xr:uid="{00000000-0005-0000-0000-000082620000}"/>
    <cellStyle name="40% - Accent1 8" xfId="4047" hidden="1" xr:uid="{00000000-0005-0000-0000-000083620000}"/>
    <cellStyle name="40% - Accent1 8" xfId="6631" hidden="1" xr:uid="{00000000-0005-0000-0000-000084620000}"/>
    <cellStyle name="40% - Accent1 8" xfId="3667" hidden="1" xr:uid="{00000000-0005-0000-0000-000085620000}"/>
    <cellStyle name="40% - Accent1 8" xfId="6615" hidden="1" xr:uid="{00000000-0005-0000-0000-000086620000}"/>
    <cellStyle name="40% - Accent1 8" xfId="6539" hidden="1" xr:uid="{00000000-0005-0000-0000-000087620000}"/>
    <cellStyle name="40% - Accent1 8" xfId="2443" hidden="1" xr:uid="{00000000-0005-0000-0000-000088620000}"/>
    <cellStyle name="40% - Accent1 8" xfId="2324" hidden="1" xr:uid="{00000000-0005-0000-0000-000089620000}"/>
    <cellStyle name="40% - Accent1 8" xfId="6799" hidden="1" xr:uid="{00000000-0005-0000-0000-00008A620000}"/>
    <cellStyle name="40% - Accent1 8" xfId="1197" hidden="1" xr:uid="{00000000-0005-0000-0000-00008B620000}"/>
    <cellStyle name="40% - Accent1 8" xfId="1043" hidden="1" xr:uid="{00000000-0005-0000-0000-00008C620000}"/>
    <cellStyle name="40% - Accent1 8" xfId="2661" hidden="1" xr:uid="{00000000-0005-0000-0000-00008D620000}"/>
    <cellStyle name="40% - Accent1 8" xfId="19527" hidden="1" xr:uid="{00000000-0005-0000-0000-00008E620000}"/>
    <cellStyle name="40% - Accent1 8" xfId="19627" hidden="1" xr:uid="{00000000-0005-0000-0000-00008F620000}"/>
    <cellStyle name="40% - Accent1 8" xfId="19701" hidden="1" xr:uid="{00000000-0005-0000-0000-000090620000}"/>
    <cellStyle name="40% - Accent1 8" xfId="19779" hidden="1" xr:uid="{00000000-0005-0000-0000-000091620000}"/>
    <cellStyle name="40% - Accent1 8" xfId="19857" hidden="1" xr:uid="{00000000-0005-0000-0000-000092620000}"/>
    <cellStyle name="40% - Accent1 8" xfId="20439" hidden="1" xr:uid="{00000000-0005-0000-0000-000093620000}"/>
    <cellStyle name="40% - Accent1 8" xfId="20518" hidden="1" xr:uid="{00000000-0005-0000-0000-000094620000}"/>
    <cellStyle name="40% - Accent1 8" xfId="20597" hidden="1" xr:uid="{00000000-0005-0000-0000-000095620000}"/>
    <cellStyle name="40% - Accent1 8" xfId="20279" hidden="1" xr:uid="{00000000-0005-0000-0000-000096620000}"/>
    <cellStyle name="40% - Accent1 8" xfId="20727" hidden="1" xr:uid="{00000000-0005-0000-0000-000097620000}"/>
    <cellStyle name="40% - Accent1 8" xfId="20248" hidden="1" xr:uid="{00000000-0005-0000-0000-000098620000}"/>
    <cellStyle name="40% - Accent1 8" xfId="20264" hidden="1" xr:uid="{00000000-0005-0000-0000-000099620000}"/>
    <cellStyle name="40% - Accent1 8" xfId="21113" hidden="1" xr:uid="{00000000-0005-0000-0000-00009A620000}"/>
    <cellStyle name="40% - Accent1 8" xfId="21191" hidden="1" xr:uid="{00000000-0005-0000-0000-00009B620000}"/>
    <cellStyle name="40% - Accent1 8" xfId="20342" hidden="1" xr:uid="{00000000-0005-0000-0000-00009C620000}"/>
    <cellStyle name="40% - Accent1 8" xfId="21300" hidden="1" xr:uid="{00000000-0005-0000-0000-00009D620000}"/>
    <cellStyle name="40% - Accent1 8" xfId="20356" hidden="1" xr:uid="{00000000-0005-0000-0000-00009E620000}"/>
    <cellStyle name="40% - Accent1 8" xfId="20408" hidden="1" xr:uid="{00000000-0005-0000-0000-00009F620000}"/>
    <cellStyle name="40% - Accent1 8" xfId="21645" hidden="1" xr:uid="{00000000-0005-0000-0000-0000A0620000}"/>
    <cellStyle name="40% - Accent1 8" xfId="21723" hidden="1" xr:uid="{00000000-0005-0000-0000-0000A1620000}"/>
    <cellStyle name="40% - Accent1 8" xfId="20276" hidden="1" xr:uid="{00000000-0005-0000-0000-0000A2620000}"/>
    <cellStyle name="40% - Accent1 8" xfId="21982" hidden="1" xr:uid="{00000000-0005-0000-0000-0000A3620000}"/>
    <cellStyle name="40% - Accent1 8" xfId="22060" hidden="1" xr:uid="{00000000-0005-0000-0000-0000A4620000}"/>
    <cellStyle name="40% - Accent1 8" xfId="21572" hidden="1" xr:uid="{00000000-0005-0000-0000-0000A5620000}"/>
    <cellStyle name="40% - Accent1 8" xfId="22319" hidden="1" xr:uid="{00000000-0005-0000-0000-0000A6620000}"/>
    <cellStyle name="40% - Accent1 8" xfId="22419" hidden="1" xr:uid="{00000000-0005-0000-0000-0000A7620000}"/>
    <cellStyle name="40% - Accent1 8" xfId="22493" hidden="1" xr:uid="{00000000-0005-0000-0000-0000A8620000}"/>
    <cellStyle name="40% - Accent1 8" xfId="22571" hidden="1" xr:uid="{00000000-0005-0000-0000-0000A9620000}"/>
    <cellStyle name="40% - Accent1 8" xfId="22649" hidden="1" xr:uid="{00000000-0005-0000-0000-0000AA620000}"/>
    <cellStyle name="40% - Accent1 8" xfId="23231" hidden="1" xr:uid="{00000000-0005-0000-0000-0000AB620000}"/>
    <cellStyle name="40% - Accent1 8" xfId="23310" hidden="1" xr:uid="{00000000-0005-0000-0000-0000AC620000}"/>
    <cellStyle name="40% - Accent1 8" xfId="23389" hidden="1" xr:uid="{00000000-0005-0000-0000-0000AD620000}"/>
    <cellStyle name="40% - Accent1 8" xfId="23071" hidden="1" xr:uid="{00000000-0005-0000-0000-0000AE620000}"/>
    <cellStyle name="40% - Accent1 8" xfId="23519" hidden="1" xr:uid="{00000000-0005-0000-0000-0000AF620000}"/>
    <cellStyle name="40% - Accent1 8" xfId="23040" hidden="1" xr:uid="{00000000-0005-0000-0000-0000B0620000}"/>
    <cellStyle name="40% - Accent1 8" xfId="23056" hidden="1" xr:uid="{00000000-0005-0000-0000-0000B1620000}"/>
    <cellStyle name="40% - Accent1 8" xfId="23905" hidden="1" xr:uid="{00000000-0005-0000-0000-0000B2620000}"/>
    <cellStyle name="40% - Accent1 8" xfId="23983" hidden="1" xr:uid="{00000000-0005-0000-0000-0000B3620000}"/>
    <cellStyle name="40% - Accent1 8" xfId="23134" hidden="1" xr:uid="{00000000-0005-0000-0000-0000B4620000}"/>
    <cellStyle name="40% - Accent1 8" xfId="24092" hidden="1" xr:uid="{00000000-0005-0000-0000-0000B5620000}"/>
    <cellStyle name="40% - Accent1 8" xfId="23148" hidden="1" xr:uid="{00000000-0005-0000-0000-0000B6620000}"/>
    <cellStyle name="40% - Accent1 8" xfId="23200" hidden="1" xr:uid="{00000000-0005-0000-0000-0000B7620000}"/>
    <cellStyle name="40% - Accent1 8" xfId="24437" hidden="1" xr:uid="{00000000-0005-0000-0000-0000B8620000}"/>
    <cellStyle name="40% - Accent1 8" xfId="24515" hidden="1" xr:uid="{00000000-0005-0000-0000-0000B9620000}"/>
    <cellStyle name="40% - Accent1 8" xfId="23068" hidden="1" xr:uid="{00000000-0005-0000-0000-0000BA620000}"/>
    <cellStyle name="40% - Accent1 8" xfId="24774" hidden="1" xr:uid="{00000000-0005-0000-0000-0000BB620000}"/>
    <cellStyle name="40% - Accent1 8" xfId="24852" hidden="1" xr:uid="{00000000-0005-0000-0000-0000BC620000}"/>
    <cellStyle name="40% - Accent1 8" xfId="24364" hidden="1" xr:uid="{00000000-0005-0000-0000-0000BD620000}"/>
    <cellStyle name="40% - Accent1 8" xfId="25111" hidden="1" xr:uid="{00000000-0005-0000-0000-0000BE620000}"/>
    <cellStyle name="40% - Accent1 8" xfId="25222" hidden="1" xr:uid="{00000000-0005-0000-0000-0000BF620000}"/>
    <cellStyle name="40% - Accent1 8" xfId="25300" hidden="1" xr:uid="{00000000-0005-0000-0000-0000C0620000}"/>
    <cellStyle name="40% - Accent1 8" xfId="25380" hidden="1" xr:uid="{00000000-0005-0000-0000-0000C1620000}"/>
    <cellStyle name="40% - Accent1 8" xfId="25604" hidden="1" xr:uid="{00000000-0005-0000-0000-0000C2620000}"/>
    <cellStyle name="40% - Accent1 8" xfId="26994" hidden="1" xr:uid="{00000000-0005-0000-0000-0000C3620000}"/>
    <cellStyle name="40% - Accent1 8" xfId="27125" hidden="1" xr:uid="{00000000-0005-0000-0000-0000C4620000}"/>
    <cellStyle name="40% - Accent1 8" xfId="27274" hidden="1" xr:uid="{00000000-0005-0000-0000-0000C5620000}"/>
    <cellStyle name="40% - Accent1 8" xfId="26677" hidden="1" xr:uid="{00000000-0005-0000-0000-0000C6620000}"/>
    <cellStyle name="40% - Accent1 8" xfId="27671" hidden="1" xr:uid="{00000000-0005-0000-0000-0000C7620000}"/>
    <cellStyle name="40% - Accent1 8" xfId="26623" hidden="1" xr:uid="{00000000-0005-0000-0000-0000C8620000}"/>
    <cellStyle name="40% - Accent1 8" xfId="26642" hidden="1" xr:uid="{00000000-0005-0000-0000-0000C9620000}"/>
    <cellStyle name="40% - Accent1 8" xfId="28691" hidden="1" xr:uid="{00000000-0005-0000-0000-0000CA620000}"/>
    <cellStyle name="40% - Accent1 8" xfId="28828" hidden="1" xr:uid="{00000000-0005-0000-0000-0000CB620000}"/>
    <cellStyle name="40% - Accent1 8" xfId="26830" hidden="1" xr:uid="{00000000-0005-0000-0000-0000CC620000}"/>
    <cellStyle name="40% - Accent1 8" xfId="29117" hidden="1" xr:uid="{00000000-0005-0000-0000-0000CD620000}"/>
    <cellStyle name="40% - Accent1 8" xfId="26849" hidden="1" xr:uid="{00000000-0005-0000-0000-0000CE620000}"/>
    <cellStyle name="40% - Accent1 8" xfId="26912" hidden="1" xr:uid="{00000000-0005-0000-0000-0000CF620000}"/>
    <cellStyle name="40% - Accent1 8" xfId="30162" hidden="1" xr:uid="{00000000-0005-0000-0000-0000D0620000}"/>
    <cellStyle name="40% - Accent1 8" xfId="30333" hidden="1" xr:uid="{00000000-0005-0000-0000-0000D1620000}"/>
    <cellStyle name="40% - Accent1 8" xfId="26666" hidden="1" xr:uid="{00000000-0005-0000-0000-0000D2620000}"/>
    <cellStyle name="40% - Accent1 8" xfId="31186" hidden="1" xr:uid="{00000000-0005-0000-0000-0000D3620000}"/>
    <cellStyle name="40% - Accent1 8" xfId="31349" hidden="1" xr:uid="{00000000-0005-0000-0000-0000D4620000}"/>
    <cellStyle name="40% - Accent1 8" xfId="30062" hidden="1" xr:uid="{00000000-0005-0000-0000-0000D5620000}"/>
    <cellStyle name="40% - Accent1 8" xfId="32177" hidden="1" xr:uid="{00000000-0005-0000-0000-0000D6620000}"/>
    <cellStyle name="40% - Accent1 8" xfId="32878" hidden="1" xr:uid="{00000000-0005-0000-0000-0000D7620000}"/>
    <cellStyle name="40% - Accent1 8" xfId="32952" hidden="1" xr:uid="{00000000-0005-0000-0000-0000D8620000}"/>
    <cellStyle name="40% - Accent1 8" xfId="33030" hidden="1" xr:uid="{00000000-0005-0000-0000-0000D9620000}"/>
    <cellStyle name="40% - Accent1 8" xfId="33108" hidden="1" xr:uid="{00000000-0005-0000-0000-0000DA620000}"/>
    <cellStyle name="40% - Accent1 8" xfId="33690" hidden="1" xr:uid="{00000000-0005-0000-0000-0000DB620000}"/>
    <cellStyle name="40% - Accent1 8" xfId="33769" hidden="1" xr:uid="{00000000-0005-0000-0000-0000DC620000}"/>
    <cellStyle name="40% - Accent1 8" xfId="33848" hidden="1" xr:uid="{00000000-0005-0000-0000-0000DD620000}"/>
    <cellStyle name="40% - Accent1 8" xfId="33530" hidden="1" xr:uid="{00000000-0005-0000-0000-0000DE620000}"/>
    <cellStyle name="40% - Accent1 8" xfId="33978" hidden="1" xr:uid="{00000000-0005-0000-0000-0000DF620000}"/>
    <cellStyle name="40% - Accent1 8" xfId="33499" hidden="1" xr:uid="{00000000-0005-0000-0000-0000E0620000}"/>
    <cellStyle name="40% - Accent1 8" xfId="33515" hidden="1" xr:uid="{00000000-0005-0000-0000-0000E1620000}"/>
    <cellStyle name="40% - Accent1 8" xfId="34364" hidden="1" xr:uid="{00000000-0005-0000-0000-0000E2620000}"/>
    <cellStyle name="40% - Accent1 8" xfId="34442" hidden="1" xr:uid="{00000000-0005-0000-0000-0000E3620000}"/>
    <cellStyle name="40% - Accent1 8" xfId="33593" hidden="1" xr:uid="{00000000-0005-0000-0000-0000E4620000}"/>
    <cellStyle name="40% - Accent1 8" xfId="34551" hidden="1" xr:uid="{00000000-0005-0000-0000-0000E5620000}"/>
    <cellStyle name="40% - Accent1 8" xfId="33607" hidden="1" xr:uid="{00000000-0005-0000-0000-0000E6620000}"/>
    <cellStyle name="40% - Accent1 8" xfId="33659" hidden="1" xr:uid="{00000000-0005-0000-0000-0000E7620000}"/>
    <cellStyle name="40% - Accent1 8" xfId="34896" hidden="1" xr:uid="{00000000-0005-0000-0000-0000E8620000}"/>
    <cellStyle name="40% - Accent1 8" xfId="34974" hidden="1" xr:uid="{00000000-0005-0000-0000-0000E9620000}"/>
    <cellStyle name="40% - Accent1 8" xfId="33527" hidden="1" xr:uid="{00000000-0005-0000-0000-0000EA620000}"/>
    <cellStyle name="40% - Accent1 8" xfId="35233" hidden="1" xr:uid="{00000000-0005-0000-0000-0000EB620000}"/>
    <cellStyle name="40% - Accent1 8" xfId="35311" hidden="1" xr:uid="{00000000-0005-0000-0000-0000EC620000}"/>
    <cellStyle name="40% - Accent1 8" xfId="34823" hidden="1" xr:uid="{00000000-0005-0000-0000-0000ED620000}"/>
    <cellStyle name="40% - Accent1 8" xfId="35570" hidden="1" xr:uid="{00000000-0005-0000-0000-0000EE620000}"/>
    <cellStyle name="40% - Accent1 8" xfId="35670" hidden="1" xr:uid="{00000000-0005-0000-0000-0000EF620000}"/>
    <cellStyle name="40% - Accent1 8" xfId="35744" hidden="1" xr:uid="{00000000-0005-0000-0000-0000F0620000}"/>
    <cellStyle name="40% - Accent1 8" xfId="35822" hidden="1" xr:uid="{00000000-0005-0000-0000-0000F1620000}"/>
    <cellStyle name="40% - Accent1 8" xfId="35900" hidden="1" xr:uid="{00000000-0005-0000-0000-0000F2620000}"/>
    <cellStyle name="40% - Accent1 8" xfId="36482" hidden="1" xr:uid="{00000000-0005-0000-0000-0000F3620000}"/>
    <cellStyle name="40% - Accent1 8" xfId="36561" hidden="1" xr:uid="{00000000-0005-0000-0000-0000F4620000}"/>
    <cellStyle name="40% - Accent1 8" xfId="36640" hidden="1" xr:uid="{00000000-0005-0000-0000-0000F5620000}"/>
    <cellStyle name="40% - Accent1 8" xfId="36322" hidden="1" xr:uid="{00000000-0005-0000-0000-0000F6620000}"/>
    <cellStyle name="40% - Accent1 8" xfId="36770" hidden="1" xr:uid="{00000000-0005-0000-0000-0000F7620000}"/>
    <cellStyle name="40% - Accent1 8" xfId="36291" hidden="1" xr:uid="{00000000-0005-0000-0000-0000F8620000}"/>
    <cellStyle name="40% - Accent1 8" xfId="36307" hidden="1" xr:uid="{00000000-0005-0000-0000-0000F9620000}"/>
    <cellStyle name="40% - Accent1 8" xfId="37156" hidden="1" xr:uid="{00000000-0005-0000-0000-0000FA620000}"/>
    <cellStyle name="40% - Accent1 8" xfId="37234" hidden="1" xr:uid="{00000000-0005-0000-0000-0000FB620000}"/>
    <cellStyle name="40% - Accent1 8" xfId="36385" hidden="1" xr:uid="{00000000-0005-0000-0000-0000FC620000}"/>
    <cellStyle name="40% - Accent1 8" xfId="37343" hidden="1" xr:uid="{00000000-0005-0000-0000-0000FD620000}"/>
    <cellStyle name="40% - Accent1 8" xfId="36399" hidden="1" xr:uid="{00000000-0005-0000-0000-0000FE620000}"/>
    <cellStyle name="40% - Accent1 8" xfId="36451" hidden="1" xr:uid="{00000000-0005-0000-0000-0000FF620000}"/>
    <cellStyle name="40% - Accent1 8" xfId="37688" hidden="1" xr:uid="{00000000-0005-0000-0000-000000630000}"/>
    <cellStyle name="40% - Accent1 8" xfId="37766" hidden="1" xr:uid="{00000000-0005-0000-0000-000001630000}"/>
    <cellStyle name="40% - Accent1 8" xfId="36319" hidden="1" xr:uid="{00000000-0005-0000-0000-000002630000}"/>
    <cellStyle name="40% - Accent1 8" xfId="38025" hidden="1" xr:uid="{00000000-0005-0000-0000-000003630000}"/>
    <cellStyle name="40% - Accent1 8" xfId="38103" hidden="1" xr:uid="{00000000-0005-0000-0000-000004630000}"/>
    <cellStyle name="40% - Accent1 8" xfId="37615" hidden="1" xr:uid="{00000000-0005-0000-0000-000005630000}"/>
    <cellStyle name="40% - Accent1 8" xfId="38362" hidden="1" xr:uid="{00000000-0005-0000-0000-000006630000}"/>
    <cellStyle name="40% - Accent1 8" xfId="32725" hidden="1" xr:uid="{00000000-0005-0000-0000-000007630000}"/>
    <cellStyle name="40% - Accent1 8" xfId="32651" hidden="1" xr:uid="{00000000-0005-0000-0000-000008630000}"/>
    <cellStyle name="40% - Accent1 8" xfId="32572" hidden="1" xr:uid="{00000000-0005-0000-0000-000009630000}"/>
    <cellStyle name="40% - Accent1 8" xfId="32489" hidden="1" xr:uid="{00000000-0005-0000-0000-00000A630000}"/>
    <cellStyle name="40% - Accent1 8" xfId="30726" hidden="1" xr:uid="{00000000-0005-0000-0000-00000B630000}"/>
    <cellStyle name="40% - Accent1 8" xfId="30632" hidden="1" xr:uid="{00000000-0005-0000-0000-00000C630000}"/>
    <cellStyle name="40% - Accent1 8" xfId="30544" hidden="1" xr:uid="{00000000-0005-0000-0000-00000D630000}"/>
    <cellStyle name="40% - Accent1 8" xfId="31198" hidden="1" xr:uid="{00000000-0005-0000-0000-00000E630000}"/>
    <cellStyle name="40% - Accent1 8" xfId="30099" hidden="1" xr:uid="{00000000-0005-0000-0000-00000F630000}"/>
    <cellStyle name="40% - Accent1 8" xfId="31354" hidden="1" xr:uid="{00000000-0005-0000-0000-000010630000}"/>
    <cellStyle name="40% - Accent1 8" xfId="31253" hidden="1" xr:uid="{00000000-0005-0000-0000-000011630000}"/>
    <cellStyle name="40% - Accent1 8" xfId="28937" hidden="1" xr:uid="{00000000-0005-0000-0000-000012630000}"/>
    <cellStyle name="40% - Accent1 8" xfId="28725" hidden="1" xr:uid="{00000000-0005-0000-0000-000013630000}"/>
    <cellStyle name="40% - Accent1 8" xfId="30989" hidden="1" xr:uid="{00000000-0005-0000-0000-000014630000}"/>
    <cellStyle name="40% - Accent1 8" xfId="28498" hidden="1" xr:uid="{00000000-0005-0000-0000-000015630000}"/>
    <cellStyle name="40% - Accent1 8" xfId="30953" hidden="1" xr:uid="{00000000-0005-0000-0000-000016630000}"/>
    <cellStyle name="40% - Accent1 8" xfId="30885" hidden="1" xr:uid="{00000000-0005-0000-0000-000017630000}"/>
    <cellStyle name="40% - Accent1 8" xfId="27247" hidden="1" xr:uid="{00000000-0005-0000-0000-000018630000}"/>
    <cellStyle name="40% - Accent1 8" xfId="27039" hidden="1" xr:uid="{00000000-0005-0000-0000-000019630000}"/>
    <cellStyle name="40% - Accent1 8" xfId="31204" hidden="1" xr:uid="{00000000-0005-0000-0000-00001A630000}"/>
    <cellStyle name="40% - Accent1 8" xfId="26187" hidden="1" xr:uid="{00000000-0005-0000-0000-00001B630000}"/>
    <cellStyle name="40% - Accent1 8" xfId="26054" hidden="1" xr:uid="{00000000-0005-0000-0000-00001C630000}"/>
    <cellStyle name="40% - Accent1 8" xfId="27559" hidden="1" xr:uid="{00000000-0005-0000-0000-00001D630000}"/>
    <cellStyle name="40% - Accent1 8" xfId="38508" hidden="1" xr:uid="{00000000-0005-0000-0000-00001E630000}"/>
    <cellStyle name="40% - Accent1 8" xfId="39033" hidden="1" xr:uid="{00000000-0005-0000-0000-00001F630000}"/>
    <cellStyle name="40% - Accent1 8" xfId="39107" hidden="1" xr:uid="{00000000-0005-0000-0000-000020630000}"/>
    <cellStyle name="40% - Accent1 8" xfId="39185" hidden="1" xr:uid="{00000000-0005-0000-0000-000021630000}"/>
    <cellStyle name="40% - Accent1 8" xfId="39263" hidden="1" xr:uid="{00000000-0005-0000-0000-000022630000}"/>
    <cellStyle name="40% - Accent1 8" xfId="39845" hidden="1" xr:uid="{00000000-0005-0000-0000-000023630000}"/>
    <cellStyle name="40% - Accent1 8" xfId="39924" hidden="1" xr:uid="{00000000-0005-0000-0000-000024630000}"/>
    <cellStyle name="40% - Accent1 8" xfId="40003" hidden="1" xr:uid="{00000000-0005-0000-0000-000025630000}"/>
    <cellStyle name="40% - Accent1 8" xfId="39685" hidden="1" xr:uid="{00000000-0005-0000-0000-000026630000}"/>
    <cellStyle name="40% - Accent1 8" xfId="40133" hidden="1" xr:uid="{00000000-0005-0000-0000-000027630000}"/>
    <cellStyle name="40% - Accent1 8" xfId="39654" hidden="1" xr:uid="{00000000-0005-0000-0000-000028630000}"/>
    <cellStyle name="40% - Accent1 8" xfId="39670" hidden="1" xr:uid="{00000000-0005-0000-0000-000029630000}"/>
    <cellStyle name="40% - Accent1 8" xfId="40519" hidden="1" xr:uid="{00000000-0005-0000-0000-00002A630000}"/>
    <cellStyle name="40% - Accent1 8" xfId="40597" hidden="1" xr:uid="{00000000-0005-0000-0000-00002B630000}"/>
    <cellStyle name="40% - Accent1 8" xfId="39748" hidden="1" xr:uid="{00000000-0005-0000-0000-00002C630000}"/>
    <cellStyle name="40% - Accent1 8" xfId="40706" hidden="1" xr:uid="{00000000-0005-0000-0000-00002D630000}"/>
    <cellStyle name="40% - Accent1 8" xfId="39762" hidden="1" xr:uid="{00000000-0005-0000-0000-00002E630000}"/>
    <cellStyle name="40% - Accent1 8" xfId="39814" hidden="1" xr:uid="{00000000-0005-0000-0000-00002F630000}"/>
    <cellStyle name="40% - Accent1 8" xfId="41051" hidden="1" xr:uid="{00000000-0005-0000-0000-000030630000}"/>
    <cellStyle name="40% - Accent1 8" xfId="41129" hidden="1" xr:uid="{00000000-0005-0000-0000-000031630000}"/>
    <cellStyle name="40% - Accent1 8" xfId="39682" hidden="1" xr:uid="{00000000-0005-0000-0000-000032630000}"/>
    <cellStyle name="40% - Accent1 8" xfId="41388" hidden="1" xr:uid="{00000000-0005-0000-0000-000033630000}"/>
    <cellStyle name="40% - Accent1 8" xfId="41466" hidden="1" xr:uid="{00000000-0005-0000-0000-000034630000}"/>
    <cellStyle name="40% - Accent1 8" xfId="40978" hidden="1" xr:uid="{00000000-0005-0000-0000-000035630000}"/>
    <cellStyle name="40% - Accent1 8" xfId="41725" hidden="1" xr:uid="{00000000-0005-0000-0000-000036630000}"/>
    <cellStyle name="40% - Accent1 8" xfId="41825" hidden="1" xr:uid="{00000000-0005-0000-0000-000037630000}"/>
    <cellStyle name="40% - Accent1 8" xfId="41899" hidden="1" xr:uid="{00000000-0005-0000-0000-000038630000}"/>
    <cellStyle name="40% - Accent1 8" xfId="41977" hidden="1" xr:uid="{00000000-0005-0000-0000-000039630000}"/>
    <cellStyle name="40% - Accent1 8" xfId="42055" hidden="1" xr:uid="{00000000-0005-0000-0000-00003A630000}"/>
    <cellStyle name="40% - Accent1 8" xfId="42637" hidden="1" xr:uid="{00000000-0005-0000-0000-00003B630000}"/>
    <cellStyle name="40% - Accent1 8" xfId="42716" hidden="1" xr:uid="{00000000-0005-0000-0000-00003C630000}"/>
    <cellStyle name="40% - Accent1 8" xfId="42795" hidden="1" xr:uid="{00000000-0005-0000-0000-00003D630000}"/>
    <cellStyle name="40% - Accent1 8" xfId="42477" hidden="1" xr:uid="{00000000-0005-0000-0000-00003E630000}"/>
    <cellStyle name="40% - Accent1 8" xfId="42925" hidden="1" xr:uid="{00000000-0005-0000-0000-00003F630000}"/>
    <cellStyle name="40% - Accent1 8" xfId="42446" hidden="1" xr:uid="{00000000-0005-0000-0000-000040630000}"/>
    <cellStyle name="40% - Accent1 8" xfId="42462" hidden="1" xr:uid="{00000000-0005-0000-0000-000041630000}"/>
    <cellStyle name="40% - Accent1 8" xfId="43311" hidden="1" xr:uid="{00000000-0005-0000-0000-000042630000}"/>
    <cellStyle name="40% - Accent1 8" xfId="43389" hidden="1" xr:uid="{00000000-0005-0000-0000-000043630000}"/>
    <cellStyle name="40% - Accent1 8" xfId="42540" hidden="1" xr:uid="{00000000-0005-0000-0000-000044630000}"/>
    <cellStyle name="40% - Accent1 8" xfId="43498" hidden="1" xr:uid="{00000000-0005-0000-0000-000045630000}"/>
    <cellStyle name="40% - Accent1 8" xfId="42554" hidden="1" xr:uid="{00000000-0005-0000-0000-000046630000}"/>
    <cellStyle name="40% - Accent1 8" xfId="42606" hidden="1" xr:uid="{00000000-0005-0000-0000-000047630000}"/>
    <cellStyle name="40% - Accent1 8" xfId="43843" hidden="1" xr:uid="{00000000-0005-0000-0000-000048630000}"/>
    <cellStyle name="40% - Accent1 8" xfId="43921" hidden="1" xr:uid="{00000000-0005-0000-0000-000049630000}"/>
    <cellStyle name="40% - Accent1 8" xfId="42474" hidden="1" xr:uid="{00000000-0005-0000-0000-00004A630000}"/>
    <cellStyle name="40% - Accent1 8" xfId="44180" hidden="1" xr:uid="{00000000-0005-0000-0000-00004B630000}"/>
    <cellStyle name="40% - Accent1 8" xfId="44258" hidden="1" xr:uid="{00000000-0005-0000-0000-00004C630000}"/>
    <cellStyle name="40% - Accent1 8" xfId="43770" hidden="1" xr:uid="{00000000-0005-0000-0000-00004D630000}"/>
    <cellStyle name="40% - Accent1 8" xfId="44517" hidden="1" xr:uid="{00000000-0005-0000-0000-00004E630000}"/>
    <cellStyle name="40% - Accent1 8" xfId="38985" hidden="1" xr:uid="{00000000-0005-0000-0000-00004F630000}"/>
    <cellStyle name="40% - Accent1 8" xfId="38911" hidden="1" xr:uid="{00000000-0005-0000-0000-000050630000}"/>
    <cellStyle name="40% - Accent1 8" xfId="38832" hidden="1" xr:uid="{00000000-0005-0000-0000-000051630000}"/>
    <cellStyle name="40% - Accent1 8" xfId="38749" hidden="1" xr:uid="{00000000-0005-0000-0000-000052630000}"/>
    <cellStyle name="40% - Accent1 8" xfId="31603" hidden="1" xr:uid="{00000000-0005-0000-0000-000053630000}"/>
    <cellStyle name="40% - Accent1 8" xfId="31466" hidden="1" xr:uid="{00000000-0005-0000-0000-000054630000}"/>
    <cellStyle name="40% - Accent1 8" xfId="31197" hidden="1" xr:uid="{00000000-0005-0000-0000-000055630000}"/>
    <cellStyle name="40% - Accent1 8" xfId="31923" hidden="1" xr:uid="{00000000-0005-0000-0000-000056630000}"/>
    <cellStyle name="40% - Accent1 8" xfId="30731" hidden="1" xr:uid="{00000000-0005-0000-0000-000057630000}"/>
    <cellStyle name="40% - Accent1 8" xfId="32055" hidden="1" xr:uid="{00000000-0005-0000-0000-000058630000}"/>
    <cellStyle name="40% - Accent1 8" xfId="31939" hidden="1" xr:uid="{00000000-0005-0000-0000-000059630000}"/>
    <cellStyle name="40% - Accent1 8" xfId="29262" hidden="1" xr:uid="{00000000-0005-0000-0000-00005A630000}"/>
    <cellStyle name="40% - Accent1 8" xfId="29175" hidden="1" xr:uid="{00000000-0005-0000-0000-00005B630000}"/>
    <cellStyle name="40% - Accent1 8" xfId="31759" hidden="1" xr:uid="{00000000-0005-0000-0000-00005C630000}"/>
    <cellStyle name="40% - Accent1 8" xfId="28795" hidden="1" xr:uid="{00000000-0005-0000-0000-00005D630000}"/>
    <cellStyle name="40% - Accent1 8" xfId="31743" hidden="1" xr:uid="{00000000-0005-0000-0000-00005E630000}"/>
    <cellStyle name="40% - Accent1 8" xfId="31667" hidden="1" xr:uid="{00000000-0005-0000-0000-00005F630000}"/>
    <cellStyle name="40% - Accent1 8" xfId="27571" hidden="1" xr:uid="{00000000-0005-0000-0000-000060630000}"/>
    <cellStyle name="40% - Accent1 8" xfId="27452" hidden="1" xr:uid="{00000000-0005-0000-0000-000061630000}"/>
    <cellStyle name="40% - Accent1 8" xfId="31927" hidden="1" xr:uid="{00000000-0005-0000-0000-000062630000}"/>
    <cellStyle name="40% - Accent1 8" xfId="26325" hidden="1" xr:uid="{00000000-0005-0000-0000-000063630000}"/>
    <cellStyle name="40% - Accent1 8" xfId="26171" hidden="1" xr:uid="{00000000-0005-0000-0000-000064630000}"/>
    <cellStyle name="40% - Accent1 8" xfId="27789" hidden="1" xr:uid="{00000000-0005-0000-0000-000065630000}"/>
    <cellStyle name="40% - Accent1 8" xfId="44655" hidden="1" xr:uid="{00000000-0005-0000-0000-000066630000}"/>
    <cellStyle name="40% - Accent1 8" xfId="44755" hidden="1" xr:uid="{00000000-0005-0000-0000-000067630000}"/>
    <cellStyle name="40% - Accent1 8" xfId="44829" hidden="1" xr:uid="{00000000-0005-0000-0000-000068630000}"/>
    <cellStyle name="40% - Accent1 8" xfId="44907" hidden="1" xr:uid="{00000000-0005-0000-0000-000069630000}"/>
    <cellStyle name="40% - Accent1 8" xfId="44985" hidden="1" xr:uid="{00000000-0005-0000-0000-00006A630000}"/>
    <cellStyle name="40% - Accent1 8" xfId="45567" hidden="1" xr:uid="{00000000-0005-0000-0000-00006B630000}"/>
    <cellStyle name="40% - Accent1 8" xfId="45646" hidden="1" xr:uid="{00000000-0005-0000-0000-00006C630000}"/>
    <cellStyle name="40% - Accent1 8" xfId="45725" hidden="1" xr:uid="{00000000-0005-0000-0000-00006D630000}"/>
    <cellStyle name="40% - Accent1 8" xfId="45407" hidden="1" xr:uid="{00000000-0005-0000-0000-00006E630000}"/>
    <cellStyle name="40% - Accent1 8" xfId="45855" hidden="1" xr:uid="{00000000-0005-0000-0000-00006F630000}"/>
    <cellStyle name="40% - Accent1 8" xfId="45376" hidden="1" xr:uid="{00000000-0005-0000-0000-000070630000}"/>
    <cellStyle name="40% - Accent1 8" xfId="45392" hidden="1" xr:uid="{00000000-0005-0000-0000-000071630000}"/>
    <cellStyle name="40% - Accent1 8" xfId="46241" hidden="1" xr:uid="{00000000-0005-0000-0000-000072630000}"/>
    <cellStyle name="40% - Accent1 8" xfId="46319" hidden="1" xr:uid="{00000000-0005-0000-0000-000073630000}"/>
    <cellStyle name="40% - Accent1 8" xfId="45470" hidden="1" xr:uid="{00000000-0005-0000-0000-000074630000}"/>
    <cellStyle name="40% - Accent1 8" xfId="46428" hidden="1" xr:uid="{00000000-0005-0000-0000-000075630000}"/>
    <cellStyle name="40% - Accent1 8" xfId="45484" hidden="1" xr:uid="{00000000-0005-0000-0000-000076630000}"/>
    <cellStyle name="40% - Accent1 8" xfId="45536" hidden="1" xr:uid="{00000000-0005-0000-0000-000077630000}"/>
    <cellStyle name="40% - Accent1 8" xfId="46773" hidden="1" xr:uid="{00000000-0005-0000-0000-000078630000}"/>
    <cellStyle name="40% - Accent1 8" xfId="46851" hidden="1" xr:uid="{00000000-0005-0000-0000-000079630000}"/>
    <cellStyle name="40% - Accent1 8" xfId="45404" hidden="1" xr:uid="{00000000-0005-0000-0000-00007A630000}"/>
    <cellStyle name="40% - Accent1 8" xfId="47110" hidden="1" xr:uid="{00000000-0005-0000-0000-00007B630000}"/>
    <cellStyle name="40% - Accent1 8" xfId="47188" hidden="1" xr:uid="{00000000-0005-0000-0000-00007C630000}"/>
    <cellStyle name="40% - Accent1 8" xfId="46700" hidden="1" xr:uid="{00000000-0005-0000-0000-00007D630000}"/>
    <cellStyle name="40% - Accent1 8" xfId="47447" hidden="1" xr:uid="{00000000-0005-0000-0000-00007E630000}"/>
    <cellStyle name="40% - Accent1 8" xfId="47547" hidden="1" xr:uid="{00000000-0005-0000-0000-00007F630000}"/>
    <cellStyle name="40% - Accent1 8" xfId="47621" hidden="1" xr:uid="{00000000-0005-0000-0000-000080630000}"/>
    <cellStyle name="40% - Accent1 8" xfId="47699" hidden="1" xr:uid="{00000000-0005-0000-0000-000081630000}"/>
    <cellStyle name="40% - Accent1 8" xfId="47777" hidden="1" xr:uid="{00000000-0005-0000-0000-000082630000}"/>
    <cellStyle name="40% - Accent1 8" xfId="48359" hidden="1" xr:uid="{00000000-0005-0000-0000-000083630000}"/>
    <cellStyle name="40% - Accent1 8" xfId="48438" hidden="1" xr:uid="{00000000-0005-0000-0000-000084630000}"/>
    <cellStyle name="40% - Accent1 8" xfId="48517" hidden="1" xr:uid="{00000000-0005-0000-0000-000085630000}"/>
    <cellStyle name="40% - Accent1 8" xfId="48199" hidden="1" xr:uid="{00000000-0005-0000-0000-000086630000}"/>
    <cellStyle name="40% - Accent1 8" xfId="48647" hidden="1" xr:uid="{00000000-0005-0000-0000-000087630000}"/>
    <cellStyle name="40% - Accent1 8" xfId="48168" hidden="1" xr:uid="{00000000-0005-0000-0000-000088630000}"/>
    <cellStyle name="40% - Accent1 8" xfId="48184" hidden="1" xr:uid="{00000000-0005-0000-0000-000089630000}"/>
    <cellStyle name="40% - Accent1 8" xfId="49033" hidden="1" xr:uid="{00000000-0005-0000-0000-00008A630000}"/>
    <cellStyle name="40% - Accent1 8" xfId="49111" hidden="1" xr:uid="{00000000-0005-0000-0000-00008B630000}"/>
    <cellStyle name="40% - Accent1 8" xfId="48262" hidden="1" xr:uid="{00000000-0005-0000-0000-00008C630000}"/>
    <cellStyle name="40% - Accent1 8" xfId="49220" hidden="1" xr:uid="{00000000-0005-0000-0000-00008D630000}"/>
    <cellStyle name="40% - Accent1 8" xfId="48276" hidden="1" xr:uid="{00000000-0005-0000-0000-00008E630000}"/>
    <cellStyle name="40% - Accent1 8" xfId="48328" hidden="1" xr:uid="{00000000-0005-0000-0000-00008F630000}"/>
    <cellStyle name="40% - Accent1 8" xfId="49565" hidden="1" xr:uid="{00000000-0005-0000-0000-000090630000}"/>
    <cellStyle name="40% - Accent1 8" xfId="49643" hidden="1" xr:uid="{00000000-0005-0000-0000-000091630000}"/>
    <cellStyle name="40% - Accent1 8" xfId="48196" hidden="1" xr:uid="{00000000-0005-0000-0000-000092630000}"/>
    <cellStyle name="40% - Accent1 8" xfId="49902" hidden="1" xr:uid="{00000000-0005-0000-0000-000093630000}"/>
    <cellStyle name="40% - Accent1 8" xfId="49980" hidden="1" xr:uid="{00000000-0005-0000-0000-000094630000}"/>
    <cellStyle name="40% - Accent1 8" xfId="49492" hidden="1" xr:uid="{00000000-0005-0000-0000-000095630000}"/>
    <cellStyle name="40% - Accent1 8" xfId="50239" hidden="1" xr:uid="{00000000-0005-0000-0000-000096630000}"/>
    <cellStyle name="40% - Accent1 9" xfId="107" hidden="1" xr:uid="{00000000-0005-0000-0000-000097630000}"/>
    <cellStyle name="40% - Accent1 9" xfId="185" hidden="1" xr:uid="{00000000-0005-0000-0000-000098630000}"/>
    <cellStyle name="40% - Accent1 9" xfId="263" hidden="1" xr:uid="{00000000-0005-0000-0000-000099630000}"/>
    <cellStyle name="40% - Accent1 9" xfId="540" hidden="1" xr:uid="{00000000-0005-0000-0000-00009A630000}"/>
    <cellStyle name="40% - Accent1 9" xfId="1900" hidden="1" xr:uid="{00000000-0005-0000-0000-00009B630000}"/>
    <cellStyle name="40% - Accent1 9" xfId="2041" hidden="1" xr:uid="{00000000-0005-0000-0000-00009C630000}"/>
    <cellStyle name="40% - Accent1 9" xfId="2211" hidden="1" xr:uid="{00000000-0005-0000-0000-00009D630000}"/>
    <cellStyle name="40% - Accent1 9" xfId="2972" hidden="1" xr:uid="{00000000-0005-0000-0000-00009E630000}"/>
    <cellStyle name="40% - Accent1 9" xfId="1522" hidden="1" xr:uid="{00000000-0005-0000-0000-00009F630000}"/>
    <cellStyle name="40% - Accent1 9" xfId="1633" hidden="1" xr:uid="{00000000-0005-0000-0000-0000A0630000}"/>
    <cellStyle name="40% - Accent1 9" xfId="3446" hidden="1" xr:uid="{00000000-0005-0000-0000-0000A1630000}"/>
    <cellStyle name="40% - Accent1 9" xfId="3588" hidden="1" xr:uid="{00000000-0005-0000-0000-0000A2630000}"/>
    <cellStyle name="40% - Accent1 9" xfId="3745" hidden="1" xr:uid="{00000000-0005-0000-0000-0000A3630000}"/>
    <cellStyle name="40% - Accent1 9" xfId="4613" hidden="1" xr:uid="{00000000-0005-0000-0000-0000A4630000}"/>
    <cellStyle name="40% - Accent1 9" xfId="1425" hidden="1" xr:uid="{00000000-0005-0000-0000-0000A5630000}"/>
    <cellStyle name="40% - Accent1 9" xfId="1342" hidden="1" xr:uid="{00000000-0005-0000-0000-0000A6630000}"/>
    <cellStyle name="40% - Accent1 9" xfId="4953" hidden="1" xr:uid="{00000000-0005-0000-0000-0000A7630000}"/>
    <cellStyle name="40% - Accent1 9" xfId="5054" hidden="1" xr:uid="{00000000-0005-0000-0000-0000A8630000}"/>
    <cellStyle name="40% - Accent1 9" xfId="5246" hidden="1" xr:uid="{00000000-0005-0000-0000-0000A9630000}"/>
    <cellStyle name="40% - Accent1 9" xfId="5936" hidden="1" xr:uid="{00000000-0005-0000-0000-0000AA630000}"/>
    <cellStyle name="40% - Accent1 9" xfId="6090" hidden="1" xr:uid="{00000000-0005-0000-0000-0000AB630000}"/>
    <cellStyle name="40% - Accent1 9" xfId="6274" hidden="1" xr:uid="{00000000-0005-0000-0000-0000AC630000}"/>
    <cellStyle name="40% - Accent1 9" xfId="6961" hidden="1" xr:uid="{00000000-0005-0000-0000-0000AD630000}"/>
    <cellStyle name="40% - Accent1 9" xfId="7072" hidden="1" xr:uid="{00000000-0005-0000-0000-0000AE630000}"/>
    <cellStyle name="40% - Accent1 9" xfId="7763" hidden="1" xr:uid="{00000000-0005-0000-0000-0000AF630000}"/>
    <cellStyle name="40% - Accent1 9" xfId="7837" hidden="1" xr:uid="{00000000-0005-0000-0000-0000B0630000}"/>
    <cellStyle name="40% - Accent1 9" xfId="7913" hidden="1" xr:uid="{00000000-0005-0000-0000-0000B1630000}"/>
    <cellStyle name="40% - Accent1 9" xfId="7991" hidden="1" xr:uid="{00000000-0005-0000-0000-0000B2630000}"/>
    <cellStyle name="40% - Accent1 9" xfId="8576" hidden="1" xr:uid="{00000000-0005-0000-0000-0000B3630000}"/>
    <cellStyle name="40% - Accent1 9" xfId="8652" hidden="1" xr:uid="{00000000-0005-0000-0000-0000B4630000}"/>
    <cellStyle name="40% - Accent1 9" xfId="8731" hidden="1" xr:uid="{00000000-0005-0000-0000-0000B5630000}"/>
    <cellStyle name="40% - Accent1 9" xfId="9003" hidden="1" xr:uid="{00000000-0005-0000-0000-0000B6630000}"/>
    <cellStyle name="40% - Accent1 9" xfId="8395" hidden="1" xr:uid="{00000000-0005-0000-0000-0000B7630000}"/>
    <cellStyle name="40% - Accent1 9" xfId="8412" hidden="1" xr:uid="{00000000-0005-0000-0000-0000B8630000}"/>
    <cellStyle name="40% - Accent1 9" xfId="9171" hidden="1" xr:uid="{00000000-0005-0000-0000-0000B9630000}"/>
    <cellStyle name="40% - Accent1 9" xfId="9247" hidden="1" xr:uid="{00000000-0005-0000-0000-0000BA630000}"/>
    <cellStyle name="40% - Accent1 9" xfId="9325" hidden="1" xr:uid="{00000000-0005-0000-0000-0000BB630000}"/>
    <cellStyle name="40% - Accent1 9" xfId="9561" hidden="1" xr:uid="{00000000-0005-0000-0000-0000BC630000}"/>
    <cellStyle name="40% - Accent1 9" xfId="8338" hidden="1" xr:uid="{00000000-0005-0000-0000-0000BD630000}"/>
    <cellStyle name="40% - Accent1 9" xfId="8320" hidden="1" xr:uid="{00000000-0005-0000-0000-0000BE630000}"/>
    <cellStyle name="40% - Accent1 9" xfId="9703" hidden="1" xr:uid="{00000000-0005-0000-0000-0000BF630000}"/>
    <cellStyle name="40% - Accent1 9" xfId="9779" hidden="1" xr:uid="{00000000-0005-0000-0000-0000C0630000}"/>
    <cellStyle name="40% - Accent1 9" xfId="9857" hidden="1" xr:uid="{00000000-0005-0000-0000-0000C1630000}"/>
    <cellStyle name="40% - Accent1 9" xfId="10040" hidden="1" xr:uid="{00000000-0005-0000-0000-0000C2630000}"/>
    <cellStyle name="40% - Accent1 9" xfId="10116" hidden="1" xr:uid="{00000000-0005-0000-0000-0000C3630000}"/>
    <cellStyle name="40% - Accent1 9" xfId="10194" hidden="1" xr:uid="{00000000-0005-0000-0000-0000C4630000}"/>
    <cellStyle name="40% - Accent1 9" xfId="10377" hidden="1" xr:uid="{00000000-0005-0000-0000-0000C5630000}"/>
    <cellStyle name="40% - Accent1 9" xfId="10453" hidden="1" xr:uid="{00000000-0005-0000-0000-0000C6630000}"/>
    <cellStyle name="40% - Accent1 9" xfId="10555" hidden="1" xr:uid="{00000000-0005-0000-0000-0000C7630000}"/>
    <cellStyle name="40% - Accent1 9" xfId="10629" hidden="1" xr:uid="{00000000-0005-0000-0000-0000C8630000}"/>
    <cellStyle name="40% - Accent1 9" xfId="10705" hidden="1" xr:uid="{00000000-0005-0000-0000-0000C9630000}"/>
    <cellStyle name="40% - Accent1 9" xfId="10783" hidden="1" xr:uid="{00000000-0005-0000-0000-0000CA630000}"/>
    <cellStyle name="40% - Accent1 9" xfId="11368" hidden="1" xr:uid="{00000000-0005-0000-0000-0000CB630000}"/>
    <cellStyle name="40% - Accent1 9" xfId="11444" hidden="1" xr:uid="{00000000-0005-0000-0000-0000CC630000}"/>
    <cellStyle name="40% - Accent1 9" xfId="11523" hidden="1" xr:uid="{00000000-0005-0000-0000-0000CD630000}"/>
    <cellStyle name="40% - Accent1 9" xfId="11795" hidden="1" xr:uid="{00000000-0005-0000-0000-0000CE630000}"/>
    <cellStyle name="40% - Accent1 9" xfId="11187" hidden="1" xr:uid="{00000000-0005-0000-0000-0000CF630000}"/>
    <cellStyle name="40% - Accent1 9" xfId="11204" hidden="1" xr:uid="{00000000-0005-0000-0000-0000D0630000}"/>
    <cellStyle name="40% - Accent1 9" xfId="11963" hidden="1" xr:uid="{00000000-0005-0000-0000-0000D1630000}"/>
    <cellStyle name="40% - Accent1 9" xfId="12039" hidden="1" xr:uid="{00000000-0005-0000-0000-0000D2630000}"/>
    <cellStyle name="40% - Accent1 9" xfId="12117" hidden="1" xr:uid="{00000000-0005-0000-0000-0000D3630000}"/>
    <cellStyle name="40% - Accent1 9" xfId="12353" hidden="1" xr:uid="{00000000-0005-0000-0000-0000D4630000}"/>
    <cellStyle name="40% - Accent1 9" xfId="11130" hidden="1" xr:uid="{00000000-0005-0000-0000-0000D5630000}"/>
    <cellStyle name="40% - Accent1 9" xfId="11112" hidden="1" xr:uid="{00000000-0005-0000-0000-0000D6630000}"/>
    <cellStyle name="40% - Accent1 9" xfId="12495" hidden="1" xr:uid="{00000000-0005-0000-0000-0000D7630000}"/>
    <cellStyle name="40% - Accent1 9" xfId="12571" hidden="1" xr:uid="{00000000-0005-0000-0000-0000D8630000}"/>
    <cellStyle name="40% - Accent1 9" xfId="12649" hidden="1" xr:uid="{00000000-0005-0000-0000-0000D9630000}"/>
    <cellStyle name="40% - Accent1 9" xfId="12832" hidden="1" xr:uid="{00000000-0005-0000-0000-0000DA630000}"/>
    <cellStyle name="40% - Accent1 9" xfId="12908" hidden="1" xr:uid="{00000000-0005-0000-0000-0000DB630000}"/>
    <cellStyle name="40% - Accent1 9" xfId="12986" hidden="1" xr:uid="{00000000-0005-0000-0000-0000DC630000}"/>
    <cellStyle name="40% - Accent1 9" xfId="13169" hidden="1" xr:uid="{00000000-0005-0000-0000-0000DD630000}"/>
    <cellStyle name="40% - Accent1 9" xfId="13245" hidden="1" xr:uid="{00000000-0005-0000-0000-0000DE630000}"/>
    <cellStyle name="40% - Accent1 9" xfId="7584" hidden="1" xr:uid="{00000000-0005-0000-0000-0000DF630000}"/>
    <cellStyle name="40% - Accent1 9" xfId="7510" hidden="1" xr:uid="{00000000-0005-0000-0000-0000E0630000}"/>
    <cellStyle name="40% - Accent1 9" xfId="7432" hidden="1" xr:uid="{00000000-0005-0000-0000-0000E1630000}"/>
    <cellStyle name="40% - Accent1 9" xfId="7347" hidden="1" xr:uid="{00000000-0005-0000-0000-0000E2630000}"/>
    <cellStyle name="40% - Accent1 9" xfId="5579" hidden="1" xr:uid="{00000000-0005-0000-0000-0000E3630000}"/>
    <cellStyle name="40% - Accent1 9" xfId="5490" hidden="1" xr:uid="{00000000-0005-0000-0000-0000E4630000}"/>
    <cellStyle name="40% - Accent1 9" xfId="5399" hidden="1" xr:uid="{00000000-0005-0000-0000-0000E5630000}"/>
    <cellStyle name="40% - Accent1 9" xfId="4488" hidden="1" xr:uid="{00000000-0005-0000-0000-0000E6630000}"/>
    <cellStyle name="40% - Accent1 9" xfId="6082" hidden="1" xr:uid="{00000000-0005-0000-0000-0000E7630000}"/>
    <cellStyle name="40% - Accent1 9" xfId="6042" hidden="1" xr:uid="{00000000-0005-0000-0000-0000E8630000}"/>
    <cellStyle name="40% - Accent1 9" xfId="3904" hidden="1" xr:uid="{00000000-0005-0000-0000-0000E9630000}"/>
    <cellStyle name="40% - Accent1 9" xfId="3736" hidden="1" xr:uid="{00000000-0005-0000-0000-0000EA630000}"/>
    <cellStyle name="40% - Accent1 9" xfId="3560" hidden="1" xr:uid="{00000000-0005-0000-0000-0000EB630000}"/>
    <cellStyle name="40% - Accent1 9" xfId="2916" hidden="1" xr:uid="{00000000-0005-0000-0000-0000EC630000}"/>
    <cellStyle name="40% - Accent1 9" xfId="6359" hidden="1" xr:uid="{00000000-0005-0000-0000-0000ED630000}"/>
    <cellStyle name="40% - Accent1 9" xfId="6421" hidden="1" xr:uid="{00000000-0005-0000-0000-0000EE630000}"/>
    <cellStyle name="40% - Accent1 9" xfId="2292" hidden="1" xr:uid="{00000000-0005-0000-0000-0000EF630000}"/>
    <cellStyle name="40% - Accent1 9" xfId="2054" hidden="1" xr:uid="{00000000-0005-0000-0000-0000F0630000}"/>
    <cellStyle name="40% - Accent1 9" xfId="1874" hidden="1" xr:uid="{00000000-0005-0000-0000-0000F1630000}"/>
    <cellStyle name="40% - Accent1 9" xfId="1177" hidden="1" xr:uid="{00000000-0005-0000-0000-0000F2630000}"/>
    <cellStyle name="40% - Accent1 9" xfId="1038" hidden="1" xr:uid="{00000000-0005-0000-0000-0000F3630000}"/>
    <cellStyle name="40% - Accent1 9" xfId="898" hidden="1" xr:uid="{00000000-0005-0000-0000-0000F4630000}"/>
    <cellStyle name="40% - Accent1 9" xfId="13312" hidden="1" xr:uid="{00000000-0005-0000-0000-0000F5630000}"/>
    <cellStyle name="40% - Accent1 9" xfId="13392" hidden="1" xr:uid="{00000000-0005-0000-0000-0000F6630000}"/>
    <cellStyle name="40% - Accent1 9" xfId="13918" hidden="1" xr:uid="{00000000-0005-0000-0000-0000F7630000}"/>
    <cellStyle name="40% - Accent1 9" xfId="13992" hidden="1" xr:uid="{00000000-0005-0000-0000-0000F8630000}"/>
    <cellStyle name="40% - Accent1 9" xfId="14068" hidden="1" xr:uid="{00000000-0005-0000-0000-0000F9630000}"/>
    <cellStyle name="40% - Accent1 9" xfId="14146" hidden="1" xr:uid="{00000000-0005-0000-0000-0000FA630000}"/>
    <cellStyle name="40% - Accent1 9" xfId="14731" hidden="1" xr:uid="{00000000-0005-0000-0000-0000FB630000}"/>
    <cellStyle name="40% - Accent1 9" xfId="14807" hidden="1" xr:uid="{00000000-0005-0000-0000-0000FC630000}"/>
    <cellStyle name="40% - Accent1 9" xfId="14886" hidden="1" xr:uid="{00000000-0005-0000-0000-0000FD630000}"/>
    <cellStyle name="40% - Accent1 9" xfId="15158" hidden="1" xr:uid="{00000000-0005-0000-0000-0000FE630000}"/>
    <cellStyle name="40% - Accent1 9" xfId="14550" hidden="1" xr:uid="{00000000-0005-0000-0000-0000FF630000}"/>
    <cellStyle name="40% - Accent1 9" xfId="14567" hidden="1" xr:uid="{00000000-0005-0000-0000-000000640000}"/>
    <cellStyle name="40% - Accent1 9" xfId="15326" hidden="1" xr:uid="{00000000-0005-0000-0000-000001640000}"/>
    <cellStyle name="40% - Accent1 9" xfId="15402" hidden="1" xr:uid="{00000000-0005-0000-0000-000002640000}"/>
    <cellStyle name="40% - Accent1 9" xfId="15480" hidden="1" xr:uid="{00000000-0005-0000-0000-000003640000}"/>
    <cellStyle name="40% - Accent1 9" xfId="15716" hidden="1" xr:uid="{00000000-0005-0000-0000-000004640000}"/>
    <cellStyle name="40% - Accent1 9" xfId="14493" hidden="1" xr:uid="{00000000-0005-0000-0000-000005640000}"/>
    <cellStyle name="40% - Accent1 9" xfId="14475" hidden="1" xr:uid="{00000000-0005-0000-0000-000006640000}"/>
    <cellStyle name="40% - Accent1 9" xfId="15858" hidden="1" xr:uid="{00000000-0005-0000-0000-000007640000}"/>
    <cellStyle name="40% - Accent1 9" xfId="15934" hidden="1" xr:uid="{00000000-0005-0000-0000-000008640000}"/>
    <cellStyle name="40% - Accent1 9" xfId="16012" hidden="1" xr:uid="{00000000-0005-0000-0000-000009640000}"/>
    <cellStyle name="40% - Accent1 9" xfId="16195" hidden="1" xr:uid="{00000000-0005-0000-0000-00000A640000}"/>
    <cellStyle name="40% - Accent1 9" xfId="16271" hidden="1" xr:uid="{00000000-0005-0000-0000-00000B640000}"/>
    <cellStyle name="40% - Accent1 9" xfId="16349" hidden="1" xr:uid="{00000000-0005-0000-0000-00000C640000}"/>
    <cellStyle name="40% - Accent1 9" xfId="16532" hidden="1" xr:uid="{00000000-0005-0000-0000-00000D640000}"/>
    <cellStyle name="40% - Accent1 9" xfId="16608" hidden="1" xr:uid="{00000000-0005-0000-0000-00000E640000}"/>
    <cellStyle name="40% - Accent1 9" xfId="16710" hidden="1" xr:uid="{00000000-0005-0000-0000-00000F640000}"/>
    <cellStyle name="40% - Accent1 9" xfId="16784" hidden="1" xr:uid="{00000000-0005-0000-0000-000010640000}"/>
    <cellStyle name="40% - Accent1 9" xfId="16860" hidden="1" xr:uid="{00000000-0005-0000-0000-000011640000}"/>
    <cellStyle name="40% - Accent1 9" xfId="16938" hidden="1" xr:uid="{00000000-0005-0000-0000-000012640000}"/>
    <cellStyle name="40% - Accent1 9" xfId="17523" hidden="1" xr:uid="{00000000-0005-0000-0000-000013640000}"/>
    <cellStyle name="40% - Accent1 9" xfId="17599" hidden="1" xr:uid="{00000000-0005-0000-0000-000014640000}"/>
    <cellStyle name="40% - Accent1 9" xfId="17678" hidden="1" xr:uid="{00000000-0005-0000-0000-000015640000}"/>
    <cellStyle name="40% - Accent1 9" xfId="17950" hidden="1" xr:uid="{00000000-0005-0000-0000-000016640000}"/>
    <cellStyle name="40% - Accent1 9" xfId="17342" hidden="1" xr:uid="{00000000-0005-0000-0000-000017640000}"/>
    <cellStyle name="40% - Accent1 9" xfId="17359" hidden="1" xr:uid="{00000000-0005-0000-0000-000018640000}"/>
    <cellStyle name="40% - Accent1 9" xfId="18118" hidden="1" xr:uid="{00000000-0005-0000-0000-000019640000}"/>
    <cellStyle name="40% - Accent1 9" xfId="18194" hidden="1" xr:uid="{00000000-0005-0000-0000-00001A640000}"/>
    <cellStyle name="40% - Accent1 9" xfId="18272" hidden="1" xr:uid="{00000000-0005-0000-0000-00001B640000}"/>
    <cellStyle name="40% - Accent1 9" xfId="18508" hidden="1" xr:uid="{00000000-0005-0000-0000-00001C640000}"/>
    <cellStyle name="40% - Accent1 9" xfId="17285" hidden="1" xr:uid="{00000000-0005-0000-0000-00001D640000}"/>
    <cellStyle name="40% - Accent1 9" xfId="17267" hidden="1" xr:uid="{00000000-0005-0000-0000-00001E640000}"/>
    <cellStyle name="40% - Accent1 9" xfId="18650" hidden="1" xr:uid="{00000000-0005-0000-0000-00001F640000}"/>
    <cellStyle name="40% - Accent1 9" xfId="18726" hidden="1" xr:uid="{00000000-0005-0000-0000-000020640000}"/>
    <cellStyle name="40% - Accent1 9" xfId="18804" hidden="1" xr:uid="{00000000-0005-0000-0000-000021640000}"/>
    <cellStyle name="40% - Accent1 9" xfId="18987" hidden="1" xr:uid="{00000000-0005-0000-0000-000022640000}"/>
    <cellStyle name="40% - Accent1 9" xfId="19063" hidden="1" xr:uid="{00000000-0005-0000-0000-000023640000}"/>
    <cellStyle name="40% - Accent1 9" xfId="19141" hidden="1" xr:uid="{00000000-0005-0000-0000-000024640000}"/>
    <cellStyle name="40% - Accent1 9" xfId="19324" hidden="1" xr:uid="{00000000-0005-0000-0000-000025640000}"/>
    <cellStyle name="40% - Accent1 9" xfId="19400" hidden="1" xr:uid="{00000000-0005-0000-0000-000026640000}"/>
    <cellStyle name="40% - Accent1 9" xfId="13844" hidden="1" xr:uid="{00000000-0005-0000-0000-000027640000}"/>
    <cellStyle name="40% - Accent1 9" xfId="13770" hidden="1" xr:uid="{00000000-0005-0000-0000-000028640000}"/>
    <cellStyle name="40% - Accent1 9" xfId="13692" hidden="1" xr:uid="{00000000-0005-0000-0000-000029640000}"/>
    <cellStyle name="40% - Accent1 9" xfId="13607" hidden="1" xr:uid="{00000000-0005-0000-0000-00002A640000}"/>
    <cellStyle name="40% - Accent1 9" xfId="6443" hidden="1" xr:uid="{00000000-0005-0000-0000-00002B640000}"/>
    <cellStyle name="40% - Accent1 9" xfId="6253" hidden="1" xr:uid="{00000000-0005-0000-0000-00002C640000}"/>
    <cellStyle name="40% - Accent1 9" xfId="6022" hidden="1" xr:uid="{00000000-0005-0000-0000-00002D640000}"/>
    <cellStyle name="40% - Accent1 9" xfId="4898" hidden="1" xr:uid="{00000000-0005-0000-0000-00002E640000}"/>
    <cellStyle name="40% - Accent1 9" xfId="6803" hidden="1" xr:uid="{00000000-0005-0000-0000-00002F640000}"/>
    <cellStyle name="40% - Accent1 9" xfId="6784" hidden="1" xr:uid="{00000000-0005-0000-0000-000030640000}"/>
    <cellStyle name="40% - Accent1 9" xfId="4306" hidden="1" xr:uid="{00000000-0005-0000-0000-000031640000}"/>
    <cellStyle name="40% - Accent1 9" xfId="4121" hidden="1" xr:uid="{00000000-0005-0000-0000-000032640000}"/>
    <cellStyle name="40% - Accent1 9" xfId="4028" hidden="1" xr:uid="{00000000-0005-0000-0000-000033640000}"/>
    <cellStyle name="40% - Accent1 9" xfId="2998" hidden="1" xr:uid="{00000000-0005-0000-0000-000034640000}"/>
    <cellStyle name="40% - Accent1 9" xfId="7008" hidden="1" xr:uid="{00000000-0005-0000-0000-000035640000}"/>
    <cellStyle name="40% - Accent1 9" xfId="7059" hidden="1" xr:uid="{00000000-0005-0000-0000-000036640000}"/>
    <cellStyle name="40% - Accent1 9" xfId="2526" hidden="1" xr:uid="{00000000-0005-0000-0000-000037640000}"/>
    <cellStyle name="40% - Accent1 9" xfId="2421" hidden="1" xr:uid="{00000000-0005-0000-0000-000038640000}"/>
    <cellStyle name="40% - Accent1 9" xfId="2302" hidden="1" xr:uid="{00000000-0005-0000-0000-000039640000}"/>
    <cellStyle name="40% - Accent1 9" xfId="1267" hidden="1" xr:uid="{00000000-0005-0000-0000-00003A640000}"/>
    <cellStyle name="40% - Accent1 9" xfId="1185" hidden="1" xr:uid="{00000000-0005-0000-0000-00003B640000}"/>
    <cellStyle name="40% - Accent1 9" xfId="975" hidden="1" xr:uid="{00000000-0005-0000-0000-00003C640000}"/>
    <cellStyle name="40% - Accent1 9" xfId="19467" hidden="1" xr:uid="{00000000-0005-0000-0000-00003D640000}"/>
    <cellStyle name="40% - Accent1 9" xfId="19538" hidden="1" xr:uid="{00000000-0005-0000-0000-00003E640000}"/>
    <cellStyle name="40% - Accent1 9" xfId="19640" hidden="1" xr:uid="{00000000-0005-0000-0000-00003F640000}"/>
    <cellStyle name="40% - Accent1 9" xfId="19714" hidden="1" xr:uid="{00000000-0005-0000-0000-000040640000}"/>
    <cellStyle name="40% - Accent1 9" xfId="19790" hidden="1" xr:uid="{00000000-0005-0000-0000-000041640000}"/>
    <cellStyle name="40% - Accent1 9" xfId="19868" hidden="1" xr:uid="{00000000-0005-0000-0000-000042640000}"/>
    <cellStyle name="40% - Accent1 9" xfId="20453" hidden="1" xr:uid="{00000000-0005-0000-0000-000043640000}"/>
    <cellStyle name="40% - Accent1 9" xfId="20529" hidden="1" xr:uid="{00000000-0005-0000-0000-000044640000}"/>
    <cellStyle name="40% - Accent1 9" xfId="20608" hidden="1" xr:uid="{00000000-0005-0000-0000-000045640000}"/>
    <cellStyle name="40% - Accent1 9" xfId="20880" hidden="1" xr:uid="{00000000-0005-0000-0000-000046640000}"/>
    <cellStyle name="40% - Accent1 9" xfId="20272" hidden="1" xr:uid="{00000000-0005-0000-0000-000047640000}"/>
    <cellStyle name="40% - Accent1 9" xfId="20289" hidden="1" xr:uid="{00000000-0005-0000-0000-000048640000}"/>
    <cellStyle name="40% - Accent1 9" xfId="21048" hidden="1" xr:uid="{00000000-0005-0000-0000-000049640000}"/>
    <cellStyle name="40% - Accent1 9" xfId="21124" hidden="1" xr:uid="{00000000-0005-0000-0000-00004A640000}"/>
    <cellStyle name="40% - Accent1 9" xfId="21202" hidden="1" xr:uid="{00000000-0005-0000-0000-00004B640000}"/>
    <cellStyle name="40% - Accent1 9" xfId="21438" hidden="1" xr:uid="{00000000-0005-0000-0000-00004C640000}"/>
    <cellStyle name="40% - Accent1 9" xfId="20215" hidden="1" xr:uid="{00000000-0005-0000-0000-00004D640000}"/>
    <cellStyle name="40% - Accent1 9" xfId="20197" hidden="1" xr:uid="{00000000-0005-0000-0000-00004E640000}"/>
    <cellStyle name="40% - Accent1 9" xfId="21580" hidden="1" xr:uid="{00000000-0005-0000-0000-00004F640000}"/>
    <cellStyle name="40% - Accent1 9" xfId="21656" hidden="1" xr:uid="{00000000-0005-0000-0000-000050640000}"/>
    <cellStyle name="40% - Accent1 9" xfId="21734" hidden="1" xr:uid="{00000000-0005-0000-0000-000051640000}"/>
    <cellStyle name="40% - Accent1 9" xfId="21917" hidden="1" xr:uid="{00000000-0005-0000-0000-000052640000}"/>
    <cellStyle name="40% - Accent1 9" xfId="21993" hidden="1" xr:uid="{00000000-0005-0000-0000-000053640000}"/>
    <cellStyle name="40% - Accent1 9" xfId="22071" hidden="1" xr:uid="{00000000-0005-0000-0000-000054640000}"/>
    <cellStyle name="40% - Accent1 9" xfId="22254" hidden="1" xr:uid="{00000000-0005-0000-0000-000055640000}"/>
    <cellStyle name="40% - Accent1 9" xfId="22330" hidden="1" xr:uid="{00000000-0005-0000-0000-000056640000}"/>
    <cellStyle name="40% - Accent1 9" xfId="22432" hidden="1" xr:uid="{00000000-0005-0000-0000-000057640000}"/>
    <cellStyle name="40% - Accent1 9" xfId="22506" hidden="1" xr:uid="{00000000-0005-0000-0000-000058640000}"/>
    <cellStyle name="40% - Accent1 9" xfId="22582" hidden="1" xr:uid="{00000000-0005-0000-0000-000059640000}"/>
    <cellStyle name="40% - Accent1 9" xfId="22660" hidden="1" xr:uid="{00000000-0005-0000-0000-00005A640000}"/>
    <cellStyle name="40% - Accent1 9" xfId="23245" hidden="1" xr:uid="{00000000-0005-0000-0000-00005B640000}"/>
    <cellStyle name="40% - Accent1 9" xfId="23321" hidden="1" xr:uid="{00000000-0005-0000-0000-00005C640000}"/>
    <cellStyle name="40% - Accent1 9" xfId="23400" hidden="1" xr:uid="{00000000-0005-0000-0000-00005D640000}"/>
    <cellStyle name="40% - Accent1 9" xfId="23672" hidden="1" xr:uid="{00000000-0005-0000-0000-00005E640000}"/>
    <cellStyle name="40% - Accent1 9" xfId="23064" hidden="1" xr:uid="{00000000-0005-0000-0000-00005F640000}"/>
    <cellStyle name="40% - Accent1 9" xfId="23081" hidden="1" xr:uid="{00000000-0005-0000-0000-000060640000}"/>
    <cellStyle name="40% - Accent1 9" xfId="23840" hidden="1" xr:uid="{00000000-0005-0000-0000-000061640000}"/>
    <cellStyle name="40% - Accent1 9" xfId="23916" hidden="1" xr:uid="{00000000-0005-0000-0000-000062640000}"/>
    <cellStyle name="40% - Accent1 9" xfId="23994" hidden="1" xr:uid="{00000000-0005-0000-0000-000063640000}"/>
    <cellStyle name="40% - Accent1 9" xfId="24230" hidden="1" xr:uid="{00000000-0005-0000-0000-000064640000}"/>
    <cellStyle name="40% - Accent1 9" xfId="23007" hidden="1" xr:uid="{00000000-0005-0000-0000-000065640000}"/>
    <cellStyle name="40% - Accent1 9" xfId="22989" hidden="1" xr:uid="{00000000-0005-0000-0000-000066640000}"/>
    <cellStyle name="40% - Accent1 9" xfId="24372" hidden="1" xr:uid="{00000000-0005-0000-0000-000067640000}"/>
    <cellStyle name="40% - Accent1 9" xfId="24448" hidden="1" xr:uid="{00000000-0005-0000-0000-000068640000}"/>
    <cellStyle name="40% - Accent1 9" xfId="24526" hidden="1" xr:uid="{00000000-0005-0000-0000-000069640000}"/>
    <cellStyle name="40% - Accent1 9" xfId="24709" hidden="1" xr:uid="{00000000-0005-0000-0000-00006A640000}"/>
    <cellStyle name="40% - Accent1 9" xfId="24785" hidden="1" xr:uid="{00000000-0005-0000-0000-00006B640000}"/>
    <cellStyle name="40% - Accent1 9" xfId="24863" hidden="1" xr:uid="{00000000-0005-0000-0000-00006C640000}"/>
    <cellStyle name="40% - Accent1 9" xfId="25046" hidden="1" xr:uid="{00000000-0005-0000-0000-00006D640000}"/>
    <cellStyle name="40% - Accent1 9" xfId="25122" hidden="1" xr:uid="{00000000-0005-0000-0000-00006E640000}"/>
    <cellStyle name="40% - Accent1 9" xfId="25235" hidden="1" xr:uid="{00000000-0005-0000-0000-00006F640000}"/>
    <cellStyle name="40% - Accent1 9" xfId="25313" hidden="1" xr:uid="{00000000-0005-0000-0000-000070640000}"/>
    <cellStyle name="40% - Accent1 9" xfId="25391" hidden="1" xr:uid="{00000000-0005-0000-0000-000071640000}"/>
    <cellStyle name="40% - Accent1 9" xfId="25668" hidden="1" xr:uid="{00000000-0005-0000-0000-000072640000}"/>
    <cellStyle name="40% - Accent1 9" xfId="27028" hidden="1" xr:uid="{00000000-0005-0000-0000-000073640000}"/>
    <cellStyle name="40% - Accent1 9" xfId="27169" hidden="1" xr:uid="{00000000-0005-0000-0000-000074640000}"/>
    <cellStyle name="40% - Accent1 9" xfId="27339" hidden="1" xr:uid="{00000000-0005-0000-0000-000075640000}"/>
    <cellStyle name="40% - Accent1 9" xfId="28100" hidden="1" xr:uid="{00000000-0005-0000-0000-000076640000}"/>
    <cellStyle name="40% - Accent1 9" xfId="26650" hidden="1" xr:uid="{00000000-0005-0000-0000-000077640000}"/>
    <cellStyle name="40% - Accent1 9" xfId="26761" hidden="1" xr:uid="{00000000-0005-0000-0000-000078640000}"/>
    <cellStyle name="40% - Accent1 9" xfId="28574" hidden="1" xr:uid="{00000000-0005-0000-0000-000079640000}"/>
    <cellStyle name="40% - Accent1 9" xfId="28716" hidden="1" xr:uid="{00000000-0005-0000-0000-00007A640000}"/>
    <cellStyle name="40% - Accent1 9" xfId="28873" hidden="1" xr:uid="{00000000-0005-0000-0000-00007B640000}"/>
    <cellStyle name="40% - Accent1 9" xfId="29741" hidden="1" xr:uid="{00000000-0005-0000-0000-00007C640000}"/>
    <cellStyle name="40% - Accent1 9" xfId="26553" hidden="1" xr:uid="{00000000-0005-0000-0000-00007D640000}"/>
    <cellStyle name="40% - Accent1 9" xfId="26470" hidden="1" xr:uid="{00000000-0005-0000-0000-00007E640000}"/>
    <cellStyle name="40% - Accent1 9" xfId="30081" hidden="1" xr:uid="{00000000-0005-0000-0000-00007F640000}"/>
    <cellStyle name="40% - Accent1 9" xfId="30182" hidden="1" xr:uid="{00000000-0005-0000-0000-000080640000}"/>
    <cellStyle name="40% - Accent1 9" xfId="30374" hidden="1" xr:uid="{00000000-0005-0000-0000-000081640000}"/>
    <cellStyle name="40% - Accent1 9" xfId="31064" hidden="1" xr:uid="{00000000-0005-0000-0000-000082640000}"/>
    <cellStyle name="40% - Accent1 9" xfId="31218" hidden="1" xr:uid="{00000000-0005-0000-0000-000083640000}"/>
    <cellStyle name="40% - Accent1 9" xfId="31402" hidden="1" xr:uid="{00000000-0005-0000-0000-000084640000}"/>
    <cellStyle name="40% - Accent1 9" xfId="32089" hidden="1" xr:uid="{00000000-0005-0000-0000-000085640000}"/>
    <cellStyle name="40% - Accent1 9" xfId="32200" hidden="1" xr:uid="{00000000-0005-0000-0000-000086640000}"/>
    <cellStyle name="40% - Accent1 9" xfId="32891" hidden="1" xr:uid="{00000000-0005-0000-0000-000087640000}"/>
    <cellStyle name="40% - Accent1 9" xfId="32965" hidden="1" xr:uid="{00000000-0005-0000-0000-000088640000}"/>
    <cellStyle name="40% - Accent1 9" xfId="33041" hidden="1" xr:uid="{00000000-0005-0000-0000-000089640000}"/>
    <cellStyle name="40% - Accent1 9" xfId="33119" hidden="1" xr:uid="{00000000-0005-0000-0000-00008A640000}"/>
    <cellStyle name="40% - Accent1 9" xfId="33704" hidden="1" xr:uid="{00000000-0005-0000-0000-00008B640000}"/>
    <cellStyle name="40% - Accent1 9" xfId="33780" hidden="1" xr:uid="{00000000-0005-0000-0000-00008C640000}"/>
    <cellStyle name="40% - Accent1 9" xfId="33859" hidden="1" xr:uid="{00000000-0005-0000-0000-00008D640000}"/>
    <cellStyle name="40% - Accent1 9" xfId="34131" hidden="1" xr:uid="{00000000-0005-0000-0000-00008E640000}"/>
    <cellStyle name="40% - Accent1 9" xfId="33523" hidden="1" xr:uid="{00000000-0005-0000-0000-00008F640000}"/>
    <cellStyle name="40% - Accent1 9" xfId="33540" hidden="1" xr:uid="{00000000-0005-0000-0000-000090640000}"/>
    <cellStyle name="40% - Accent1 9" xfId="34299" hidden="1" xr:uid="{00000000-0005-0000-0000-000091640000}"/>
    <cellStyle name="40% - Accent1 9" xfId="34375" hidden="1" xr:uid="{00000000-0005-0000-0000-000092640000}"/>
    <cellStyle name="40% - Accent1 9" xfId="34453" hidden="1" xr:uid="{00000000-0005-0000-0000-000093640000}"/>
    <cellStyle name="40% - Accent1 9" xfId="34689" hidden="1" xr:uid="{00000000-0005-0000-0000-000094640000}"/>
    <cellStyle name="40% - Accent1 9" xfId="33466" hidden="1" xr:uid="{00000000-0005-0000-0000-000095640000}"/>
    <cellStyle name="40% - Accent1 9" xfId="33448" hidden="1" xr:uid="{00000000-0005-0000-0000-000096640000}"/>
    <cellStyle name="40% - Accent1 9" xfId="34831" hidden="1" xr:uid="{00000000-0005-0000-0000-000097640000}"/>
    <cellStyle name="40% - Accent1 9" xfId="34907" hidden="1" xr:uid="{00000000-0005-0000-0000-000098640000}"/>
    <cellStyle name="40% - Accent1 9" xfId="34985" hidden="1" xr:uid="{00000000-0005-0000-0000-000099640000}"/>
    <cellStyle name="40% - Accent1 9" xfId="35168" hidden="1" xr:uid="{00000000-0005-0000-0000-00009A640000}"/>
    <cellStyle name="40% - Accent1 9" xfId="35244" hidden="1" xr:uid="{00000000-0005-0000-0000-00009B640000}"/>
    <cellStyle name="40% - Accent1 9" xfId="35322" hidden="1" xr:uid="{00000000-0005-0000-0000-00009C640000}"/>
    <cellStyle name="40% - Accent1 9" xfId="35505" hidden="1" xr:uid="{00000000-0005-0000-0000-00009D640000}"/>
    <cellStyle name="40% - Accent1 9" xfId="35581" hidden="1" xr:uid="{00000000-0005-0000-0000-00009E640000}"/>
    <cellStyle name="40% - Accent1 9" xfId="35683" hidden="1" xr:uid="{00000000-0005-0000-0000-00009F640000}"/>
    <cellStyle name="40% - Accent1 9" xfId="35757" hidden="1" xr:uid="{00000000-0005-0000-0000-0000A0640000}"/>
    <cellStyle name="40% - Accent1 9" xfId="35833" hidden="1" xr:uid="{00000000-0005-0000-0000-0000A1640000}"/>
    <cellStyle name="40% - Accent1 9" xfId="35911" hidden="1" xr:uid="{00000000-0005-0000-0000-0000A2640000}"/>
    <cellStyle name="40% - Accent1 9" xfId="36496" hidden="1" xr:uid="{00000000-0005-0000-0000-0000A3640000}"/>
    <cellStyle name="40% - Accent1 9" xfId="36572" hidden="1" xr:uid="{00000000-0005-0000-0000-0000A4640000}"/>
    <cellStyle name="40% - Accent1 9" xfId="36651" hidden="1" xr:uid="{00000000-0005-0000-0000-0000A5640000}"/>
    <cellStyle name="40% - Accent1 9" xfId="36923" hidden="1" xr:uid="{00000000-0005-0000-0000-0000A6640000}"/>
    <cellStyle name="40% - Accent1 9" xfId="36315" hidden="1" xr:uid="{00000000-0005-0000-0000-0000A7640000}"/>
    <cellStyle name="40% - Accent1 9" xfId="36332" hidden="1" xr:uid="{00000000-0005-0000-0000-0000A8640000}"/>
    <cellStyle name="40% - Accent1 9" xfId="37091" hidden="1" xr:uid="{00000000-0005-0000-0000-0000A9640000}"/>
    <cellStyle name="40% - Accent1 9" xfId="37167" hidden="1" xr:uid="{00000000-0005-0000-0000-0000AA640000}"/>
    <cellStyle name="40% - Accent1 9" xfId="37245" hidden="1" xr:uid="{00000000-0005-0000-0000-0000AB640000}"/>
    <cellStyle name="40% - Accent1 9" xfId="37481" hidden="1" xr:uid="{00000000-0005-0000-0000-0000AC640000}"/>
    <cellStyle name="40% - Accent1 9" xfId="36258" hidden="1" xr:uid="{00000000-0005-0000-0000-0000AD640000}"/>
    <cellStyle name="40% - Accent1 9" xfId="36240" hidden="1" xr:uid="{00000000-0005-0000-0000-0000AE640000}"/>
    <cellStyle name="40% - Accent1 9" xfId="37623" hidden="1" xr:uid="{00000000-0005-0000-0000-0000AF640000}"/>
    <cellStyle name="40% - Accent1 9" xfId="37699" hidden="1" xr:uid="{00000000-0005-0000-0000-0000B0640000}"/>
    <cellStyle name="40% - Accent1 9" xfId="37777" hidden="1" xr:uid="{00000000-0005-0000-0000-0000B1640000}"/>
    <cellStyle name="40% - Accent1 9" xfId="37960" hidden="1" xr:uid="{00000000-0005-0000-0000-0000B2640000}"/>
    <cellStyle name="40% - Accent1 9" xfId="38036" hidden="1" xr:uid="{00000000-0005-0000-0000-0000B3640000}"/>
    <cellStyle name="40% - Accent1 9" xfId="38114" hidden="1" xr:uid="{00000000-0005-0000-0000-0000B4640000}"/>
    <cellStyle name="40% - Accent1 9" xfId="38297" hidden="1" xr:uid="{00000000-0005-0000-0000-0000B5640000}"/>
    <cellStyle name="40% - Accent1 9" xfId="38373" hidden="1" xr:uid="{00000000-0005-0000-0000-0000B6640000}"/>
    <cellStyle name="40% - Accent1 9" xfId="32712" hidden="1" xr:uid="{00000000-0005-0000-0000-0000B7640000}"/>
    <cellStyle name="40% - Accent1 9" xfId="32638" hidden="1" xr:uid="{00000000-0005-0000-0000-0000B8640000}"/>
    <cellStyle name="40% - Accent1 9" xfId="32560" hidden="1" xr:uid="{00000000-0005-0000-0000-0000B9640000}"/>
    <cellStyle name="40% - Accent1 9" xfId="32475" hidden="1" xr:uid="{00000000-0005-0000-0000-0000BA640000}"/>
    <cellStyle name="40% - Accent1 9" xfId="30707" hidden="1" xr:uid="{00000000-0005-0000-0000-0000BB640000}"/>
    <cellStyle name="40% - Accent1 9" xfId="30618" hidden="1" xr:uid="{00000000-0005-0000-0000-0000BC640000}"/>
    <cellStyle name="40% - Accent1 9" xfId="30527" hidden="1" xr:uid="{00000000-0005-0000-0000-0000BD640000}"/>
    <cellStyle name="40% - Accent1 9" xfId="29616" hidden="1" xr:uid="{00000000-0005-0000-0000-0000BE640000}"/>
    <cellStyle name="40% - Accent1 9" xfId="31210" hidden="1" xr:uid="{00000000-0005-0000-0000-0000BF640000}"/>
    <cellStyle name="40% - Accent1 9" xfId="31170" hidden="1" xr:uid="{00000000-0005-0000-0000-0000C0640000}"/>
    <cellStyle name="40% - Accent1 9" xfId="29032" hidden="1" xr:uid="{00000000-0005-0000-0000-0000C1640000}"/>
    <cellStyle name="40% - Accent1 9" xfId="28864" hidden="1" xr:uid="{00000000-0005-0000-0000-0000C2640000}"/>
    <cellStyle name="40% - Accent1 9" xfId="28688" hidden="1" xr:uid="{00000000-0005-0000-0000-0000C3640000}"/>
    <cellStyle name="40% - Accent1 9" xfId="28044" hidden="1" xr:uid="{00000000-0005-0000-0000-0000C4640000}"/>
    <cellStyle name="40% - Accent1 9" xfId="31487" hidden="1" xr:uid="{00000000-0005-0000-0000-0000C5640000}"/>
    <cellStyle name="40% - Accent1 9" xfId="31549" hidden="1" xr:uid="{00000000-0005-0000-0000-0000C6640000}"/>
    <cellStyle name="40% - Accent1 9" xfId="27420" hidden="1" xr:uid="{00000000-0005-0000-0000-0000C7640000}"/>
    <cellStyle name="40% - Accent1 9" xfId="27182" hidden="1" xr:uid="{00000000-0005-0000-0000-0000C8640000}"/>
    <cellStyle name="40% - Accent1 9" xfId="27002" hidden="1" xr:uid="{00000000-0005-0000-0000-0000C9640000}"/>
    <cellStyle name="40% - Accent1 9" xfId="26305" hidden="1" xr:uid="{00000000-0005-0000-0000-0000CA640000}"/>
    <cellStyle name="40% - Accent1 9" xfId="26166" hidden="1" xr:uid="{00000000-0005-0000-0000-0000CB640000}"/>
    <cellStyle name="40% - Accent1 9" xfId="26026" hidden="1" xr:uid="{00000000-0005-0000-0000-0000CC640000}"/>
    <cellStyle name="40% - Accent1 9" xfId="38440" hidden="1" xr:uid="{00000000-0005-0000-0000-0000CD640000}"/>
    <cellStyle name="40% - Accent1 9" xfId="38520" hidden="1" xr:uid="{00000000-0005-0000-0000-0000CE640000}"/>
    <cellStyle name="40% - Accent1 9" xfId="39046" hidden="1" xr:uid="{00000000-0005-0000-0000-0000CF640000}"/>
    <cellStyle name="40% - Accent1 9" xfId="39120" hidden="1" xr:uid="{00000000-0005-0000-0000-0000D0640000}"/>
    <cellStyle name="40% - Accent1 9" xfId="39196" hidden="1" xr:uid="{00000000-0005-0000-0000-0000D1640000}"/>
    <cellStyle name="40% - Accent1 9" xfId="39274" hidden="1" xr:uid="{00000000-0005-0000-0000-0000D2640000}"/>
    <cellStyle name="40% - Accent1 9" xfId="39859" hidden="1" xr:uid="{00000000-0005-0000-0000-0000D3640000}"/>
    <cellStyle name="40% - Accent1 9" xfId="39935" hidden="1" xr:uid="{00000000-0005-0000-0000-0000D4640000}"/>
    <cellStyle name="40% - Accent1 9" xfId="40014" hidden="1" xr:uid="{00000000-0005-0000-0000-0000D5640000}"/>
    <cellStyle name="40% - Accent1 9" xfId="40286" hidden="1" xr:uid="{00000000-0005-0000-0000-0000D6640000}"/>
    <cellStyle name="40% - Accent1 9" xfId="39678" hidden="1" xr:uid="{00000000-0005-0000-0000-0000D7640000}"/>
    <cellStyle name="40% - Accent1 9" xfId="39695" hidden="1" xr:uid="{00000000-0005-0000-0000-0000D8640000}"/>
    <cellStyle name="40% - Accent1 9" xfId="40454" hidden="1" xr:uid="{00000000-0005-0000-0000-0000D9640000}"/>
    <cellStyle name="40% - Accent1 9" xfId="40530" hidden="1" xr:uid="{00000000-0005-0000-0000-0000DA640000}"/>
    <cellStyle name="40% - Accent1 9" xfId="40608" hidden="1" xr:uid="{00000000-0005-0000-0000-0000DB640000}"/>
    <cellStyle name="40% - Accent1 9" xfId="40844" hidden="1" xr:uid="{00000000-0005-0000-0000-0000DC640000}"/>
    <cellStyle name="40% - Accent1 9" xfId="39621" hidden="1" xr:uid="{00000000-0005-0000-0000-0000DD640000}"/>
    <cellStyle name="40% - Accent1 9" xfId="39603" hidden="1" xr:uid="{00000000-0005-0000-0000-0000DE640000}"/>
    <cellStyle name="40% - Accent1 9" xfId="40986" hidden="1" xr:uid="{00000000-0005-0000-0000-0000DF640000}"/>
    <cellStyle name="40% - Accent1 9" xfId="41062" hidden="1" xr:uid="{00000000-0005-0000-0000-0000E0640000}"/>
    <cellStyle name="40% - Accent1 9" xfId="41140" hidden="1" xr:uid="{00000000-0005-0000-0000-0000E1640000}"/>
    <cellStyle name="40% - Accent1 9" xfId="41323" hidden="1" xr:uid="{00000000-0005-0000-0000-0000E2640000}"/>
    <cellStyle name="40% - Accent1 9" xfId="41399" hidden="1" xr:uid="{00000000-0005-0000-0000-0000E3640000}"/>
    <cellStyle name="40% - Accent1 9" xfId="41477" hidden="1" xr:uid="{00000000-0005-0000-0000-0000E4640000}"/>
    <cellStyle name="40% - Accent1 9" xfId="41660" hidden="1" xr:uid="{00000000-0005-0000-0000-0000E5640000}"/>
    <cellStyle name="40% - Accent1 9" xfId="41736" hidden="1" xr:uid="{00000000-0005-0000-0000-0000E6640000}"/>
    <cellStyle name="40% - Accent1 9" xfId="41838" hidden="1" xr:uid="{00000000-0005-0000-0000-0000E7640000}"/>
    <cellStyle name="40% - Accent1 9" xfId="41912" hidden="1" xr:uid="{00000000-0005-0000-0000-0000E8640000}"/>
    <cellStyle name="40% - Accent1 9" xfId="41988" hidden="1" xr:uid="{00000000-0005-0000-0000-0000E9640000}"/>
    <cellStyle name="40% - Accent1 9" xfId="42066" hidden="1" xr:uid="{00000000-0005-0000-0000-0000EA640000}"/>
    <cellStyle name="40% - Accent1 9" xfId="42651" hidden="1" xr:uid="{00000000-0005-0000-0000-0000EB640000}"/>
    <cellStyle name="40% - Accent1 9" xfId="42727" hidden="1" xr:uid="{00000000-0005-0000-0000-0000EC640000}"/>
    <cellStyle name="40% - Accent1 9" xfId="42806" hidden="1" xr:uid="{00000000-0005-0000-0000-0000ED640000}"/>
    <cellStyle name="40% - Accent1 9" xfId="43078" hidden="1" xr:uid="{00000000-0005-0000-0000-0000EE640000}"/>
    <cellStyle name="40% - Accent1 9" xfId="42470" hidden="1" xr:uid="{00000000-0005-0000-0000-0000EF640000}"/>
    <cellStyle name="40% - Accent1 9" xfId="42487" hidden="1" xr:uid="{00000000-0005-0000-0000-0000F0640000}"/>
    <cellStyle name="40% - Accent1 9" xfId="43246" hidden="1" xr:uid="{00000000-0005-0000-0000-0000F1640000}"/>
    <cellStyle name="40% - Accent1 9" xfId="43322" hidden="1" xr:uid="{00000000-0005-0000-0000-0000F2640000}"/>
    <cellStyle name="40% - Accent1 9" xfId="43400" hidden="1" xr:uid="{00000000-0005-0000-0000-0000F3640000}"/>
    <cellStyle name="40% - Accent1 9" xfId="43636" hidden="1" xr:uid="{00000000-0005-0000-0000-0000F4640000}"/>
    <cellStyle name="40% - Accent1 9" xfId="42413" hidden="1" xr:uid="{00000000-0005-0000-0000-0000F5640000}"/>
    <cellStyle name="40% - Accent1 9" xfId="42395" hidden="1" xr:uid="{00000000-0005-0000-0000-0000F6640000}"/>
    <cellStyle name="40% - Accent1 9" xfId="43778" hidden="1" xr:uid="{00000000-0005-0000-0000-0000F7640000}"/>
    <cellStyle name="40% - Accent1 9" xfId="43854" hidden="1" xr:uid="{00000000-0005-0000-0000-0000F8640000}"/>
    <cellStyle name="40% - Accent1 9" xfId="43932" hidden="1" xr:uid="{00000000-0005-0000-0000-0000F9640000}"/>
    <cellStyle name="40% - Accent1 9" xfId="44115" hidden="1" xr:uid="{00000000-0005-0000-0000-0000FA640000}"/>
    <cellStyle name="40% - Accent1 9" xfId="44191" hidden="1" xr:uid="{00000000-0005-0000-0000-0000FB640000}"/>
    <cellStyle name="40% - Accent1 9" xfId="44269" hidden="1" xr:uid="{00000000-0005-0000-0000-0000FC640000}"/>
    <cellStyle name="40% - Accent1 9" xfId="44452" hidden="1" xr:uid="{00000000-0005-0000-0000-0000FD640000}"/>
    <cellStyle name="40% - Accent1 9" xfId="44528" hidden="1" xr:uid="{00000000-0005-0000-0000-0000FE640000}"/>
    <cellStyle name="40% - Accent1 9" xfId="38972" hidden="1" xr:uid="{00000000-0005-0000-0000-0000FF640000}"/>
    <cellStyle name="40% - Accent1 9" xfId="38898" hidden="1" xr:uid="{00000000-0005-0000-0000-000000650000}"/>
    <cellStyle name="40% - Accent1 9" xfId="38820" hidden="1" xr:uid="{00000000-0005-0000-0000-000001650000}"/>
    <cellStyle name="40% - Accent1 9" xfId="38735" hidden="1" xr:uid="{00000000-0005-0000-0000-000002650000}"/>
    <cellStyle name="40% - Accent1 9" xfId="31571" hidden="1" xr:uid="{00000000-0005-0000-0000-000003650000}"/>
    <cellStyle name="40% - Accent1 9" xfId="31381" hidden="1" xr:uid="{00000000-0005-0000-0000-000004650000}"/>
    <cellStyle name="40% - Accent1 9" xfId="31150" hidden="1" xr:uid="{00000000-0005-0000-0000-000005650000}"/>
    <cellStyle name="40% - Accent1 9" xfId="30026" hidden="1" xr:uid="{00000000-0005-0000-0000-000006650000}"/>
    <cellStyle name="40% - Accent1 9" xfId="31931" hidden="1" xr:uid="{00000000-0005-0000-0000-000007650000}"/>
    <cellStyle name="40% - Accent1 9" xfId="31912" hidden="1" xr:uid="{00000000-0005-0000-0000-000008650000}"/>
    <cellStyle name="40% - Accent1 9" xfId="29434" hidden="1" xr:uid="{00000000-0005-0000-0000-000009650000}"/>
    <cellStyle name="40% - Accent1 9" xfId="29249" hidden="1" xr:uid="{00000000-0005-0000-0000-00000A650000}"/>
    <cellStyle name="40% - Accent1 9" xfId="29156" hidden="1" xr:uid="{00000000-0005-0000-0000-00000B650000}"/>
    <cellStyle name="40% - Accent1 9" xfId="28126" hidden="1" xr:uid="{00000000-0005-0000-0000-00000C650000}"/>
    <cellStyle name="40% - Accent1 9" xfId="32136" hidden="1" xr:uid="{00000000-0005-0000-0000-00000D650000}"/>
    <cellStyle name="40% - Accent1 9" xfId="32187" hidden="1" xr:uid="{00000000-0005-0000-0000-00000E650000}"/>
    <cellStyle name="40% - Accent1 9" xfId="27654" hidden="1" xr:uid="{00000000-0005-0000-0000-00000F650000}"/>
    <cellStyle name="40% - Accent1 9" xfId="27549" hidden="1" xr:uid="{00000000-0005-0000-0000-000010650000}"/>
    <cellStyle name="40% - Accent1 9" xfId="27430" hidden="1" xr:uid="{00000000-0005-0000-0000-000011650000}"/>
    <cellStyle name="40% - Accent1 9" xfId="26395" hidden="1" xr:uid="{00000000-0005-0000-0000-000012650000}"/>
    <cellStyle name="40% - Accent1 9" xfId="26313" hidden="1" xr:uid="{00000000-0005-0000-0000-000013650000}"/>
    <cellStyle name="40% - Accent1 9" xfId="26103" hidden="1" xr:uid="{00000000-0005-0000-0000-000014650000}"/>
    <cellStyle name="40% - Accent1 9" xfId="44595" hidden="1" xr:uid="{00000000-0005-0000-0000-000015650000}"/>
    <cellStyle name="40% - Accent1 9" xfId="44666" hidden="1" xr:uid="{00000000-0005-0000-0000-000016650000}"/>
    <cellStyle name="40% - Accent1 9" xfId="44768" hidden="1" xr:uid="{00000000-0005-0000-0000-000017650000}"/>
    <cellStyle name="40% - Accent1 9" xfId="44842" hidden="1" xr:uid="{00000000-0005-0000-0000-000018650000}"/>
    <cellStyle name="40% - Accent1 9" xfId="44918" hidden="1" xr:uid="{00000000-0005-0000-0000-000019650000}"/>
    <cellStyle name="40% - Accent1 9" xfId="44996" hidden="1" xr:uid="{00000000-0005-0000-0000-00001A650000}"/>
    <cellStyle name="40% - Accent1 9" xfId="45581" hidden="1" xr:uid="{00000000-0005-0000-0000-00001B650000}"/>
    <cellStyle name="40% - Accent1 9" xfId="45657" hidden="1" xr:uid="{00000000-0005-0000-0000-00001C650000}"/>
    <cellStyle name="40% - Accent1 9" xfId="45736" hidden="1" xr:uid="{00000000-0005-0000-0000-00001D650000}"/>
    <cellStyle name="40% - Accent1 9" xfId="46008" hidden="1" xr:uid="{00000000-0005-0000-0000-00001E650000}"/>
    <cellStyle name="40% - Accent1 9" xfId="45400" hidden="1" xr:uid="{00000000-0005-0000-0000-00001F650000}"/>
    <cellStyle name="40% - Accent1 9" xfId="45417" hidden="1" xr:uid="{00000000-0005-0000-0000-000020650000}"/>
    <cellStyle name="40% - Accent1 9" xfId="46176" hidden="1" xr:uid="{00000000-0005-0000-0000-000021650000}"/>
    <cellStyle name="40% - Accent1 9" xfId="46252" hidden="1" xr:uid="{00000000-0005-0000-0000-000022650000}"/>
    <cellStyle name="40% - Accent1 9" xfId="46330" hidden="1" xr:uid="{00000000-0005-0000-0000-000023650000}"/>
    <cellStyle name="40% - Accent1 9" xfId="46566" hidden="1" xr:uid="{00000000-0005-0000-0000-000024650000}"/>
    <cellStyle name="40% - Accent1 9" xfId="45343" hidden="1" xr:uid="{00000000-0005-0000-0000-000025650000}"/>
    <cellStyle name="40% - Accent1 9" xfId="45325" hidden="1" xr:uid="{00000000-0005-0000-0000-000026650000}"/>
    <cellStyle name="40% - Accent1 9" xfId="46708" hidden="1" xr:uid="{00000000-0005-0000-0000-000027650000}"/>
    <cellStyle name="40% - Accent1 9" xfId="46784" hidden="1" xr:uid="{00000000-0005-0000-0000-000028650000}"/>
    <cellStyle name="40% - Accent1 9" xfId="46862" hidden="1" xr:uid="{00000000-0005-0000-0000-000029650000}"/>
    <cellStyle name="40% - Accent1 9" xfId="47045" hidden="1" xr:uid="{00000000-0005-0000-0000-00002A650000}"/>
    <cellStyle name="40% - Accent1 9" xfId="47121" hidden="1" xr:uid="{00000000-0005-0000-0000-00002B650000}"/>
    <cellStyle name="40% - Accent1 9" xfId="47199" hidden="1" xr:uid="{00000000-0005-0000-0000-00002C650000}"/>
    <cellStyle name="40% - Accent1 9" xfId="47382" hidden="1" xr:uid="{00000000-0005-0000-0000-00002D650000}"/>
    <cellStyle name="40% - Accent1 9" xfId="47458" hidden="1" xr:uid="{00000000-0005-0000-0000-00002E650000}"/>
    <cellStyle name="40% - Accent1 9" xfId="47560" hidden="1" xr:uid="{00000000-0005-0000-0000-00002F650000}"/>
    <cellStyle name="40% - Accent1 9" xfId="47634" hidden="1" xr:uid="{00000000-0005-0000-0000-000030650000}"/>
    <cellStyle name="40% - Accent1 9" xfId="47710" hidden="1" xr:uid="{00000000-0005-0000-0000-000031650000}"/>
    <cellStyle name="40% - Accent1 9" xfId="47788" hidden="1" xr:uid="{00000000-0005-0000-0000-000032650000}"/>
    <cellStyle name="40% - Accent1 9" xfId="48373" hidden="1" xr:uid="{00000000-0005-0000-0000-000033650000}"/>
    <cellStyle name="40% - Accent1 9" xfId="48449" hidden="1" xr:uid="{00000000-0005-0000-0000-000034650000}"/>
    <cellStyle name="40% - Accent1 9" xfId="48528" hidden="1" xr:uid="{00000000-0005-0000-0000-000035650000}"/>
    <cellStyle name="40% - Accent1 9" xfId="48800" hidden="1" xr:uid="{00000000-0005-0000-0000-000036650000}"/>
    <cellStyle name="40% - Accent1 9" xfId="48192" hidden="1" xr:uid="{00000000-0005-0000-0000-000037650000}"/>
    <cellStyle name="40% - Accent1 9" xfId="48209" hidden="1" xr:uid="{00000000-0005-0000-0000-000038650000}"/>
    <cellStyle name="40% - Accent1 9" xfId="48968" hidden="1" xr:uid="{00000000-0005-0000-0000-000039650000}"/>
    <cellStyle name="40% - Accent1 9" xfId="49044" hidden="1" xr:uid="{00000000-0005-0000-0000-00003A650000}"/>
    <cellStyle name="40% - Accent1 9" xfId="49122" hidden="1" xr:uid="{00000000-0005-0000-0000-00003B650000}"/>
    <cellStyle name="40% - Accent1 9" xfId="49358" hidden="1" xr:uid="{00000000-0005-0000-0000-00003C650000}"/>
    <cellStyle name="40% - Accent1 9" xfId="48135" hidden="1" xr:uid="{00000000-0005-0000-0000-00003D650000}"/>
    <cellStyle name="40% - Accent1 9" xfId="48117" hidden="1" xr:uid="{00000000-0005-0000-0000-00003E650000}"/>
    <cellStyle name="40% - Accent1 9" xfId="49500" hidden="1" xr:uid="{00000000-0005-0000-0000-00003F650000}"/>
    <cellStyle name="40% - Accent1 9" xfId="49576" hidden="1" xr:uid="{00000000-0005-0000-0000-000040650000}"/>
    <cellStyle name="40% - Accent1 9" xfId="49654" hidden="1" xr:uid="{00000000-0005-0000-0000-000041650000}"/>
    <cellStyle name="40% - Accent1 9" xfId="49837" hidden="1" xr:uid="{00000000-0005-0000-0000-000042650000}"/>
    <cellStyle name="40% - Accent1 9" xfId="49913" hidden="1" xr:uid="{00000000-0005-0000-0000-000043650000}"/>
    <cellStyle name="40% - Accent1 9" xfId="49991" hidden="1" xr:uid="{00000000-0005-0000-0000-000044650000}"/>
    <cellStyle name="40% - Accent1 9" xfId="50174" hidden="1" xr:uid="{00000000-0005-0000-0000-000045650000}"/>
    <cellStyle name="40% - Accent1 9" xfId="50250" hidden="1" xr:uid="{00000000-0005-0000-0000-000046650000}"/>
    <cellStyle name="40% - Accent2" xfId="41" builtinId="35" hidden="1"/>
    <cellStyle name="40% - Accent2 10" xfId="135" hidden="1" xr:uid="{00000000-0005-0000-0000-000048650000}"/>
    <cellStyle name="40% - Accent2 10" xfId="213" hidden="1" xr:uid="{00000000-0005-0000-0000-000049650000}"/>
    <cellStyle name="40% - Accent2 10" xfId="319" hidden="1" xr:uid="{00000000-0005-0000-0000-00004A650000}"/>
    <cellStyle name="40% - Accent2 10" xfId="570" hidden="1" xr:uid="{00000000-0005-0000-0000-00004B650000}"/>
    <cellStyle name="40% - Accent2 10" xfId="1932" hidden="1" xr:uid="{00000000-0005-0000-0000-00004C650000}"/>
    <cellStyle name="40% - Accent2 10" xfId="2080" hidden="1" xr:uid="{00000000-0005-0000-0000-00004D650000}"/>
    <cellStyle name="40% - Accent2 10" xfId="2265" hidden="1" xr:uid="{00000000-0005-0000-0000-00004E650000}"/>
    <cellStyle name="40% - Accent2 10" xfId="1511" hidden="1" xr:uid="{00000000-0005-0000-0000-00004F650000}"/>
    <cellStyle name="40% - Accent2 10" xfId="1468" hidden="1" xr:uid="{00000000-0005-0000-0000-000050650000}"/>
    <cellStyle name="40% - Accent2 10" xfId="1705" hidden="1" xr:uid="{00000000-0005-0000-0000-000051650000}"/>
    <cellStyle name="40% - Accent2 10" xfId="3485" hidden="1" xr:uid="{00000000-0005-0000-0000-000052650000}"/>
    <cellStyle name="40% - Accent2 10" xfId="3621" hidden="1" xr:uid="{00000000-0005-0000-0000-000053650000}"/>
    <cellStyle name="40% - Accent2 10" xfId="3779" hidden="1" xr:uid="{00000000-0005-0000-0000-000054650000}"/>
    <cellStyle name="40% - Accent2 10" xfId="1302" hidden="1" xr:uid="{00000000-0005-0000-0000-000055650000}"/>
    <cellStyle name="40% - Accent2 10" xfId="1724" hidden="1" xr:uid="{00000000-0005-0000-0000-000056650000}"/>
    <cellStyle name="40% - Accent2 10" xfId="2459" hidden="1" xr:uid="{00000000-0005-0000-0000-000057650000}"/>
    <cellStyle name="40% - Accent2 10" xfId="4988" hidden="1" xr:uid="{00000000-0005-0000-0000-000058650000}"/>
    <cellStyle name="40% - Accent2 10" xfId="5086" hidden="1" xr:uid="{00000000-0005-0000-0000-000059650000}"/>
    <cellStyle name="40% - Accent2 10" xfId="5280" hidden="1" xr:uid="{00000000-0005-0000-0000-00005A650000}"/>
    <cellStyle name="40% - Accent2 10" xfId="5989" hidden="1" xr:uid="{00000000-0005-0000-0000-00005B650000}"/>
    <cellStyle name="40% - Accent2 10" xfId="6133" hidden="1" xr:uid="{00000000-0005-0000-0000-00005C650000}"/>
    <cellStyle name="40% - Accent2 10" xfId="6310" hidden="1" xr:uid="{00000000-0005-0000-0000-00005D650000}"/>
    <cellStyle name="40% - Accent2 10" xfId="6995" hidden="1" xr:uid="{00000000-0005-0000-0000-00005E650000}"/>
    <cellStyle name="40% - Accent2 10" xfId="7108" hidden="1" xr:uid="{00000000-0005-0000-0000-00005F650000}"/>
    <cellStyle name="40% - Accent2 10" xfId="7791" hidden="1" xr:uid="{00000000-0005-0000-0000-000060650000}"/>
    <cellStyle name="40% - Accent2 10" xfId="7865" hidden="1" xr:uid="{00000000-0005-0000-0000-000061650000}"/>
    <cellStyle name="40% - Accent2 10" xfId="7941" hidden="1" xr:uid="{00000000-0005-0000-0000-000062650000}"/>
    <cellStyle name="40% - Accent2 10" xfId="8019" hidden="1" xr:uid="{00000000-0005-0000-0000-000063650000}"/>
    <cellStyle name="40% - Accent2 10" xfId="8604" hidden="1" xr:uid="{00000000-0005-0000-0000-000064650000}"/>
    <cellStyle name="40% - Accent2 10" xfId="8680" hidden="1" xr:uid="{00000000-0005-0000-0000-000065650000}"/>
    <cellStyle name="40% - Accent2 10" xfId="8759" hidden="1" xr:uid="{00000000-0005-0000-0000-000066650000}"/>
    <cellStyle name="40% - Accent2 10" xfId="8385" hidden="1" xr:uid="{00000000-0005-0000-0000-000067650000}"/>
    <cellStyle name="40% - Accent2 10" xfId="8346" hidden="1" xr:uid="{00000000-0005-0000-0000-000068650000}"/>
    <cellStyle name="40% - Accent2 10" xfId="8468" hidden="1" xr:uid="{00000000-0005-0000-0000-000069650000}"/>
    <cellStyle name="40% - Accent2 10" xfId="9199" hidden="1" xr:uid="{00000000-0005-0000-0000-00006A650000}"/>
    <cellStyle name="40% - Accent2 10" xfId="9275" hidden="1" xr:uid="{00000000-0005-0000-0000-00006B650000}"/>
    <cellStyle name="40% - Accent2 10" xfId="9353" hidden="1" xr:uid="{00000000-0005-0000-0000-00006C650000}"/>
    <cellStyle name="40% - Accent2 10" xfId="8283" hidden="1" xr:uid="{00000000-0005-0000-0000-00006D650000}"/>
    <cellStyle name="40% - Accent2 10" xfId="8482" hidden="1" xr:uid="{00000000-0005-0000-0000-00006E650000}"/>
    <cellStyle name="40% - Accent2 10" xfId="8824" hidden="1" xr:uid="{00000000-0005-0000-0000-00006F650000}"/>
    <cellStyle name="40% - Accent2 10" xfId="9731" hidden="1" xr:uid="{00000000-0005-0000-0000-000070650000}"/>
    <cellStyle name="40% - Accent2 10" xfId="9807" hidden="1" xr:uid="{00000000-0005-0000-0000-000071650000}"/>
    <cellStyle name="40% - Accent2 10" xfId="9885" hidden="1" xr:uid="{00000000-0005-0000-0000-000072650000}"/>
    <cellStyle name="40% - Accent2 10" xfId="10068" hidden="1" xr:uid="{00000000-0005-0000-0000-000073650000}"/>
    <cellStyle name="40% - Accent2 10" xfId="10144" hidden="1" xr:uid="{00000000-0005-0000-0000-000074650000}"/>
    <cellStyle name="40% - Accent2 10" xfId="10222" hidden="1" xr:uid="{00000000-0005-0000-0000-000075650000}"/>
    <cellStyle name="40% - Accent2 10" xfId="10405" hidden="1" xr:uid="{00000000-0005-0000-0000-000076650000}"/>
    <cellStyle name="40% - Accent2 10" xfId="10481" hidden="1" xr:uid="{00000000-0005-0000-0000-000077650000}"/>
    <cellStyle name="40% - Accent2 10" xfId="10583" hidden="1" xr:uid="{00000000-0005-0000-0000-000078650000}"/>
    <cellStyle name="40% - Accent2 10" xfId="10657" hidden="1" xr:uid="{00000000-0005-0000-0000-000079650000}"/>
    <cellStyle name="40% - Accent2 10" xfId="10733" hidden="1" xr:uid="{00000000-0005-0000-0000-00007A650000}"/>
    <cellStyle name="40% - Accent2 10" xfId="10811" hidden="1" xr:uid="{00000000-0005-0000-0000-00007B650000}"/>
    <cellStyle name="40% - Accent2 10" xfId="11396" hidden="1" xr:uid="{00000000-0005-0000-0000-00007C650000}"/>
    <cellStyle name="40% - Accent2 10" xfId="11472" hidden="1" xr:uid="{00000000-0005-0000-0000-00007D650000}"/>
    <cellStyle name="40% - Accent2 10" xfId="11551" hidden="1" xr:uid="{00000000-0005-0000-0000-00007E650000}"/>
    <cellStyle name="40% - Accent2 10" xfId="11177" hidden="1" xr:uid="{00000000-0005-0000-0000-00007F650000}"/>
    <cellStyle name="40% - Accent2 10" xfId="11138" hidden="1" xr:uid="{00000000-0005-0000-0000-000080650000}"/>
    <cellStyle name="40% - Accent2 10" xfId="11260" hidden="1" xr:uid="{00000000-0005-0000-0000-000081650000}"/>
    <cellStyle name="40% - Accent2 10" xfId="11991" hidden="1" xr:uid="{00000000-0005-0000-0000-000082650000}"/>
    <cellStyle name="40% - Accent2 10" xfId="12067" hidden="1" xr:uid="{00000000-0005-0000-0000-000083650000}"/>
    <cellStyle name="40% - Accent2 10" xfId="12145" hidden="1" xr:uid="{00000000-0005-0000-0000-000084650000}"/>
    <cellStyle name="40% - Accent2 10" xfId="11075" hidden="1" xr:uid="{00000000-0005-0000-0000-000085650000}"/>
    <cellStyle name="40% - Accent2 10" xfId="11274" hidden="1" xr:uid="{00000000-0005-0000-0000-000086650000}"/>
    <cellStyle name="40% - Accent2 10" xfId="11616" hidden="1" xr:uid="{00000000-0005-0000-0000-000087650000}"/>
    <cellStyle name="40% - Accent2 10" xfId="12523" hidden="1" xr:uid="{00000000-0005-0000-0000-000088650000}"/>
    <cellStyle name="40% - Accent2 10" xfId="12599" hidden="1" xr:uid="{00000000-0005-0000-0000-000089650000}"/>
    <cellStyle name="40% - Accent2 10" xfId="12677" hidden="1" xr:uid="{00000000-0005-0000-0000-00008A650000}"/>
    <cellStyle name="40% - Accent2 10" xfId="12860" hidden="1" xr:uid="{00000000-0005-0000-0000-00008B650000}"/>
    <cellStyle name="40% - Accent2 10" xfId="12936" hidden="1" xr:uid="{00000000-0005-0000-0000-00008C650000}"/>
    <cellStyle name="40% - Accent2 10" xfId="13014" hidden="1" xr:uid="{00000000-0005-0000-0000-00008D650000}"/>
    <cellStyle name="40% - Accent2 10" xfId="13197" hidden="1" xr:uid="{00000000-0005-0000-0000-00008E650000}"/>
    <cellStyle name="40% - Accent2 10" xfId="13273" hidden="1" xr:uid="{00000000-0005-0000-0000-00008F650000}"/>
    <cellStyle name="40% - Accent2 10" xfId="7556" hidden="1" xr:uid="{00000000-0005-0000-0000-000090650000}"/>
    <cellStyle name="40% - Accent2 10" xfId="7482" hidden="1" xr:uid="{00000000-0005-0000-0000-000091650000}"/>
    <cellStyle name="40% - Accent2 10" xfId="7402" hidden="1" xr:uid="{00000000-0005-0000-0000-000092650000}"/>
    <cellStyle name="40% - Accent2 10" xfId="7316" hidden="1" xr:uid="{00000000-0005-0000-0000-000093650000}"/>
    <cellStyle name="40% - Accent2 10" xfId="5546" hidden="1" xr:uid="{00000000-0005-0000-0000-000094650000}"/>
    <cellStyle name="40% - Accent2 10" xfId="5461" hidden="1" xr:uid="{00000000-0005-0000-0000-000095650000}"/>
    <cellStyle name="40% - Accent2 10" xfId="5368" hidden="1" xr:uid="{00000000-0005-0000-0000-000096650000}"/>
    <cellStyle name="40% - Accent2 10" xfId="6149" hidden="1" xr:uid="{00000000-0005-0000-0000-000097650000}"/>
    <cellStyle name="40% - Accent2 10" xfId="6340" hidden="1" xr:uid="{00000000-0005-0000-0000-000098650000}"/>
    <cellStyle name="40% - Accent2 10" xfId="5854" hidden="1" xr:uid="{00000000-0005-0000-0000-000099650000}"/>
    <cellStyle name="40% - Accent2 10" xfId="3865" hidden="1" xr:uid="{00000000-0005-0000-0000-00009A650000}"/>
    <cellStyle name="40% - Accent2 10" xfId="3701" hidden="1" xr:uid="{00000000-0005-0000-0000-00009B650000}"/>
    <cellStyle name="40% - Accent2 10" xfId="3519" hidden="1" xr:uid="{00000000-0005-0000-0000-00009C650000}"/>
    <cellStyle name="40% - Accent2 10" xfId="6506" hidden="1" xr:uid="{00000000-0005-0000-0000-00009D650000}"/>
    <cellStyle name="40% - Accent2 10" xfId="5821" hidden="1" xr:uid="{00000000-0005-0000-0000-00009E650000}"/>
    <cellStyle name="40% - Accent2 10" xfId="5112" hidden="1" xr:uid="{00000000-0005-0000-0000-00009F650000}"/>
    <cellStyle name="40% - Accent2 10" xfId="2198" hidden="1" xr:uid="{00000000-0005-0000-0000-0000A0650000}"/>
    <cellStyle name="40% - Accent2 10" xfId="2007" hidden="1" xr:uid="{00000000-0005-0000-0000-0000A1650000}"/>
    <cellStyle name="40% - Accent2 10" xfId="1836" hidden="1" xr:uid="{00000000-0005-0000-0000-0000A2650000}"/>
    <cellStyle name="40% - Accent2 10" xfId="1130" hidden="1" xr:uid="{00000000-0005-0000-0000-0000A3650000}"/>
    <cellStyle name="40% - Accent2 10" xfId="1005" hidden="1" xr:uid="{00000000-0005-0000-0000-0000A4650000}"/>
    <cellStyle name="40% - Accent2 10" xfId="769" hidden="1" xr:uid="{00000000-0005-0000-0000-0000A5650000}"/>
    <cellStyle name="40% - Accent2 10" xfId="13342" hidden="1" xr:uid="{00000000-0005-0000-0000-0000A6650000}"/>
    <cellStyle name="40% - Accent2 10" xfId="13422" hidden="1" xr:uid="{00000000-0005-0000-0000-0000A7650000}"/>
    <cellStyle name="40% - Accent2 10" xfId="13946" hidden="1" xr:uid="{00000000-0005-0000-0000-0000A8650000}"/>
    <cellStyle name="40% - Accent2 10" xfId="14020" hidden="1" xr:uid="{00000000-0005-0000-0000-0000A9650000}"/>
    <cellStyle name="40% - Accent2 10" xfId="14096" hidden="1" xr:uid="{00000000-0005-0000-0000-0000AA650000}"/>
    <cellStyle name="40% - Accent2 10" xfId="14174" hidden="1" xr:uid="{00000000-0005-0000-0000-0000AB650000}"/>
    <cellStyle name="40% - Accent2 10" xfId="14759" hidden="1" xr:uid="{00000000-0005-0000-0000-0000AC650000}"/>
    <cellStyle name="40% - Accent2 10" xfId="14835" hidden="1" xr:uid="{00000000-0005-0000-0000-0000AD650000}"/>
    <cellStyle name="40% - Accent2 10" xfId="14914" hidden="1" xr:uid="{00000000-0005-0000-0000-0000AE650000}"/>
    <cellStyle name="40% - Accent2 10" xfId="14540" hidden="1" xr:uid="{00000000-0005-0000-0000-0000AF650000}"/>
    <cellStyle name="40% - Accent2 10" xfId="14501" hidden="1" xr:uid="{00000000-0005-0000-0000-0000B0650000}"/>
    <cellStyle name="40% - Accent2 10" xfId="14623" hidden="1" xr:uid="{00000000-0005-0000-0000-0000B1650000}"/>
    <cellStyle name="40% - Accent2 10" xfId="15354" hidden="1" xr:uid="{00000000-0005-0000-0000-0000B2650000}"/>
    <cellStyle name="40% - Accent2 10" xfId="15430" hidden="1" xr:uid="{00000000-0005-0000-0000-0000B3650000}"/>
    <cellStyle name="40% - Accent2 10" xfId="15508" hidden="1" xr:uid="{00000000-0005-0000-0000-0000B4650000}"/>
    <cellStyle name="40% - Accent2 10" xfId="14438" hidden="1" xr:uid="{00000000-0005-0000-0000-0000B5650000}"/>
    <cellStyle name="40% - Accent2 10" xfId="14637" hidden="1" xr:uid="{00000000-0005-0000-0000-0000B6650000}"/>
    <cellStyle name="40% - Accent2 10" xfId="14979" hidden="1" xr:uid="{00000000-0005-0000-0000-0000B7650000}"/>
    <cellStyle name="40% - Accent2 10" xfId="15886" hidden="1" xr:uid="{00000000-0005-0000-0000-0000B8650000}"/>
    <cellStyle name="40% - Accent2 10" xfId="15962" hidden="1" xr:uid="{00000000-0005-0000-0000-0000B9650000}"/>
    <cellStyle name="40% - Accent2 10" xfId="16040" hidden="1" xr:uid="{00000000-0005-0000-0000-0000BA650000}"/>
    <cellStyle name="40% - Accent2 10" xfId="16223" hidden="1" xr:uid="{00000000-0005-0000-0000-0000BB650000}"/>
    <cellStyle name="40% - Accent2 10" xfId="16299" hidden="1" xr:uid="{00000000-0005-0000-0000-0000BC650000}"/>
    <cellStyle name="40% - Accent2 10" xfId="16377" hidden="1" xr:uid="{00000000-0005-0000-0000-0000BD650000}"/>
    <cellStyle name="40% - Accent2 10" xfId="16560" hidden="1" xr:uid="{00000000-0005-0000-0000-0000BE650000}"/>
    <cellStyle name="40% - Accent2 10" xfId="16636" hidden="1" xr:uid="{00000000-0005-0000-0000-0000BF650000}"/>
    <cellStyle name="40% - Accent2 10" xfId="16738" hidden="1" xr:uid="{00000000-0005-0000-0000-0000C0650000}"/>
    <cellStyle name="40% - Accent2 10" xfId="16812" hidden="1" xr:uid="{00000000-0005-0000-0000-0000C1650000}"/>
    <cellStyle name="40% - Accent2 10" xfId="16888" hidden="1" xr:uid="{00000000-0005-0000-0000-0000C2650000}"/>
    <cellStyle name="40% - Accent2 10" xfId="16966" hidden="1" xr:uid="{00000000-0005-0000-0000-0000C3650000}"/>
    <cellStyle name="40% - Accent2 10" xfId="17551" hidden="1" xr:uid="{00000000-0005-0000-0000-0000C4650000}"/>
    <cellStyle name="40% - Accent2 10" xfId="17627" hidden="1" xr:uid="{00000000-0005-0000-0000-0000C5650000}"/>
    <cellStyle name="40% - Accent2 10" xfId="17706" hidden="1" xr:uid="{00000000-0005-0000-0000-0000C6650000}"/>
    <cellStyle name="40% - Accent2 10" xfId="17332" hidden="1" xr:uid="{00000000-0005-0000-0000-0000C7650000}"/>
    <cellStyle name="40% - Accent2 10" xfId="17293" hidden="1" xr:uid="{00000000-0005-0000-0000-0000C8650000}"/>
    <cellStyle name="40% - Accent2 10" xfId="17415" hidden="1" xr:uid="{00000000-0005-0000-0000-0000C9650000}"/>
    <cellStyle name="40% - Accent2 10" xfId="18146" hidden="1" xr:uid="{00000000-0005-0000-0000-0000CA650000}"/>
    <cellStyle name="40% - Accent2 10" xfId="18222" hidden="1" xr:uid="{00000000-0005-0000-0000-0000CB650000}"/>
    <cellStyle name="40% - Accent2 10" xfId="18300" hidden="1" xr:uid="{00000000-0005-0000-0000-0000CC650000}"/>
    <cellStyle name="40% - Accent2 10" xfId="17230" hidden="1" xr:uid="{00000000-0005-0000-0000-0000CD650000}"/>
    <cellStyle name="40% - Accent2 10" xfId="17429" hidden="1" xr:uid="{00000000-0005-0000-0000-0000CE650000}"/>
    <cellStyle name="40% - Accent2 10" xfId="17771" hidden="1" xr:uid="{00000000-0005-0000-0000-0000CF650000}"/>
    <cellStyle name="40% - Accent2 10" xfId="18678" hidden="1" xr:uid="{00000000-0005-0000-0000-0000D0650000}"/>
    <cellStyle name="40% - Accent2 10" xfId="18754" hidden="1" xr:uid="{00000000-0005-0000-0000-0000D1650000}"/>
    <cellStyle name="40% - Accent2 10" xfId="18832" hidden="1" xr:uid="{00000000-0005-0000-0000-0000D2650000}"/>
    <cellStyle name="40% - Accent2 10" xfId="19015" hidden="1" xr:uid="{00000000-0005-0000-0000-0000D3650000}"/>
    <cellStyle name="40% - Accent2 10" xfId="19091" hidden="1" xr:uid="{00000000-0005-0000-0000-0000D4650000}"/>
    <cellStyle name="40% - Accent2 10" xfId="19169" hidden="1" xr:uid="{00000000-0005-0000-0000-0000D5650000}"/>
    <cellStyle name="40% - Accent2 10" xfId="19352" hidden="1" xr:uid="{00000000-0005-0000-0000-0000D6650000}"/>
    <cellStyle name="40% - Accent2 10" xfId="19428" hidden="1" xr:uid="{00000000-0005-0000-0000-0000D7650000}"/>
    <cellStyle name="40% - Accent2 10" xfId="13816" hidden="1" xr:uid="{00000000-0005-0000-0000-0000D8650000}"/>
    <cellStyle name="40% - Accent2 10" xfId="13742" hidden="1" xr:uid="{00000000-0005-0000-0000-0000D9650000}"/>
    <cellStyle name="40% - Accent2 10" xfId="13662" hidden="1" xr:uid="{00000000-0005-0000-0000-0000DA650000}"/>
    <cellStyle name="40% - Accent2 10" xfId="13579" hidden="1" xr:uid="{00000000-0005-0000-0000-0000DB650000}"/>
    <cellStyle name="40% - Accent2 10" xfId="6406" hidden="1" xr:uid="{00000000-0005-0000-0000-0000DC650000}"/>
    <cellStyle name="40% - Accent2 10" xfId="6207" hidden="1" xr:uid="{00000000-0005-0000-0000-0000DD650000}"/>
    <cellStyle name="40% - Accent2 10" xfId="5925" hidden="1" xr:uid="{00000000-0005-0000-0000-0000DE650000}"/>
    <cellStyle name="40% - Accent2 10" xfId="6813" hidden="1" xr:uid="{00000000-0005-0000-0000-0000DF650000}"/>
    <cellStyle name="40% - Accent2 10" xfId="6958" hidden="1" xr:uid="{00000000-0005-0000-0000-0000E0650000}"/>
    <cellStyle name="40% - Accent2 10" xfId="6628" hidden="1" xr:uid="{00000000-0005-0000-0000-0000E1650000}"/>
    <cellStyle name="40% - Accent2 10" xfId="4275" hidden="1" xr:uid="{00000000-0005-0000-0000-0000E2650000}"/>
    <cellStyle name="40% - Accent2 10" xfId="4089" hidden="1" xr:uid="{00000000-0005-0000-0000-0000E3650000}"/>
    <cellStyle name="40% - Accent2 10" xfId="3996" hidden="1" xr:uid="{00000000-0005-0000-0000-0000E4650000}"/>
    <cellStyle name="40% - Accent2 10" xfId="7158" hidden="1" xr:uid="{00000000-0005-0000-0000-0000E5650000}"/>
    <cellStyle name="40% - Accent2 10" xfId="6612" hidden="1" xr:uid="{00000000-0005-0000-0000-0000E6650000}"/>
    <cellStyle name="40% - Accent2 10" xfId="5763" hidden="1" xr:uid="{00000000-0005-0000-0000-0000E7650000}"/>
    <cellStyle name="40% - Accent2 10" xfId="2486" hidden="1" xr:uid="{00000000-0005-0000-0000-0000E8650000}"/>
    <cellStyle name="40% - Accent2 10" xfId="2388" hidden="1" xr:uid="{00000000-0005-0000-0000-0000E9650000}"/>
    <cellStyle name="40% - Accent2 10" xfId="2178" hidden="1" xr:uid="{00000000-0005-0000-0000-0000EA650000}"/>
    <cellStyle name="40% - Accent2 10" xfId="1239" hidden="1" xr:uid="{00000000-0005-0000-0000-0000EB650000}"/>
    <cellStyle name="40% - Accent2 10" xfId="1116" hidden="1" xr:uid="{00000000-0005-0000-0000-0000EC650000}"/>
    <cellStyle name="40% - Accent2 10" xfId="935" hidden="1" xr:uid="{00000000-0005-0000-0000-0000ED650000}"/>
    <cellStyle name="40% - Accent2 10" xfId="19490" hidden="1" xr:uid="{00000000-0005-0000-0000-0000EE650000}"/>
    <cellStyle name="40% - Accent2 10" xfId="19566" hidden="1" xr:uid="{00000000-0005-0000-0000-0000EF650000}"/>
    <cellStyle name="40% - Accent2 10" xfId="19668" hidden="1" xr:uid="{00000000-0005-0000-0000-0000F0650000}"/>
    <cellStyle name="40% - Accent2 10" xfId="19742" hidden="1" xr:uid="{00000000-0005-0000-0000-0000F1650000}"/>
    <cellStyle name="40% - Accent2 10" xfId="19818" hidden="1" xr:uid="{00000000-0005-0000-0000-0000F2650000}"/>
    <cellStyle name="40% - Accent2 10" xfId="19896" hidden="1" xr:uid="{00000000-0005-0000-0000-0000F3650000}"/>
    <cellStyle name="40% - Accent2 10" xfId="20481" hidden="1" xr:uid="{00000000-0005-0000-0000-0000F4650000}"/>
    <cellStyle name="40% - Accent2 10" xfId="20557" hidden="1" xr:uid="{00000000-0005-0000-0000-0000F5650000}"/>
    <cellStyle name="40% - Accent2 10" xfId="20636" hidden="1" xr:uid="{00000000-0005-0000-0000-0000F6650000}"/>
    <cellStyle name="40% - Accent2 10" xfId="20262" hidden="1" xr:uid="{00000000-0005-0000-0000-0000F7650000}"/>
    <cellStyle name="40% - Accent2 10" xfId="20223" hidden="1" xr:uid="{00000000-0005-0000-0000-0000F8650000}"/>
    <cellStyle name="40% - Accent2 10" xfId="20345" hidden="1" xr:uid="{00000000-0005-0000-0000-0000F9650000}"/>
    <cellStyle name="40% - Accent2 10" xfId="21076" hidden="1" xr:uid="{00000000-0005-0000-0000-0000FA650000}"/>
    <cellStyle name="40% - Accent2 10" xfId="21152" hidden="1" xr:uid="{00000000-0005-0000-0000-0000FB650000}"/>
    <cellStyle name="40% - Accent2 10" xfId="21230" hidden="1" xr:uid="{00000000-0005-0000-0000-0000FC650000}"/>
    <cellStyle name="40% - Accent2 10" xfId="20160" hidden="1" xr:uid="{00000000-0005-0000-0000-0000FD650000}"/>
    <cellStyle name="40% - Accent2 10" xfId="20359" hidden="1" xr:uid="{00000000-0005-0000-0000-0000FE650000}"/>
    <cellStyle name="40% - Accent2 10" xfId="20701" hidden="1" xr:uid="{00000000-0005-0000-0000-0000FF650000}"/>
    <cellStyle name="40% - Accent2 10" xfId="21608" hidden="1" xr:uid="{00000000-0005-0000-0000-000000660000}"/>
    <cellStyle name="40% - Accent2 10" xfId="21684" hidden="1" xr:uid="{00000000-0005-0000-0000-000001660000}"/>
    <cellStyle name="40% - Accent2 10" xfId="21762" hidden="1" xr:uid="{00000000-0005-0000-0000-000002660000}"/>
    <cellStyle name="40% - Accent2 10" xfId="21945" hidden="1" xr:uid="{00000000-0005-0000-0000-000003660000}"/>
    <cellStyle name="40% - Accent2 10" xfId="22021" hidden="1" xr:uid="{00000000-0005-0000-0000-000004660000}"/>
    <cellStyle name="40% - Accent2 10" xfId="22099" hidden="1" xr:uid="{00000000-0005-0000-0000-000005660000}"/>
    <cellStyle name="40% - Accent2 10" xfId="22282" hidden="1" xr:uid="{00000000-0005-0000-0000-000006660000}"/>
    <cellStyle name="40% - Accent2 10" xfId="22358" hidden="1" xr:uid="{00000000-0005-0000-0000-000007660000}"/>
    <cellStyle name="40% - Accent2 10" xfId="22460" hidden="1" xr:uid="{00000000-0005-0000-0000-000008660000}"/>
    <cellStyle name="40% - Accent2 10" xfId="22534" hidden="1" xr:uid="{00000000-0005-0000-0000-000009660000}"/>
    <cellStyle name="40% - Accent2 10" xfId="22610" hidden="1" xr:uid="{00000000-0005-0000-0000-00000A660000}"/>
    <cellStyle name="40% - Accent2 10" xfId="22688" hidden="1" xr:uid="{00000000-0005-0000-0000-00000B660000}"/>
    <cellStyle name="40% - Accent2 10" xfId="23273" hidden="1" xr:uid="{00000000-0005-0000-0000-00000C660000}"/>
    <cellStyle name="40% - Accent2 10" xfId="23349" hidden="1" xr:uid="{00000000-0005-0000-0000-00000D660000}"/>
    <cellStyle name="40% - Accent2 10" xfId="23428" hidden="1" xr:uid="{00000000-0005-0000-0000-00000E660000}"/>
    <cellStyle name="40% - Accent2 10" xfId="23054" hidden="1" xr:uid="{00000000-0005-0000-0000-00000F660000}"/>
    <cellStyle name="40% - Accent2 10" xfId="23015" hidden="1" xr:uid="{00000000-0005-0000-0000-000010660000}"/>
    <cellStyle name="40% - Accent2 10" xfId="23137" hidden="1" xr:uid="{00000000-0005-0000-0000-000011660000}"/>
    <cellStyle name="40% - Accent2 10" xfId="23868" hidden="1" xr:uid="{00000000-0005-0000-0000-000012660000}"/>
    <cellStyle name="40% - Accent2 10" xfId="23944" hidden="1" xr:uid="{00000000-0005-0000-0000-000013660000}"/>
    <cellStyle name="40% - Accent2 10" xfId="24022" hidden="1" xr:uid="{00000000-0005-0000-0000-000014660000}"/>
    <cellStyle name="40% - Accent2 10" xfId="22952" hidden="1" xr:uid="{00000000-0005-0000-0000-000015660000}"/>
    <cellStyle name="40% - Accent2 10" xfId="23151" hidden="1" xr:uid="{00000000-0005-0000-0000-000016660000}"/>
    <cellStyle name="40% - Accent2 10" xfId="23493" hidden="1" xr:uid="{00000000-0005-0000-0000-000017660000}"/>
    <cellStyle name="40% - Accent2 10" xfId="24400" hidden="1" xr:uid="{00000000-0005-0000-0000-000018660000}"/>
    <cellStyle name="40% - Accent2 10" xfId="24476" hidden="1" xr:uid="{00000000-0005-0000-0000-000019660000}"/>
    <cellStyle name="40% - Accent2 10" xfId="24554" hidden="1" xr:uid="{00000000-0005-0000-0000-00001A660000}"/>
    <cellStyle name="40% - Accent2 10" xfId="24737" hidden="1" xr:uid="{00000000-0005-0000-0000-00001B660000}"/>
    <cellStyle name="40% - Accent2 10" xfId="24813" hidden="1" xr:uid="{00000000-0005-0000-0000-00001C660000}"/>
    <cellStyle name="40% - Accent2 10" xfId="24891" hidden="1" xr:uid="{00000000-0005-0000-0000-00001D660000}"/>
    <cellStyle name="40% - Accent2 10" xfId="25074" hidden="1" xr:uid="{00000000-0005-0000-0000-00001E660000}"/>
    <cellStyle name="40% - Accent2 10" xfId="25150" hidden="1" xr:uid="{00000000-0005-0000-0000-00001F660000}"/>
    <cellStyle name="40% - Accent2 10" xfId="25263" hidden="1" xr:uid="{00000000-0005-0000-0000-000020660000}"/>
    <cellStyle name="40% - Accent2 10" xfId="25341" hidden="1" xr:uid="{00000000-0005-0000-0000-000021660000}"/>
    <cellStyle name="40% - Accent2 10" xfId="25447" hidden="1" xr:uid="{00000000-0005-0000-0000-000022660000}"/>
    <cellStyle name="40% - Accent2 10" xfId="25698" hidden="1" xr:uid="{00000000-0005-0000-0000-000023660000}"/>
    <cellStyle name="40% - Accent2 10" xfId="27060" hidden="1" xr:uid="{00000000-0005-0000-0000-000024660000}"/>
    <cellStyle name="40% - Accent2 10" xfId="27208" hidden="1" xr:uid="{00000000-0005-0000-0000-000025660000}"/>
    <cellStyle name="40% - Accent2 10" xfId="27393" hidden="1" xr:uid="{00000000-0005-0000-0000-000026660000}"/>
    <cellStyle name="40% - Accent2 10" xfId="26639" hidden="1" xr:uid="{00000000-0005-0000-0000-000027660000}"/>
    <cellStyle name="40% - Accent2 10" xfId="26596" hidden="1" xr:uid="{00000000-0005-0000-0000-000028660000}"/>
    <cellStyle name="40% - Accent2 10" xfId="26833" hidden="1" xr:uid="{00000000-0005-0000-0000-000029660000}"/>
    <cellStyle name="40% - Accent2 10" xfId="28613" hidden="1" xr:uid="{00000000-0005-0000-0000-00002A660000}"/>
    <cellStyle name="40% - Accent2 10" xfId="28749" hidden="1" xr:uid="{00000000-0005-0000-0000-00002B660000}"/>
    <cellStyle name="40% - Accent2 10" xfId="28907" hidden="1" xr:uid="{00000000-0005-0000-0000-00002C660000}"/>
    <cellStyle name="40% - Accent2 10" xfId="26430" hidden="1" xr:uid="{00000000-0005-0000-0000-00002D660000}"/>
    <cellStyle name="40% - Accent2 10" xfId="26852" hidden="1" xr:uid="{00000000-0005-0000-0000-00002E660000}"/>
    <cellStyle name="40% - Accent2 10" xfId="27587" hidden="1" xr:uid="{00000000-0005-0000-0000-00002F660000}"/>
    <cellStyle name="40% - Accent2 10" xfId="30116" hidden="1" xr:uid="{00000000-0005-0000-0000-000030660000}"/>
    <cellStyle name="40% - Accent2 10" xfId="30214" hidden="1" xr:uid="{00000000-0005-0000-0000-000031660000}"/>
    <cellStyle name="40% - Accent2 10" xfId="30408" hidden="1" xr:uid="{00000000-0005-0000-0000-000032660000}"/>
    <cellStyle name="40% - Accent2 10" xfId="31117" hidden="1" xr:uid="{00000000-0005-0000-0000-000033660000}"/>
    <cellStyle name="40% - Accent2 10" xfId="31261" hidden="1" xr:uid="{00000000-0005-0000-0000-000034660000}"/>
    <cellStyle name="40% - Accent2 10" xfId="31438" hidden="1" xr:uid="{00000000-0005-0000-0000-000035660000}"/>
    <cellStyle name="40% - Accent2 10" xfId="32123" hidden="1" xr:uid="{00000000-0005-0000-0000-000036660000}"/>
    <cellStyle name="40% - Accent2 10" xfId="32236" hidden="1" xr:uid="{00000000-0005-0000-0000-000037660000}"/>
    <cellStyle name="40% - Accent2 10" xfId="32919" hidden="1" xr:uid="{00000000-0005-0000-0000-000038660000}"/>
    <cellStyle name="40% - Accent2 10" xfId="32993" hidden="1" xr:uid="{00000000-0005-0000-0000-000039660000}"/>
    <cellStyle name="40% - Accent2 10" xfId="33069" hidden="1" xr:uid="{00000000-0005-0000-0000-00003A660000}"/>
    <cellStyle name="40% - Accent2 10" xfId="33147" hidden="1" xr:uid="{00000000-0005-0000-0000-00003B660000}"/>
    <cellStyle name="40% - Accent2 10" xfId="33732" hidden="1" xr:uid="{00000000-0005-0000-0000-00003C660000}"/>
    <cellStyle name="40% - Accent2 10" xfId="33808" hidden="1" xr:uid="{00000000-0005-0000-0000-00003D660000}"/>
    <cellStyle name="40% - Accent2 10" xfId="33887" hidden="1" xr:uid="{00000000-0005-0000-0000-00003E660000}"/>
    <cellStyle name="40% - Accent2 10" xfId="33513" hidden="1" xr:uid="{00000000-0005-0000-0000-00003F660000}"/>
    <cellStyle name="40% - Accent2 10" xfId="33474" hidden="1" xr:uid="{00000000-0005-0000-0000-000040660000}"/>
    <cellStyle name="40% - Accent2 10" xfId="33596" hidden="1" xr:uid="{00000000-0005-0000-0000-000041660000}"/>
    <cellStyle name="40% - Accent2 10" xfId="34327" hidden="1" xr:uid="{00000000-0005-0000-0000-000042660000}"/>
    <cellStyle name="40% - Accent2 10" xfId="34403" hidden="1" xr:uid="{00000000-0005-0000-0000-000043660000}"/>
    <cellStyle name="40% - Accent2 10" xfId="34481" hidden="1" xr:uid="{00000000-0005-0000-0000-000044660000}"/>
    <cellStyle name="40% - Accent2 10" xfId="33411" hidden="1" xr:uid="{00000000-0005-0000-0000-000045660000}"/>
    <cellStyle name="40% - Accent2 10" xfId="33610" hidden="1" xr:uid="{00000000-0005-0000-0000-000046660000}"/>
    <cellStyle name="40% - Accent2 10" xfId="33952" hidden="1" xr:uid="{00000000-0005-0000-0000-000047660000}"/>
    <cellStyle name="40% - Accent2 10" xfId="34859" hidden="1" xr:uid="{00000000-0005-0000-0000-000048660000}"/>
    <cellStyle name="40% - Accent2 10" xfId="34935" hidden="1" xr:uid="{00000000-0005-0000-0000-000049660000}"/>
    <cellStyle name="40% - Accent2 10" xfId="35013" hidden="1" xr:uid="{00000000-0005-0000-0000-00004A660000}"/>
    <cellStyle name="40% - Accent2 10" xfId="35196" hidden="1" xr:uid="{00000000-0005-0000-0000-00004B660000}"/>
    <cellStyle name="40% - Accent2 10" xfId="35272" hidden="1" xr:uid="{00000000-0005-0000-0000-00004C660000}"/>
    <cellStyle name="40% - Accent2 10" xfId="35350" hidden="1" xr:uid="{00000000-0005-0000-0000-00004D660000}"/>
    <cellStyle name="40% - Accent2 10" xfId="35533" hidden="1" xr:uid="{00000000-0005-0000-0000-00004E660000}"/>
    <cellStyle name="40% - Accent2 10" xfId="35609" hidden="1" xr:uid="{00000000-0005-0000-0000-00004F660000}"/>
    <cellStyle name="40% - Accent2 10" xfId="35711" hidden="1" xr:uid="{00000000-0005-0000-0000-000050660000}"/>
    <cellStyle name="40% - Accent2 10" xfId="35785" hidden="1" xr:uid="{00000000-0005-0000-0000-000051660000}"/>
    <cellStyle name="40% - Accent2 10" xfId="35861" hidden="1" xr:uid="{00000000-0005-0000-0000-000052660000}"/>
    <cellStyle name="40% - Accent2 10" xfId="35939" hidden="1" xr:uid="{00000000-0005-0000-0000-000053660000}"/>
    <cellStyle name="40% - Accent2 10" xfId="36524" hidden="1" xr:uid="{00000000-0005-0000-0000-000054660000}"/>
    <cellStyle name="40% - Accent2 10" xfId="36600" hidden="1" xr:uid="{00000000-0005-0000-0000-000055660000}"/>
    <cellStyle name="40% - Accent2 10" xfId="36679" hidden="1" xr:uid="{00000000-0005-0000-0000-000056660000}"/>
    <cellStyle name="40% - Accent2 10" xfId="36305" hidden="1" xr:uid="{00000000-0005-0000-0000-000057660000}"/>
    <cellStyle name="40% - Accent2 10" xfId="36266" hidden="1" xr:uid="{00000000-0005-0000-0000-000058660000}"/>
    <cellStyle name="40% - Accent2 10" xfId="36388" hidden="1" xr:uid="{00000000-0005-0000-0000-000059660000}"/>
    <cellStyle name="40% - Accent2 10" xfId="37119" hidden="1" xr:uid="{00000000-0005-0000-0000-00005A660000}"/>
    <cellStyle name="40% - Accent2 10" xfId="37195" hidden="1" xr:uid="{00000000-0005-0000-0000-00005B660000}"/>
    <cellStyle name="40% - Accent2 10" xfId="37273" hidden="1" xr:uid="{00000000-0005-0000-0000-00005C660000}"/>
    <cellStyle name="40% - Accent2 10" xfId="36203" hidden="1" xr:uid="{00000000-0005-0000-0000-00005D660000}"/>
    <cellStyle name="40% - Accent2 10" xfId="36402" hidden="1" xr:uid="{00000000-0005-0000-0000-00005E660000}"/>
    <cellStyle name="40% - Accent2 10" xfId="36744" hidden="1" xr:uid="{00000000-0005-0000-0000-00005F660000}"/>
    <cellStyle name="40% - Accent2 10" xfId="37651" hidden="1" xr:uid="{00000000-0005-0000-0000-000060660000}"/>
    <cellStyle name="40% - Accent2 10" xfId="37727" hidden="1" xr:uid="{00000000-0005-0000-0000-000061660000}"/>
    <cellStyle name="40% - Accent2 10" xfId="37805" hidden="1" xr:uid="{00000000-0005-0000-0000-000062660000}"/>
    <cellStyle name="40% - Accent2 10" xfId="37988" hidden="1" xr:uid="{00000000-0005-0000-0000-000063660000}"/>
    <cellStyle name="40% - Accent2 10" xfId="38064" hidden="1" xr:uid="{00000000-0005-0000-0000-000064660000}"/>
    <cellStyle name="40% - Accent2 10" xfId="38142" hidden="1" xr:uid="{00000000-0005-0000-0000-000065660000}"/>
    <cellStyle name="40% - Accent2 10" xfId="38325" hidden="1" xr:uid="{00000000-0005-0000-0000-000066660000}"/>
    <cellStyle name="40% - Accent2 10" xfId="38401" hidden="1" xr:uid="{00000000-0005-0000-0000-000067660000}"/>
    <cellStyle name="40% - Accent2 10" xfId="32684" hidden="1" xr:uid="{00000000-0005-0000-0000-000068660000}"/>
    <cellStyle name="40% - Accent2 10" xfId="32610" hidden="1" xr:uid="{00000000-0005-0000-0000-000069660000}"/>
    <cellStyle name="40% - Accent2 10" xfId="32530" hidden="1" xr:uid="{00000000-0005-0000-0000-00006A660000}"/>
    <cellStyle name="40% - Accent2 10" xfId="32444" hidden="1" xr:uid="{00000000-0005-0000-0000-00006B660000}"/>
    <cellStyle name="40% - Accent2 10" xfId="30674" hidden="1" xr:uid="{00000000-0005-0000-0000-00006C660000}"/>
    <cellStyle name="40% - Accent2 10" xfId="30589" hidden="1" xr:uid="{00000000-0005-0000-0000-00006D660000}"/>
    <cellStyle name="40% - Accent2 10" xfId="30496" hidden="1" xr:uid="{00000000-0005-0000-0000-00006E660000}"/>
    <cellStyle name="40% - Accent2 10" xfId="31277" hidden="1" xr:uid="{00000000-0005-0000-0000-00006F660000}"/>
    <cellStyle name="40% - Accent2 10" xfId="31468" hidden="1" xr:uid="{00000000-0005-0000-0000-000070660000}"/>
    <cellStyle name="40% - Accent2 10" xfId="30982" hidden="1" xr:uid="{00000000-0005-0000-0000-000071660000}"/>
    <cellStyle name="40% - Accent2 10" xfId="28993" hidden="1" xr:uid="{00000000-0005-0000-0000-000072660000}"/>
    <cellStyle name="40% - Accent2 10" xfId="28829" hidden="1" xr:uid="{00000000-0005-0000-0000-000073660000}"/>
    <cellStyle name="40% - Accent2 10" xfId="28647" hidden="1" xr:uid="{00000000-0005-0000-0000-000074660000}"/>
    <cellStyle name="40% - Accent2 10" xfId="31634" hidden="1" xr:uid="{00000000-0005-0000-0000-000075660000}"/>
    <cellStyle name="40% - Accent2 10" xfId="30949" hidden="1" xr:uid="{00000000-0005-0000-0000-000076660000}"/>
    <cellStyle name="40% - Accent2 10" xfId="30240" hidden="1" xr:uid="{00000000-0005-0000-0000-000077660000}"/>
    <cellStyle name="40% - Accent2 10" xfId="27326" hidden="1" xr:uid="{00000000-0005-0000-0000-000078660000}"/>
    <cellStyle name="40% - Accent2 10" xfId="27135" hidden="1" xr:uid="{00000000-0005-0000-0000-000079660000}"/>
    <cellStyle name="40% - Accent2 10" xfId="26964" hidden="1" xr:uid="{00000000-0005-0000-0000-00007A660000}"/>
    <cellStyle name="40% - Accent2 10" xfId="26258" hidden="1" xr:uid="{00000000-0005-0000-0000-00007B660000}"/>
    <cellStyle name="40% - Accent2 10" xfId="26133" hidden="1" xr:uid="{00000000-0005-0000-0000-00007C660000}"/>
    <cellStyle name="40% - Accent2 10" xfId="25897" hidden="1" xr:uid="{00000000-0005-0000-0000-00007D660000}"/>
    <cellStyle name="40% - Accent2 10" xfId="38470" hidden="1" xr:uid="{00000000-0005-0000-0000-00007E660000}"/>
    <cellStyle name="40% - Accent2 10" xfId="38550" hidden="1" xr:uid="{00000000-0005-0000-0000-00007F660000}"/>
    <cellStyle name="40% - Accent2 10" xfId="39074" hidden="1" xr:uid="{00000000-0005-0000-0000-000080660000}"/>
    <cellStyle name="40% - Accent2 10" xfId="39148" hidden="1" xr:uid="{00000000-0005-0000-0000-000081660000}"/>
    <cellStyle name="40% - Accent2 10" xfId="39224" hidden="1" xr:uid="{00000000-0005-0000-0000-000082660000}"/>
    <cellStyle name="40% - Accent2 10" xfId="39302" hidden="1" xr:uid="{00000000-0005-0000-0000-000083660000}"/>
    <cellStyle name="40% - Accent2 10" xfId="39887" hidden="1" xr:uid="{00000000-0005-0000-0000-000084660000}"/>
    <cellStyle name="40% - Accent2 10" xfId="39963" hidden="1" xr:uid="{00000000-0005-0000-0000-000085660000}"/>
    <cellStyle name="40% - Accent2 10" xfId="40042" hidden="1" xr:uid="{00000000-0005-0000-0000-000086660000}"/>
    <cellStyle name="40% - Accent2 10" xfId="39668" hidden="1" xr:uid="{00000000-0005-0000-0000-000087660000}"/>
    <cellStyle name="40% - Accent2 10" xfId="39629" hidden="1" xr:uid="{00000000-0005-0000-0000-000088660000}"/>
    <cellStyle name="40% - Accent2 10" xfId="39751" hidden="1" xr:uid="{00000000-0005-0000-0000-000089660000}"/>
    <cellStyle name="40% - Accent2 10" xfId="40482" hidden="1" xr:uid="{00000000-0005-0000-0000-00008A660000}"/>
    <cellStyle name="40% - Accent2 10" xfId="40558" hidden="1" xr:uid="{00000000-0005-0000-0000-00008B660000}"/>
    <cellStyle name="40% - Accent2 10" xfId="40636" hidden="1" xr:uid="{00000000-0005-0000-0000-00008C660000}"/>
    <cellStyle name="40% - Accent2 10" xfId="39566" hidden="1" xr:uid="{00000000-0005-0000-0000-00008D660000}"/>
    <cellStyle name="40% - Accent2 10" xfId="39765" hidden="1" xr:uid="{00000000-0005-0000-0000-00008E660000}"/>
    <cellStyle name="40% - Accent2 10" xfId="40107" hidden="1" xr:uid="{00000000-0005-0000-0000-00008F660000}"/>
    <cellStyle name="40% - Accent2 10" xfId="41014" hidden="1" xr:uid="{00000000-0005-0000-0000-000090660000}"/>
    <cellStyle name="40% - Accent2 10" xfId="41090" hidden="1" xr:uid="{00000000-0005-0000-0000-000091660000}"/>
    <cellStyle name="40% - Accent2 10" xfId="41168" hidden="1" xr:uid="{00000000-0005-0000-0000-000092660000}"/>
    <cellStyle name="40% - Accent2 10" xfId="41351" hidden="1" xr:uid="{00000000-0005-0000-0000-000093660000}"/>
    <cellStyle name="40% - Accent2 10" xfId="41427" hidden="1" xr:uid="{00000000-0005-0000-0000-000094660000}"/>
    <cellStyle name="40% - Accent2 10" xfId="41505" hidden="1" xr:uid="{00000000-0005-0000-0000-000095660000}"/>
    <cellStyle name="40% - Accent2 10" xfId="41688" hidden="1" xr:uid="{00000000-0005-0000-0000-000096660000}"/>
    <cellStyle name="40% - Accent2 10" xfId="41764" hidden="1" xr:uid="{00000000-0005-0000-0000-000097660000}"/>
    <cellStyle name="40% - Accent2 10" xfId="41866" hidden="1" xr:uid="{00000000-0005-0000-0000-000098660000}"/>
    <cellStyle name="40% - Accent2 10" xfId="41940" hidden="1" xr:uid="{00000000-0005-0000-0000-000099660000}"/>
    <cellStyle name="40% - Accent2 10" xfId="42016" hidden="1" xr:uid="{00000000-0005-0000-0000-00009A660000}"/>
    <cellStyle name="40% - Accent2 10" xfId="42094" hidden="1" xr:uid="{00000000-0005-0000-0000-00009B660000}"/>
    <cellStyle name="40% - Accent2 10" xfId="42679" hidden="1" xr:uid="{00000000-0005-0000-0000-00009C660000}"/>
    <cellStyle name="40% - Accent2 10" xfId="42755" hidden="1" xr:uid="{00000000-0005-0000-0000-00009D660000}"/>
    <cellStyle name="40% - Accent2 10" xfId="42834" hidden="1" xr:uid="{00000000-0005-0000-0000-00009E660000}"/>
    <cellStyle name="40% - Accent2 10" xfId="42460" hidden="1" xr:uid="{00000000-0005-0000-0000-00009F660000}"/>
    <cellStyle name="40% - Accent2 10" xfId="42421" hidden="1" xr:uid="{00000000-0005-0000-0000-0000A0660000}"/>
    <cellStyle name="40% - Accent2 10" xfId="42543" hidden="1" xr:uid="{00000000-0005-0000-0000-0000A1660000}"/>
    <cellStyle name="40% - Accent2 10" xfId="43274" hidden="1" xr:uid="{00000000-0005-0000-0000-0000A2660000}"/>
    <cellStyle name="40% - Accent2 10" xfId="43350" hidden="1" xr:uid="{00000000-0005-0000-0000-0000A3660000}"/>
    <cellStyle name="40% - Accent2 10" xfId="43428" hidden="1" xr:uid="{00000000-0005-0000-0000-0000A4660000}"/>
    <cellStyle name="40% - Accent2 10" xfId="42358" hidden="1" xr:uid="{00000000-0005-0000-0000-0000A5660000}"/>
    <cellStyle name="40% - Accent2 10" xfId="42557" hidden="1" xr:uid="{00000000-0005-0000-0000-0000A6660000}"/>
    <cellStyle name="40% - Accent2 10" xfId="42899" hidden="1" xr:uid="{00000000-0005-0000-0000-0000A7660000}"/>
    <cellStyle name="40% - Accent2 10" xfId="43806" hidden="1" xr:uid="{00000000-0005-0000-0000-0000A8660000}"/>
    <cellStyle name="40% - Accent2 10" xfId="43882" hidden="1" xr:uid="{00000000-0005-0000-0000-0000A9660000}"/>
    <cellStyle name="40% - Accent2 10" xfId="43960" hidden="1" xr:uid="{00000000-0005-0000-0000-0000AA660000}"/>
    <cellStyle name="40% - Accent2 10" xfId="44143" hidden="1" xr:uid="{00000000-0005-0000-0000-0000AB660000}"/>
    <cellStyle name="40% - Accent2 10" xfId="44219" hidden="1" xr:uid="{00000000-0005-0000-0000-0000AC660000}"/>
    <cellStyle name="40% - Accent2 10" xfId="44297" hidden="1" xr:uid="{00000000-0005-0000-0000-0000AD660000}"/>
    <cellStyle name="40% - Accent2 10" xfId="44480" hidden="1" xr:uid="{00000000-0005-0000-0000-0000AE660000}"/>
    <cellStyle name="40% - Accent2 10" xfId="44556" hidden="1" xr:uid="{00000000-0005-0000-0000-0000AF660000}"/>
    <cellStyle name="40% - Accent2 10" xfId="38944" hidden="1" xr:uid="{00000000-0005-0000-0000-0000B0660000}"/>
    <cellStyle name="40% - Accent2 10" xfId="38870" hidden="1" xr:uid="{00000000-0005-0000-0000-0000B1660000}"/>
    <cellStyle name="40% - Accent2 10" xfId="38790" hidden="1" xr:uid="{00000000-0005-0000-0000-0000B2660000}"/>
    <cellStyle name="40% - Accent2 10" xfId="38707" hidden="1" xr:uid="{00000000-0005-0000-0000-0000B3660000}"/>
    <cellStyle name="40% - Accent2 10" xfId="31534" hidden="1" xr:uid="{00000000-0005-0000-0000-0000B4660000}"/>
    <cellStyle name="40% - Accent2 10" xfId="31335" hidden="1" xr:uid="{00000000-0005-0000-0000-0000B5660000}"/>
    <cellStyle name="40% - Accent2 10" xfId="31053" hidden="1" xr:uid="{00000000-0005-0000-0000-0000B6660000}"/>
    <cellStyle name="40% - Accent2 10" xfId="31941" hidden="1" xr:uid="{00000000-0005-0000-0000-0000B7660000}"/>
    <cellStyle name="40% - Accent2 10" xfId="32086" hidden="1" xr:uid="{00000000-0005-0000-0000-0000B8660000}"/>
    <cellStyle name="40% - Accent2 10" xfId="31756" hidden="1" xr:uid="{00000000-0005-0000-0000-0000B9660000}"/>
    <cellStyle name="40% - Accent2 10" xfId="29403" hidden="1" xr:uid="{00000000-0005-0000-0000-0000BA660000}"/>
    <cellStyle name="40% - Accent2 10" xfId="29217" hidden="1" xr:uid="{00000000-0005-0000-0000-0000BB660000}"/>
    <cellStyle name="40% - Accent2 10" xfId="29124" hidden="1" xr:uid="{00000000-0005-0000-0000-0000BC660000}"/>
    <cellStyle name="40% - Accent2 10" xfId="32286" hidden="1" xr:uid="{00000000-0005-0000-0000-0000BD660000}"/>
    <cellStyle name="40% - Accent2 10" xfId="31740" hidden="1" xr:uid="{00000000-0005-0000-0000-0000BE660000}"/>
    <cellStyle name="40% - Accent2 10" xfId="30891" hidden="1" xr:uid="{00000000-0005-0000-0000-0000BF660000}"/>
    <cellStyle name="40% - Accent2 10" xfId="27614" hidden="1" xr:uid="{00000000-0005-0000-0000-0000C0660000}"/>
    <cellStyle name="40% - Accent2 10" xfId="27516" hidden="1" xr:uid="{00000000-0005-0000-0000-0000C1660000}"/>
    <cellStyle name="40% - Accent2 10" xfId="27306" hidden="1" xr:uid="{00000000-0005-0000-0000-0000C2660000}"/>
    <cellStyle name="40% - Accent2 10" xfId="26367" hidden="1" xr:uid="{00000000-0005-0000-0000-0000C3660000}"/>
    <cellStyle name="40% - Accent2 10" xfId="26244" hidden="1" xr:uid="{00000000-0005-0000-0000-0000C4660000}"/>
    <cellStyle name="40% - Accent2 10" xfId="26063" hidden="1" xr:uid="{00000000-0005-0000-0000-0000C5660000}"/>
    <cellStyle name="40% - Accent2 10" xfId="44618" hidden="1" xr:uid="{00000000-0005-0000-0000-0000C6660000}"/>
    <cellStyle name="40% - Accent2 10" xfId="44694" hidden="1" xr:uid="{00000000-0005-0000-0000-0000C7660000}"/>
    <cellStyle name="40% - Accent2 10" xfId="44796" hidden="1" xr:uid="{00000000-0005-0000-0000-0000C8660000}"/>
    <cellStyle name="40% - Accent2 10" xfId="44870" hidden="1" xr:uid="{00000000-0005-0000-0000-0000C9660000}"/>
    <cellStyle name="40% - Accent2 10" xfId="44946" hidden="1" xr:uid="{00000000-0005-0000-0000-0000CA660000}"/>
    <cellStyle name="40% - Accent2 10" xfId="45024" hidden="1" xr:uid="{00000000-0005-0000-0000-0000CB660000}"/>
    <cellStyle name="40% - Accent2 10" xfId="45609" hidden="1" xr:uid="{00000000-0005-0000-0000-0000CC660000}"/>
    <cellStyle name="40% - Accent2 10" xfId="45685" hidden="1" xr:uid="{00000000-0005-0000-0000-0000CD660000}"/>
    <cellStyle name="40% - Accent2 10" xfId="45764" hidden="1" xr:uid="{00000000-0005-0000-0000-0000CE660000}"/>
    <cellStyle name="40% - Accent2 10" xfId="45390" hidden="1" xr:uid="{00000000-0005-0000-0000-0000CF660000}"/>
    <cellStyle name="40% - Accent2 10" xfId="45351" hidden="1" xr:uid="{00000000-0005-0000-0000-0000D0660000}"/>
    <cellStyle name="40% - Accent2 10" xfId="45473" hidden="1" xr:uid="{00000000-0005-0000-0000-0000D1660000}"/>
    <cellStyle name="40% - Accent2 10" xfId="46204" hidden="1" xr:uid="{00000000-0005-0000-0000-0000D2660000}"/>
    <cellStyle name="40% - Accent2 10" xfId="46280" hidden="1" xr:uid="{00000000-0005-0000-0000-0000D3660000}"/>
    <cellStyle name="40% - Accent2 10" xfId="46358" hidden="1" xr:uid="{00000000-0005-0000-0000-0000D4660000}"/>
    <cellStyle name="40% - Accent2 10" xfId="45288" hidden="1" xr:uid="{00000000-0005-0000-0000-0000D5660000}"/>
    <cellStyle name="40% - Accent2 10" xfId="45487" hidden="1" xr:uid="{00000000-0005-0000-0000-0000D6660000}"/>
    <cellStyle name="40% - Accent2 10" xfId="45829" hidden="1" xr:uid="{00000000-0005-0000-0000-0000D7660000}"/>
    <cellStyle name="40% - Accent2 10" xfId="46736" hidden="1" xr:uid="{00000000-0005-0000-0000-0000D8660000}"/>
    <cellStyle name="40% - Accent2 10" xfId="46812" hidden="1" xr:uid="{00000000-0005-0000-0000-0000D9660000}"/>
    <cellStyle name="40% - Accent2 10" xfId="46890" hidden="1" xr:uid="{00000000-0005-0000-0000-0000DA660000}"/>
    <cellStyle name="40% - Accent2 10" xfId="47073" hidden="1" xr:uid="{00000000-0005-0000-0000-0000DB660000}"/>
    <cellStyle name="40% - Accent2 10" xfId="47149" hidden="1" xr:uid="{00000000-0005-0000-0000-0000DC660000}"/>
    <cellStyle name="40% - Accent2 10" xfId="47227" hidden="1" xr:uid="{00000000-0005-0000-0000-0000DD660000}"/>
    <cellStyle name="40% - Accent2 10" xfId="47410" hidden="1" xr:uid="{00000000-0005-0000-0000-0000DE660000}"/>
    <cellStyle name="40% - Accent2 10" xfId="47486" hidden="1" xr:uid="{00000000-0005-0000-0000-0000DF660000}"/>
    <cellStyle name="40% - Accent2 10" xfId="47588" hidden="1" xr:uid="{00000000-0005-0000-0000-0000E0660000}"/>
    <cellStyle name="40% - Accent2 10" xfId="47662" hidden="1" xr:uid="{00000000-0005-0000-0000-0000E1660000}"/>
    <cellStyle name="40% - Accent2 10" xfId="47738" hidden="1" xr:uid="{00000000-0005-0000-0000-0000E2660000}"/>
    <cellStyle name="40% - Accent2 10" xfId="47816" hidden="1" xr:uid="{00000000-0005-0000-0000-0000E3660000}"/>
    <cellStyle name="40% - Accent2 10" xfId="48401" hidden="1" xr:uid="{00000000-0005-0000-0000-0000E4660000}"/>
    <cellStyle name="40% - Accent2 10" xfId="48477" hidden="1" xr:uid="{00000000-0005-0000-0000-0000E5660000}"/>
    <cellStyle name="40% - Accent2 10" xfId="48556" hidden="1" xr:uid="{00000000-0005-0000-0000-0000E6660000}"/>
    <cellStyle name="40% - Accent2 10" xfId="48182" hidden="1" xr:uid="{00000000-0005-0000-0000-0000E7660000}"/>
    <cellStyle name="40% - Accent2 10" xfId="48143" hidden="1" xr:uid="{00000000-0005-0000-0000-0000E8660000}"/>
    <cellStyle name="40% - Accent2 10" xfId="48265" hidden="1" xr:uid="{00000000-0005-0000-0000-0000E9660000}"/>
    <cellStyle name="40% - Accent2 10" xfId="48996" hidden="1" xr:uid="{00000000-0005-0000-0000-0000EA660000}"/>
    <cellStyle name="40% - Accent2 10" xfId="49072" hidden="1" xr:uid="{00000000-0005-0000-0000-0000EB660000}"/>
    <cellStyle name="40% - Accent2 10" xfId="49150" hidden="1" xr:uid="{00000000-0005-0000-0000-0000EC660000}"/>
    <cellStyle name="40% - Accent2 10" xfId="48080" hidden="1" xr:uid="{00000000-0005-0000-0000-0000ED660000}"/>
    <cellStyle name="40% - Accent2 10" xfId="48279" hidden="1" xr:uid="{00000000-0005-0000-0000-0000EE660000}"/>
    <cellStyle name="40% - Accent2 10" xfId="48621" hidden="1" xr:uid="{00000000-0005-0000-0000-0000EF660000}"/>
    <cellStyle name="40% - Accent2 10" xfId="49528" hidden="1" xr:uid="{00000000-0005-0000-0000-0000F0660000}"/>
    <cellStyle name="40% - Accent2 10" xfId="49604" hidden="1" xr:uid="{00000000-0005-0000-0000-0000F1660000}"/>
    <cellStyle name="40% - Accent2 10" xfId="49682" hidden="1" xr:uid="{00000000-0005-0000-0000-0000F2660000}"/>
    <cellStyle name="40% - Accent2 10" xfId="49865" hidden="1" xr:uid="{00000000-0005-0000-0000-0000F3660000}"/>
    <cellStyle name="40% - Accent2 10" xfId="49941" hidden="1" xr:uid="{00000000-0005-0000-0000-0000F4660000}"/>
    <cellStyle name="40% - Accent2 10" xfId="50019" hidden="1" xr:uid="{00000000-0005-0000-0000-0000F5660000}"/>
    <cellStyle name="40% - Accent2 10" xfId="50202" hidden="1" xr:uid="{00000000-0005-0000-0000-0000F6660000}"/>
    <cellStyle name="40% - Accent2 10" xfId="50278" hidden="1" xr:uid="{00000000-0005-0000-0000-0000F7660000}"/>
    <cellStyle name="40% - Accent2 11" xfId="148" hidden="1" xr:uid="{00000000-0005-0000-0000-0000F8660000}"/>
    <cellStyle name="40% - Accent2 11" xfId="227" hidden="1" xr:uid="{00000000-0005-0000-0000-0000F9660000}"/>
    <cellStyle name="40% - Accent2 11" xfId="353" hidden="1" xr:uid="{00000000-0005-0000-0000-0000FA660000}"/>
    <cellStyle name="40% - Accent2 11" xfId="583" hidden="1" xr:uid="{00000000-0005-0000-0000-0000FB660000}"/>
    <cellStyle name="40% - Accent2 11" xfId="1949" hidden="1" xr:uid="{00000000-0005-0000-0000-0000FC660000}"/>
    <cellStyle name="40% - Accent2 11" xfId="2096" hidden="1" xr:uid="{00000000-0005-0000-0000-0000FD660000}"/>
    <cellStyle name="40% - Accent2 11" xfId="2294" hidden="1" xr:uid="{00000000-0005-0000-0000-0000FE660000}"/>
    <cellStyle name="40% - Accent2 11" xfId="2967" hidden="1" xr:uid="{00000000-0005-0000-0000-0000FF660000}"/>
    <cellStyle name="40% - Accent2 11" xfId="1286" hidden="1" xr:uid="{00000000-0005-0000-0000-000000670000}"/>
    <cellStyle name="40% - Accent2 11" xfId="1480" hidden="1" xr:uid="{00000000-0005-0000-0000-000001670000}"/>
    <cellStyle name="40% - Accent2 11" xfId="3506" hidden="1" xr:uid="{00000000-0005-0000-0000-000002670000}"/>
    <cellStyle name="40% - Accent2 11" xfId="3638" hidden="1" xr:uid="{00000000-0005-0000-0000-000003670000}"/>
    <cellStyle name="40% - Accent2 11" xfId="3798" hidden="1" xr:uid="{00000000-0005-0000-0000-000004670000}"/>
    <cellStyle name="40% - Accent2 11" xfId="4608" hidden="1" xr:uid="{00000000-0005-0000-0000-000005670000}"/>
    <cellStyle name="40% - Accent2 11" xfId="2323" hidden="1" xr:uid="{00000000-0005-0000-0000-000006670000}"/>
    <cellStyle name="40% - Accent2 11" xfId="2971" hidden="1" xr:uid="{00000000-0005-0000-0000-000007670000}"/>
    <cellStyle name="40% - Accent2 11" xfId="5003" hidden="1" xr:uid="{00000000-0005-0000-0000-000008670000}"/>
    <cellStyle name="40% - Accent2 11" xfId="5099" hidden="1" xr:uid="{00000000-0005-0000-0000-000009670000}"/>
    <cellStyle name="40% - Accent2 11" xfId="5294" hidden="1" xr:uid="{00000000-0005-0000-0000-00000A670000}"/>
    <cellStyle name="40% - Accent2 11" xfId="6012" hidden="1" xr:uid="{00000000-0005-0000-0000-00000B670000}"/>
    <cellStyle name="40% - Accent2 11" xfId="6151" hidden="1" xr:uid="{00000000-0005-0000-0000-00000C670000}"/>
    <cellStyle name="40% - Accent2 11" xfId="6327" hidden="1" xr:uid="{00000000-0005-0000-0000-00000D670000}"/>
    <cellStyle name="40% - Accent2 11" xfId="7014" hidden="1" xr:uid="{00000000-0005-0000-0000-00000E670000}"/>
    <cellStyle name="40% - Accent2 11" xfId="7121" hidden="1" xr:uid="{00000000-0005-0000-0000-00000F670000}"/>
    <cellStyle name="40% - Accent2 11" xfId="7804" hidden="1" xr:uid="{00000000-0005-0000-0000-000010670000}"/>
    <cellStyle name="40% - Accent2 11" xfId="7879" hidden="1" xr:uid="{00000000-0005-0000-0000-000011670000}"/>
    <cellStyle name="40% - Accent2 11" xfId="7954" hidden="1" xr:uid="{00000000-0005-0000-0000-000012670000}"/>
    <cellStyle name="40% - Accent2 11" xfId="8032" hidden="1" xr:uid="{00000000-0005-0000-0000-000013670000}"/>
    <cellStyle name="40% - Accent2 11" xfId="8618" hidden="1" xr:uid="{00000000-0005-0000-0000-000014670000}"/>
    <cellStyle name="40% - Accent2 11" xfId="8693" hidden="1" xr:uid="{00000000-0005-0000-0000-000015670000}"/>
    <cellStyle name="40% - Accent2 11" xfId="8772" hidden="1" xr:uid="{00000000-0005-0000-0000-000016670000}"/>
    <cellStyle name="40% - Accent2 11" xfId="8998" hidden="1" xr:uid="{00000000-0005-0000-0000-000017670000}"/>
    <cellStyle name="40% - Accent2 11" xfId="8271" hidden="1" xr:uid="{00000000-0005-0000-0000-000018670000}"/>
    <cellStyle name="40% - Accent2 11" xfId="8357" hidden="1" xr:uid="{00000000-0005-0000-0000-000019670000}"/>
    <cellStyle name="40% - Accent2 11" xfId="9213" hidden="1" xr:uid="{00000000-0005-0000-0000-00001A670000}"/>
    <cellStyle name="40% - Accent2 11" xfId="9288" hidden="1" xr:uid="{00000000-0005-0000-0000-00001B670000}"/>
    <cellStyle name="40% - Accent2 11" xfId="9366" hidden="1" xr:uid="{00000000-0005-0000-0000-00001C670000}"/>
    <cellStyle name="40% - Accent2 11" xfId="9557" hidden="1" xr:uid="{00000000-0005-0000-0000-00001D670000}"/>
    <cellStyle name="40% - Accent2 11" xfId="8785" hidden="1" xr:uid="{00000000-0005-0000-0000-00001E670000}"/>
    <cellStyle name="40% - Accent2 11" xfId="9002" hidden="1" xr:uid="{00000000-0005-0000-0000-00001F670000}"/>
    <cellStyle name="40% - Accent2 11" xfId="9745" hidden="1" xr:uid="{00000000-0005-0000-0000-000020670000}"/>
    <cellStyle name="40% - Accent2 11" xfId="9820" hidden="1" xr:uid="{00000000-0005-0000-0000-000021670000}"/>
    <cellStyle name="40% - Accent2 11" xfId="9898" hidden="1" xr:uid="{00000000-0005-0000-0000-000022670000}"/>
    <cellStyle name="40% - Accent2 11" xfId="10082" hidden="1" xr:uid="{00000000-0005-0000-0000-000023670000}"/>
    <cellStyle name="40% - Accent2 11" xfId="10157" hidden="1" xr:uid="{00000000-0005-0000-0000-000024670000}"/>
    <cellStyle name="40% - Accent2 11" xfId="10235" hidden="1" xr:uid="{00000000-0005-0000-0000-000025670000}"/>
    <cellStyle name="40% - Accent2 11" xfId="10419" hidden="1" xr:uid="{00000000-0005-0000-0000-000026670000}"/>
    <cellStyle name="40% - Accent2 11" xfId="10494" hidden="1" xr:uid="{00000000-0005-0000-0000-000027670000}"/>
    <cellStyle name="40% - Accent2 11" xfId="10596" hidden="1" xr:uid="{00000000-0005-0000-0000-000028670000}"/>
    <cellStyle name="40% - Accent2 11" xfId="10671" hidden="1" xr:uid="{00000000-0005-0000-0000-000029670000}"/>
    <cellStyle name="40% - Accent2 11" xfId="10746" hidden="1" xr:uid="{00000000-0005-0000-0000-00002A670000}"/>
    <cellStyle name="40% - Accent2 11" xfId="10824" hidden="1" xr:uid="{00000000-0005-0000-0000-00002B670000}"/>
    <cellStyle name="40% - Accent2 11" xfId="11410" hidden="1" xr:uid="{00000000-0005-0000-0000-00002C670000}"/>
    <cellStyle name="40% - Accent2 11" xfId="11485" hidden="1" xr:uid="{00000000-0005-0000-0000-00002D670000}"/>
    <cellStyle name="40% - Accent2 11" xfId="11564" hidden="1" xr:uid="{00000000-0005-0000-0000-00002E670000}"/>
    <cellStyle name="40% - Accent2 11" xfId="11790" hidden="1" xr:uid="{00000000-0005-0000-0000-00002F670000}"/>
    <cellStyle name="40% - Accent2 11" xfId="11063" hidden="1" xr:uid="{00000000-0005-0000-0000-000030670000}"/>
    <cellStyle name="40% - Accent2 11" xfId="11149" hidden="1" xr:uid="{00000000-0005-0000-0000-000031670000}"/>
    <cellStyle name="40% - Accent2 11" xfId="12005" hidden="1" xr:uid="{00000000-0005-0000-0000-000032670000}"/>
    <cellStyle name="40% - Accent2 11" xfId="12080" hidden="1" xr:uid="{00000000-0005-0000-0000-000033670000}"/>
    <cellStyle name="40% - Accent2 11" xfId="12158" hidden="1" xr:uid="{00000000-0005-0000-0000-000034670000}"/>
    <cellStyle name="40% - Accent2 11" xfId="12349" hidden="1" xr:uid="{00000000-0005-0000-0000-000035670000}"/>
    <cellStyle name="40% - Accent2 11" xfId="11577" hidden="1" xr:uid="{00000000-0005-0000-0000-000036670000}"/>
    <cellStyle name="40% - Accent2 11" xfId="11794" hidden="1" xr:uid="{00000000-0005-0000-0000-000037670000}"/>
    <cellStyle name="40% - Accent2 11" xfId="12537" hidden="1" xr:uid="{00000000-0005-0000-0000-000038670000}"/>
    <cellStyle name="40% - Accent2 11" xfId="12612" hidden="1" xr:uid="{00000000-0005-0000-0000-000039670000}"/>
    <cellStyle name="40% - Accent2 11" xfId="12690" hidden="1" xr:uid="{00000000-0005-0000-0000-00003A670000}"/>
    <cellStyle name="40% - Accent2 11" xfId="12874" hidden="1" xr:uid="{00000000-0005-0000-0000-00003B670000}"/>
    <cellStyle name="40% - Accent2 11" xfId="12949" hidden="1" xr:uid="{00000000-0005-0000-0000-00003C670000}"/>
    <cellStyle name="40% - Accent2 11" xfId="13027" hidden="1" xr:uid="{00000000-0005-0000-0000-00003D670000}"/>
    <cellStyle name="40% - Accent2 11" xfId="13211" hidden="1" xr:uid="{00000000-0005-0000-0000-00003E670000}"/>
    <cellStyle name="40% - Accent2 11" xfId="13286" hidden="1" xr:uid="{00000000-0005-0000-0000-00003F670000}"/>
    <cellStyle name="40% - Accent2 11" xfId="7543" hidden="1" xr:uid="{00000000-0005-0000-0000-000040670000}"/>
    <cellStyle name="40% - Accent2 11" xfId="7468" hidden="1" xr:uid="{00000000-0005-0000-0000-000041670000}"/>
    <cellStyle name="40% - Accent2 11" xfId="7388" hidden="1" xr:uid="{00000000-0005-0000-0000-000042670000}"/>
    <cellStyle name="40% - Accent2 11" xfId="7302" hidden="1" xr:uid="{00000000-0005-0000-0000-000043670000}"/>
    <cellStyle name="40% - Accent2 11" xfId="5529" hidden="1" xr:uid="{00000000-0005-0000-0000-000044670000}"/>
    <cellStyle name="40% - Accent2 11" xfId="5447" hidden="1" xr:uid="{00000000-0005-0000-0000-000045670000}"/>
    <cellStyle name="40% - Accent2 11" xfId="5354" hidden="1" xr:uid="{00000000-0005-0000-0000-000046670000}"/>
    <cellStyle name="40% - Accent2 11" xfId="4517" hidden="1" xr:uid="{00000000-0005-0000-0000-000047670000}"/>
    <cellStyle name="40% - Accent2 11" xfId="6541" hidden="1" xr:uid="{00000000-0005-0000-0000-000048670000}"/>
    <cellStyle name="40% - Accent2 11" xfId="6270" hidden="1" xr:uid="{00000000-0005-0000-0000-000049670000}"/>
    <cellStyle name="40% - Accent2 11" xfId="3843" hidden="1" xr:uid="{00000000-0005-0000-0000-00004A670000}"/>
    <cellStyle name="40% - Accent2 11" xfId="3683" hidden="1" xr:uid="{00000000-0005-0000-0000-00004B670000}"/>
    <cellStyle name="40% - Accent2 11" xfId="3478" hidden="1" xr:uid="{00000000-0005-0000-0000-00004C670000}"/>
    <cellStyle name="40% - Accent2 11" xfId="2920" hidden="1" xr:uid="{00000000-0005-0000-0000-00004D670000}"/>
    <cellStyle name="40% - Accent2 11" xfId="5338" hidden="1" xr:uid="{00000000-0005-0000-0000-00004E670000}"/>
    <cellStyle name="40% - Accent2 11" xfId="4495" hidden="1" xr:uid="{00000000-0005-0000-0000-00004F670000}"/>
    <cellStyle name="40% - Accent2 11" xfId="2176" hidden="1" xr:uid="{00000000-0005-0000-0000-000050670000}"/>
    <cellStyle name="40% - Accent2 11" xfId="1990" hidden="1" xr:uid="{00000000-0005-0000-0000-000051670000}"/>
    <cellStyle name="40% - Accent2 11" xfId="1819" hidden="1" xr:uid="{00000000-0005-0000-0000-000052670000}"/>
    <cellStyle name="40% - Accent2 11" xfId="1109" hidden="1" xr:uid="{00000000-0005-0000-0000-000053670000}"/>
    <cellStyle name="40% - Accent2 11" xfId="991" hidden="1" xr:uid="{00000000-0005-0000-0000-000054670000}"/>
    <cellStyle name="40% - Accent2 11" xfId="756" hidden="1" xr:uid="{00000000-0005-0000-0000-000055670000}"/>
    <cellStyle name="40% - Accent2 11" xfId="13356" hidden="1" xr:uid="{00000000-0005-0000-0000-000056670000}"/>
    <cellStyle name="40% - Accent2 11" xfId="13435" hidden="1" xr:uid="{00000000-0005-0000-0000-000057670000}"/>
    <cellStyle name="40% - Accent2 11" xfId="13959" hidden="1" xr:uid="{00000000-0005-0000-0000-000058670000}"/>
    <cellStyle name="40% - Accent2 11" xfId="14034" hidden="1" xr:uid="{00000000-0005-0000-0000-000059670000}"/>
    <cellStyle name="40% - Accent2 11" xfId="14109" hidden="1" xr:uid="{00000000-0005-0000-0000-00005A670000}"/>
    <cellStyle name="40% - Accent2 11" xfId="14187" hidden="1" xr:uid="{00000000-0005-0000-0000-00005B670000}"/>
    <cellStyle name="40% - Accent2 11" xfId="14773" hidden="1" xr:uid="{00000000-0005-0000-0000-00005C670000}"/>
    <cellStyle name="40% - Accent2 11" xfId="14848" hidden="1" xr:uid="{00000000-0005-0000-0000-00005D670000}"/>
    <cellStyle name="40% - Accent2 11" xfId="14927" hidden="1" xr:uid="{00000000-0005-0000-0000-00005E670000}"/>
    <cellStyle name="40% - Accent2 11" xfId="15153" hidden="1" xr:uid="{00000000-0005-0000-0000-00005F670000}"/>
    <cellStyle name="40% - Accent2 11" xfId="14426" hidden="1" xr:uid="{00000000-0005-0000-0000-000060670000}"/>
    <cellStyle name="40% - Accent2 11" xfId="14512" hidden="1" xr:uid="{00000000-0005-0000-0000-000061670000}"/>
    <cellStyle name="40% - Accent2 11" xfId="15368" hidden="1" xr:uid="{00000000-0005-0000-0000-000062670000}"/>
    <cellStyle name="40% - Accent2 11" xfId="15443" hidden="1" xr:uid="{00000000-0005-0000-0000-000063670000}"/>
    <cellStyle name="40% - Accent2 11" xfId="15521" hidden="1" xr:uid="{00000000-0005-0000-0000-000064670000}"/>
    <cellStyle name="40% - Accent2 11" xfId="15712" hidden="1" xr:uid="{00000000-0005-0000-0000-000065670000}"/>
    <cellStyle name="40% - Accent2 11" xfId="14940" hidden="1" xr:uid="{00000000-0005-0000-0000-000066670000}"/>
    <cellStyle name="40% - Accent2 11" xfId="15157" hidden="1" xr:uid="{00000000-0005-0000-0000-000067670000}"/>
    <cellStyle name="40% - Accent2 11" xfId="15900" hidden="1" xr:uid="{00000000-0005-0000-0000-000068670000}"/>
    <cellStyle name="40% - Accent2 11" xfId="15975" hidden="1" xr:uid="{00000000-0005-0000-0000-000069670000}"/>
    <cellStyle name="40% - Accent2 11" xfId="16053" hidden="1" xr:uid="{00000000-0005-0000-0000-00006A670000}"/>
    <cellStyle name="40% - Accent2 11" xfId="16237" hidden="1" xr:uid="{00000000-0005-0000-0000-00006B670000}"/>
    <cellStyle name="40% - Accent2 11" xfId="16312" hidden="1" xr:uid="{00000000-0005-0000-0000-00006C670000}"/>
    <cellStyle name="40% - Accent2 11" xfId="16390" hidden="1" xr:uid="{00000000-0005-0000-0000-00006D670000}"/>
    <cellStyle name="40% - Accent2 11" xfId="16574" hidden="1" xr:uid="{00000000-0005-0000-0000-00006E670000}"/>
    <cellStyle name="40% - Accent2 11" xfId="16649" hidden="1" xr:uid="{00000000-0005-0000-0000-00006F670000}"/>
    <cellStyle name="40% - Accent2 11" xfId="16751" hidden="1" xr:uid="{00000000-0005-0000-0000-000070670000}"/>
    <cellStyle name="40% - Accent2 11" xfId="16826" hidden="1" xr:uid="{00000000-0005-0000-0000-000071670000}"/>
    <cellStyle name="40% - Accent2 11" xfId="16901" hidden="1" xr:uid="{00000000-0005-0000-0000-000072670000}"/>
    <cellStyle name="40% - Accent2 11" xfId="16979" hidden="1" xr:uid="{00000000-0005-0000-0000-000073670000}"/>
    <cellStyle name="40% - Accent2 11" xfId="17565" hidden="1" xr:uid="{00000000-0005-0000-0000-000074670000}"/>
    <cellStyle name="40% - Accent2 11" xfId="17640" hidden="1" xr:uid="{00000000-0005-0000-0000-000075670000}"/>
    <cellStyle name="40% - Accent2 11" xfId="17719" hidden="1" xr:uid="{00000000-0005-0000-0000-000076670000}"/>
    <cellStyle name="40% - Accent2 11" xfId="17945" hidden="1" xr:uid="{00000000-0005-0000-0000-000077670000}"/>
    <cellStyle name="40% - Accent2 11" xfId="17218" hidden="1" xr:uid="{00000000-0005-0000-0000-000078670000}"/>
    <cellStyle name="40% - Accent2 11" xfId="17304" hidden="1" xr:uid="{00000000-0005-0000-0000-000079670000}"/>
    <cellStyle name="40% - Accent2 11" xfId="18160" hidden="1" xr:uid="{00000000-0005-0000-0000-00007A670000}"/>
    <cellStyle name="40% - Accent2 11" xfId="18235" hidden="1" xr:uid="{00000000-0005-0000-0000-00007B670000}"/>
    <cellStyle name="40% - Accent2 11" xfId="18313" hidden="1" xr:uid="{00000000-0005-0000-0000-00007C670000}"/>
    <cellStyle name="40% - Accent2 11" xfId="18504" hidden="1" xr:uid="{00000000-0005-0000-0000-00007D670000}"/>
    <cellStyle name="40% - Accent2 11" xfId="17732" hidden="1" xr:uid="{00000000-0005-0000-0000-00007E670000}"/>
    <cellStyle name="40% - Accent2 11" xfId="17949" hidden="1" xr:uid="{00000000-0005-0000-0000-00007F670000}"/>
    <cellStyle name="40% - Accent2 11" xfId="18692" hidden="1" xr:uid="{00000000-0005-0000-0000-000080670000}"/>
    <cellStyle name="40% - Accent2 11" xfId="18767" hidden="1" xr:uid="{00000000-0005-0000-0000-000081670000}"/>
    <cellStyle name="40% - Accent2 11" xfId="18845" hidden="1" xr:uid="{00000000-0005-0000-0000-000082670000}"/>
    <cellStyle name="40% - Accent2 11" xfId="19029" hidden="1" xr:uid="{00000000-0005-0000-0000-000083670000}"/>
    <cellStyle name="40% - Accent2 11" xfId="19104" hidden="1" xr:uid="{00000000-0005-0000-0000-000084670000}"/>
    <cellStyle name="40% - Accent2 11" xfId="19182" hidden="1" xr:uid="{00000000-0005-0000-0000-000085670000}"/>
    <cellStyle name="40% - Accent2 11" xfId="19366" hidden="1" xr:uid="{00000000-0005-0000-0000-000086670000}"/>
    <cellStyle name="40% - Accent2 11" xfId="19441" hidden="1" xr:uid="{00000000-0005-0000-0000-000087670000}"/>
    <cellStyle name="40% - Accent2 11" xfId="13803" hidden="1" xr:uid="{00000000-0005-0000-0000-000088670000}"/>
    <cellStyle name="40% - Accent2 11" xfId="13728" hidden="1" xr:uid="{00000000-0005-0000-0000-000089670000}"/>
    <cellStyle name="40% - Accent2 11" xfId="13648" hidden="1" xr:uid="{00000000-0005-0000-0000-00008A670000}"/>
    <cellStyle name="40% - Accent2 11" xfId="13565" hidden="1" xr:uid="{00000000-0005-0000-0000-00008B670000}"/>
    <cellStyle name="40% - Accent2 11" xfId="6383" hidden="1" xr:uid="{00000000-0005-0000-0000-00008C670000}"/>
    <cellStyle name="40% - Accent2 11" xfId="6179" hidden="1" xr:uid="{00000000-0005-0000-0000-00008D670000}"/>
    <cellStyle name="40% - Accent2 11" xfId="5911" hidden="1" xr:uid="{00000000-0005-0000-0000-00008E670000}"/>
    <cellStyle name="40% - Accent2 11" xfId="4905" hidden="1" xr:uid="{00000000-0005-0000-0000-00008F670000}"/>
    <cellStyle name="40% - Accent2 11" xfId="7175" hidden="1" xr:uid="{00000000-0005-0000-0000-000090670000}"/>
    <cellStyle name="40% - Accent2 11" xfId="6944" hidden="1" xr:uid="{00000000-0005-0000-0000-000091670000}"/>
    <cellStyle name="40% - Accent2 11" xfId="4261" hidden="1" xr:uid="{00000000-0005-0000-0000-000092670000}"/>
    <cellStyle name="40% - Accent2 11" xfId="4076" hidden="1" xr:uid="{00000000-0005-0000-0000-000093670000}"/>
    <cellStyle name="40% - Accent2 11" xfId="3980" hidden="1" xr:uid="{00000000-0005-0000-0000-000094670000}"/>
    <cellStyle name="40% - Accent2 11" xfId="3004" hidden="1" xr:uid="{00000000-0005-0000-0000-000095670000}"/>
    <cellStyle name="40% - Accent2 11" xfId="5876" hidden="1" xr:uid="{00000000-0005-0000-0000-000096670000}"/>
    <cellStyle name="40% - Accent2 11" xfId="4901" hidden="1" xr:uid="{00000000-0005-0000-0000-000097670000}"/>
    <cellStyle name="40% - Accent2 11" xfId="2470" hidden="1" xr:uid="{00000000-0005-0000-0000-000098670000}"/>
    <cellStyle name="40% - Accent2 11" xfId="2369" hidden="1" xr:uid="{00000000-0005-0000-0000-000099670000}"/>
    <cellStyle name="40% - Accent2 11" xfId="2143" hidden="1" xr:uid="{00000000-0005-0000-0000-00009A670000}"/>
    <cellStyle name="40% - Accent2 11" xfId="1225" hidden="1" xr:uid="{00000000-0005-0000-0000-00009B670000}"/>
    <cellStyle name="40% - Accent2 11" xfId="1083" hidden="1" xr:uid="{00000000-0005-0000-0000-00009C670000}"/>
    <cellStyle name="40% - Accent2 11" xfId="919" hidden="1" xr:uid="{00000000-0005-0000-0000-00009D670000}"/>
    <cellStyle name="40% - Accent2 11" xfId="19504" hidden="1" xr:uid="{00000000-0005-0000-0000-00009E670000}"/>
    <cellStyle name="40% - Accent2 11" xfId="19579" hidden="1" xr:uid="{00000000-0005-0000-0000-00009F670000}"/>
    <cellStyle name="40% - Accent2 11" xfId="19681" hidden="1" xr:uid="{00000000-0005-0000-0000-0000A0670000}"/>
    <cellStyle name="40% - Accent2 11" xfId="19756" hidden="1" xr:uid="{00000000-0005-0000-0000-0000A1670000}"/>
    <cellStyle name="40% - Accent2 11" xfId="19831" hidden="1" xr:uid="{00000000-0005-0000-0000-0000A2670000}"/>
    <cellStyle name="40% - Accent2 11" xfId="19909" hidden="1" xr:uid="{00000000-0005-0000-0000-0000A3670000}"/>
    <cellStyle name="40% - Accent2 11" xfId="20495" hidden="1" xr:uid="{00000000-0005-0000-0000-0000A4670000}"/>
    <cellStyle name="40% - Accent2 11" xfId="20570" hidden="1" xr:uid="{00000000-0005-0000-0000-0000A5670000}"/>
    <cellStyle name="40% - Accent2 11" xfId="20649" hidden="1" xr:uid="{00000000-0005-0000-0000-0000A6670000}"/>
    <cellStyle name="40% - Accent2 11" xfId="20875" hidden="1" xr:uid="{00000000-0005-0000-0000-0000A7670000}"/>
    <cellStyle name="40% - Accent2 11" xfId="20148" hidden="1" xr:uid="{00000000-0005-0000-0000-0000A8670000}"/>
    <cellStyle name="40% - Accent2 11" xfId="20234" hidden="1" xr:uid="{00000000-0005-0000-0000-0000A9670000}"/>
    <cellStyle name="40% - Accent2 11" xfId="21090" hidden="1" xr:uid="{00000000-0005-0000-0000-0000AA670000}"/>
    <cellStyle name="40% - Accent2 11" xfId="21165" hidden="1" xr:uid="{00000000-0005-0000-0000-0000AB670000}"/>
    <cellStyle name="40% - Accent2 11" xfId="21243" hidden="1" xr:uid="{00000000-0005-0000-0000-0000AC670000}"/>
    <cellStyle name="40% - Accent2 11" xfId="21434" hidden="1" xr:uid="{00000000-0005-0000-0000-0000AD670000}"/>
    <cellStyle name="40% - Accent2 11" xfId="20662" hidden="1" xr:uid="{00000000-0005-0000-0000-0000AE670000}"/>
    <cellStyle name="40% - Accent2 11" xfId="20879" hidden="1" xr:uid="{00000000-0005-0000-0000-0000AF670000}"/>
    <cellStyle name="40% - Accent2 11" xfId="21622" hidden="1" xr:uid="{00000000-0005-0000-0000-0000B0670000}"/>
    <cellStyle name="40% - Accent2 11" xfId="21697" hidden="1" xr:uid="{00000000-0005-0000-0000-0000B1670000}"/>
    <cellStyle name="40% - Accent2 11" xfId="21775" hidden="1" xr:uid="{00000000-0005-0000-0000-0000B2670000}"/>
    <cellStyle name="40% - Accent2 11" xfId="21959" hidden="1" xr:uid="{00000000-0005-0000-0000-0000B3670000}"/>
    <cellStyle name="40% - Accent2 11" xfId="22034" hidden="1" xr:uid="{00000000-0005-0000-0000-0000B4670000}"/>
    <cellStyle name="40% - Accent2 11" xfId="22112" hidden="1" xr:uid="{00000000-0005-0000-0000-0000B5670000}"/>
    <cellStyle name="40% - Accent2 11" xfId="22296" hidden="1" xr:uid="{00000000-0005-0000-0000-0000B6670000}"/>
    <cellStyle name="40% - Accent2 11" xfId="22371" hidden="1" xr:uid="{00000000-0005-0000-0000-0000B7670000}"/>
    <cellStyle name="40% - Accent2 11" xfId="22473" hidden="1" xr:uid="{00000000-0005-0000-0000-0000B8670000}"/>
    <cellStyle name="40% - Accent2 11" xfId="22548" hidden="1" xr:uid="{00000000-0005-0000-0000-0000B9670000}"/>
    <cellStyle name="40% - Accent2 11" xfId="22623" hidden="1" xr:uid="{00000000-0005-0000-0000-0000BA670000}"/>
    <cellStyle name="40% - Accent2 11" xfId="22701" hidden="1" xr:uid="{00000000-0005-0000-0000-0000BB670000}"/>
    <cellStyle name="40% - Accent2 11" xfId="23287" hidden="1" xr:uid="{00000000-0005-0000-0000-0000BC670000}"/>
    <cellStyle name="40% - Accent2 11" xfId="23362" hidden="1" xr:uid="{00000000-0005-0000-0000-0000BD670000}"/>
    <cellStyle name="40% - Accent2 11" xfId="23441" hidden="1" xr:uid="{00000000-0005-0000-0000-0000BE670000}"/>
    <cellStyle name="40% - Accent2 11" xfId="23667" hidden="1" xr:uid="{00000000-0005-0000-0000-0000BF670000}"/>
    <cellStyle name="40% - Accent2 11" xfId="22940" hidden="1" xr:uid="{00000000-0005-0000-0000-0000C0670000}"/>
    <cellStyle name="40% - Accent2 11" xfId="23026" hidden="1" xr:uid="{00000000-0005-0000-0000-0000C1670000}"/>
    <cellStyle name="40% - Accent2 11" xfId="23882" hidden="1" xr:uid="{00000000-0005-0000-0000-0000C2670000}"/>
    <cellStyle name="40% - Accent2 11" xfId="23957" hidden="1" xr:uid="{00000000-0005-0000-0000-0000C3670000}"/>
    <cellStyle name="40% - Accent2 11" xfId="24035" hidden="1" xr:uid="{00000000-0005-0000-0000-0000C4670000}"/>
    <cellStyle name="40% - Accent2 11" xfId="24226" hidden="1" xr:uid="{00000000-0005-0000-0000-0000C5670000}"/>
    <cellStyle name="40% - Accent2 11" xfId="23454" hidden="1" xr:uid="{00000000-0005-0000-0000-0000C6670000}"/>
    <cellStyle name="40% - Accent2 11" xfId="23671" hidden="1" xr:uid="{00000000-0005-0000-0000-0000C7670000}"/>
    <cellStyle name="40% - Accent2 11" xfId="24414" hidden="1" xr:uid="{00000000-0005-0000-0000-0000C8670000}"/>
    <cellStyle name="40% - Accent2 11" xfId="24489" hidden="1" xr:uid="{00000000-0005-0000-0000-0000C9670000}"/>
    <cellStyle name="40% - Accent2 11" xfId="24567" hidden="1" xr:uid="{00000000-0005-0000-0000-0000CA670000}"/>
    <cellStyle name="40% - Accent2 11" xfId="24751" hidden="1" xr:uid="{00000000-0005-0000-0000-0000CB670000}"/>
    <cellStyle name="40% - Accent2 11" xfId="24826" hidden="1" xr:uid="{00000000-0005-0000-0000-0000CC670000}"/>
    <cellStyle name="40% - Accent2 11" xfId="24904" hidden="1" xr:uid="{00000000-0005-0000-0000-0000CD670000}"/>
    <cellStyle name="40% - Accent2 11" xfId="25088" hidden="1" xr:uid="{00000000-0005-0000-0000-0000CE670000}"/>
    <cellStyle name="40% - Accent2 11" xfId="25163" hidden="1" xr:uid="{00000000-0005-0000-0000-0000CF670000}"/>
    <cellStyle name="40% - Accent2 11" xfId="25276" hidden="1" xr:uid="{00000000-0005-0000-0000-0000D0670000}"/>
    <cellStyle name="40% - Accent2 11" xfId="25355" hidden="1" xr:uid="{00000000-0005-0000-0000-0000D1670000}"/>
    <cellStyle name="40% - Accent2 11" xfId="25481" hidden="1" xr:uid="{00000000-0005-0000-0000-0000D2670000}"/>
    <cellStyle name="40% - Accent2 11" xfId="25711" hidden="1" xr:uid="{00000000-0005-0000-0000-0000D3670000}"/>
    <cellStyle name="40% - Accent2 11" xfId="27077" hidden="1" xr:uid="{00000000-0005-0000-0000-0000D4670000}"/>
    <cellStyle name="40% - Accent2 11" xfId="27224" hidden="1" xr:uid="{00000000-0005-0000-0000-0000D5670000}"/>
    <cellStyle name="40% - Accent2 11" xfId="27422" hidden="1" xr:uid="{00000000-0005-0000-0000-0000D6670000}"/>
    <cellStyle name="40% - Accent2 11" xfId="28095" hidden="1" xr:uid="{00000000-0005-0000-0000-0000D7670000}"/>
    <cellStyle name="40% - Accent2 11" xfId="26414" hidden="1" xr:uid="{00000000-0005-0000-0000-0000D8670000}"/>
    <cellStyle name="40% - Accent2 11" xfId="26608" hidden="1" xr:uid="{00000000-0005-0000-0000-0000D9670000}"/>
    <cellStyle name="40% - Accent2 11" xfId="28634" hidden="1" xr:uid="{00000000-0005-0000-0000-0000DA670000}"/>
    <cellStyle name="40% - Accent2 11" xfId="28766" hidden="1" xr:uid="{00000000-0005-0000-0000-0000DB670000}"/>
    <cellStyle name="40% - Accent2 11" xfId="28926" hidden="1" xr:uid="{00000000-0005-0000-0000-0000DC670000}"/>
    <cellStyle name="40% - Accent2 11" xfId="29736" hidden="1" xr:uid="{00000000-0005-0000-0000-0000DD670000}"/>
    <cellStyle name="40% - Accent2 11" xfId="27451" hidden="1" xr:uid="{00000000-0005-0000-0000-0000DE670000}"/>
    <cellStyle name="40% - Accent2 11" xfId="28099" hidden="1" xr:uid="{00000000-0005-0000-0000-0000DF670000}"/>
    <cellStyle name="40% - Accent2 11" xfId="30131" hidden="1" xr:uid="{00000000-0005-0000-0000-0000E0670000}"/>
    <cellStyle name="40% - Accent2 11" xfId="30227" hidden="1" xr:uid="{00000000-0005-0000-0000-0000E1670000}"/>
    <cellStyle name="40% - Accent2 11" xfId="30422" hidden="1" xr:uid="{00000000-0005-0000-0000-0000E2670000}"/>
    <cellStyle name="40% - Accent2 11" xfId="31140" hidden="1" xr:uid="{00000000-0005-0000-0000-0000E3670000}"/>
    <cellStyle name="40% - Accent2 11" xfId="31279" hidden="1" xr:uid="{00000000-0005-0000-0000-0000E4670000}"/>
    <cellStyle name="40% - Accent2 11" xfId="31455" hidden="1" xr:uid="{00000000-0005-0000-0000-0000E5670000}"/>
    <cellStyle name="40% - Accent2 11" xfId="32142" hidden="1" xr:uid="{00000000-0005-0000-0000-0000E6670000}"/>
    <cellStyle name="40% - Accent2 11" xfId="32249" hidden="1" xr:uid="{00000000-0005-0000-0000-0000E7670000}"/>
    <cellStyle name="40% - Accent2 11" xfId="32932" hidden="1" xr:uid="{00000000-0005-0000-0000-0000E8670000}"/>
    <cellStyle name="40% - Accent2 11" xfId="33007" hidden="1" xr:uid="{00000000-0005-0000-0000-0000E9670000}"/>
    <cellStyle name="40% - Accent2 11" xfId="33082" hidden="1" xr:uid="{00000000-0005-0000-0000-0000EA670000}"/>
    <cellStyle name="40% - Accent2 11" xfId="33160" hidden="1" xr:uid="{00000000-0005-0000-0000-0000EB670000}"/>
    <cellStyle name="40% - Accent2 11" xfId="33746" hidden="1" xr:uid="{00000000-0005-0000-0000-0000EC670000}"/>
    <cellStyle name="40% - Accent2 11" xfId="33821" hidden="1" xr:uid="{00000000-0005-0000-0000-0000ED670000}"/>
    <cellStyle name="40% - Accent2 11" xfId="33900" hidden="1" xr:uid="{00000000-0005-0000-0000-0000EE670000}"/>
    <cellStyle name="40% - Accent2 11" xfId="34126" hidden="1" xr:uid="{00000000-0005-0000-0000-0000EF670000}"/>
    <cellStyle name="40% - Accent2 11" xfId="33399" hidden="1" xr:uid="{00000000-0005-0000-0000-0000F0670000}"/>
    <cellStyle name="40% - Accent2 11" xfId="33485" hidden="1" xr:uid="{00000000-0005-0000-0000-0000F1670000}"/>
    <cellStyle name="40% - Accent2 11" xfId="34341" hidden="1" xr:uid="{00000000-0005-0000-0000-0000F2670000}"/>
    <cellStyle name="40% - Accent2 11" xfId="34416" hidden="1" xr:uid="{00000000-0005-0000-0000-0000F3670000}"/>
    <cellStyle name="40% - Accent2 11" xfId="34494" hidden="1" xr:uid="{00000000-0005-0000-0000-0000F4670000}"/>
    <cellStyle name="40% - Accent2 11" xfId="34685" hidden="1" xr:uid="{00000000-0005-0000-0000-0000F5670000}"/>
    <cellStyle name="40% - Accent2 11" xfId="33913" hidden="1" xr:uid="{00000000-0005-0000-0000-0000F6670000}"/>
    <cellStyle name="40% - Accent2 11" xfId="34130" hidden="1" xr:uid="{00000000-0005-0000-0000-0000F7670000}"/>
    <cellStyle name="40% - Accent2 11" xfId="34873" hidden="1" xr:uid="{00000000-0005-0000-0000-0000F8670000}"/>
    <cellStyle name="40% - Accent2 11" xfId="34948" hidden="1" xr:uid="{00000000-0005-0000-0000-0000F9670000}"/>
    <cellStyle name="40% - Accent2 11" xfId="35026" hidden="1" xr:uid="{00000000-0005-0000-0000-0000FA670000}"/>
    <cellStyle name="40% - Accent2 11" xfId="35210" hidden="1" xr:uid="{00000000-0005-0000-0000-0000FB670000}"/>
    <cellStyle name="40% - Accent2 11" xfId="35285" hidden="1" xr:uid="{00000000-0005-0000-0000-0000FC670000}"/>
    <cellStyle name="40% - Accent2 11" xfId="35363" hidden="1" xr:uid="{00000000-0005-0000-0000-0000FD670000}"/>
    <cellStyle name="40% - Accent2 11" xfId="35547" hidden="1" xr:uid="{00000000-0005-0000-0000-0000FE670000}"/>
    <cellStyle name="40% - Accent2 11" xfId="35622" hidden="1" xr:uid="{00000000-0005-0000-0000-0000FF670000}"/>
    <cellStyle name="40% - Accent2 11" xfId="35724" hidden="1" xr:uid="{00000000-0005-0000-0000-000000680000}"/>
    <cellStyle name="40% - Accent2 11" xfId="35799" hidden="1" xr:uid="{00000000-0005-0000-0000-000001680000}"/>
    <cellStyle name="40% - Accent2 11" xfId="35874" hidden="1" xr:uid="{00000000-0005-0000-0000-000002680000}"/>
    <cellStyle name="40% - Accent2 11" xfId="35952" hidden="1" xr:uid="{00000000-0005-0000-0000-000003680000}"/>
    <cellStyle name="40% - Accent2 11" xfId="36538" hidden="1" xr:uid="{00000000-0005-0000-0000-000004680000}"/>
    <cellStyle name="40% - Accent2 11" xfId="36613" hidden="1" xr:uid="{00000000-0005-0000-0000-000005680000}"/>
    <cellStyle name="40% - Accent2 11" xfId="36692" hidden="1" xr:uid="{00000000-0005-0000-0000-000006680000}"/>
    <cellStyle name="40% - Accent2 11" xfId="36918" hidden="1" xr:uid="{00000000-0005-0000-0000-000007680000}"/>
    <cellStyle name="40% - Accent2 11" xfId="36191" hidden="1" xr:uid="{00000000-0005-0000-0000-000008680000}"/>
    <cellStyle name="40% - Accent2 11" xfId="36277" hidden="1" xr:uid="{00000000-0005-0000-0000-000009680000}"/>
    <cellStyle name="40% - Accent2 11" xfId="37133" hidden="1" xr:uid="{00000000-0005-0000-0000-00000A680000}"/>
    <cellStyle name="40% - Accent2 11" xfId="37208" hidden="1" xr:uid="{00000000-0005-0000-0000-00000B680000}"/>
    <cellStyle name="40% - Accent2 11" xfId="37286" hidden="1" xr:uid="{00000000-0005-0000-0000-00000C680000}"/>
    <cellStyle name="40% - Accent2 11" xfId="37477" hidden="1" xr:uid="{00000000-0005-0000-0000-00000D680000}"/>
    <cellStyle name="40% - Accent2 11" xfId="36705" hidden="1" xr:uid="{00000000-0005-0000-0000-00000E680000}"/>
    <cellStyle name="40% - Accent2 11" xfId="36922" hidden="1" xr:uid="{00000000-0005-0000-0000-00000F680000}"/>
    <cellStyle name="40% - Accent2 11" xfId="37665" hidden="1" xr:uid="{00000000-0005-0000-0000-000010680000}"/>
    <cellStyle name="40% - Accent2 11" xfId="37740" hidden="1" xr:uid="{00000000-0005-0000-0000-000011680000}"/>
    <cellStyle name="40% - Accent2 11" xfId="37818" hidden="1" xr:uid="{00000000-0005-0000-0000-000012680000}"/>
    <cellStyle name="40% - Accent2 11" xfId="38002" hidden="1" xr:uid="{00000000-0005-0000-0000-000013680000}"/>
    <cellStyle name="40% - Accent2 11" xfId="38077" hidden="1" xr:uid="{00000000-0005-0000-0000-000014680000}"/>
    <cellStyle name="40% - Accent2 11" xfId="38155" hidden="1" xr:uid="{00000000-0005-0000-0000-000015680000}"/>
    <cellStyle name="40% - Accent2 11" xfId="38339" hidden="1" xr:uid="{00000000-0005-0000-0000-000016680000}"/>
    <cellStyle name="40% - Accent2 11" xfId="38414" hidden="1" xr:uid="{00000000-0005-0000-0000-000017680000}"/>
    <cellStyle name="40% - Accent2 11" xfId="32671" hidden="1" xr:uid="{00000000-0005-0000-0000-000018680000}"/>
    <cellStyle name="40% - Accent2 11" xfId="32596" hidden="1" xr:uid="{00000000-0005-0000-0000-000019680000}"/>
    <cellStyle name="40% - Accent2 11" xfId="32516" hidden="1" xr:uid="{00000000-0005-0000-0000-00001A680000}"/>
    <cellStyle name="40% - Accent2 11" xfId="32430" hidden="1" xr:uid="{00000000-0005-0000-0000-00001B680000}"/>
    <cellStyle name="40% - Accent2 11" xfId="30657" hidden="1" xr:uid="{00000000-0005-0000-0000-00001C680000}"/>
    <cellStyle name="40% - Accent2 11" xfId="30575" hidden="1" xr:uid="{00000000-0005-0000-0000-00001D680000}"/>
    <cellStyle name="40% - Accent2 11" xfId="30482" hidden="1" xr:uid="{00000000-0005-0000-0000-00001E680000}"/>
    <cellStyle name="40% - Accent2 11" xfId="29645" hidden="1" xr:uid="{00000000-0005-0000-0000-00001F680000}"/>
    <cellStyle name="40% - Accent2 11" xfId="31669" hidden="1" xr:uid="{00000000-0005-0000-0000-000020680000}"/>
    <cellStyle name="40% - Accent2 11" xfId="31398" hidden="1" xr:uid="{00000000-0005-0000-0000-000021680000}"/>
    <cellStyle name="40% - Accent2 11" xfId="28971" hidden="1" xr:uid="{00000000-0005-0000-0000-000022680000}"/>
    <cellStyle name="40% - Accent2 11" xfId="28811" hidden="1" xr:uid="{00000000-0005-0000-0000-000023680000}"/>
    <cellStyle name="40% - Accent2 11" xfId="28606" hidden="1" xr:uid="{00000000-0005-0000-0000-000024680000}"/>
    <cellStyle name="40% - Accent2 11" xfId="28048" hidden="1" xr:uid="{00000000-0005-0000-0000-000025680000}"/>
    <cellStyle name="40% - Accent2 11" xfId="30466" hidden="1" xr:uid="{00000000-0005-0000-0000-000026680000}"/>
    <cellStyle name="40% - Accent2 11" xfId="29623" hidden="1" xr:uid="{00000000-0005-0000-0000-000027680000}"/>
    <cellStyle name="40% - Accent2 11" xfId="27304" hidden="1" xr:uid="{00000000-0005-0000-0000-000028680000}"/>
    <cellStyle name="40% - Accent2 11" xfId="27118" hidden="1" xr:uid="{00000000-0005-0000-0000-000029680000}"/>
    <cellStyle name="40% - Accent2 11" xfId="26947" hidden="1" xr:uid="{00000000-0005-0000-0000-00002A680000}"/>
    <cellStyle name="40% - Accent2 11" xfId="26237" hidden="1" xr:uid="{00000000-0005-0000-0000-00002B680000}"/>
    <cellStyle name="40% - Accent2 11" xfId="26119" hidden="1" xr:uid="{00000000-0005-0000-0000-00002C680000}"/>
    <cellStyle name="40% - Accent2 11" xfId="25884" hidden="1" xr:uid="{00000000-0005-0000-0000-00002D680000}"/>
    <cellStyle name="40% - Accent2 11" xfId="38484" hidden="1" xr:uid="{00000000-0005-0000-0000-00002E680000}"/>
    <cellStyle name="40% - Accent2 11" xfId="38563" hidden="1" xr:uid="{00000000-0005-0000-0000-00002F680000}"/>
    <cellStyle name="40% - Accent2 11" xfId="39087" hidden="1" xr:uid="{00000000-0005-0000-0000-000030680000}"/>
    <cellStyle name="40% - Accent2 11" xfId="39162" hidden="1" xr:uid="{00000000-0005-0000-0000-000031680000}"/>
    <cellStyle name="40% - Accent2 11" xfId="39237" hidden="1" xr:uid="{00000000-0005-0000-0000-000032680000}"/>
    <cellStyle name="40% - Accent2 11" xfId="39315" hidden="1" xr:uid="{00000000-0005-0000-0000-000033680000}"/>
    <cellStyle name="40% - Accent2 11" xfId="39901" hidden="1" xr:uid="{00000000-0005-0000-0000-000034680000}"/>
    <cellStyle name="40% - Accent2 11" xfId="39976" hidden="1" xr:uid="{00000000-0005-0000-0000-000035680000}"/>
    <cellStyle name="40% - Accent2 11" xfId="40055" hidden="1" xr:uid="{00000000-0005-0000-0000-000036680000}"/>
    <cellStyle name="40% - Accent2 11" xfId="40281" hidden="1" xr:uid="{00000000-0005-0000-0000-000037680000}"/>
    <cellStyle name="40% - Accent2 11" xfId="39554" hidden="1" xr:uid="{00000000-0005-0000-0000-000038680000}"/>
    <cellStyle name="40% - Accent2 11" xfId="39640" hidden="1" xr:uid="{00000000-0005-0000-0000-000039680000}"/>
    <cellStyle name="40% - Accent2 11" xfId="40496" hidden="1" xr:uid="{00000000-0005-0000-0000-00003A680000}"/>
    <cellStyle name="40% - Accent2 11" xfId="40571" hidden="1" xr:uid="{00000000-0005-0000-0000-00003B680000}"/>
    <cellStyle name="40% - Accent2 11" xfId="40649" hidden="1" xr:uid="{00000000-0005-0000-0000-00003C680000}"/>
    <cellStyle name="40% - Accent2 11" xfId="40840" hidden="1" xr:uid="{00000000-0005-0000-0000-00003D680000}"/>
    <cellStyle name="40% - Accent2 11" xfId="40068" hidden="1" xr:uid="{00000000-0005-0000-0000-00003E680000}"/>
    <cellStyle name="40% - Accent2 11" xfId="40285" hidden="1" xr:uid="{00000000-0005-0000-0000-00003F680000}"/>
    <cellStyle name="40% - Accent2 11" xfId="41028" hidden="1" xr:uid="{00000000-0005-0000-0000-000040680000}"/>
    <cellStyle name="40% - Accent2 11" xfId="41103" hidden="1" xr:uid="{00000000-0005-0000-0000-000041680000}"/>
    <cellStyle name="40% - Accent2 11" xfId="41181" hidden="1" xr:uid="{00000000-0005-0000-0000-000042680000}"/>
    <cellStyle name="40% - Accent2 11" xfId="41365" hidden="1" xr:uid="{00000000-0005-0000-0000-000043680000}"/>
    <cellStyle name="40% - Accent2 11" xfId="41440" hidden="1" xr:uid="{00000000-0005-0000-0000-000044680000}"/>
    <cellStyle name="40% - Accent2 11" xfId="41518" hidden="1" xr:uid="{00000000-0005-0000-0000-000045680000}"/>
    <cellStyle name="40% - Accent2 11" xfId="41702" hidden="1" xr:uid="{00000000-0005-0000-0000-000046680000}"/>
    <cellStyle name="40% - Accent2 11" xfId="41777" hidden="1" xr:uid="{00000000-0005-0000-0000-000047680000}"/>
    <cellStyle name="40% - Accent2 11" xfId="41879" hidden="1" xr:uid="{00000000-0005-0000-0000-000048680000}"/>
    <cellStyle name="40% - Accent2 11" xfId="41954" hidden="1" xr:uid="{00000000-0005-0000-0000-000049680000}"/>
    <cellStyle name="40% - Accent2 11" xfId="42029" hidden="1" xr:uid="{00000000-0005-0000-0000-00004A680000}"/>
    <cellStyle name="40% - Accent2 11" xfId="42107" hidden="1" xr:uid="{00000000-0005-0000-0000-00004B680000}"/>
    <cellStyle name="40% - Accent2 11" xfId="42693" hidden="1" xr:uid="{00000000-0005-0000-0000-00004C680000}"/>
    <cellStyle name="40% - Accent2 11" xfId="42768" hidden="1" xr:uid="{00000000-0005-0000-0000-00004D680000}"/>
    <cellStyle name="40% - Accent2 11" xfId="42847" hidden="1" xr:uid="{00000000-0005-0000-0000-00004E680000}"/>
    <cellStyle name="40% - Accent2 11" xfId="43073" hidden="1" xr:uid="{00000000-0005-0000-0000-00004F680000}"/>
    <cellStyle name="40% - Accent2 11" xfId="42346" hidden="1" xr:uid="{00000000-0005-0000-0000-000050680000}"/>
    <cellStyle name="40% - Accent2 11" xfId="42432" hidden="1" xr:uid="{00000000-0005-0000-0000-000051680000}"/>
    <cellStyle name="40% - Accent2 11" xfId="43288" hidden="1" xr:uid="{00000000-0005-0000-0000-000052680000}"/>
    <cellStyle name="40% - Accent2 11" xfId="43363" hidden="1" xr:uid="{00000000-0005-0000-0000-000053680000}"/>
    <cellStyle name="40% - Accent2 11" xfId="43441" hidden="1" xr:uid="{00000000-0005-0000-0000-000054680000}"/>
    <cellStyle name="40% - Accent2 11" xfId="43632" hidden="1" xr:uid="{00000000-0005-0000-0000-000055680000}"/>
    <cellStyle name="40% - Accent2 11" xfId="42860" hidden="1" xr:uid="{00000000-0005-0000-0000-000056680000}"/>
    <cellStyle name="40% - Accent2 11" xfId="43077" hidden="1" xr:uid="{00000000-0005-0000-0000-000057680000}"/>
    <cellStyle name="40% - Accent2 11" xfId="43820" hidden="1" xr:uid="{00000000-0005-0000-0000-000058680000}"/>
    <cellStyle name="40% - Accent2 11" xfId="43895" hidden="1" xr:uid="{00000000-0005-0000-0000-000059680000}"/>
    <cellStyle name="40% - Accent2 11" xfId="43973" hidden="1" xr:uid="{00000000-0005-0000-0000-00005A680000}"/>
    <cellStyle name="40% - Accent2 11" xfId="44157" hidden="1" xr:uid="{00000000-0005-0000-0000-00005B680000}"/>
    <cellStyle name="40% - Accent2 11" xfId="44232" hidden="1" xr:uid="{00000000-0005-0000-0000-00005C680000}"/>
    <cellStyle name="40% - Accent2 11" xfId="44310" hidden="1" xr:uid="{00000000-0005-0000-0000-00005D680000}"/>
    <cellStyle name="40% - Accent2 11" xfId="44494" hidden="1" xr:uid="{00000000-0005-0000-0000-00005E680000}"/>
    <cellStyle name="40% - Accent2 11" xfId="44569" hidden="1" xr:uid="{00000000-0005-0000-0000-00005F680000}"/>
    <cellStyle name="40% - Accent2 11" xfId="38931" hidden="1" xr:uid="{00000000-0005-0000-0000-000060680000}"/>
    <cellStyle name="40% - Accent2 11" xfId="38856" hidden="1" xr:uid="{00000000-0005-0000-0000-000061680000}"/>
    <cellStyle name="40% - Accent2 11" xfId="38776" hidden="1" xr:uid="{00000000-0005-0000-0000-000062680000}"/>
    <cellStyle name="40% - Accent2 11" xfId="38693" hidden="1" xr:uid="{00000000-0005-0000-0000-000063680000}"/>
    <cellStyle name="40% - Accent2 11" xfId="31511" hidden="1" xr:uid="{00000000-0005-0000-0000-000064680000}"/>
    <cellStyle name="40% - Accent2 11" xfId="31307" hidden="1" xr:uid="{00000000-0005-0000-0000-000065680000}"/>
    <cellStyle name="40% - Accent2 11" xfId="31039" hidden="1" xr:uid="{00000000-0005-0000-0000-000066680000}"/>
    <cellStyle name="40% - Accent2 11" xfId="30033" hidden="1" xr:uid="{00000000-0005-0000-0000-000067680000}"/>
    <cellStyle name="40% - Accent2 11" xfId="32303" hidden="1" xr:uid="{00000000-0005-0000-0000-000068680000}"/>
    <cellStyle name="40% - Accent2 11" xfId="32072" hidden="1" xr:uid="{00000000-0005-0000-0000-000069680000}"/>
    <cellStyle name="40% - Accent2 11" xfId="29389" hidden="1" xr:uid="{00000000-0005-0000-0000-00006A680000}"/>
    <cellStyle name="40% - Accent2 11" xfId="29204" hidden="1" xr:uid="{00000000-0005-0000-0000-00006B680000}"/>
    <cellStyle name="40% - Accent2 11" xfId="29108" hidden="1" xr:uid="{00000000-0005-0000-0000-00006C680000}"/>
    <cellStyle name="40% - Accent2 11" xfId="28132" hidden="1" xr:uid="{00000000-0005-0000-0000-00006D680000}"/>
    <cellStyle name="40% - Accent2 11" xfId="31004" hidden="1" xr:uid="{00000000-0005-0000-0000-00006E680000}"/>
    <cellStyle name="40% - Accent2 11" xfId="30029" hidden="1" xr:uid="{00000000-0005-0000-0000-00006F680000}"/>
    <cellStyle name="40% - Accent2 11" xfId="27598" hidden="1" xr:uid="{00000000-0005-0000-0000-000070680000}"/>
    <cellStyle name="40% - Accent2 11" xfId="27497" hidden="1" xr:uid="{00000000-0005-0000-0000-000071680000}"/>
    <cellStyle name="40% - Accent2 11" xfId="27271" hidden="1" xr:uid="{00000000-0005-0000-0000-000072680000}"/>
    <cellStyle name="40% - Accent2 11" xfId="26353" hidden="1" xr:uid="{00000000-0005-0000-0000-000073680000}"/>
    <cellStyle name="40% - Accent2 11" xfId="26211" hidden="1" xr:uid="{00000000-0005-0000-0000-000074680000}"/>
    <cellStyle name="40% - Accent2 11" xfId="26047" hidden="1" xr:uid="{00000000-0005-0000-0000-000075680000}"/>
    <cellStyle name="40% - Accent2 11" xfId="44632" hidden="1" xr:uid="{00000000-0005-0000-0000-000076680000}"/>
    <cellStyle name="40% - Accent2 11" xfId="44707" hidden="1" xr:uid="{00000000-0005-0000-0000-000077680000}"/>
    <cellStyle name="40% - Accent2 11" xfId="44809" hidden="1" xr:uid="{00000000-0005-0000-0000-000078680000}"/>
    <cellStyle name="40% - Accent2 11" xfId="44884" hidden="1" xr:uid="{00000000-0005-0000-0000-000079680000}"/>
    <cellStyle name="40% - Accent2 11" xfId="44959" hidden="1" xr:uid="{00000000-0005-0000-0000-00007A680000}"/>
    <cellStyle name="40% - Accent2 11" xfId="45037" hidden="1" xr:uid="{00000000-0005-0000-0000-00007B680000}"/>
    <cellStyle name="40% - Accent2 11" xfId="45623" hidden="1" xr:uid="{00000000-0005-0000-0000-00007C680000}"/>
    <cellStyle name="40% - Accent2 11" xfId="45698" hidden="1" xr:uid="{00000000-0005-0000-0000-00007D680000}"/>
    <cellStyle name="40% - Accent2 11" xfId="45777" hidden="1" xr:uid="{00000000-0005-0000-0000-00007E680000}"/>
    <cellStyle name="40% - Accent2 11" xfId="46003" hidden="1" xr:uid="{00000000-0005-0000-0000-00007F680000}"/>
    <cellStyle name="40% - Accent2 11" xfId="45276" hidden="1" xr:uid="{00000000-0005-0000-0000-000080680000}"/>
    <cellStyle name="40% - Accent2 11" xfId="45362" hidden="1" xr:uid="{00000000-0005-0000-0000-000081680000}"/>
    <cellStyle name="40% - Accent2 11" xfId="46218" hidden="1" xr:uid="{00000000-0005-0000-0000-000082680000}"/>
    <cellStyle name="40% - Accent2 11" xfId="46293" hidden="1" xr:uid="{00000000-0005-0000-0000-000083680000}"/>
    <cellStyle name="40% - Accent2 11" xfId="46371" hidden="1" xr:uid="{00000000-0005-0000-0000-000084680000}"/>
    <cellStyle name="40% - Accent2 11" xfId="46562" hidden="1" xr:uid="{00000000-0005-0000-0000-000085680000}"/>
    <cellStyle name="40% - Accent2 11" xfId="45790" hidden="1" xr:uid="{00000000-0005-0000-0000-000086680000}"/>
    <cellStyle name="40% - Accent2 11" xfId="46007" hidden="1" xr:uid="{00000000-0005-0000-0000-000087680000}"/>
    <cellStyle name="40% - Accent2 11" xfId="46750" hidden="1" xr:uid="{00000000-0005-0000-0000-000088680000}"/>
    <cellStyle name="40% - Accent2 11" xfId="46825" hidden="1" xr:uid="{00000000-0005-0000-0000-000089680000}"/>
    <cellStyle name="40% - Accent2 11" xfId="46903" hidden="1" xr:uid="{00000000-0005-0000-0000-00008A680000}"/>
    <cellStyle name="40% - Accent2 11" xfId="47087" hidden="1" xr:uid="{00000000-0005-0000-0000-00008B680000}"/>
    <cellStyle name="40% - Accent2 11" xfId="47162" hidden="1" xr:uid="{00000000-0005-0000-0000-00008C680000}"/>
    <cellStyle name="40% - Accent2 11" xfId="47240" hidden="1" xr:uid="{00000000-0005-0000-0000-00008D680000}"/>
    <cellStyle name="40% - Accent2 11" xfId="47424" hidden="1" xr:uid="{00000000-0005-0000-0000-00008E680000}"/>
    <cellStyle name="40% - Accent2 11" xfId="47499" hidden="1" xr:uid="{00000000-0005-0000-0000-00008F680000}"/>
    <cellStyle name="40% - Accent2 11" xfId="47601" hidden="1" xr:uid="{00000000-0005-0000-0000-000090680000}"/>
    <cellStyle name="40% - Accent2 11" xfId="47676" hidden="1" xr:uid="{00000000-0005-0000-0000-000091680000}"/>
    <cellStyle name="40% - Accent2 11" xfId="47751" hidden="1" xr:uid="{00000000-0005-0000-0000-000092680000}"/>
    <cellStyle name="40% - Accent2 11" xfId="47829" hidden="1" xr:uid="{00000000-0005-0000-0000-000093680000}"/>
    <cellStyle name="40% - Accent2 11" xfId="48415" hidden="1" xr:uid="{00000000-0005-0000-0000-000094680000}"/>
    <cellStyle name="40% - Accent2 11" xfId="48490" hidden="1" xr:uid="{00000000-0005-0000-0000-000095680000}"/>
    <cellStyle name="40% - Accent2 11" xfId="48569" hidden="1" xr:uid="{00000000-0005-0000-0000-000096680000}"/>
    <cellStyle name="40% - Accent2 11" xfId="48795" hidden="1" xr:uid="{00000000-0005-0000-0000-000097680000}"/>
    <cellStyle name="40% - Accent2 11" xfId="48068" hidden="1" xr:uid="{00000000-0005-0000-0000-000098680000}"/>
    <cellStyle name="40% - Accent2 11" xfId="48154" hidden="1" xr:uid="{00000000-0005-0000-0000-000099680000}"/>
    <cellStyle name="40% - Accent2 11" xfId="49010" hidden="1" xr:uid="{00000000-0005-0000-0000-00009A680000}"/>
    <cellStyle name="40% - Accent2 11" xfId="49085" hidden="1" xr:uid="{00000000-0005-0000-0000-00009B680000}"/>
    <cellStyle name="40% - Accent2 11" xfId="49163" hidden="1" xr:uid="{00000000-0005-0000-0000-00009C680000}"/>
    <cellStyle name="40% - Accent2 11" xfId="49354" hidden="1" xr:uid="{00000000-0005-0000-0000-00009D680000}"/>
    <cellStyle name="40% - Accent2 11" xfId="48582" hidden="1" xr:uid="{00000000-0005-0000-0000-00009E680000}"/>
    <cellStyle name="40% - Accent2 11" xfId="48799" hidden="1" xr:uid="{00000000-0005-0000-0000-00009F680000}"/>
    <cellStyle name="40% - Accent2 11" xfId="49542" hidden="1" xr:uid="{00000000-0005-0000-0000-0000A0680000}"/>
    <cellStyle name="40% - Accent2 11" xfId="49617" hidden="1" xr:uid="{00000000-0005-0000-0000-0000A1680000}"/>
    <cellStyle name="40% - Accent2 11" xfId="49695" hidden="1" xr:uid="{00000000-0005-0000-0000-0000A2680000}"/>
    <cellStyle name="40% - Accent2 11" xfId="49879" hidden="1" xr:uid="{00000000-0005-0000-0000-0000A3680000}"/>
    <cellStyle name="40% - Accent2 11" xfId="49954" hidden="1" xr:uid="{00000000-0005-0000-0000-0000A4680000}"/>
    <cellStyle name="40% - Accent2 11" xfId="50032" hidden="1" xr:uid="{00000000-0005-0000-0000-0000A5680000}"/>
    <cellStyle name="40% - Accent2 11" xfId="50216" hidden="1" xr:uid="{00000000-0005-0000-0000-0000A6680000}"/>
    <cellStyle name="40% - Accent2 11" xfId="50291" hidden="1" xr:uid="{00000000-0005-0000-0000-0000A7680000}"/>
    <cellStyle name="40% - Accent2 12" xfId="596" hidden="1" xr:uid="{00000000-0005-0000-0000-0000A8680000}"/>
    <cellStyle name="40% - Accent2 12" xfId="778" hidden="1" xr:uid="{00000000-0005-0000-0000-0000A9680000}"/>
    <cellStyle name="40% - Accent2 12" xfId="2798" hidden="1" xr:uid="{00000000-0005-0000-0000-0000AA680000}"/>
    <cellStyle name="40% - Accent2 12" xfId="3162" hidden="1" xr:uid="{00000000-0005-0000-0000-0000AB680000}"/>
    <cellStyle name="40% - Accent2 12" xfId="4326" hidden="1" xr:uid="{00000000-0005-0000-0000-0000AC680000}"/>
    <cellStyle name="40% - Accent2 12" xfId="4782" hidden="1" xr:uid="{00000000-0005-0000-0000-0000AD680000}"/>
    <cellStyle name="40% - Accent2 12" xfId="5623" hidden="1" xr:uid="{00000000-0005-0000-0000-0000AE680000}"/>
    <cellStyle name="40% - Accent2 12" xfId="6636" hidden="1" xr:uid="{00000000-0005-0000-0000-0000AF680000}"/>
    <cellStyle name="40% - Accent2 12" xfId="8045" hidden="1" xr:uid="{00000000-0005-0000-0000-0000B0680000}"/>
    <cellStyle name="40% - Accent2 12" xfId="8160" hidden="1" xr:uid="{00000000-0005-0000-0000-0000B1680000}"/>
    <cellStyle name="40% - Accent2 12" xfId="8883" hidden="1" xr:uid="{00000000-0005-0000-0000-0000B2680000}"/>
    <cellStyle name="40% - Accent2 12" xfId="9056" hidden="1" xr:uid="{00000000-0005-0000-0000-0000B3680000}"/>
    <cellStyle name="40% - Accent2 12" xfId="9449" hidden="1" xr:uid="{00000000-0005-0000-0000-0000B4680000}"/>
    <cellStyle name="40% - Accent2 12" xfId="9597" hidden="1" xr:uid="{00000000-0005-0000-0000-0000B5680000}"/>
    <cellStyle name="40% - Accent2 12" xfId="9935" hidden="1" xr:uid="{00000000-0005-0000-0000-0000B6680000}"/>
    <cellStyle name="40% - Accent2 12" xfId="10272" hidden="1" xr:uid="{00000000-0005-0000-0000-0000B7680000}"/>
    <cellStyle name="40% - Accent2 12" xfId="10837" hidden="1" xr:uid="{00000000-0005-0000-0000-0000B8680000}"/>
    <cellStyle name="40% - Accent2 12" xfId="10952" hidden="1" xr:uid="{00000000-0005-0000-0000-0000B9680000}"/>
    <cellStyle name="40% - Accent2 12" xfId="11675" hidden="1" xr:uid="{00000000-0005-0000-0000-0000BA680000}"/>
    <cellStyle name="40% - Accent2 12" xfId="11848" hidden="1" xr:uid="{00000000-0005-0000-0000-0000BB680000}"/>
    <cellStyle name="40% - Accent2 12" xfId="12241" hidden="1" xr:uid="{00000000-0005-0000-0000-0000BC680000}"/>
    <cellStyle name="40% - Accent2 12" xfId="12389" hidden="1" xr:uid="{00000000-0005-0000-0000-0000BD680000}"/>
    <cellStyle name="40% - Accent2 12" xfId="12727" hidden="1" xr:uid="{00000000-0005-0000-0000-0000BE680000}"/>
    <cellStyle name="40% - Accent2 12" xfId="13064" hidden="1" xr:uid="{00000000-0005-0000-0000-0000BF680000}"/>
    <cellStyle name="40% - Accent2 12" xfId="7289" hidden="1" xr:uid="{00000000-0005-0000-0000-0000C0680000}"/>
    <cellStyle name="40% - Accent2 12" xfId="6918" hidden="1" xr:uid="{00000000-0005-0000-0000-0000C1680000}"/>
    <cellStyle name="40% - Accent2 12" xfId="4766" hidden="1" xr:uid="{00000000-0005-0000-0000-0000C2680000}"/>
    <cellStyle name="40% - Accent2 12" xfId="4233" hidden="1" xr:uid="{00000000-0005-0000-0000-0000C3680000}"/>
    <cellStyle name="40% - Accent2 12" xfId="3120" hidden="1" xr:uid="{00000000-0005-0000-0000-0000C4680000}"/>
    <cellStyle name="40% - Accent2 12" xfId="2652" hidden="1" xr:uid="{00000000-0005-0000-0000-0000C5680000}"/>
    <cellStyle name="40% - Accent2 12" xfId="1460" hidden="1" xr:uid="{00000000-0005-0000-0000-0000C6680000}"/>
    <cellStyle name="40% - Accent2 12" xfId="418" hidden="1" xr:uid="{00000000-0005-0000-0000-0000C7680000}"/>
    <cellStyle name="40% - Accent2 12" xfId="14200" hidden="1" xr:uid="{00000000-0005-0000-0000-0000C8680000}"/>
    <cellStyle name="40% - Accent2 12" xfId="14315" hidden="1" xr:uid="{00000000-0005-0000-0000-0000C9680000}"/>
    <cellStyle name="40% - Accent2 12" xfId="15038" hidden="1" xr:uid="{00000000-0005-0000-0000-0000CA680000}"/>
    <cellStyle name="40% - Accent2 12" xfId="15211" hidden="1" xr:uid="{00000000-0005-0000-0000-0000CB680000}"/>
    <cellStyle name="40% - Accent2 12" xfId="15604" hidden="1" xr:uid="{00000000-0005-0000-0000-0000CC680000}"/>
    <cellStyle name="40% - Accent2 12" xfId="15752" hidden="1" xr:uid="{00000000-0005-0000-0000-0000CD680000}"/>
    <cellStyle name="40% - Accent2 12" xfId="16090" hidden="1" xr:uid="{00000000-0005-0000-0000-0000CE680000}"/>
    <cellStyle name="40% - Accent2 12" xfId="16427" hidden="1" xr:uid="{00000000-0005-0000-0000-0000CF680000}"/>
    <cellStyle name="40% - Accent2 12" xfId="16992" hidden="1" xr:uid="{00000000-0005-0000-0000-0000D0680000}"/>
    <cellStyle name="40% - Accent2 12" xfId="17107" hidden="1" xr:uid="{00000000-0005-0000-0000-0000D1680000}"/>
    <cellStyle name="40% - Accent2 12" xfId="17830" hidden="1" xr:uid="{00000000-0005-0000-0000-0000D2680000}"/>
    <cellStyle name="40% - Accent2 12" xfId="18003" hidden="1" xr:uid="{00000000-0005-0000-0000-0000D3680000}"/>
    <cellStyle name="40% - Accent2 12" xfId="18396" hidden="1" xr:uid="{00000000-0005-0000-0000-0000D4680000}"/>
    <cellStyle name="40% - Accent2 12" xfId="18544" hidden="1" xr:uid="{00000000-0005-0000-0000-0000D5680000}"/>
    <cellStyle name="40% - Accent2 12" xfId="18882" hidden="1" xr:uid="{00000000-0005-0000-0000-0000D6680000}"/>
    <cellStyle name="40% - Accent2 12" xfId="19219" hidden="1" xr:uid="{00000000-0005-0000-0000-0000D7680000}"/>
    <cellStyle name="40% - Accent2 12" xfId="13552" hidden="1" xr:uid="{00000000-0005-0000-0000-0000D8680000}"/>
    <cellStyle name="40% - Accent2 12" xfId="7713" hidden="1" xr:uid="{00000000-0005-0000-0000-0000D9680000}"/>
    <cellStyle name="40% - Accent2 12" xfId="5226" hidden="1" xr:uid="{00000000-0005-0000-0000-0000DA680000}"/>
    <cellStyle name="40% - Accent2 12" xfId="4589" hidden="1" xr:uid="{00000000-0005-0000-0000-0000DB680000}"/>
    <cellStyle name="40% - Accent2 12" xfId="3354" hidden="1" xr:uid="{00000000-0005-0000-0000-0000DC680000}"/>
    <cellStyle name="40% - Accent2 12" xfId="2787" hidden="1" xr:uid="{00000000-0005-0000-0000-0000DD680000}"/>
    <cellStyle name="40% - Accent2 12" xfId="1636" hidden="1" xr:uid="{00000000-0005-0000-0000-0000DE680000}"/>
    <cellStyle name="40% - Accent2 12" xfId="530" hidden="1" xr:uid="{00000000-0005-0000-0000-0000DF680000}"/>
    <cellStyle name="40% - Accent2 12" xfId="19922" hidden="1" xr:uid="{00000000-0005-0000-0000-0000E0680000}"/>
    <cellStyle name="40% - Accent2 12" xfId="20037" hidden="1" xr:uid="{00000000-0005-0000-0000-0000E1680000}"/>
    <cellStyle name="40% - Accent2 12" xfId="20760" hidden="1" xr:uid="{00000000-0005-0000-0000-0000E2680000}"/>
    <cellStyle name="40% - Accent2 12" xfId="20933" hidden="1" xr:uid="{00000000-0005-0000-0000-0000E3680000}"/>
    <cellStyle name="40% - Accent2 12" xfId="21326" hidden="1" xr:uid="{00000000-0005-0000-0000-0000E4680000}"/>
    <cellStyle name="40% - Accent2 12" xfId="21474" hidden="1" xr:uid="{00000000-0005-0000-0000-0000E5680000}"/>
    <cellStyle name="40% - Accent2 12" xfId="21812" hidden="1" xr:uid="{00000000-0005-0000-0000-0000E6680000}"/>
    <cellStyle name="40% - Accent2 12" xfId="22149" hidden="1" xr:uid="{00000000-0005-0000-0000-0000E7680000}"/>
    <cellStyle name="40% - Accent2 12" xfId="22714" hidden="1" xr:uid="{00000000-0005-0000-0000-0000E8680000}"/>
    <cellStyle name="40% - Accent2 12" xfId="22829" hidden="1" xr:uid="{00000000-0005-0000-0000-0000E9680000}"/>
    <cellStyle name="40% - Accent2 12" xfId="23552" hidden="1" xr:uid="{00000000-0005-0000-0000-0000EA680000}"/>
    <cellStyle name="40% - Accent2 12" xfId="23725" hidden="1" xr:uid="{00000000-0005-0000-0000-0000EB680000}"/>
    <cellStyle name="40% - Accent2 12" xfId="24118" hidden="1" xr:uid="{00000000-0005-0000-0000-0000EC680000}"/>
    <cellStyle name="40% - Accent2 12" xfId="24266" hidden="1" xr:uid="{00000000-0005-0000-0000-0000ED680000}"/>
    <cellStyle name="40% - Accent2 12" xfId="24604" hidden="1" xr:uid="{00000000-0005-0000-0000-0000EE680000}"/>
    <cellStyle name="40% - Accent2 12" xfId="24941" hidden="1" xr:uid="{00000000-0005-0000-0000-0000EF680000}"/>
    <cellStyle name="40% - Accent2 12" xfId="25724" hidden="1" xr:uid="{00000000-0005-0000-0000-0000F0680000}"/>
    <cellStyle name="40% - Accent2 12" xfId="25906" hidden="1" xr:uid="{00000000-0005-0000-0000-0000F1680000}"/>
    <cellStyle name="40% - Accent2 12" xfId="27926" hidden="1" xr:uid="{00000000-0005-0000-0000-0000F2680000}"/>
    <cellStyle name="40% - Accent2 12" xfId="28290" hidden="1" xr:uid="{00000000-0005-0000-0000-0000F3680000}"/>
    <cellStyle name="40% - Accent2 12" xfId="29454" hidden="1" xr:uid="{00000000-0005-0000-0000-0000F4680000}"/>
    <cellStyle name="40% - Accent2 12" xfId="29910" hidden="1" xr:uid="{00000000-0005-0000-0000-0000F5680000}"/>
    <cellStyle name="40% - Accent2 12" xfId="30751" hidden="1" xr:uid="{00000000-0005-0000-0000-0000F6680000}"/>
    <cellStyle name="40% - Accent2 12" xfId="31764" hidden="1" xr:uid="{00000000-0005-0000-0000-0000F7680000}"/>
    <cellStyle name="40% - Accent2 12" xfId="33173" hidden="1" xr:uid="{00000000-0005-0000-0000-0000F8680000}"/>
    <cellStyle name="40% - Accent2 12" xfId="33288" hidden="1" xr:uid="{00000000-0005-0000-0000-0000F9680000}"/>
    <cellStyle name="40% - Accent2 12" xfId="34011" hidden="1" xr:uid="{00000000-0005-0000-0000-0000FA680000}"/>
    <cellStyle name="40% - Accent2 12" xfId="34184" hidden="1" xr:uid="{00000000-0005-0000-0000-0000FB680000}"/>
    <cellStyle name="40% - Accent2 12" xfId="34577" hidden="1" xr:uid="{00000000-0005-0000-0000-0000FC680000}"/>
    <cellStyle name="40% - Accent2 12" xfId="34725" hidden="1" xr:uid="{00000000-0005-0000-0000-0000FD680000}"/>
    <cellStyle name="40% - Accent2 12" xfId="35063" hidden="1" xr:uid="{00000000-0005-0000-0000-0000FE680000}"/>
    <cellStyle name="40% - Accent2 12" xfId="35400" hidden="1" xr:uid="{00000000-0005-0000-0000-0000FF680000}"/>
    <cellStyle name="40% - Accent2 12" xfId="35965" hidden="1" xr:uid="{00000000-0005-0000-0000-000000690000}"/>
    <cellStyle name="40% - Accent2 12" xfId="36080" hidden="1" xr:uid="{00000000-0005-0000-0000-000001690000}"/>
    <cellStyle name="40% - Accent2 12" xfId="36803" hidden="1" xr:uid="{00000000-0005-0000-0000-000002690000}"/>
    <cellStyle name="40% - Accent2 12" xfId="36976" hidden="1" xr:uid="{00000000-0005-0000-0000-000003690000}"/>
    <cellStyle name="40% - Accent2 12" xfId="37369" hidden="1" xr:uid="{00000000-0005-0000-0000-000004690000}"/>
    <cellStyle name="40% - Accent2 12" xfId="37517" hidden="1" xr:uid="{00000000-0005-0000-0000-000005690000}"/>
    <cellStyle name="40% - Accent2 12" xfId="37855" hidden="1" xr:uid="{00000000-0005-0000-0000-000006690000}"/>
    <cellStyle name="40% - Accent2 12" xfId="38192" hidden="1" xr:uid="{00000000-0005-0000-0000-000007690000}"/>
    <cellStyle name="40% - Accent2 12" xfId="32417" hidden="1" xr:uid="{00000000-0005-0000-0000-000008690000}"/>
    <cellStyle name="40% - Accent2 12" xfId="32046" hidden="1" xr:uid="{00000000-0005-0000-0000-000009690000}"/>
    <cellStyle name="40% - Accent2 12" xfId="29894" hidden="1" xr:uid="{00000000-0005-0000-0000-00000A690000}"/>
    <cellStyle name="40% - Accent2 12" xfId="29361" hidden="1" xr:uid="{00000000-0005-0000-0000-00000B690000}"/>
    <cellStyle name="40% - Accent2 12" xfId="28248" hidden="1" xr:uid="{00000000-0005-0000-0000-00000C690000}"/>
    <cellStyle name="40% - Accent2 12" xfId="27780" hidden="1" xr:uid="{00000000-0005-0000-0000-00000D690000}"/>
    <cellStyle name="40% - Accent2 12" xfId="26588" hidden="1" xr:uid="{00000000-0005-0000-0000-00000E690000}"/>
    <cellStyle name="40% - Accent2 12" xfId="25546" hidden="1" xr:uid="{00000000-0005-0000-0000-00000F690000}"/>
    <cellStyle name="40% - Accent2 12" xfId="39328" hidden="1" xr:uid="{00000000-0005-0000-0000-000010690000}"/>
    <cellStyle name="40% - Accent2 12" xfId="39443" hidden="1" xr:uid="{00000000-0005-0000-0000-000011690000}"/>
    <cellStyle name="40% - Accent2 12" xfId="40166" hidden="1" xr:uid="{00000000-0005-0000-0000-000012690000}"/>
    <cellStyle name="40% - Accent2 12" xfId="40339" hidden="1" xr:uid="{00000000-0005-0000-0000-000013690000}"/>
    <cellStyle name="40% - Accent2 12" xfId="40732" hidden="1" xr:uid="{00000000-0005-0000-0000-000014690000}"/>
    <cellStyle name="40% - Accent2 12" xfId="40880" hidden="1" xr:uid="{00000000-0005-0000-0000-000015690000}"/>
    <cellStyle name="40% - Accent2 12" xfId="41218" hidden="1" xr:uid="{00000000-0005-0000-0000-000016690000}"/>
    <cellStyle name="40% - Accent2 12" xfId="41555" hidden="1" xr:uid="{00000000-0005-0000-0000-000017690000}"/>
    <cellStyle name="40% - Accent2 12" xfId="42120" hidden="1" xr:uid="{00000000-0005-0000-0000-000018690000}"/>
    <cellStyle name="40% - Accent2 12" xfId="42235" hidden="1" xr:uid="{00000000-0005-0000-0000-000019690000}"/>
    <cellStyle name="40% - Accent2 12" xfId="42958" hidden="1" xr:uid="{00000000-0005-0000-0000-00001A690000}"/>
    <cellStyle name="40% - Accent2 12" xfId="43131" hidden="1" xr:uid="{00000000-0005-0000-0000-00001B690000}"/>
    <cellStyle name="40% - Accent2 12" xfId="43524" hidden="1" xr:uid="{00000000-0005-0000-0000-00001C690000}"/>
    <cellStyle name="40% - Accent2 12" xfId="43672" hidden="1" xr:uid="{00000000-0005-0000-0000-00001D690000}"/>
    <cellStyle name="40% - Accent2 12" xfId="44010" hidden="1" xr:uid="{00000000-0005-0000-0000-00001E690000}"/>
    <cellStyle name="40% - Accent2 12" xfId="44347" hidden="1" xr:uid="{00000000-0005-0000-0000-00001F690000}"/>
    <cellStyle name="40% - Accent2 12" xfId="38680" hidden="1" xr:uid="{00000000-0005-0000-0000-000020690000}"/>
    <cellStyle name="40% - Accent2 12" xfId="32841" hidden="1" xr:uid="{00000000-0005-0000-0000-000021690000}"/>
    <cellStyle name="40% - Accent2 12" xfId="30354" hidden="1" xr:uid="{00000000-0005-0000-0000-000022690000}"/>
    <cellStyle name="40% - Accent2 12" xfId="29717" hidden="1" xr:uid="{00000000-0005-0000-0000-000023690000}"/>
    <cellStyle name="40% - Accent2 12" xfId="28482" hidden="1" xr:uid="{00000000-0005-0000-0000-000024690000}"/>
    <cellStyle name="40% - Accent2 12" xfId="27915" hidden="1" xr:uid="{00000000-0005-0000-0000-000025690000}"/>
    <cellStyle name="40% - Accent2 12" xfId="26764" hidden="1" xr:uid="{00000000-0005-0000-0000-000026690000}"/>
    <cellStyle name="40% - Accent2 12" xfId="25658" hidden="1" xr:uid="{00000000-0005-0000-0000-000027690000}"/>
    <cellStyle name="40% - Accent2 12" xfId="45050" hidden="1" xr:uid="{00000000-0005-0000-0000-000028690000}"/>
    <cellStyle name="40% - Accent2 12" xfId="45165" hidden="1" xr:uid="{00000000-0005-0000-0000-000029690000}"/>
    <cellStyle name="40% - Accent2 12" xfId="45888" hidden="1" xr:uid="{00000000-0005-0000-0000-00002A690000}"/>
    <cellStyle name="40% - Accent2 12" xfId="46061" hidden="1" xr:uid="{00000000-0005-0000-0000-00002B690000}"/>
    <cellStyle name="40% - Accent2 12" xfId="46454" hidden="1" xr:uid="{00000000-0005-0000-0000-00002C690000}"/>
    <cellStyle name="40% - Accent2 12" xfId="46602" hidden="1" xr:uid="{00000000-0005-0000-0000-00002D690000}"/>
    <cellStyle name="40% - Accent2 12" xfId="46940" hidden="1" xr:uid="{00000000-0005-0000-0000-00002E690000}"/>
    <cellStyle name="40% - Accent2 12" xfId="47277" hidden="1" xr:uid="{00000000-0005-0000-0000-00002F690000}"/>
    <cellStyle name="40% - Accent2 12" xfId="47842" hidden="1" xr:uid="{00000000-0005-0000-0000-000030690000}"/>
    <cellStyle name="40% - Accent2 12" xfId="47957" hidden="1" xr:uid="{00000000-0005-0000-0000-000031690000}"/>
    <cellStyle name="40% - Accent2 12" xfId="48680" hidden="1" xr:uid="{00000000-0005-0000-0000-000032690000}"/>
    <cellStyle name="40% - Accent2 12" xfId="48853" hidden="1" xr:uid="{00000000-0005-0000-0000-000033690000}"/>
    <cellStyle name="40% - Accent2 12" xfId="49246" hidden="1" xr:uid="{00000000-0005-0000-0000-000034690000}"/>
    <cellStyle name="40% - Accent2 12" xfId="49394" hidden="1" xr:uid="{00000000-0005-0000-0000-000035690000}"/>
    <cellStyle name="40% - Accent2 12" xfId="49732" hidden="1" xr:uid="{00000000-0005-0000-0000-000036690000}"/>
    <cellStyle name="40% - Accent2 12" xfId="50069" hidden="1" xr:uid="{00000000-0005-0000-0000-000037690000}"/>
    <cellStyle name="40% - Accent2 3 2 3 2" xfId="682" hidden="1" xr:uid="{00000000-0005-0000-0000-000038690000}"/>
    <cellStyle name="40% - Accent2 3 2 3 2" xfId="866" hidden="1" xr:uid="{00000000-0005-0000-0000-000039690000}"/>
    <cellStyle name="40% - Accent2 3 2 3 2" xfId="2884" hidden="1" xr:uid="{00000000-0005-0000-0000-00003A690000}"/>
    <cellStyle name="40% - Accent2 3 2 3 2" xfId="3248" hidden="1" xr:uid="{00000000-0005-0000-0000-00003B690000}"/>
    <cellStyle name="40% - Accent2 3 2 3 2" xfId="4412" hidden="1" xr:uid="{00000000-0005-0000-0000-00003C690000}"/>
    <cellStyle name="40% - Accent2 3 2 3 2" xfId="4868" hidden="1" xr:uid="{00000000-0005-0000-0000-00003D690000}"/>
    <cellStyle name="40% - Accent2 3 2 3 2" xfId="5710" hidden="1" xr:uid="{00000000-0005-0000-0000-00003E690000}"/>
    <cellStyle name="40% - Accent2 3 2 3 2" xfId="6722" hidden="1" xr:uid="{00000000-0005-0000-0000-00003F690000}"/>
    <cellStyle name="40% - Accent2 3 2 3 2" xfId="8131" hidden="1" xr:uid="{00000000-0005-0000-0000-000040690000}"/>
    <cellStyle name="40% - Accent2 3 2 3 2" xfId="8246" hidden="1" xr:uid="{00000000-0005-0000-0000-000041690000}"/>
    <cellStyle name="40% - Accent2 3 2 3 2" xfId="8969" hidden="1" xr:uid="{00000000-0005-0000-0000-000042690000}"/>
    <cellStyle name="40% - Accent2 3 2 3 2" xfId="9142" hidden="1" xr:uid="{00000000-0005-0000-0000-000043690000}"/>
    <cellStyle name="40% - Accent2 3 2 3 2" xfId="9535" hidden="1" xr:uid="{00000000-0005-0000-0000-000044690000}"/>
    <cellStyle name="40% - Accent2 3 2 3 2" xfId="9683" hidden="1" xr:uid="{00000000-0005-0000-0000-000045690000}"/>
    <cellStyle name="40% - Accent2 3 2 3 2" xfId="10021" hidden="1" xr:uid="{00000000-0005-0000-0000-000046690000}"/>
    <cellStyle name="40% - Accent2 3 2 3 2" xfId="10358" hidden="1" xr:uid="{00000000-0005-0000-0000-000047690000}"/>
    <cellStyle name="40% - Accent2 3 2 3 2" xfId="10923" hidden="1" xr:uid="{00000000-0005-0000-0000-000048690000}"/>
    <cellStyle name="40% - Accent2 3 2 3 2" xfId="11038" hidden="1" xr:uid="{00000000-0005-0000-0000-000049690000}"/>
    <cellStyle name="40% - Accent2 3 2 3 2" xfId="11761" hidden="1" xr:uid="{00000000-0005-0000-0000-00004A690000}"/>
    <cellStyle name="40% - Accent2 3 2 3 2" xfId="11934" hidden="1" xr:uid="{00000000-0005-0000-0000-00004B690000}"/>
    <cellStyle name="40% - Accent2 3 2 3 2" xfId="12327" hidden="1" xr:uid="{00000000-0005-0000-0000-00004C690000}"/>
    <cellStyle name="40% - Accent2 3 2 3 2" xfId="12475" hidden="1" xr:uid="{00000000-0005-0000-0000-00004D690000}"/>
    <cellStyle name="40% - Accent2 3 2 3 2" xfId="12813" hidden="1" xr:uid="{00000000-0005-0000-0000-00004E690000}"/>
    <cellStyle name="40% - Accent2 3 2 3 2" xfId="13150" hidden="1" xr:uid="{00000000-0005-0000-0000-00004F690000}"/>
    <cellStyle name="40% - Accent2 3 2 3 2" xfId="7201" hidden="1" xr:uid="{00000000-0005-0000-0000-000050690000}"/>
    <cellStyle name="40% - Accent2 3 2 3 2" xfId="6831" hidden="1" xr:uid="{00000000-0005-0000-0000-000051690000}"/>
    <cellStyle name="40% - Accent2 3 2 3 2" xfId="4678" hidden="1" xr:uid="{00000000-0005-0000-0000-000052690000}"/>
    <cellStyle name="40% - Accent2 3 2 3 2" xfId="4146" hidden="1" xr:uid="{00000000-0005-0000-0000-000053690000}"/>
    <cellStyle name="40% - Accent2 3 2 3 2" xfId="3030" hidden="1" xr:uid="{00000000-0005-0000-0000-000054690000}"/>
    <cellStyle name="40% - Accent2 3 2 3 2" xfId="2565" hidden="1" xr:uid="{00000000-0005-0000-0000-000055690000}"/>
    <cellStyle name="40% - Accent2 3 2 3 2" xfId="1362" hidden="1" xr:uid="{00000000-0005-0000-0000-000056690000}"/>
    <cellStyle name="40% - Accent2 3 2 3 2" xfId="289" hidden="1" xr:uid="{00000000-0005-0000-0000-000057690000}"/>
    <cellStyle name="40% - Accent2 3 2 3 2" xfId="14286" hidden="1" xr:uid="{00000000-0005-0000-0000-000058690000}"/>
    <cellStyle name="40% - Accent2 3 2 3 2" xfId="14401" hidden="1" xr:uid="{00000000-0005-0000-0000-000059690000}"/>
    <cellStyle name="40% - Accent2 3 2 3 2" xfId="15124" hidden="1" xr:uid="{00000000-0005-0000-0000-00005A690000}"/>
    <cellStyle name="40% - Accent2 3 2 3 2" xfId="15297" hidden="1" xr:uid="{00000000-0005-0000-0000-00005B690000}"/>
    <cellStyle name="40% - Accent2 3 2 3 2" xfId="15690" hidden="1" xr:uid="{00000000-0005-0000-0000-00005C690000}"/>
    <cellStyle name="40% - Accent2 3 2 3 2" xfId="15838" hidden="1" xr:uid="{00000000-0005-0000-0000-00005D690000}"/>
    <cellStyle name="40% - Accent2 3 2 3 2" xfId="16176" hidden="1" xr:uid="{00000000-0005-0000-0000-00005E690000}"/>
    <cellStyle name="40% - Accent2 3 2 3 2" xfId="16513" hidden="1" xr:uid="{00000000-0005-0000-0000-00005F690000}"/>
    <cellStyle name="40% - Accent2 3 2 3 2" xfId="17078" hidden="1" xr:uid="{00000000-0005-0000-0000-000060690000}"/>
    <cellStyle name="40% - Accent2 3 2 3 2" xfId="17193" hidden="1" xr:uid="{00000000-0005-0000-0000-000061690000}"/>
    <cellStyle name="40% - Accent2 3 2 3 2" xfId="17916" hidden="1" xr:uid="{00000000-0005-0000-0000-000062690000}"/>
    <cellStyle name="40% - Accent2 3 2 3 2" xfId="18089" hidden="1" xr:uid="{00000000-0005-0000-0000-000063690000}"/>
    <cellStyle name="40% - Accent2 3 2 3 2" xfId="18482" hidden="1" xr:uid="{00000000-0005-0000-0000-000064690000}"/>
    <cellStyle name="40% - Accent2 3 2 3 2" xfId="18630" hidden="1" xr:uid="{00000000-0005-0000-0000-000065690000}"/>
    <cellStyle name="40% - Accent2 3 2 3 2" xfId="18968" hidden="1" xr:uid="{00000000-0005-0000-0000-000066690000}"/>
    <cellStyle name="40% - Accent2 3 2 3 2" xfId="19305" hidden="1" xr:uid="{00000000-0005-0000-0000-000067690000}"/>
    <cellStyle name="40% - Accent2 3 2 3 2" xfId="13464" hidden="1" xr:uid="{00000000-0005-0000-0000-000068690000}"/>
    <cellStyle name="40% - Accent2 3 2 3 2" xfId="7627" hidden="1" xr:uid="{00000000-0005-0000-0000-000069690000}"/>
    <cellStyle name="40% - Accent2 3 2 3 2" xfId="5125" hidden="1" xr:uid="{00000000-0005-0000-0000-00006A690000}"/>
    <cellStyle name="40% - Accent2 3 2 3 2" xfId="4482" hidden="1" xr:uid="{00000000-0005-0000-0000-00006B690000}"/>
    <cellStyle name="40% - Accent2 3 2 3 2" xfId="3265" hidden="1" xr:uid="{00000000-0005-0000-0000-00006C690000}"/>
    <cellStyle name="40% - Accent2 3 2 3 2" xfId="2695" hidden="1" xr:uid="{00000000-0005-0000-0000-00006D690000}"/>
    <cellStyle name="40% - Accent2 3 2 3 2" xfId="1533" hidden="1" xr:uid="{00000000-0005-0000-0000-00006E690000}"/>
    <cellStyle name="40% - Accent2 3 2 3 2" xfId="432" hidden="1" xr:uid="{00000000-0005-0000-0000-00006F690000}"/>
    <cellStyle name="40% - Accent2 3 2 3 2" xfId="20008" hidden="1" xr:uid="{00000000-0005-0000-0000-000070690000}"/>
    <cellStyle name="40% - Accent2 3 2 3 2" xfId="20123" hidden="1" xr:uid="{00000000-0005-0000-0000-000071690000}"/>
    <cellStyle name="40% - Accent2 3 2 3 2" xfId="20846" hidden="1" xr:uid="{00000000-0005-0000-0000-000072690000}"/>
    <cellStyle name="40% - Accent2 3 2 3 2" xfId="21019" hidden="1" xr:uid="{00000000-0005-0000-0000-000073690000}"/>
    <cellStyle name="40% - Accent2 3 2 3 2" xfId="21412" hidden="1" xr:uid="{00000000-0005-0000-0000-000074690000}"/>
    <cellStyle name="40% - Accent2 3 2 3 2" xfId="21560" hidden="1" xr:uid="{00000000-0005-0000-0000-000075690000}"/>
    <cellStyle name="40% - Accent2 3 2 3 2" xfId="21898" hidden="1" xr:uid="{00000000-0005-0000-0000-000076690000}"/>
    <cellStyle name="40% - Accent2 3 2 3 2" xfId="22235" hidden="1" xr:uid="{00000000-0005-0000-0000-000077690000}"/>
    <cellStyle name="40% - Accent2 3 2 3 2" xfId="22800" hidden="1" xr:uid="{00000000-0005-0000-0000-000078690000}"/>
    <cellStyle name="40% - Accent2 3 2 3 2" xfId="22915" hidden="1" xr:uid="{00000000-0005-0000-0000-000079690000}"/>
    <cellStyle name="40% - Accent2 3 2 3 2" xfId="23638" hidden="1" xr:uid="{00000000-0005-0000-0000-00007A690000}"/>
    <cellStyle name="40% - Accent2 3 2 3 2" xfId="23811" hidden="1" xr:uid="{00000000-0005-0000-0000-00007B690000}"/>
    <cellStyle name="40% - Accent2 3 2 3 2" xfId="24204" hidden="1" xr:uid="{00000000-0005-0000-0000-00007C690000}"/>
    <cellStyle name="40% - Accent2 3 2 3 2" xfId="24352" hidden="1" xr:uid="{00000000-0005-0000-0000-00007D690000}"/>
    <cellStyle name="40% - Accent2 3 2 3 2" xfId="24690" hidden="1" xr:uid="{00000000-0005-0000-0000-00007E690000}"/>
    <cellStyle name="40% - Accent2 3 2 3 2" xfId="25027" hidden="1" xr:uid="{00000000-0005-0000-0000-00007F690000}"/>
    <cellStyle name="40% - Accent2 3 2 3 2" xfId="25810" hidden="1" xr:uid="{00000000-0005-0000-0000-000080690000}"/>
    <cellStyle name="40% - Accent2 3 2 3 2" xfId="25994" hidden="1" xr:uid="{00000000-0005-0000-0000-000081690000}"/>
    <cellStyle name="40% - Accent2 3 2 3 2" xfId="28012" hidden="1" xr:uid="{00000000-0005-0000-0000-000082690000}"/>
    <cellStyle name="40% - Accent2 3 2 3 2" xfId="28376" hidden="1" xr:uid="{00000000-0005-0000-0000-000083690000}"/>
    <cellStyle name="40% - Accent2 3 2 3 2" xfId="29540" hidden="1" xr:uid="{00000000-0005-0000-0000-000084690000}"/>
    <cellStyle name="40% - Accent2 3 2 3 2" xfId="29996" hidden="1" xr:uid="{00000000-0005-0000-0000-000085690000}"/>
    <cellStyle name="40% - Accent2 3 2 3 2" xfId="30838" hidden="1" xr:uid="{00000000-0005-0000-0000-000086690000}"/>
    <cellStyle name="40% - Accent2 3 2 3 2" xfId="31850" hidden="1" xr:uid="{00000000-0005-0000-0000-000087690000}"/>
    <cellStyle name="40% - Accent2 3 2 3 2" xfId="33259" hidden="1" xr:uid="{00000000-0005-0000-0000-000088690000}"/>
    <cellStyle name="40% - Accent2 3 2 3 2" xfId="33374" hidden="1" xr:uid="{00000000-0005-0000-0000-000089690000}"/>
    <cellStyle name="40% - Accent2 3 2 3 2" xfId="34097" hidden="1" xr:uid="{00000000-0005-0000-0000-00008A690000}"/>
    <cellStyle name="40% - Accent2 3 2 3 2" xfId="34270" hidden="1" xr:uid="{00000000-0005-0000-0000-00008B690000}"/>
    <cellStyle name="40% - Accent2 3 2 3 2" xfId="34663" hidden="1" xr:uid="{00000000-0005-0000-0000-00008C690000}"/>
    <cellStyle name="40% - Accent2 3 2 3 2" xfId="34811" hidden="1" xr:uid="{00000000-0005-0000-0000-00008D690000}"/>
    <cellStyle name="40% - Accent2 3 2 3 2" xfId="35149" hidden="1" xr:uid="{00000000-0005-0000-0000-00008E690000}"/>
    <cellStyle name="40% - Accent2 3 2 3 2" xfId="35486" hidden="1" xr:uid="{00000000-0005-0000-0000-00008F690000}"/>
    <cellStyle name="40% - Accent2 3 2 3 2" xfId="36051" hidden="1" xr:uid="{00000000-0005-0000-0000-000090690000}"/>
    <cellStyle name="40% - Accent2 3 2 3 2" xfId="36166" hidden="1" xr:uid="{00000000-0005-0000-0000-000091690000}"/>
    <cellStyle name="40% - Accent2 3 2 3 2" xfId="36889" hidden="1" xr:uid="{00000000-0005-0000-0000-000092690000}"/>
    <cellStyle name="40% - Accent2 3 2 3 2" xfId="37062" hidden="1" xr:uid="{00000000-0005-0000-0000-000093690000}"/>
    <cellStyle name="40% - Accent2 3 2 3 2" xfId="37455" hidden="1" xr:uid="{00000000-0005-0000-0000-000094690000}"/>
    <cellStyle name="40% - Accent2 3 2 3 2" xfId="37603" hidden="1" xr:uid="{00000000-0005-0000-0000-000095690000}"/>
    <cellStyle name="40% - Accent2 3 2 3 2" xfId="37941" hidden="1" xr:uid="{00000000-0005-0000-0000-000096690000}"/>
    <cellStyle name="40% - Accent2 3 2 3 2" xfId="38278" hidden="1" xr:uid="{00000000-0005-0000-0000-000097690000}"/>
    <cellStyle name="40% - Accent2 3 2 3 2" xfId="32329" hidden="1" xr:uid="{00000000-0005-0000-0000-000098690000}"/>
    <cellStyle name="40% - Accent2 3 2 3 2" xfId="31959" hidden="1" xr:uid="{00000000-0005-0000-0000-000099690000}"/>
    <cellStyle name="40% - Accent2 3 2 3 2" xfId="29806" hidden="1" xr:uid="{00000000-0005-0000-0000-00009A690000}"/>
    <cellStyle name="40% - Accent2 3 2 3 2" xfId="29274" hidden="1" xr:uid="{00000000-0005-0000-0000-00009B690000}"/>
    <cellStyle name="40% - Accent2 3 2 3 2" xfId="28158" hidden="1" xr:uid="{00000000-0005-0000-0000-00009C690000}"/>
    <cellStyle name="40% - Accent2 3 2 3 2" xfId="27693" hidden="1" xr:uid="{00000000-0005-0000-0000-00009D690000}"/>
    <cellStyle name="40% - Accent2 3 2 3 2" xfId="26490" hidden="1" xr:uid="{00000000-0005-0000-0000-00009E690000}"/>
    <cellStyle name="40% - Accent2 3 2 3 2" xfId="25417" hidden="1" xr:uid="{00000000-0005-0000-0000-00009F690000}"/>
    <cellStyle name="40% - Accent2 3 2 3 2" xfId="39414" hidden="1" xr:uid="{00000000-0005-0000-0000-0000A0690000}"/>
    <cellStyle name="40% - Accent2 3 2 3 2" xfId="39529" hidden="1" xr:uid="{00000000-0005-0000-0000-0000A1690000}"/>
    <cellStyle name="40% - Accent2 3 2 3 2" xfId="40252" hidden="1" xr:uid="{00000000-0005-0000-0000-0000A2690000}"/>
    <cellStyle name="40% - Accent2 3 2 3 2" xfId="40425" hidden="1" xr:uid="{00000000-0005-0000-0000-0000A3690000}"/>
    <cellStyle name="40% - Accent2 3 2 3 2" xfId="40818" hidden="1" xr:uid="{00000000-0005-0000-0000-0000A4690000}"/>
    <cellStyle name="40% - Accent2 3 2 3 2" xfId="40966" hidden="1" xr:uid="{00000000-0005-0000-0000-0000A5690000}"/>
    <cellStyle name="40% - Accent2 3 2 3 2" xfId="41304" hidden="1" xr:uid="{00000000-0005-0000-0000-0000A6690000}"/>
    <cellStyle name="40% - Accent2 3 2 3 2" xfId="41641" hidden="1" xr:uid="{00000000-0005-0000-0000-0000A7690000}"/>
    <cellStyle name="40% - Accent2 3 2 3 2" xfId="42206" hidden="1" xr:uid="{00000000-0005-0000-0000-0000A8690000}"/>
    <cellStyle name="40% - Accent2 3 2 3 2" xfId="42321" hidden="1" xr:uid="{00000000-0005-0000-0000-0000A9690000}"/>
    <cellStyle name="40% - Accent2 3 2 3 2" xfId="43044" hidden="1" xr:uid="{00000000-0005-0000-0000-0000AA690000}"/>
    <cellStyle name="40% - Accent2 3 2 3 2" xfId="43217" hidden="1" xr:uid="{00000000-0005-0000-0000-0000AB690000}"/>
    <cellStyle name="40% - Accent2 3 2 3 2" xfId="43610" hidden="1" xr:uid="{00000000-0005-0000-0000-0000AC690000}"/>
    <cellStyle name="40% - Accent2 3 2 3 2" xfId="43758" hidden="1" xr:uid="{00000000-0005-0000-0000-0000AD690000}"/>
    <cellStyle name="40% - Accent2 3 2 3 2" xfId="44096" hidden="1" xr:uid="{00000000-0005-0000-0000-0000AE690000}"/>
    <cellStyle name="40% - Accent2 3 2 3 2" xfId="44433" hidden="1" xr:uid="{00000000-0005-0000-0000-0000AF690000}"/>
    <cellStyle name="40% - Accent2 3 2 3 2" xfId="38592" hidden="1" xr:uid="{00000000-0005-0000-0000-0000B0690000}"/>
    <cellStyle name="40% - Accent2 3 2 3 2" xfId="32755" hidden="1" xr:uid="{00000000-0005-0000-0000-0000B1690000}"/>
    <cellStyle name="40% - Accent2 3 2 3 2" xfId="30253" hidden="1" xr:uid="{00000000-0005-0000-0000-0000B2690000}"/>
    <cellStyle name="40% - Accent2 3 2 3 2" xfId="29610" hidden="1" xr:uid="{00000000-0005-0000-0000-0000B3690000}"/>
    <cellStyle name="40% - Accent2 3 2 3 2" xfId="28393" hidden="1" xr:uid="{00000000-0005-0000-0000-0000B4690000}"/>
    <cellStyle name="40% - Accent2 3 2 3 2" xfId="27823" hidden="1" xr:uid="{00000000-0005-0000-0000-0000B5690000}"/>
    <cellStyle name="40% - Accent2 3 2 3 2" xfId="26661" hidden="1" xr:uid="{00000000-0005-0000-0000-0000B6690000}"/>
    <cellStyle name="40% - Accent2 3 2 3 2" xfId="25560" hidden="1" xr:uid="{00000000-0005-0000-0000-0000B7690000}"/>
    <cellStyle name="40% - Accent2 3 2 3 2" xfId="45136" hidden="1" xr:uid="{00000000-0005-0000-0000-0000B8690000}"/>
    <cellStyle name="40% - Accent2 3 2 3 2" xfId="45251" hidden="1" xr:uid="{00000000-0005-0000-0000-0000B9690000}"/>
    <cellStyle name="40% - Accent2 3 2 3 2" xfId="45974" hidden="1" xr:uid="{00000000-0005-0000-0000-0000BA690000}"/>
    <cellStyle name="40% - Accent2 3 2 3 2" xfId="46147" hidden="1" xr:uid="{00000000-0005-0000-0000-0000BB690000}"/>
    <cellStyle name="40% - Accent2 3 2 3 2" xfId="46540" hidden="1" xr:uid="{00000000-0005-0000-0000-0000BC690000}"/>
    <cellStyle name="40% - Accent2 3 2 3 2" xfId="46688" hidden="1" xr:uid="{00000000-0005-0000-0000-0000BD690000}"/>
    <cellStyle name="40% - Accent2 3 2 3 2" xfId="47026" hidden="1" xr:uid="{00000000-0005-0000-0000-0000BE690000}"/>
    <cellStyle name="40% - Accent2 3 2 3 2" xfId="47363" hidden="1" xr:uid="{00000000-0005-0000-0000-0000BF690000}"/>
    <cellStyle name="40% - Accent2 3 2 3 2" xfId="47928" hidden="1" xr:uid="{00000000-0005-0000-0000-0000C0690000}"/>
    <cellStyle name="40% - Accent2 3 2 3 2" xfId="48043" hidden="1" xr:uid="{00000000-0005-0000-0000-0000C1690000}"/>
    <cellStyle name="40% - Accent2 3 2 3 2" xfId="48766" hidden="1" xr:uid="{00000000-0005-0000-0000-0000C2690000}"/>
    <cellStyle name="40% - Accent2 3 2 3 2" xfId="48939" hidden="1" xr:uid="{00000000-0005-0000-0000-0000C3690000}"/>
    <cellStyle name="40% - Accent2 3 2 3 2" xfId="49332" hidden="1" xr:uid="{00000000-0005-0000-0000-0000C4690000}"/>
    <cellStyle name="40% - Accent2 3 2 3 2" xfId="49480" hidden="1" xr:uid="{00000000-0005-0000-0000-0000C5690000}"/>
    <cellStyle name="40% - Accent2 3 2 3 2" xfId="49818" hidden="1" xr:uid="{00000000-0005-0000-0000-0000C6690000}"/>
    <cellStyle name="40% - Accent2 3 2 3 2" xfId="50155" hidden="1" xr:uid="{00000000-0005-0000-0000-0000C7690000}"/>
    <cellStyle name="40% - Accent2 3 2 4 2" xfId="647" hidden="1" xr:uid="{00000000-0005-0000-0000-0000C8690000}"/>
    <cellStyle name="40% - Accent2 3 2 4 2" xfId="831" hidden="1" xr:uid="{00000000-0005-0000-0000-0000C9690000}"/>
    <cellStyle name="40% - Accent2 3 2 4 2" xfId="2849" hidden="1" xr:uid="{00000000-0005-0000-0000-0000CA690000}"/>
    <cellStyle name="40% - Accent2 3 2 4 2" xfId="3213" hidden="1" xr:uid="{00000000-0005-0000-0000-0000CB690000}"/>
    <cellStyle name="40% - Accent2 3 2 4 2" xfId="4377" hidden="1" xr:uid="{00000000-0005-0000-0000-0000CC690000}"/>
    <cellStyle name="40% - Accent2 3 2 4 2" xfId="4833" hidden="1" xr:uid="{00000000-0005-0000-0000-0000CD690000}"/>
    <cellStyle name="40% - Accent2 3 2 4 2" xfId="5675" hidden="1" xr:uid="{00000000-0005-0000-0000-0000CE690000}"/>
    <cellStyle name="40% - Accent2 3 2 4 2" xfId="6687" hidden="1" xr:uid="{00000000-0005-0000-0000-0000CF690000}"/>
    <cellStyle name="40% - Accent2 3 2 4 2" xfId="8096" hidden="1" xr:uid="{00000000-0005-0000-0000-0000D0690000}"/>
    <cellStyle name="40% - Accent2 3 2 4 2" xfId="8211" hidden="1" xr:uid="{00000000-0005-0000-0000-0000D1690000}"/>
    <cellStyle name="40% - Accent2 3 2 4 2" xfId="8934" hidden="1" xr:uid="{00000000-0005-0000-0000-0000D2690000}"/>
    <cellStyle name="40% - Accent2 3 2 4 2" xfId="9107" hidden="1" xr:uid="{00000000-0005-0000-0000-0000D3690000}"/>
    <cellStyle name="40% - Accent2 3 2 4 2" xfId="9500" hidden="1" xr:uid="{00000000-0005-0000-0000-0000D4690000}"/>
    <cellStyle name="40% - Accent2 3 2 4 2" xfId="9648" hidden="1" xr:uid="{00000000-0005-0000-0000-0000D5690000}"/>
    <cellStyle name="40% - Accent2 3 2 4 2" xfId="9986" hidden="1" xr:uid="{00000000-0005-0000-0000-0000D6690000}"/>
    <cellStyle name="40% - Accent2 3 2 4 2" xfId="10323" hidden="1" xr:uid="{00000000-0005-0000-0000-0000D7690000}"/>
    <cellStyle name="40% - Accent2 3 2 4 2" xfId="10888" hidden="1" xr:uid="{00000000-0005-0000-0000-0000D8690000}"/>
    <cellStyle name="40% - Accent2 3 2 4 2" xfId="11003" hidden="1" xr:uid="{00000000-0005-0000-0000-0000D9690000}"/>
    <cellStyle name="40% - Accent2 3 2 4 2" xfId="11726" hidden="1" xr:uid="{00000000-0005-0000-0000-0000DA690000}"/>
    <cellStyle name="40% - Accent2 3 2 4 2" xfId="11899" hidden="1" xr:uid="{00000000-0005-0000-0000-0000DB690000}"/>
    <cellStyle name="40% - Accent2 3 2 4 2" xfId="12292" hidden="1" xr:uid="{00000000-0005-0000-0000-0000DC690000}"/>
    <cellStyle name="40% - Accent2 3 2 4 2" xfId="12440" hidden="1" xr:uid="{00000000-0005-0000-0000-0000DD690000}"/>
    <cellStyle name="40% - Accent2 3 2 4 2" xfId="12778" hidden="1" xr:uid="{00000000-0005-0000-0000-0000DE690000}"/>
    <cellStyle name="40% - Accent2 3 2 4 2" xfId="13115" hidden="1" xr:uid="{00000000-0005-0000-0000-0000DF690000}"/>
    <cellStyle name="40% - Accent2 3 2 4 2" xfId="7237" hidden="1" xr:uid="{00000000-0005-0000-0000-0000E0690000}"/>
    <cellStyle name="40% - Accent2 3 2 4 2" xfId="6866" hidden="1" xr:uid="{00000000-0005-0000-0000-0000E1690000}"/>
    <cellStyle name="40% - Accent2 3 2 4 2" xfId="4713" hidden="1" xr:uid="{00000000-0005-0000-0000-0000E2690000}"/>
    <cellStyle name="40% - Accent2 3 2 4 2" xfId="4181" hidden="1" xr:uid="{00000000-0005-0000-0000-0000E3690000}"/>
    <cellStyle name="40% - Accent2 3 2 4 2" xfId="3067" hidden="1" xr:uid="{00000000-0005-0000-0000-0000E4690000}"/>
    <cellStyle name="40% - Accent2 3 2 4 2" xfId="2600" hidden="1" xr:uid="{00000000-0005-0000-0000-0000E5690000}"/>
    <cellStyle name="40% - Accent2 3 2 4 2" xfId="1402" hidden="1" xr:uid="{00000000-0005-0000-0000-0000E6690000}"/>
    <cellStyle name="40% - Accent2 3 2 4 2" xfId="343" hidden="1" xr:uid="{00000000-0005-0000-0000-0000E7690000}"/>
    <cellStyle name="40% - Accent2 3 2 4 2" xfId="14251" hidden="1" xr:uid="{00000000-0005-0000-0000-0000E8690000}"/>
    <cellStyle name="40% - Accent2 3 2 4 2" xfId="14366" hidden="1" xr:uid="{00000000-0005-0000-0000-0000E9690000}"/>
    <cellStyle name="40% - Accent2 3 2 4 2" xfId="15089" hidden="1" xr:uid="{00000000-0005-0000-0000-0000EA690000}"/>
    <cellStyle name="40% - Accent2 3 2 4 2" xfId="15262" hidden="1" xr:uid="{00000000-0005-0000-0000-0000EB690000}"/>
    <cellStyle name="40% - Accent2 3 2 4 2" xfId="15655" hidden="1" xr:uid="{00000000-0005-0000-0000-0000EC690000}"/>
    <cellStyle name="40% - Accent2 3 2 4 2" xfId="15803" hidden="1" xr:uid="{00000000-0005-0000-0000-0000ED690000}"/>
    <cellStyle name="40% - Accent2 3 2 4 2" xfId="16141" hidden="1" xr:uid="{00000000-0005-0000-0000-0000EE690000}"/>
    <cellStyle name="40% - Accent2 3 2 4 2" xfId="16478" hidden="1" xr:uid="{00000000-0005-0000-0000-0000EF690000}"/>
    <cellStyle name="40% - Accent2 3 2 4 2" xfId="17043" hidden="1" xr:uid="{00000000-0005-0000-0000-0000F0690000}"/>
    <cellStyle name="40% - Accent2 3 2 4 2" xfId="17158" hidden="1" xr:uid="{00000000-0005-0000-0000-0000F1690000}"/>
    <cellStyle name="40% - Accent2 3 2 4 2" xfId="17881" hidden="1" xr:uid="{00000000-0005-0000-0000-0000F2690000}"/>
    <cellStyle name="40% - Accent2 3 2 4 2" xfId="18054" hidden="1" xr:uid="{00000000-0005-0000-0000-0000F3690000}"/>
    <cellStyle name="40% - Accent2 3 2 4 2" xfId="18447" hidden="1" xr:uid="{00000000-0005-0000-0000-0000F4690000}"/>
    <cellStyle name="40% - Accent2 3 2 4 2" xfId="18595" hidden="1" xr:uid="{00000000-0005-0000-0000-0000F5690000}"/>
    <cellStyle name="40% - Accent2 3 2 4 2" xfId="18933" hidden="1" xr:uid="{00000000-0005-0000-0000-0000F6690000}"/>
    <cellStyle name="40% - Accent2 3 2 4 2" xfId="19270" hidden="1" xr:uid="{00000000-0005-0000-0000-0000F7690000}"/>
    <cellStyle name="40% - Accent2 3 2 4 2" xfId="13500" hidden="1" xr:uid="{00000000-0005-0000-0000-0000F8690000}"/>
    <cellStyle name="40% - Accent2 3 2 4 2" xfId="7662" hidden="1" xr:uid="{00000000-0005-0000-0000-0000F9690000}"/>
    <cellStyle name="40% - Accent2 3 2 4 2" xfId="5168" hidden="1" xr:uid="{00000000-0005-0000-0000-0000FA690000}"/>
    <cellStyle name="40% - Accent2 3 2 4 2" xfId="4524" hidden="1" xr:uid="{00000000-0005-0000-0000-0000FB690000}"/>
    <cellStyle name="40% - Accent2 3 2 4 2" xfId="3301" hidden="1" xr:uid="{00000000-0005-0000-0000-0000FC690000}"/>
    <cellStyle name="40% - Accent2 3 2 4 2" xfId="2733" hidden="1" xr:uid="{00000000-0005-0000-0000-0000FD690000}"/>
    <cellStyle name="40% - Accent2 3 2 4 2" xfId="1576" hidden="1" xr:uid="{00000000-0005-0000-0000-0000FE690000}"/>
    <cellStyle name="40% - Accent2 3 2 4 2" xfId="471" hidden="1" xr:uid="{00000000-0005-0000-0000-0000FF690000}"/>
    <cellStyle name="40% - Accent2 3 2 4 2" xfId="19973" hidden="1" xr:uid="{00000000-0005-0000-0000-0000006A0000}"/>
    <cellStyle name="40% - Accent2 3 2 4 2" xfId="20088" hidden="1" xr:uid="{00000000-0005-0000-0000-0000016A0000}"/>
    <cellStyle name="40% - Accent2 3 2 4 2" xfId="20811" hidden="1" xr:uid="{00000000-0005-0000-0000-0000026A0000}"/>
    <cellStyle name="40% - Accent2 3 2 4 2" xfId="20984" hidden="1" xr:uid="{00000000-0005-0000-0000-0000036A0000}"/>
    <cellStyle name="40% - Accent2 3 2 4 2" xfId="21377" hidden="1" xr:uid="{00000000-0005-0000-0000-0000046A0000}"/>
    <cellStyle name="40% - Accent2 3 2 4 2" xfId="21525" hidden="1" xr:uid="{00000000-0005-0000-0000-0000056A0000}"/>
    <cellStyle name="40% - Accent2 3 2 4 2" xfId="21863" hidden="1" xr:uid="{00000000-0005-0000-0000-0000066A0000}"/>
    <cellStyle name="40% - Accent2 3 2 4 2" xfId="22200" hidden="1" xr:uid="{00000000-0005-0000-0000-0000076A0000}"/>
    <cellStyle name="40% - Accent2 3 2 4 2" xfId="22765" hidden="1" xr:uid="{00000000-0005-0000-0000-0000086A0000}"/>
    <cellStyle name="40% - Accent2 3 2 4 2" xfId="22880" hidden="1" xr:uid="{00000000-0005-0000-0000-0000096A0000}"/>
    <cellStyle name="40% - Accent2 3 2 4 2" xfId="23603" hidden="1" xr:uid="{00000000-0005-0000-0000-00000A6A0000}"/>
    <cellStyle name="40% - Accent2 3 2 4 2" xfId="23776" hidden="1" xr:uid="{00000000-0005-0000-0000-00000B6A0000}"/>
    <cellStyle name="40% - Accent2 3 2 4 2" xfId="24169" hidden="1" xr:uid="{00000000-0005-0000-0000-00000C6A0000}"/>
    <cellStyle name="40% - Accent2 3 2 4 2" xfId="24317" hidden="1" xr:uid="{00000000-0005-0000-0000-00000D6A0000}"/>
    <cellStyle name="40% - Accent2 3 2 4 2" xfId="24655" hidden="1" xr:uid="{00000000-0005-0000-0000-00000E6A0000}"/>
    <cellStyle name="40% - Accent2 3 2 4 2" xfId="24992" hidden="1" xr:uid="{00000000-0005-0000-0000-00000F6A0000}"/>
    <cellStyle name="40% - Accent2 3 2 4 2" xfId="25775" hidden="1" xr:uid="{00000000-0005-0000-0000-0000106A0000}"/>
    <cellStyle name="40% - Accent2 3 2 4 2" xfId="25959" hidden="1" xr:uid="{00000000-0005-0000-0000-0000116A0000}"/>
    <cellStyle name="40% - Accent2 3 2 4 2" xfId="27977" hidden="1" xr:uid="{00000000-0005-0000-0000-0000126A0000}"/>
    <cellStyle name="40% - Accent2 3 2 4 2" xfId="28341" hidden="1" xr:uid="{00000000-0005-0000-0000-0000136A0000}"/>
    <cellStyle name="40% - Accent2 3 2 4 2" xfId="29505" hidden="1" xr:uid="{00000000-0005-0000-0000-0000146A0000}"/>
    <cellStyle name="40% - Accent2 3 2 4 2" xfId="29961" hidden="1" xr:uid="{00000000-0005-0000-0000-0000156A0000}"/>
    <cellStyle name="40% - Accent2 3 2 4 2" xfId="30803" hidden="1" xr:uid="{00000000-0005-0000-0000-0000166A0000}"/>
    <cellStyle name="40% - Accent2 3 2 4 2" xfId="31815" hidden="1" xr:uid="{00000000-0005-0000-0000-0000176A0000}"/>
    <cellStyle name="40% - Accent2 3 2 4 2" xfId="33224" hidden="1" xr:uid="{00000000-0005-0000-0000-0000186A0000}"/>
    <cellStyle name="40% - Accent2 3 2 4 2" xfId="33339" hidden="1" xr:uid="{00000000-0005-0000-0000-0000196A0000}"/>
    <cellStyle name="40% - Accent2 3 2 4 2" xfId="34062" hidden="1" xr:uid="{00000000-0005-0000-0000-00001A6A0000}"/>
    <cellStyle name="40% - Accent2 3 2 4 2" xfId="34235" hidden="1" xr:uid="{00000000-0005-0000-0000-00001B6A0000}"/>
    <cellStyle name="40% - Accent2 3 2 4 2" xfId="34628" hidden="1" xr:uid="{00000000-0005-0000-0000-00001C6A0000}"/>
    <cellStyle name="40% - Accent2 3 2 4 2" xfId="34776" hidden="1" xr:uid="{00000000-0005-0000-0000-00001D6A0000}"/>
    <cellStyle name="40% - Accent2 3 2 4 2" xfId="35114" hidden="1" xr:uid="{00000000-0005-0000-0000-00001E6A0000}"/>
    <cellStyle name="40% - Accent2 3 2 4 2" xfId="35451" hidden="1" xr:uid="{00000000-0005-0000-0000-00001F6A0000}"/>
    <cellStyle name="40% - Accent2 3 2 4 2" xfId="36016" hidden="1" xr:uid="{00000000-0005-0000-0000-0000206A0000}"/>
    <cellStyle name="40% - Accent2 3 2 4 2" xfId="36131" hidden="1" xr:uid="{00000000-0005-0000-0000-0000216A0000}"/>
    <cellStyle name="40% - Accent2 3 2 4 2" xfId="36854" hidden="1" xr:uid="{00000000-0005-0000-0000-0000226A0000}"/>
    <cellStyle name="40% - Accent2 3 2 4 2" xfId="37027" hidden="1" xr:uid="{00000000-0005-0000-0000-0000236A0000}"/>
    <cellStyle name="40% - Accent2 3 2 4 2" xfId="37420" hidden="1" xr:uid="{00000000-0005-0000-0000-0000246A0000}"/>
    <cellStyle name="40% - Accent2 3 2 4 2" xfId="37568" hidden="1" xr:uid="{00000000-0005-0000-0000-0000256A0000}"/>
    <cellStyle name="40% - Accent2 3 2 4 2" xfId="37906" hidden="1" xr:uid="{00000000-0005-0000-0000-0000266A0000}"/>
    <cellStyle name="40% - Accent2 3 2 4 2" xfId="38243" hidden="1" xr:uid="{00000000-0005-0000-0000-0000276A0000}"/>
    <cellStyle name="40% - Accent2 3 2 4 2" xfId="32365" hidden="1" xr:uid="{00000000-0005-0000-0000-0000286A0000}"/>
    <cellStyle name="40% - Accent2 3 2 4 2" xfId="31994" hidden="1" xr:uid="{00000000-0005-0000-0000-0000296A0000}"/>
    <cellStyle name="40% - Accent2 3 2 4 2" xfId="29841" hidden="1" xr:uid="{00000000-0005-0000-0000-00002A6A0000}"/>
    <cellStyle name="40% - Accent2 3 2 4 2" xfId="29309" hidden="1" xr:uid="{00000000-0005-0000-0000-00002B6A0000}"/>
    <cellStyle name="40% - Accent2 3 2 4 2" xfId="28195" hidden="1" xr:uid="{00000000-0005-0000-0000-00002C6A0000}"/>
    <cellStyle name="40% - Accent2 3 2 4 2" xfId="27728" hidden="1" xr:uid="{00000000-0005-0000-0000-00002D6A0000}"/>
    <cellStyle name="40% - Accent2 3 2 4 2" xfId="26530" hidden="1" xr:uid="{00000000-0005-0000-0000-00002E6A0000}"/>
    <cellStyle name="40% - Accent2 3 2 4 2" xfId="25471" hidden="1" xr:uid="{00000000-0005-0000-0000-00002F6A0000}"/>
    <cellStyle name="40% - Accent2 3 2 4 2" xfId="39379" hidden="1" xr:uid="{00000000-0005-0000-0000-0000306A0000}"/>
    <cellStyle name="40% - Accent2 3 2 4 2" xfId="39494" hidden="1" xr:uid="{00000000-0005-0000-0000-0000316A0000}"/>
    <cellStyle name="40% - Accent2 3 2 4 2" xfId="40217" hidden="1" xr:uid="{00000000-0005-0000-0000-0000326A0000}"/>
    <cellStyle name="40% - Accent2 3 2 4 2" xfId="40390" hidden="1" xr:uid="{00000000-0005-0000-0000-0000336A0000}"/>
    <cellStyle name="40% - Accent2 3 2 4 2" xfId="40783" hidden="1" xr:uid="{00000000-0005-0000-0000-0000346A0000}"/>
    <cellStyle name="40% - Accent2 3 2 4 2" xfId="40931" hidden="1" xr:uid="{00000000-0005-0000-0000-0000356A0000}"/>
    <cellStyle name="40% - Accent2 3 2 4 2" xfId="41269" hidden="1" xr:uid="{00000000-0005-0000-0000-0000366A0000}"/>
    <cellStyle name="40% - Accent2 3 2 4 2" xfId="41606" hidden="1" xr:uid="{00000000-0005-0000-0000-0000376A0000}"/>
    <cellStyle name="40% - Accent2 3 2 4 2" xfId="42171" hidden="1" xr:uid="{00000000-0005-0000-0000-0000386A0000}"/>
    <cellStyle name="40% - Accent2 3 2 4 2" xfId="42286" hidden="1" xr:uid="{00000000-0005-0000-0000-0000396A0000}"/>
    <cellStyle name="40% - Accent2 3 2 4 2" xfId="43009" hidden="1" xr:uid="{00000000-0005-0000-0000-00003A6A0000}"/>
    <cellStyle name="40% - Accent2 3 2 4 2" xfId="43182" hidden="1" xr:uid="{00000000-0005-0000-0000-00003B6A0000}"/>
    <cellStyle name="40% - Accent2 3 2 4 2" xfId="43575" hidden="1" xr:uid="{00000000-0005-0000-0000-00003C6A0000}"/>
    <cellStyle name="40% - Accent2 3 2 4 2" xfId="43723" hidden="1" xr:uid="{00000000-0005-0000-0000-00003D6A0000}"/>
    <cellStyle name="40% - Accent2 3 2 4 2" xfId="44061" hidden="1" xr:uid="{00000000-0005-0000-0000-00003E6A0000}"/>
    <cellStyle name="40% - Accent2 3 2 4 2" xfId="44398" hidden="1" xr:uid="{00000000-0005-0000-0000-00003F6A0000}"/>
    <cellStyle name="40% - Accent2 3 2 4 2" xfId="38628" hidden="1" xr:uid="{00000000-0005-0000-0000-0000406A0000}"/>
    <cellStyle name="40% - Accent2 3 2 4 2" xfId="32790" hidden="1" xr:uid="{00000000-0005-0000-0000-0000416A0000}"/>
    <cellStyle name="40% - Accent2 3 2 4 2" xfId="30296" hidden="1" xr:uid="{00000000-0005-0000-0000-0000426A0000}"/>
    <cellStyle name="40% - Accent2 3 2 4 2" xfId="29652" hidden="1" xr:uid="{00000000-0005-0000-0000-0000436A0000}"/>
    <cellStyle name="40% - Accent2 3 2 4 2" xfId="28429" hidden="1" xr:uid="{00000000-0005-0000-0000-0000446A0000}"/>
    <cellStyle name="40% - Accent2 3 2 4 2" xfId="27861" hidden="1" xr:uid="{00000000-0005-0000-0000-0000456A0000}"/>
    <cellStyle name="40% - Accent2 3 2 4 2" xfId="26704" hidden="1" xr:uid="{00000000-0005-0000-0000-0000466A0000}"/>
    <cellStyle name="40% - Accent2 3 2 4 2" xfId="25599" hidden="1" xr:uid="{00000000-0005-0000-0000-0000476A0000}"/>
    <cellStyle name="40% - Accent2 3 2 4 2" xfId="45101" hidden="1" xr:uid="{00000000-0005-0000-0000-0000486A0000}"/>
    <cellStyle name="40% - Accent2 3 2 4 2" xfId="45216" hidden="1" xr:uid="{00000000-0005-0000-0000-0000496A0000}"/>
    <cellStyle name="40% - Accent2 3 2 4 2" xfId="45939" hidden="1" xr:uid="{00000000-0005-0000-0000-00004A6A0000}"/>
    <cellStyle name="40% - Accent2 3 2 4 2" xfId="46112" hidden="1" xr:uid="{00000000-0005-0000-0000-00004B6A0000}"/>
    <cellStyle name="40% - Accent2 3 2 4 2" xfId="46505" hidden="1" xr:uid="{00000000-0005-0000-0000-00004C6A0000}"/>
    <cellStyle name="40% - Accent2 3 2 4 2" xfId="46653" hidden="1" xr:uid="{00000000-0005-0000-0000-00004D6A0000}"/>
    <cellStyle name="40% - Accent2 3 2 4 2" xfId="46991" hidden="1" xr:uid="{00000000-0005-0000-0000-00004E6A0000}"/>
    <cellStyle name="40% - Accent2 3 2 4 2" xfId="47328" hidden="1" xr:uid="{00000000-0005-0000-0000-00004F6A0000}"/>
    <cellStyle name="40% - Accent2 3 2 4 2" xfId="47893" hidden="1" xr:uid="{00000000-0005-0000-0000-0000506A0000}"/>
    <cellStyle name="40% - Accent2 3 2 4 2" xfId="48008" hidden="1" xr:uid="{00000000-0005-0000-0000-0000516A0000}"/>
    <cellStyle name="40% - Accent2 3 2 4 2" xfId="48731" hidden="1" xr:uid="{00000000-0005-0000-0000-0000526A0000}"/>
    <cellStyle name="40% - Accent2 3 2 4 2" xfId="48904" hidden="1" xr:uid="{00000000-0005-0000-0000-0000536A0000}"/>
    <cellStyle name="40% - Accent2 3 2 4 2" xfId="49297" hidden="1" xr:uid="{00000000-0005-0000-0000-0000546A0000}"/>
    <cellStyle name="40% - Accent2 3 2 4 2" xfId="49445" hidden="1" xr:uid="{00000000-0005-0000-0000-0000556A0000}"/>
    <cellStyle name="40% - Accent2 3 2 4 2" xfId="49783" hidden="1" xr:uid="{00000000-0005-0000-0000-0000566A0000}"/>
    <cellStyle name="40% - Accent2 3 2 4 2" xfId="50120" hidden="1" xr:uid="{00000000-0005-0000-0000-0000576A0000}"/>
    <cellStyle name="40% - Accent2 3 3 3 2" xfId="646" hidden="1" xr:uid="{00000000-0005-0000-0000-0000586A0000}"/>
    <cellStyle name="40% - Accent2 3 3 3 2" xfId="830" hidden="1" xr:uid="{00000000-0005-0000-0000-0000596A0000}"/>
    <cellStyle name="40% - Accent2 3 3 3 2" xfId="2848" hidden="1" xr:uid="{00000000-0005-0000-0000-00005A6A0000}"/>
    <cellStyle name="40% - Accent2 3 3 3 2" xfId="3212" hidden="1" xr:uid="{00000000-0005-0000-0000-00005B6A0000}"/>
    <cellStyle name="40% - Accent2 3 3 3 2" xfId="4376" hidden="1" xr:uid="{00000000-0005-0000-0000-00005C6A0000}"/>
    <cellStyle name="40% - Accent2 3 3 3 2" xfId="4832" hidden="1" xr:uid="{00000000-0005-0000-0000-00005D6A0000}"/>
    <cellStyle name="40% - Accent2 3 3 3 2" xfId="5674" hidden="1" xr:uid="{00000000-0005-0000-0000-00005E6A0000}"/>
    <cellStyle name="40% - Accent2 3 3 3 2" xfId="6686" hidden="1" xr:uid="{00000000-0005-0000-0000-00005F6A0000}"/>
    <cellStyle name="40% - Accent2 3 3 3 2" xfId="8095" hidden="1" xr:uid="{00000000-0005-0000-0000-0000606A0000}"/>
    <cellStyle name="40% - Accent2 3 3 3 2" xfId="8210" hidden="1" xr:uid="{00000000-0005-0000-0000-0000616A0000}"/>
    <cellStyle name="40% - Accent2 3 3 3 2" xfId="8933" hidden="1" xr:uid="{00000000-0005-0000-0000-0000626A0000}"/>
    <cellStyle name="40% - Accent2 3 3 3 2" xfId="9106" hidden="1" xr:uid="{00000000-0005-0000-0000-0000636A0000}"/>
    <cellStyle name="40% - Accent2 3 3 3 2" xfId="9499" hidden="1" xr:uid="{00000000-0005-0000-0000-0000646A0000}"/>
    <cellStyle name="40% - Accent2 3 3 3 2" xfId="9647" hidden="1" xr:uid="{00000000-0005-0000-0000-0000656A0000}"/>
    <cellStyle name="40% - Accent2 3 3 3 2" xfId="9985" hidden="1" xr:uid="{00000000-0005-0000-0000-0000666A0000}"/>
    <cellStyle name="40% - Accent2 3 3 3 2" xfId="10322" hidden="1" xr:uid="{00000000-0005-0000-0000-0000676A0000}"/>
    <cellStyle name="40% - Accent2 3 3 3 2" xfId="10887" hidden="1" xr:uid="{00000000-0005-0000-0000-0000686A0000}"/>
    <cellStyle name="40% - Accent2 3 3 3 2" xfId="11002" hidden="1" xr:uid="{00000000-0005-0000-0000-0000696A0000}"/>
    <cellStyle name="40% - Accent2 3 3 3 2" xfId="11725" hidden="1" xr:uid="{00000000-0005-0000-0000-00006A6A0000}"/>
    <cellStyle name="40% - Accent2 3 3 3 2" xfId="11898" hidden="1" xr:uid="{00000000-0005-0000-0000-00006B6A0000}"/>
    <cellStyle name="40% - Accent2 3 3 3 2" xfId="12291" hidden="1" xr:uid="{00000000-0005-0000-0000-00006C6A0000}"/>
    <cellStyle name="40% - Accent2 3 3 3 2" xfId="12439" hidden="1" xr:uid="{00000000-0005-0000-0000-00006D6A0000}"/>
    <cellStyle name="40% - Accent2 3 3 3 2" xfId="12777" hidden="1" xr:uid="{00000000-0005-0000-0000-00006E6A0000}"/>
    <cellStyle name="40% - Accent2 3 3 3 2" xfId="13114" hidden="1" xr:uid="{00000000-0005-0000-0000-00006F6A0000}"/>
    <cellStyle name="40% - Accent2 3 3 3 2" xfId="7238" hidden="1" xr:uid="{00000000-0005-0000-0000-0000706A0000}"/>
    <cellStyle name="40% - Accent2 3 3 3 2" xfId="6867" hidden="1" xr:uid="{00000000-0005-0000-0000-0000716A0000}"/>
    <cellStyle name="40% - Accent2 3 3 3 2" xfId="4714" hidden="1" xr:uid="{00000000-0005-0000-0000-0000726A0000}"/>
    <cellStyle name="40% - Accent2 3 3 3 2" xfId="4182" hidden="1" xr:uid="{00000000-0005-0000-0000-0000736A0000}"/>
    <cellStyle name="40% - Accent2 3 3 3 2" xfId="3068" hidden="1" xr:uid="{00000000-0005-0000-0000-0000746A0000}"/>
    <cellStyle name="40% - Accent2 3 3 3 2" xfId="2601" hidden="1" xr:uid="{00000000-0005-0000-0000-0000756A0000}"/>
    <cellStyle name="40% - Accent2 3 3 3 2" xfId="1403" hidden="1" xr:uid="{00000000-0005-0000-0000-0000766A0000}"/>
    <cellStyle name="40% - Accent2 3 3 3 2" xfId="344" hidden="1" xr:uid="{00000000-0005-0000-0000-0000776A0000}"/>
    <cellStyle name="40% - Accent2 3 3 3 2" xfId="14250" hidden="1" xr:uid="{00000000-0005-0000-0000-0000786A0000}"/>
    <cellStyle name="40% - Accent2 3 3 3 2" xfId="14365" hidden="1" xr:uid="{00000000-0005-0000-0000-0000796A0000}"/>
    <cellStyle name="40% - Accent2 3 3 3 2" xfId="15088" hidden="1" xr:uid="{00000000-0005-0000-0000-00007A6A0000}"/>
    <cellStyle name="40% - Accent2 3 3 3 2" xfId="15261" hidden="1" xr:uid="{00000000-0005-0000-0000-00007B6A0000}"/>
    <cellStyle name="40% - Accent2 3 3 3 2" xfId="15654" hidden="1" xr:uid="{00000000-0005-0000-0000-00007C6A0000}"/>
    <cellStyle name="40% - Accent2 3 3 3 2" xfId="15802" hidden="1" xr:uid="{00000000-0005-0000-0000-00007D6A0000}"/>
    <cellStyle name="40% - Accent2 3 3 3 2" xfId="16140" hidden="1" xr:uid="{00000000-0005-0000-0000-00007E6A0000}"/>
    <cellStyle name="40% - Accent2 3 3 3 2" xfId="16477" hidden="1" xr:uid="{00000000-0005-0000-0000-00007F6A0000}"/>
    <cellStyle name="40% - Accent2 3 3 3 2" xfId="17042" hidden="1" xr:uid="{00000000-0005-0000-0000-0000806A0000}"/>
    <cellStyle name="40% - Accent2 3 3 3 2" xfId="17157" hidden="1" xr:uid="{00000000-0005-0000-0000-0000816A0000}"/>
    <cellStyle name="40% - Accent2 3 3 3 2" xfId="17880" hidden="1" xr:uid="{00000000-0005-0000-0000-0000826A0000}"/>
    <cellStyle name="40% - Accent2 3 3 3 2" xfId="18053" hidden="1" xr:uid="{00000000-0005-0000-0000-0000836A0000}"/>
    <cellStyle name="40% - Accent2 3 3 3 2" xfId="18446" hidden="1" xr:uid="{00000000-0005-0000-0000-0000846A0000}"/>
    <cellStyle name="40% - Accent2 3 3 3 2" xfId="18594" hidden="1" xr:uid="{00000000-0005-0000-0000-0000856A0000}"/>
    <cellStyle name="40% - Accent2 3 3 3 2" xfId="18932" hidden="1" xr:uid="{00000000-0005-0000-0000-0000866A0000}"/>
    <cellStyle name="40% - Accent2 3 3 3 2" xfId="19269" hidden="1" xr:uid="{00000000-0005-0000-0000-0000876A0000}"/>
    <cellStyle name="40% - Accent2 3 3 3 2" xfId="13501" hidden="1" xr:uid="{00000000-0005-0000-0000-0000886A0000}"/>
    <cellStyle name="40% - Accent2 3 3 3 2" xfId="7663" hidden="1" xr:uid="{00000000-0005-0000-0000-0000896A0000}"/>
    <cellStyle name="40% - Accent2 3 3 3 2" xfId="5170" hidden="1" xr:uid="{00000000-0005-0000-0000-00008A6A0000}"/>
    <cellStyle name="40% - Accent2 3 3 3 2" xfId="4526" hidden="1" xr:uid="{00000000-0005-0000-0000-00008B6A0000}"/>
    <cellStyle name="40% - Accent2 3 3 3 2" xfId="3302" hidden="1" xr:uid="{00000000-0005-0000-0000-00008C6A0000}"/>
    <cellStyle name="40% - Accent2 3 3 3 2" xfId="2734" hidden="1" xr:uid="{00000000-0005-0000-0000-00008D6A0000}"/>
    <cellStyle name="40% - Accent2 3 3 3 2" xfId="1577" hidden="1" xr:uid="{00000000-0005-0000-0000-00008E6A0000}"/>
    <cellStyle name="40% - Accent2 3 3 3 2" xfId="472" hidden="1" xr:uid="{00000000-0005-0000-0000-00008F6A0000}"/>
    <cellStyle name="40% - Accent2 3 3 3 2" xfId="19972" hidden="1" xr:uid="{00000000-0005-0000-0000-0000906A0000}"/>
    <cellStyle name="40% - Accent2 3 3 3 2" xfId="20087" hidden="1" xr:uid="{00000000-0005-0000-0000-0000916A0000}"/>
    <cellStyle name="40% - Accent2 3 3 3 2" xfId="20810" hidden="1" xr:uid="{00000000-0005-0000-0000-0000926A0000}"/>
    <cellStyle name="40% - Accent2 3 3 3 2" xfId="20983" hidden="1" xr:uid="{00000000-0005-0000-0000-0000936A0000}"/>
    <cellStyle name="40% - Accent2 3 3 3 2" xfId="21376" hidden="1" xr:uid="{00000000-0005-0000-0000-0000946A0000}"/>
    <cellStyle name="40% - Accent2 3 3 3 2" xfId="21524" hidden="1" xr:uid="{00000000-0005-0000-0000-0000956A0000}"/>
    <cellStyle name="40% - Accent2 3 3 3 2" xfId="21862" hidden="1" xr:uid="{00000000-0005-0000-0000-0000966A0000}"/>
    <cellStyle name="40% - Accent2 3 3 3 2" xfId="22199" hidden="1" xr:uid="{00000000-0005-0000-0000-0000976A0000}"/>
    <cellStyle name="40% - Accent2 3 3 3 2" xfId="22764" hidden="1" xr:uid="{00000000-0005-0000-0000-0000986A0000}"/>
    <cellStyle name="40% - Accent2 3 3 3 2" xfId="22879" hidden="1" xr:uid="{00000000-0005-0000-0000-0000996A0000}"/>
    <cellStyle name="40% - Accent2 3 3 3 2" xfId="23602" hidden="1" xr:uid="{00000000-0005-0000-0000-00009A6A0000}"/>
    <cellStyle name="40% - Accent2 3 3 3 2" xfId="23775" hidden="1" xr:uid="{00000000-0005-0000-0000-00009B6A0000}"/>
    <cellStyle name="40% - Accent2 3 3 3 2" xfId="24168" hidden="1" xr:uid="{00000000-0005-0000-0000-00009C6A0000}"/>
    <cellStyle name="40% - Accent2 3 3 3 2" xfId="24316" hidden="1" xr:uid="{00000000-0005-0000-0000-00009D6A0000}"/>
    <cellStyle name="40% - Accent2 3 3 3 2" xfId="24654" hidden="1" xr:uid="{00000000-0005-0000-0000-00009E6A0000}"/>
    <cellStyle name="40% - Accent2 3 3 3 2" xfId="24991" hidden="1" xr:uid="{00000000-0005-0000-0000-00009F6A0000}"/>
    <cellStyle name="40% - Accent2 3 3 3 2" xfId="25774" hidden="1" xr:uid="{00000000-0005-0000-0000-0000A06A0000}"/>
    <cellStyle name="40% - Accent2 3 3 3 2" xfId="25958" hidden="1" xr:uid="{00000000-0005-0000-0000-0000A16A0000}"/>
    <cellStyle name="40% - Accent2 3 3 3 2" xfId="27976" hidden="1" xr:uid="{00000000-0005-0000-0000-0000A26A0000}"/>
    <cellStyle name="40% - Accent2 3 3 3 2" xfId="28340" hidden="1" xr:uid="{00000000-0005-0000-0000-0000A36A0000}"/>
    <cellStyle name="40% - Accent2 3 3 3 2" xfId="29504" hidden="1" xr:uid="{00000000-0005-0000-0000-0000A46A0000}"/>
    <cellStyle name="40% - Accent2 3 3 3 2" xfId="29960" hidden="1" xr:uid="{00000000-0005-0000-0000-0000A56A0000}"/>
    <cellStyle name="40% - Accent2 3 3 3 2" xfId="30802" hidden="1" xr:uid="{00000000-0005-0000-0000-0000A66A0000}"/>
    <cellStyle name="40% - Accent2 3 3 3 2" xfId="31814" hidden="1" xr:uid="{00000000-0005-0000-0000-0000A76A0000}"/>
    <cellStyle name="40% - Accent2 3 3 3 2" xfId="33223" hidden="1" xr:uid="{00000000-0005-0000-0000-0000A86A0000}"/>
    <cellStyle name="40% - Accent2 3 3 3 2" xfId="33338" hidden="1" xr:uid="{00000000-0005-0000-0000-0000A96A0000}"/>
    <cellStyle name="40% - Accent2 3 3 3 2" xfId="34061" hidden="1" xr:uid="{00000000-0005-0000-0000-0000AA6A0000}"/>
    <cellStyle name="40% - Accent2 3 3 3 2" xfId="34234" hidden="1" xr:uid="{00000000-0005-0000-0000-0000AB6A0000}"/>
    <cellStyle name="40% - Accent2 3 3 3 2" xfId="34627" hidden="1" xr:uid="{00000000-0005-0000-0000-0000AC6A0000}"/>
    <cellStyle name="40% - Accent2 3 3 3 2" xfId="34775" hidden="1" xr:uid="{00000000-0005-0000-0000-0000AD6A0000}"/>
    <cellStyle name="40% - Accent2 3 3 3 2" xfId="35113" hidden="1" xr:uid="{00000000-0005-0000-0000-0000AE6A0000}"/>
    <cellStyle name="40% - Accent2 3 3 3 2" xfId="35450" hidden="1" xr:uid="{00000000-0005-0000-0000-0000AF6A0000}"/>
    <cellStyle name="40% - Accent2 3 3 3 2" xfId="36015" hidden="1" xr:uid="{00000000-0005-0000-0000-0000B06A0000}"/>
    <cellStyle name="40% - Accent2 3 3 3 2" xfId="36130" hidden="1" xr:uid="{00000000-0005-0000-0000-0000B16A0000}"/>
    <cellStyle name="40% - Accent2 3 3 3 2" xfId="36853" hidden="1" xr:uid="{00000000-0005-0000-0000-0000B26A0000}"/>
    <cellStyle name="40% - Accent2 3 3 3 2" xfId="37026" hidden="1" xr:uid="{00000000-0005-0000-0000-0000B36A0000}"/>
    <cellStyle name="40% - Accent2 3 3 3 2" xfId="37419" hidden="1" xr:uid="{00000000-0005-0000-0000-0000B46A0000}"/>
    <cellStyle name="40% - Accent2 3 3 3 2" xfId="37567" hidden="1" xr:uid="{00000000-0005-0000-0000-0000B56A0000}"/>
    <cellStyle name="40% - Accent2 3 3 3 2" xfId="37905" hidden="1" xr:uid="{00000000-0005-0000-0000-0000B66A0000}"/>
    <cellStyle name="40% - Accent2 3 3 3 2" xfId="38242" hidden="1" xr:uid="{00000000-0005-0000-0000-0000B76A0000}"/>
    <cellStyle name="40% - Accent2 3 3 3 2" xfId="32366" hidden="1" xr:uid="{00000000-0005-0000-0000-0000B86A0000}"/>
    <cellStyle name="40% - Accent2 3 3 3 2" xfId="31995" hidden="1" xr:uid="{00000000-0005-0000-0000-0000B96A0000}"/>
    <cellStyle name="40% - Accent2 3 3 3 2" xfId="29842" hidden="1" xr:uid="{00000000-0005-0000-0000-0000BA6A0000}"/>
    <cellStyle name="40% - Accent2 3 3 3 2" xfId="29310" hidden="1" xr:uid="{00000000-0005-0000-0000-0000BB6A0000}"/>
    <cellStyle name="40% - Accent2 3 3 3 2" xfId="28196" hidden="1" xr:uid="{00000000-0005-0000-0000-0000BC6A0000}"/>
    <cellStyle name="40% - Accent2 3 3 3 2" xfId="27729" hidden="1" xr:uid="{00000000-0005-0000-0000-0000BD6A0000}"/>
    <cellStyle name="40% - Accent2 3 3 3 2" xfId="26531" hidden="1" xr:uid="{00000000-0005-0000-0000-0000BE6A0000}"/>
    <cellStyle name="40% - Accent2 3 3 3 2" xfId="25472" hidden="1" xr:uid="{00000000-0005-0000-0000-0000BF6A0000}"/>
    <cellStyle name="40% - Accent2 3 3 3 2" xfId="39378" hidden="1" xr:uid="{00000000-0005-0000-0000-0000C06A0000}"/>
    <cellStyle name="40% - Accent2 3 3 3 2" xfId="39493" hidden="1" xr:uid="{00000000-0005-0000-0000-0000C16A0000}"/>
    <cellStyle name="40% - Accent2 3 3 3 2" xfId="40216" hidden="1" xr:uid="{00000000-0005-0000-0000-0000C26A0000}"/>
    <cellStyle name="40% - Accent2 3 3 3 2" xfId="40389" hidden="1" xr:uid="{00000000-0005-0000-0000-0000C36A0000}"/>
    <cellStyle name="40% - Accent2 3 3 3 2" xfId="40782" hidden="1" xr:uid="{00000000-0005-0000-0000-0000C46A0000}"/>
    <cellStyle name="40% - Accent2 3 3 3 2" xfId="40930" hidden="1" xr:uid="{00000000-0005-0000-0000-0000C56A0000}"/>
    <cellStyle name="40% - Accent2 3 3 3 2" xfId="41268" hidden="1" xr:uid="{00000000-0005-0000-0000-0000C66A0000}"/>
    <cellStyle name="40% - Accent2 3 3 3 2" xfId="41605" hidden="1" xr:uid="{00000000-0005-0000-0000-0000C76A0000}"/>
    <cellStyle name="40% - Accent2 3 3 3 2" xfId="42170" hidden="1" xr:uid="{00000000-0005-0000-0000-0000C86A0000}"/>
    <cellStyle name="40% - Accent2 3 3 3 2" xfId="42285" hidden="1" xr:uid="{00000000-0005-0000-0000-0000C96A0000}"/>
    <cellStyle name="40% - Accent2 3 3 3 2" xfId="43008" hidden="1" xr:uid="{00000000-0005-0000-0000-0000CA6A0000}"/>
    <cellStyle name="40% - Accent2 3 3 3 2" xfId="43181" hidden="1" xr:uid="{00000000-0005-0000-0000-0000CB6A0000}"/>
    <cellStyle name="40% - Accent2 3 3 3 2" xfId="43574" hidden="1" xr:uid="{00000000-0005-0000-0000-0000CC6A0000}"/>
    <cellStyle name="40% - Accent2 3 3 3 2" xfId="43722" hidden="1" xr:uid="{00000000-0005-0000-0000-0000CD6A0000}"/>
    <cellStyle name="40% - Accent2 3 3 3 2" xfId="44060" hidden="1" xr:uid="{00000000-0005-0000-0000-0000CE6A0000}"/>
    <cellStyle name="40% - Accent2 3 3 3 2" xfId="44397" hidden="1" xr:uid="{00000000-0005-0000-0000-0000CF6A0000}"/>
    <cellStyle name="40% - Accent2 3 3 3 2" xfId="38629" hidden="1" xr:uid="{00000000-0005-0000-0000-0000D06A0000}"/>
    <cellStyle name="40% - Accent2 3 3 3 2" xfId="32791" hidden="1" xr:uid="{00000000-0005-0000-0000-0000D16A0000}"/>
    <cellStyle name="40% - Accent2 3 3 3 2" xfId="30298" hidden="1" xr:uid="{00000000-0005-0000-0000-0000D26A0000}"/>
    <cellStyle name="40% - Accent2 3 3 3 2" xfId="29654" hidden="1" xr:uid="{00000000-0005-0000-0000-0000D36A0000}"/>
    <cellStyle name="40% - Accent2 3 3 3 2" xfId="28430" hidden="1" xr:uid="{00000000-0005-0000-0000-0000D46A0000}"/>
    <cellStyle name="40% - Accent2 3 3 3 2" xfId="27862" hidden="1" xr:uid="{00000000-0005-0000-0000-0000D56A0000}"/>
    <cellStyle name="40% - Accent2 3 3 3 2" xfId="26705" hidden="1" xr:uid="{00000000-0005-0000-0000-0000D66A0000}"/>
    <cellStyle name="40% - Accent2 3 3 3 2" xfId="25600" hidden="1" xr:uid="{00000000-0005-0000-0000-0000D76A0000}"/>
    <cellStyle name="40% - Accent2 3 3 3 2" xfId="45100" hidden="1" xr:uid="{00000000-0005-0000-0000-0000D86A0000}"/>
    <cellStyle name="40% - Accent2 3 3 3 2" xfId="45215" hidden="1" xr:uid="{00000000-0005-0000-0000-0000D96A0000}"/>
    <cellStyle name="40% - Accent2 3 3 3 2" xfId="45938" hidden="1" xr:uid="{00000000-0005-0000-0000-0000DA6A0000}"/>
    <cellStyle name="40% - Accent2 3 3 3 2" xfId="46111" hidden="1" xr:uid="{00000000-0005-0000-0000-0000DB6A0000}"/>
    <cellStyle name="40% - Accent2 3 3 3 2" xfId="46504" hidden="1" xr:uid="{00000000-0005-0000-0000-0000DC6A0000}"/>
    <cellStyle name="40% - Accent2 3 3 3 2" xfId="46652" hidden="1" xr:uid="{00000000-0005-0000-0000-0000DD6A0000}"/>
    <cellStyle name="40% - Accent2 3 3 3 2" xfId="46990" hidden="1" xr:uid="{00000000-0005-0000-0000-0000DE6A0000}"/>
    <cellStyle name="40% - Accent2 3 3 3 2" xfId="47327" hidden="1" xr:uid="{00000000-0005-0000-0000-0000DF6A0000}"/>
    <cellStyle name="40% - Accent2 3 3 3 2" xfId="47892" hidden="1" xr:uid="{00000000-0005-0000-0000-0000E06A0000}"/>
    <cellStyle name="40% - Accent2 3 3 3 2" xfId="48007" hidden="1" xr:uid="{00000000-0005-0000-0000-0000E16A0000}"/>
    <cellStyle name="40% - Accent2 3 3 3 2" xfId="48730" hidden="1" xr:uid="{00000000-0005-0000-0000-0000E26A0000}"/>
    <cellStyle name="40% - Accent2 3 3 3 2" xfId="48903" hidden="1" xr:uid="{00000000-0005-0000-0000-0000E36A0000}"/>
    <cellStyle name="40% - Accent2 3 3 3 2" xfId="49296" hidden="1" xr:uid="{00000000-0005-0000-0000-0000E46A0000}"/>
    <cellStyle name="40% - Accent2 3 3 3 2" xfId="49444" hidden="1" xr:uid="{00000000-0005-0000-0000-0000E56A0000}"/>
    <cellStyle name="40% - Accent2 3 3 3 2" xfId="49782" hidden="1" xr:uid="{00000000-0005-0000-0000-0000E66A0000}"/>
    <cellStyle name="40% - Accent2 3 3 3 2" xfId="50119" hidden="1" xr:uid="{00000000-0005-0000-0000-0000E76A0000}"/>
    <cellStyle name="40% - Accent2 4 2 2" xfId="648" hidden="1" xr:uid="{00000000-0005-0000-0000-0000E86A0000}"/>
    <cellStyle name="40% - Accent2 4 2 2" xfId="832" hidden="1" xr:uid="{00000000-0005-0000-0000-0000E96A0000}"/>
    <cellStyle name="40% - Accent2 4 2 2" xfId="2850" hidden="1" xr:uid="{00000000-0005-0000-0000-0000EA6A0000}"/>
    <cellStyle name="40% - Accent2 4 2 2" xfId="3214" hidden="1" xr:uid="{00000000-0005-0000-0000-0000EB6A0000}"/>
    <cellStyle name="40% - Accent2 4 2 2" xfId="4378" hidden="1" xr:uid="{00000000-0005-0000-0000-0000EC6A0000}"/>
    <cellStyle name="40% - Accent2 4 2 2" xfId="4834" hidden="1" xr:uid="{00000000-0005-0000-0000-0000ED6A0000}"/>
    <cellStyle name="40% - Accent2 4 2 2" xfId="5676" hidden="1" xr:uid="{00000000-0005-0000-0000-0000EE6A0000}"/>
    <cellStyle name="40% - Accent2 4 2 2" xfId="6688" hidden="1" xr:uid="{00000000-0005-0000-0000-0000EF6A0000}"/>
    <cellStyle name="40% - Accent2 4 2 2" xfId="8097" hidden="1" xr:uid="{00000000-0005-0000-0000-0000F06A0000}"/>
    <cellStyle name="40% - Accent2 4 2 2" xfId="8212" hidden="1" xr:uid="{00000000-0005-0000-0000-0000F16A0000}"/>
    <cellStyle name="40% - Accent2 4 2 2" xfId="8935" hidden="1" xr:uid="{00000000-0005-0000-0000-0000F26A0000}"/>
    <cellStyle name="40% - Accent2 4 2 2" xfId="9108" hidden="1" xr:uid="{00000000-0005-0000-0000-0000F36A0000}"/>
    <cellStyle name="40% - Accent2 4 2 2" xfId="9501" hidden="1" xr:uid="{00000000-0005-0000-0000-0000F46A0000}"/>
    <cellStyle name="40% - Accent2 4 2 2" xfId="9649" hidden="1" xr:uid="{00000000-0005-0000-0000-0000F56A0000}"/>
    <cellStyle name="40% - Accent2 4 2 2" xfId="9987" hidden="1" xr:uid="{00000000-0005-0000-0000-0000F66A0000}"/>
    <cellStyle name="40% - Accent2 4 2 2" xfId="10324" hidden="1" xr:uid="{00000000-0005-0000-0000-0000F76A0000}"/>
    <cellStyle name="40% - Accent2 4 2 2" xfId="10889" hidden="1" xr:uid="{00000000-0005-0000-0000-0000F86A0000}"/>
    <cellStyle name="40% - Accent2 4 2 2" xfId="11004" hidden="1" xr:uid="{00000000-0005-0000-0000-0000F96A0000}"/>
    <cellStyle name="40% - Accent2 4 2 2" xfId="11727" hidden="1" xr:uid="{00000000-0005-0000-0000-0000FA6A0000}"/>
    <cellStyle name="40% - Accent2 4 2 2" xfId="11900" hidden="1" xr:uid="{00000000-0005-0000-0000-0000FB6A0000}"/>
    <cellStyle name="40% - Accent2 4 2 2" xfId="12293" hidden="1" xr:uid="{00000000-0005-0000-0000-0000FC6A0000}"/>
    <cellStyle name="40% - Accent2 4 2 2" xfId="12441" hidden="1" xr:uid="{00000000-0005-0000-0000-0000FD6A0000}"/>
    <cellStyle name="40% - Accent2 4 2 2" xfId="12779" hidden="1" xr:uid="{00000000-0005-0000-0000-0000FE6A0000}"/>
    <cellStyle name="40% - Accent2 4 2 2" xfId="13116" hidden="1" xr:uid="{00000000-0005-0000-0000-0000FF6A0000}"/>
    <cellStyle name="40% - Accent2 4 2 2" xfId="7236" hidden="1" xr:uid="{00000000-0005-0000-0000-0000006B0000}"/>
    <cellStyle name="40% - Accent2 4 2 2" xfId="6865" hidden="1" xr:uid="{00000000-0005-0000-0000-0000016B0000}"/>
    <cellStyle name="40% - Accent2 4 2 2" xfId="4712" hidden="1" xr:uid="{00000000-0005-0000-0000-0000026B0000}"/>
    <cellStyle name="40% - Accent2 4 2 2" xfId="4180" hidden="1" xr:uid="{00000000-0005-0000-0000-0000036B0000}"/>
    <cellStyle name="40% - Accent2 4 2 2" xfId="3066" hidden="1" xr:uid="{00000000-0005-0000-0000-0000046B0000}"/>
    <cellStyle name="40% - Accent2 4 2 2" xfId="2599" hidden="1" xr:uid="{00000000-0005-0000-0000-0000056B0000}"/>
    <cellStyle name="40% - Accent2 4 2 2" xfId="1401" hidden="1" xr:uid="{00000000-0005-0000-0000-0000066B0000}"/>
    <cellStyle name="40% - Accent2 4 2 2" xfId="342" hidden="1" xr:uid="{00000000-0005-0000-0000-0000076B0000}"/>
    <cellStyle name="40% - Accent2 4 2 2" xfId="14252" hidden="1" xr:uid="{00000000-0005-0000-0000-0000086B0000}"/>
    <cellStyle name="40% - Accent2 4 2 2" xfId="14367" hidden="1" xr:uid="{00000000-0005-0000-0000-0000096B0000}"/>
    <cellStyle name="40% - Accent2 4 2 2" xfId="15090" hidden="1" xr:uid="{00000000-0005-0000-0000-00000A6B0000}"/>
    <cellStyle name="40% - Accent2 4 2 2" xfId="15263" hidden="1" xr:uid="{00000000-0005-0000-0000-00000B6B0000}"/>
    <cellStyle name="40% - Accent2 4 2 2" xfId="15656" hidden="1" xr:uid="{00000000-0005-0000-0000-00000C6B0000}"/>
    <cellStyle name="40% - Accent2 4 2 2" xfId="15804" hidden="1" xr:uid="{00000000-0005-0000-0000-00000D6B0000}"/>
    <cellStyle name="40% - Accent2 4 2 2" xfId="16142" hidden="1" xr:uid="{00000000-0005-0000-0000-00000E6B0000}"/>
    <cellStyle name="40% - Accent2 4 2 2" xfId="16479" hidden="1" xr:uid="{00000000-0005-0000-0000-00000F6B0000}"/>
    <cellStyle name="40% - Accent2 4 2 2" xfId="17044" hidden="1" xr:uid="{00000000-0005-0000-0000-0000106B0000}"/>
    <cellStyle name="40% - Accent2 4 2 2" xfId="17159" hidden="1" xr:uid="{00000000-0005-0000-0000-0000116B0000}"/>
    <cellStyle name="40% - Accent2 4 2 2" xfId="17882" hidden="1" xr:uid="{00000000-0005-0000-0000-0000126B0000}"/>
    <cellStyle name="40% - Accent2 4 2 2" xfId="18055" hidden="1" xr:uid="{00000000-0005-0000-0000-0000136B0000}"/>
    <cellStyle name="40% - Accent2 4 2 2" xfId="18448" hidden="1" xr:uid="{00000000-0005-0000-0000-0000146B0000}"/>
    <cellStyle name="40% - Accent2 4 2 2" xfId="18596" hidden="1" xr:uid="{00000000-0005-0000-0000-0000156B0000}"/>
    <cellStyle name="40% - Accent2 4 2 2" xfId="18934" hidden="1" xr:uid="{00000000-0005-0000-0000-0000166B0000}"/>
    <cellStyle name="40% - Accent2 4 2 2" xfId="19271" hidden="1" xr:uid="{00000000-0005-0000-0000-0000176B0000}"/>
    <cellStyle name="40% - Accent2 4 2 2" xfId="13499" hidden="1" xr:uid="{00000000-0005-0000-0000-0000186B0000}"/>
    <cellStyle name="40% - Accent2 4 2 2" xfId="7661" hidden="1" xr:uid="{00000000-0005-0000-0000-0000196B0000}"/>
    <cellStyle name="40% - Accent2 4 2 2" xfId="5167" hidden="1" xr:uid="{00000000-0005-0000-0000-00001A6B0000}"/>
    <cellStyle name="40% - Accent2 4 2 2" xfId="4523" hidden="1" xr:uid="{00000000-0005-0000-0000-00001B6B0000}"/>
    <cellStyle name="40% - Accent2 4 2 2" xfId="3300" hidden="1" xr:uid="{00000000-0005-0000-0000-00001C6B0000}"/>
    <cellStyle name="40% - Accent2 4 2 2" xfId="2731" hidden="1" xr:uid="{00000000-0005-0000-0000-00001D6B0000}"/>
    <cellStyle name="40% - Accent2 4 2 2" xfId="1575" hidden="1" xr:uid="{00000000-0005-0000-0000-00001E6B0000}"/>
    <cellStyle name="40% - Accent2 4 2 2" xfId="470" hidden="1" xr:uid="{00000000-0005-0000-0000-00001F6B0000}"/>
    <cellStyle name="40% - Accent2 4 2 2" xfId="19974" hidden="1" xr:uid="{00000000-0005-0000-0000-0000206B0000}"/>
    <cellStyle name="40% - Accent2 4 2 2" xfId="20089" hidden="1" xr:uid="{00000000-0005-0000-0000-0000216B0000}"/>
    <cellStyle name="40% - Accent2 4 2 2" xfId="20812" hidden="1" xr:uid="{00000000-0005-0000-0000-0000226B0000}"/>
    <cellStyle name="40% - Accent2 4 2 2" xfId="20985" hidden="1" xr:uid="{00000000-0005-0000-0000-0000236B0000}"/>
    <cellStyle name="40% - Accent2 4 2 2" xfId="21378" hidden="1" xr:uid="{00000000-0005-0000-0000-0000246B0000}"/>
    <cellStyle name="40% - Accent2 4 2 2" xfId="21526" hidden="1" xr:uid="{00000000-0005-0000-0000-0000256B0000}"/>
    <cellStyle name="40% - Accent2 4 2 2" xfId="21864" hidden="1" xr:uid="{00000000-0005-0000-0000-0000266B0000}"/>
    <cellStyle name="40% - Accent2 4 2 2" xfId="22201" hidden="1" xr:uid="{00000000-0005-0000-0000-0000276B0000}"/>
    <cellStyle name="40% - Accent2 4 2 2" xfId="22766" hidden="1" xr:uid="{00000000-0005-0000-0000-0000286B0000}"/>
    <cellStyle name="40% - Accent2 4 2 2" xfId="22881" hidden="1" xr:uid="{00000000-0005-0000-0000-0000296B0000}"/>
    <cellStyle name="40% - Accent2 4 2 2" xfId="23604" hidden="1" xr:uid="{00000000-0005-0000-0000-00002A6B0000}"/>
    <cellStyle name="40% - Accent2 4 2 2" xfId="23777" hidden="1" xr:uid="{00000000-0005-0000-0000-00002B6B0000}"/>
    <cellStyle name="40% - Accent2 4 2 2" xfId="24170" hidden="1" xr:uid="{00000000-0005-0000-0000-00002C6B0000}"/>
    <cellStyle name="40% - Accent2 4 2 2" xfId="24318" hidden="1" xr:uid="{00000000-0005-0000-0000-00002D6B0000}"/>
    <cellStyle name="40% - Accent2 4 2 2" xfId="24656" hidden="1" xr:uid="{00000000-0005-0000-0000-00002E6B0000}"/>
    <cellStyle name="40% - Accent2 4 2 2" xfId="24993" hidden="1" xr:uid="{00000000-0005-0000-0000-00002F6B0000}"/>
    <cellStyle name="40% - Accent2 4 2 2" xfId="25776" hidden="1" xr:uid="{00000000-0005-0000-0000-0000306B0000}"/>
    <cellStyle name="40% - Accent2 4 2 2" xfId="25960" hidden="1" xr:uid="{00000000-0005-0000-0000-0000316B0000}"/>
    <cellStyle name="40% - Accent2 4 2 2" xfId="27978" hidden="1" xr:uid="{00000000-0005-0000-0000-0000326B0000}"/>
    <cellStyle name="40% - Accent2 4 2 2" xfId="28342" hidden="1" xr:uid="{00000000-0005-0000-0000-0000336B0000}"/>
    <cellStyle name="40% - Accent2 4 2 2" xfId="29506" hidden="1" xr:uid="{00000000-0005-0000-0000-0000346B0000}"/>
    <cellStyle name="40% - Accent2 4 2 2" xfId="29962" hidden="1" xr:uid="{00000000-0005-0000-0000-0000356B0000}"/>
    <cellStyle name="40% - Accent2 4 2 2" xfId="30804" hidden="1" xr:uid="{00000000-0005-0000-0000-0000366B0000}"/>
    <cellStyle name="40% - Accent2 4 2 2" xfId="31816" hidden="1" xr:uid="{00000000-0005-0000-0000-0000376B0000}"/>
    <cellStyle name="40% - Accent2 4 2 2" xfId="33225" hidden="1" xr:uid="{00000000-0005-0000-0000-0000386B0000}"/>
    <cellStyle name="40% - Accent2 4 2 2" xfId="33340" hidden="1" xr:uid="{00000000-0005-0000-0000-0000396B0000}"/>
    <cellStyle name="40% - Accent2 4 2 2" xfId="34063" hidden="1" xr:uid="{00000000-0005-0000-0000-00003A6B0000}"/>
    <cellStyle name="40% - Accent2 4 2 2" xfId="34236" hidden="1" xr:uid="{00000000-0005-0000-0000-00003B6B0000}"/>
    <cellStyle name="40% - Accent2 4 2 2" xfId="34629" hidden="1" xr:uid="{00000000-0005-0000-0000-00003C6B0000}"/>
    <cellStyle name="40% - Accent2 4 2 2" xfId="34777" hidden="1" xr:uid="{00000000-0005-0000-0000-00003D6B0000}"/>
    <cellStyle name="40% - Accent2 4 2 2" xfId="35115" hidden="1" xr:uid="{00000000-0005-0000-0000-00003E6B0000}"/>
    <cellStyle name="40% - Accent2 4 2 2" xfId="35452" hidden="1" xr:uid="{00000000-0005-0000-0000-00003F6B0000}"/>
    <cellStyle name="40% - Accent2 4 2 2" xfId="36017" hidden="1" xr:uid="{00000000-0005-0000-0000-0000406B0000}"/>
    <cellStyle name="40% - Accent2 4 2 2" xfId="36132" hidden="1" xr:uid="{00000000-0005-0000-0000-0000416B0000}"/>
    <cellStyle name="40% - Accent2 4 2 2" xfId="36855" hidden="1" xr:uid="{00000000-0005-0000-0000-0000426B0000}"/>
    <cellStyle name="40% - Accent2 4 2 2" xfId="37028" hidden="1" xr:uid="{00000000-0005-0000-0000-0000436B0000}"/>
    <cellStyle name="40% - Accent2 4 2 2" xfId="37421" hidden="1" xr:uid="{00000000-0005-0000-0000-0000446B0000}"/>
    <cellStyle name="40% - Accent2 4 2 2" xfId="37569" hidden="1" xr:uid="{00000000-0005-0000-0000-0000456B0000}"/>
    <cellStyle name="40% - Accent2 4 2 2" xfId="37907" hidden="1" xr:uid="{00000000-0005-0000-0000-0000466B0000}"/>
    <cellStyle name="40% - Accent2 4 2 2" xfId="38244" hidden="1" xr:uid="{00000000-0005-0000-0000-0000476B0000}"/>
    <cellStyle name="40% - Accent2 4 2 2" xfId="32364" hidden="1" xr:uid="{00000000-0005-0000-0000-0000486B0000}"/>
    <cellStyle name="40% - Accent2 4 2 2" xfId="31993" hidden="1" xr:uid="{00000000-0005-0000-0000-0000496B0000}"/>
    <cellStyle name="40% - Accent2 4 2 2" xfId="29840" hidden="1" xr:uid="{00000000-0005-0000-0000-00004A6B0000}"/>
    <cellStyle name="40% - Accent2 4 2 2" xfId="29308" hidden="1" xr:uid="{00000000-0005-0000-0000-00004B6B0000}"/>
    <cellStyle name="40% - Accent2 4 2 2" xfId="28194" hidden="1" xr:uid="{00000000-0005-0000-0000-00004C6B0000}"/>
    <cellStyle name="40% - Accent2 4 2 2" xfId="27727" hidden="1" xr:uid="{00000000-0005-0000-0000-00004D6B0000}"/>
    <cellStyle name="40% - Accent2 4 2 2" xfId="26529" hidden="1" xr:uid="{00000000-0005-0000-0000-00004E6B0000}"/>
    <cellStyle name="40% - Accent2 4 2 2" xfId="25470" hidden="1" xr:uid="{00000000-0005-0000-0000-00004F6B0000}"/>
    <cellStyle name="40% - Accent2 4 2 2" xfId="39380" hidden="1" xr:uid="{00000000-0005-0000-0000-0000506B0000}"/>
    <cellStyle name="40% - Accent2 4 2 2" xfId="39495" hidden="1" xr:uid="{00000000-0005-0000-0000-0000516B0000}"/>
    <cellStyle name="40% - Accent2 4 2 2" xfId="40218" hidden="1" xr:uid="{00000000-0005-0000-0000-0000526B0000}"/>
    <cellStyle name="40% - Accent2 4 2 2" xfId="40391" hidden="1" xr:uid="{00000000-0005-0000-0000-0000536B0000}"/>
    <cellStyle name="40% - Accent2 4 2 2" xfId="40784" hidden="1" xr:uid="{00000000-0005-0000-0000-0000546B0000}"/>
    <cellStyle name="40% - Accent2 4 2 2" xfId="40932" hidden="1" xr:uid="{00000000-0005-0000-0000-0000556B0000}"/>
    <cellStyle name="40% - Accent2 4 2 2" xfId="41270" hidden="1" xr:uid="{00000000-0005-0000-0000-0000566B0000}"/>
    <cellStyle name="40% - Accent2 4 2 2" xfId="41607" hidden="1" xr:uid="{00000000-0005-0000-0000-0000576B0000}"/>
    <cellStyle name="40% - Accent2 4 2 2" xfId="42172" hidden="1" xr:uid="{00000000-0005-0000-0000-0000586B0000}"/>
    <cellStyle name="40% - Accent2 4 2 2" xfId="42287" hidden="1" xr:uid="{00000000-0005-0000-0000-0000596B0000}"/>
    <cellStyle name="40% - Accent2 4 2 2" xfId="43010" hidden="1" xr:uid="{00000000-0005-0000-0000-00005A6B0000}"/>
    <cellStyle name="40% - Accent2 4 2 2" xfId="43183" hidden="1" xr:uid="{00000000-0005-0000-0000-00005B6B0000}"/>
    <cellStyle name="40% - Accent2 4 2 2" xfId="43576" hidden="1" xr:uid="{00000000-0005-0000-0000-00005C6B0000}"/>
    <cellStyle name="40% - Accent2 4 2 2" xfId="43724" hidden="1" xr:uid="{00000000-0005-0000-0000-00005D6B0000}"/>
    <cellStyle name="40% - Accent2 4 2 2" xfId="44062" hidden="1" xr:uid="{00000000-0005-0000-0000-00005E6B0000}"/>
    <cellStyle name="40% - Accent2 4 2 2" xfId="44399" hidden="1" xr:uid="{00000000-0005-0000-0000-00005F6B0000}"/>
    <cellStyle name="40% - Accent2 4 2 2" xfId="38627" hidden="1" xr:uid="{00000000-0005-0000-0000-0000606B0000}"/>
    <cellStyle name="40% - Accent2 4 2 2" xfId="32789" hidden="1" xr:uid="{00000000-0005-0000-0000-0000616B0000}"/>
    <cellStyle name="40% - Accent2 4 2 2" xfId="30295" hidden="1" xr:uid="{00000000-0005-0000-0000-0000626B0000}"/>
    <cellStyle name="40% - Accent2 4 2 2" xfId="29651" hidden="1" xr:uid="{00000000-0005-0000-0000-0000636B0000}"/>
    <cellStyle name="40% - Accent2 4 2 2" xfId="28428" hidden="1" xr:uid="{00000000-0005-0000-0000-0000646B0000}"/>
    <cellStyle name="40% - Accent2 4 2 2" xfId="27859" hidden="1" xr:uid="{00000000-0005-0000-0000-0000656B0000}"/>
    <cellStyle name="40% - Accent2 4 2 2" xfId="26703" hidden="1" xr:uid="{00000000-0005-0000-0000-0000666B0000}"/>
    <cellStyle name="40% - Accent2 4 2 2" xfId="25598" hidden="1" xr:uid="{00000000-0005-0000-0000-0000676B0000}"/>
    <cellStyle name="40% - Accent2 4 2 2" xfId="45102" hidden="1" xr:uid="{00000000-0005-0000-0000-0000686B0000}"/>
    <cellStyle name="40% - Accent2 4 2 2" xfId="45217" hidden="1" xr:uid="{00000000-0005-0000-0000-0000696B0000}"/>
    <cellStyle name="40% - Accent2 4 2 2" xfId="45940" hidden="1" xr:uid="{00000000-0005-0000-0000-00006A6B0000}"/>
    <cellStyle name="40% - Accent2 4 2 2" xfId="46113" hidden="1" xr:uid="{00000000-0005-0000-0000-00006B6B0000}"/>
    <cellStyle name="40% - Accent2 4 2 2" xfId="46506" hidden="1" xr:uid="{00000000-0005-0000-0000-00006C6B0000}"/>
    <cellStyle name="40% - Accent2 4 2 2" xfId="46654" hidden="1" xr:uid="{00000000-0005-0000-0000-00006D6B0000}"/>
    <cellStyle name="40% - Accent2 4 2 2" xfId="46992" hidden="1" xr:uid="{00000000-0005-0000-0000-00006E6B0000}"/>
    <cellStyle name="40% - Accent2 4 2 2" xfId="47329" hidden="1" xr:uid="{00000000-0005-0000-0000-00006F6B0000}"/>
    <cellStyle name="40% - Accent2 4 2 2" xfId="47894" hidden="1" xr:uid="{00000000-0005-0000-0000-0000706B0000}"/>
    <cellStyle name="40% - Accent2 4 2 2" xfId="48009" hidden="1" xr:uid="{00000000-0005-0000-0000-0000716B0000}"/>
    <cellStyle name="40% - Accent2 4 2 2" xfId="48732" hidden="1" xr:uid="{00000000-0005-0000-0000-0000726B0000}"/>
    <cellStyle name="40% - Accent2 4 2 2" xfId="48905" hidden="1" xr:uid="{00000000-0005-0000-0000-0000736B0000}"/>
    <cellStyle name="40% - Accent2 4 2 2" xfId="49298" hidden="1" xr:uid="{00000000-0005-0000-0000-0000746B0000}"/>
    <cellStyle name="40% - Accent2 4 2 2" xfId="49446" hidden="1" xr:uid="{00000000-0005-0000-0000-0000756B0000}"/>
    <cellStyle name="40% - Accent2 4 2 2" xfId="49784" hidden="1" xr:uid="{00000000-0005-0000-0000-0000766B0000}"/>
    <cellStyle name="40% - Accent2 4 2 2" xfId="50121" hidden="1" xr:uid="{00000000-0005-0000-0000-0000776B0000}"/>
    <cellStyle name="40% - Accent2 4 3" xfId="610" hidden="1" xr:uid="{00000000-0005-0000-0000-0000786B0000}"/>
    <cellStyle name="40% - Accent2 4 3" xfId="794" hidden="1" xr:uid="{00000000-0005-0000-0000-0000796B0000}"/>
    <cellStyle name="40% - Accent2 4 3" xfId="2812" hidden="1" xr:uid="{00000000-0005-0000-0000-00007A6B0000}"/>
    <cellStyle name="40% - Accent2 4 3" xfId="3176" hidden="1" xr:uid="{00000000-0005-0000-0000-00007B6B0000}"/>
    <cellStyle name="40% - Accent2 4 3" xfId="4340" hidden="1" xr:uid="{00000000-0005-0000-0000-00007C6B0000}"/>
    <cellStyle name="40% - Accent2 4 3" xfId="4796" hidden="1" xr:uid="{00000000-0005-0000-0000-00007D6B0000}"/>
    <cellStyle name="40% - Accent2 4 3" xfId="5638" hidden="1" xr:uid="{00000000-0005-0000-0000-00007E6B0000}"/>
    <cellStyle name="40% - Accent2 4 3" xfId="6650" hidden="1" xr:uid="{00000000-0005-0000-0000-00007F6B0000}"/>
    <cellStyle name="40% - Accent2 4 3" xfId="8059" hidden="1" xr:uid="{00000000-0005-0000-0000-0000806B0000}"/>
    <cellStyle name="40% - Accent2 4 3" xfId="8174" hidden="1" xr:uid="{00000000-0005-0000-0000-0000816B0000}"/>
    <cellStyle name="40% - Accent2 4 3" xfId="8897" hidden="1" xr:uid="{00000000-0005-0000-0000-0000826B0000}"/>
    <cellStyle name="40% - Accent2 4 3" xfId="9070" hidden="1" xr:uid="{00000000-0005-0000-0000-0000836B0000}"/>
    <cellStyle name="40% - Accent2 4 3" xfId="9463" hidden="1" xr:uid="{00000000-0005-0000-0000-0000846B0000}"/>
    <cellStyle name="40% - Accent2 4 3" xfId="9611" hidden="1" xr:uid="{00000000-0005-0000-0000-0000856B0000}"/>
    <cellStyle name="40% - Accent2 4 3" xfId="9949" hidden="1" xr:uid="{00000000-0005-0000-0000-0000866B0000}"/>
    <cellStyle name="40% - Accent2 4 3" xfId="10286" hidden="1" xr:uid="{00000000-0005-0000-0000-0000876B0000}"/>
    <cellStyle name="40% - Accent2 4 3" xfId="10851" hidden="1" xr:uid="{00000000-0005-0000-0000-0000886B0000}"/>
    <cellStyle name="40% - Accent2 4 3" xfId="10966" hidden="1" xr:uid="{00000000-0005-0000-0000-0000896B0000}"/>
    <cellStyle name="40% - Accent2 4 3" xfId="11689" hidden="1" xr:uid="{00000000-0005-0000-0000-00008A6B0000}"/>
    <cellStyle name="40% - Accent2 4 3" xfId="11862" hidden="1" xr:uid="{00000000-0005-0000-0000-00008B6B0000}"/>
    <cellStyle name="40% - Accent2 4 3" xfId="12255" hidden="1" xr:uid="{00000000-0005-0000-0000-00008C6B0000}"/>
    <cellStyle name="40% - Accent2 4 3" xfId="12403" hidden="1" xr:uid="{00000000-0005-0000-0000-00008D6B0000}"/>
    <cellStyle name="40% - Accent2 4 3" xfId="12741" hidden="1" xr:uid="{00000000-0005-0000-0000-00008E6B0000}"/>
    <cellStyle name="40% - Accent2 4 3" xfId="13078" hidden="1" xr:uid="{00000000-0005-0000-0000-00008F6B0000}"/>
    <cellStyle name="40% - Accent2 4 3" xfId="7275" hidden="1" xr:uid="{00000000-0005-0000-0000-0000906B0000}"/>
    <cellStyle name="40% - Accent2 4 3" xfId="6903" hidden="1" xr:uid="{00000000-0005-0000-0000-0000916B0000}"/>
    <cellStyle name="40% - Accent2 4 3" xfId="4751" hidden="1" xr:uid="{00000000-0005-0000-0000-0000926B0000}"/>
    <cellStyle name="40% - Accent2 4 3" xfId="4218" hidden="1" xr:uid="{00000000-0005-0000-0000-0000936B0000}"/>
    <cellStyle name="40% - Accent2 4 3" xfId="3106" hidden="1" xr:uid="{00000000-0005-0000-0000-0000946B0000}"/>
    <cellStyle name="40% - Accent2 4 3" xfId="2637" hidden="1" xr:uid="{00000000-0005-0000-0000-0000956B0000}"/>
    <cellStyle name="40% - Accent2 4 3" xfId="1445" hidden="1" xr:uid="{00000000-0005-0000-0000-0000966B0000}"/>
    <cellStyle name="40% - Accent2 4 3" xfId="398" hidden="1" xr:uid="{00000000-0005-0000-0000-0000976B0000}"/>
    <cellStyle name="40% - Accent2 4 3" xfId="14214" hidden="1" xr:uid="{00000000-0005-0000-0000-0000986B0000}"/>
    <cellStyle name="40% - Accent2 4 3" xfId="14329" hidden="1" xr:uid="{00000000-0005-0000-0000-0000996B0000}"/>
    <cellStyle name="40% - Accent2 4 3" xfId="15052" hidden="1" xr:uid="{00000000-0005-0000-0000-00009A6B0000}"/>
    <cellStyle name="40% - Accent2 4 3" xfId="15225" hidden="1" xr:uid="{00000000-0005-0000-0000-00009B6B0000}"/>
    <cellStyle name="40% - Accent2 4 3" xfId="15618" hidden="1" xr:uid="{00000000-0005-0000-0000-00009C6B0000}"/>
    <cellStyle name="40% - Accent2 4 3" xfId="15766" hidden="1" xr:uid="{00000000-0005-0000-0000-00009D6B0000}"/>
    <cellStyle name="40% - Accent2 4 3" xfId="16104" hidden="1" xr:uid="{00000000-0005-0000-0000-00009E6B0000}"/>
    <cellStyle name="40% - Accent2 4 3" xfId="16441" hidden="1" xr:uid="{00000000-0005-0000-0000-00009F6B0000}"/>
    <cellStyle name="40% - Accent2 4 3" xfId="17006" hidden="1" xr:uid="{00000000-0005-0000-0000-0000A06B0000}"/>
    <cellStyle name="40% - Accent2 4 3" xfId="17121" hidden="1" xr:uid="{00000000-0005-0000-0000-0000A16B0000}"/>
    <cellStyle name="40% - Accent2 4 3" xfId="17844" hidden="1" xr:uid="{00000000-0005-0000-0000-0000A26B0000}"/>
    <cellStyle name="40% - Accent2 4 3" xfId="18017" hidden="1" xr:uid="{00000000-0005-0000-0000-0000A36B0000}"/>
    <cellStyle name="40% - Accent2 4 3" xfId="18410" hidden="1" xr:uid="{00000000-0005-0000-0000-0000A46B0000}"/>
    <cellStyle name="40% - Accent2 4 3" xfId="18558" hidden="1" xr:uid="{00000000-0005-0000-0000-0000A56B0000}"/>
    <cellStyle name="40% - Accent2 4 3" xfId="18896" hidden="1" xr:uid="{00000000-0005-0000-0000-0000A66B0000}"/>
    <cellStyle name="40% - Accent2 4 3" xfId="19233" hidden="1" xr:uid="{00000000-0005-0000-0000-0000A76B0000}"/>
    <cellStyle name="40% - Accent2 4 3" xfId="13538" hidden="1" xr:uid="{00000000-0005-0000-0000-0000A86B0000}"/>
    <cellStyle name="40% - Accent2 4 3" xfId="7699" hidden="1" xr:uid="{00000000-0005-0000-0000-0000A96B0000}"/>
    <cellStyle name="40% - Accent2 4 3" xfId="5210" hidden="1" xr:uid="{00000000-0005-0000-0000-0000AA6B0000}"/>
    <cellStyle name="40% - Accent2 4 3" xfId="4571" hidden="1" xr:uid="{00000000-0005-0000-0000-0000AB6B0000}"/>
    <cellStyle name="40% - Accent2 4 3" xfId="3338" hidden="1" xr:uid="{00000000-0005-0000-0000-0000AC6B0000}"/>
    <cellStyle name="40% - Accent2 4 3" xfId="2772" hidden="1" xr:uid="{00000000-0005-0000-0000-0000AD6B0000}"/>
    <cellStyle name="40% - Accent2 4 3" xfId="1617" hidden="1" xr:uid="{00000000-0005-0000-0000-0000AE6B0000}"/>
    <cellStyle name="40% - Accent2 4 3" xfId="514" hidden="1" xr:uid="{00000000-0005-0000-0000-0000AF6B0000}"/>
    <cellStyle name="40% - Accent2 4 3" xfId="19936" hidden="1" xr:uid="{00000000-0005-0000-0000-0000B06B0000}"/>
    <cellStyle name="40% - Accent2 4 3" xfId="20051" hidden="1" xr:uid="{00000000-0005-0000-0000-0000B16B0000}"/>
    <cellStyle name="40% - Accent2 4 3" xfId="20774" hidden="1" xr:uid="{00000000-0005-0000-0000-0000B26B0000}"/>
    <cellStyle name="40% - Accent2 4 3" xfId="20947" hidden="1" xr:uid="{00000000-0005-0000-0000-0000B36B0000}"/>
    <cellStyle name="40% - Accent2 4 3" xfId="21340" hidden="1" xr:uid="{00000000-0005-0000-0000-0000B46B0000}"/>
    <cellStyle name="40% - Accent2 4 3" xfId="21488" hidden="1" xr:uid="{00000000-0005-0000-0000-0000B56B0000}"/>
    <cellStyle name="40% - Accent2 4 3" xfId="21826" hidden="1" xr:uid="{00000000-0005-0000-0000-0000B66B0000}"/>
    <cellStyle name="40% - Accent2 4 3" xfId="22163" hidden="1" xr:uid="{00000000-0005-0000-0000-0000B76B0000}"/>
    <cellStyle name="40% - Accent2 4 3" xfId="22728" hidden="1" xr:uid="{00000000-0005-0000-0000-0000B86B0000}"/>
    <cellStyle name="40% - Accent2 4 3" xfId="22843" hidden="1" xr:uid="{00000000-0005-0000-0000-0000B96B0000}"/>
    <cellStyle name="40% - Accent2 4 3" xfId="23566" hidden="1" xr:uid="{00000000-0005-0000-0000-0000BA6B0000}"/>
    <cellStyle name="40% - Accent2 4 3" xfId="23739" hidden="1" xr:uid="{00000000-0005-0000-0000-0000BB6B0000}"/>
    <cellStyle name="40% - Accent2 4 3" xfId="24132" hidden="1" xr:uid="{00000000-0005-0000-0000-0000BC6B0000}"/>
    <cellStyle name="40% - Accent2 4 3" xfId="24280" hidden="1" xr:uid="{00000000-0005-0000-0000-0000BD6B0000}"/>
    <cellStyle name="40% - Accent2 4 3" xfId="24618" hidden="1" xr:uid="{00000000-0005-0000-0000-0000BE6B0000}"/>
    <cellStyle name="40% - Accent2 4 3" xfId="24955" hidden="1" xr:uid="{00000000-0005-0000-0000-0000BF6B0000}"/>
    <cellStyle name="40% - Accent2 4 3" xfId="25738" hidden="1" xr:uid="{00000000-0005-0000-0000-0000C06B0000}"/>
    <cellStyle name="40% - Accent2 4 3" xfId="25922" hidden="1" xr:uid="{00000000-0005-0000-0000-0000C16B0000}"/>
    <cellStyle name="40% - Accent2 4 3" xfId="27940" hidden="1" xr:uid="{00000000-0005-0000-0000-0000C26B0000}"/>
    <cellStyle name="40% - Accent2 4 3" xfId="28304" hidden="1" xr:uid="{00000000-0005-0000-0000-0000C36B0000}"/>
    <cellStyle name="40% - Accent2 4 3" xfId="29468" hidden="1" xr:uid="{00000000-0005-0000-0000-0000C46B0000}"/>
    <cellStyle name="40% - Accent2 4 3" xfId="29924" hidden="1" xr:uid="{00000000-0005-0000-0000-0000C56B0000}"/>
    <cellStyle name="40% - Accent2 4 3" xfId="30766" hidden="1" xr:uid="{00000000-0005-0000-0000-0000C66B0000}"/>
    <cellStyle name="40% - Accent2 4 3" xfId="31778" hidden="1" xr:uid="{00000000-0005-0000-0000-0000C76B0000}"/>
    <cellStyle name="40% - Accent2 4 3" xfId="33187" hidden="1" xr:uid="{00000000-0005-0000-0000-0000C86B0000}"/>
    <cellStyle name="40% - Accent2 4 3" xfId="33302" hidden="1" xr:uid="{00000000-0005-0000-0000-0000C96B0000}"/>
    <cellStyle name="40% - Accent2 4 3" xfId="34025" hidden="1" xr:uid="{00000000-0005-0000-0000-0000CA6B0000}"/>
    <cellStyle name="40% - Accent2 4 3" xfId="34198" hidden="1" xr:uid="{00000000-0005-0000-0000-0000CB6B0000}"/>
    <cellStyle name="40% - Accent2 4 3" xfId="34591" hidden="1" xr:uid="{00000000-0005-0000-0000-0000CC6B0000}"/>
    <cellStyle name="40% - Accent2 4 3" xfId="34739" hidden="1" xr:uid="{00000000-0005-0000-0000-0000CD6B0000}"/>
    <cellStyle name="40% - Accent2 4 3" xfId="35077" hidden="1" xr:uid="{00000000-0005-0000-0000-0000CE6B0000}"/>
    <cellStyle name="40% - Accent2 4 3" xfId="35414" hidden="1" xr:uid="{00000000-0005-0000-0000-0000CF6B0000}"/>
    <cellStyle name="40% - Accent2 4 3" xfId="35979" hidden="1" xr:uid="{00000000-0005-0000-0000-0000D06B0000}"/>
    <cellStyle name="40% - Accent2 4 3" xfId="36094" hidden="1" xr:uid="{00000000-0005-0000-0000-0000D16B0000}"/>
    <cellStyle name="40% - Accent2 4 3" xfId="36817" hidden="1" xr:uid="{00000000-0005-0000-0000-0000D26B0000}"/>
    <cellStyle name="40% - Accent2 4 3" xfId="36990" hidden="1" xr:uid="{00000000-0005-0000-0000-0000D36B0000}"/>
    <cellStyle name="40% - Accent2 4 3" xfId="37383" hidden="1" xr:uid="{00000000-0005-0000-0000-0000D46B0000}"/>
    <cellStyle name="40% - Accent2 4 3" xfId="37531" hidden="1" xr:uid="{00000000-0005-0000-0000-0000D56B0000}"/>
    <cellStyle name="40% - Accent2 4 3" xfId="37869" hidden="1" xr:uid="{00000000-0005-0000-0000-0000D66B0000}"/>
    <cellStyle name="40% - Accent2 4 3" xfId="38206" hidden="1" xr:uid="{00000000-0005-0000-0000-0000D76B0000}"/>
    <cellStyle name="40% - Accent2 4 3" xfId="32403" hidden="1" xr:uid="{00000000-0005-0000-0000-0000D86B0000}"/>
    <cellStyle name="40% - Accent2 4 3" xfId="32031" hidden="1" xr:uid="{00000000-0005-0000-0000-0000D96B0000}"/>
    <cellStyle name="40% - Accent2 4 3" xfId="29879" hidden="1" xr:uid="{00000000-0005-0000-0000-0000DA6B0000}"/>
    <cellStyle name="40% - Accent2 4 3" xfId="29346" hidden="1" xr:uid="{00000000-0005-0000-0000-0000DB6B0000}"/>
    <cellStyle name="40% - Accent2 4 3" xfId="28234" hidden="1" xr:uid="{00000000-0005-0000-0000-0000DC6B0000}"/>
    <cellStyle name="40% - Accent2 4 3" xfId="27765" hidden="1" xr:uid="{00000000-0005-0000-0000-0000DD6B0000}"/>
    <cellStyle name="40% - Accent2 4 3" xfId="26573" hidden="1" xr:uid="{00000000-0005-0000-0000-0000DE6B0000}"/>
    <cellStyle name="40% - Accent2 4 3" xfId="25526" hidden="1" xr:uid="{00000000-0005-0000-0000-0000DF6B0000}"/>
    <cellStyle name="40% - Accent2 4 3" xfId="39342" hidden="1" xr:uid="{00000000-0005-0000-0000-0000E06B0000}"/>
    <cellStyle name="40% - Accent2 4 3" xfId="39457" hidden="1" xr:uid="{00000000-0005-0000-0000-0000E16B0000}"/>
    <cellStyle name="40% - Accent2 4 3" xfId="40180" hidden="1" xr:uid="{00000000-0005-0000-0000-0000E26B0000}"/>
    <cellStyle name="40% - Accent2 4 3" xfId="40353" hidden="1" xr:uid="{00000000-0005-0000-0000-0000E36B0000}"/>
    <cellStyle name="40% - Accent2 4 3" xfId="40746" hidden="1" xr:uid="{00000000-0005-0000-0000-0000E46B0000}"/>
    <cellStyle name="40% - Accent2 4 3" xfId="40894" hidden="1" xr:uid="{00000000-0005-0000-0000-0000E56B0000}"/>
    <cellStyle name="40% - Accent2 4 3" xfId="41232" hidden="1" xr:uid="{00000000-0005-0000-0000-0000E66B0000}"/>
    <cellStyle name="40% - Accent2 4 3" xfId="41569" hidden="1" xr:uid="{00000000-0005-0000-0000-0000E76B0000}"/>
    <cellStyle name="40% - Accent2 4 3" xfId="42134" hidden="1" xr:uid="{00000000-0005-0000-0000-0000E86B0000}"/>
    <cellStyle name="40% - Accent2 4 3" xfId="42249" hidden="1" xr:uid="{00000000-0005-0000-0000-0000E96B0000}"/>
    <cellStyle name="40% - Accent2 4 3" xfId="42972" hidden="1" xr:uid="{00000000-0005-0000-0000-0000EA6B0000}"/>
    <cellStyle name="40% - Accent2 4 3" xfId="43145" hidden="1" xr:uid="{00000000-0005-0000-0000-0000EB6B0000}"/>
    <cellStyle name="40% - Accent2 4 3" xfId="43538" hidden="1" xr:uid="{00000000-0005-0000-0000-0000EC6B0000}"/>
    <cellStyle name="40% - Accent2 4 3" xfId="43686" hidden="1" xr:uid="{00000000-0005-0000-0000-0000ED6B0000}"/>
    <cellStyle name="40% - Accent2 4 3" xfId="44024" hidden="1" xr:uid="{00000000-0005-0000-0000-0000EE6B0000}"/>
    <cellStyle name="40% - Accent2 4 3" xfId="44361" hidden="1" xr:uid="{00000000-0005-0000-0000-0000EF6B0000}"/>
    <cellStyle name="40% - Accent2 4 3" xfId="38666" hidden="1" xr:uid="{00000000-0005-0000-0000-0000F06B0000}"/>
    <cellStyle name="40% - Accent2 4 3" xfId="32827" hidden="1" xr:uid="{00000000-0005-0000-0000-0000F16B0000}"/>
    <cellStyle name="40% - Accent2 4 3" xfId="30338" hidden="1" xr:uid="{00000000-0005-0000-0000-0000F26B0000}"/>
    <cellStyle name="40% - Accent2 4 3" xfId="29699" hidden="1" xr:uid="{00000000-0005-0000-0000-0000F36B0000}"/>
    <cellStyle name="40% - Accent2 4 3" xfId="28466" hidden="1" xr:uid="{00000000-0005-0000-0000-0000F46B0000}"/>
    <cellStyle name="40% - Accent2 4 3" xfId="27900" hidden="1" xr:uid="{00000000-0005-0000-0000-0000F56B0000}"/>
    <cellStyle name="40% - Accent2 4 3" xfId="26745" hidden="1" xr:uid="{00000000-0005-0000-0000-0000F66B0000}"/>
    <cellStyle name="40% - Accent2 4 3" xfId="25642" hidden="1" xr:uid="{00000000-0005-0000-0000-0000F76B0000}"/>
    <cellStyle name="40% - Accent2 4 3" xfId="45064" hidden="1" xr:uid="{00000000-0005-0000-0000-0000F86B0000}"/>
    <cellStyle name="40% - Accent2 4 3" xfId="45179" hidden="1" xr:uid="{00000000-0005-0000-0000-0000F96B0000}"/>
    <cellStyle name="40% - Accent2 4 3" xfId="45902" hidden="1" xr:uid="{00000000-0005-0000-0000-0000FA6B0000}"/>
    <cellStyle name="40% - Accent2 4 3" xfId="46075" hidden="1" xr:uid="{00000000-0005-0000-0000-0000FB6B0000}"/>
    <cellStyle name="40% - Accent2 4 3" xfId="46468" hidden="1" xr:uid="{00000000-0005-0000-0000-0000FC6B0000}"/>
    <cellStyle name="40% - Accent2 4 3" xfId="46616" hidden="1" xr:uid="{00000000-0005-0000-0000-0000FD6B0000}"/>
    <cellStyle name="40% - Accent2 4 3" xfId="46954" hidden="1" xr:uid="{00000000-0005-0000-0000-0000FE6B0000}"/>
    <cellStyle name="40% - Accent2 4 3" xfId="47291" hidden="1" xr:uid="{00000000-0005-0000-0000-0000FF6B0000}"/>
    <cellStyle name="40% - Accent2 4 3" xfId="47856" hidden="1" xr:uid="{00000000-0005-0000-0000-0000006C0000}"/>
    <cellStyle name="40% - Accent2 4 3" xfId="47971" hidden="1" xr:uid="{00000000-0005-0000-0000-0000016C0000}"/>
    <cellStyle name="40% - Accent2 4 3" xfId="48694" hidden="1" xr:uid="{00000000-0005-0000-0000-0000026C0000}"/>
    <cellStyle name="40% - Accent2 4 3" xfId="48867" hidden="1" xr:uid="{00000000-0005-0000-0000-0000036C0000}"/>
    <cellStyle name="40% - Accent2 4 3" xfId="49260" hidden="1" xr:uid="{00000000-0005-0000-0000-0000046C0000}"/>
    <cellStyle name="40% - Accent2 4 3" xfId="49408" hidden="1" xr:uid="{00000000-0005-0000-0000-0000056C0000}"/>
    <cellStyle name="40% - Accent2 4 3" xfId="49746" hidden="1" xr:uid="{00000000-0005-0000-0000-0000066C0000}"/>
    <cellStyle name="40% - Accent2 4 3" xfId="50083" hidden="1" xr:uid="{00000000-0005-0000-0000-0000076C0000}"/>
    <cellStyle name="40% - Accent2 6" xfId="80" hidden="1" xr:uid="{00000000-0005-0000-0000-0000086C0000}"/>
    <cellStyle name="40% - Accent2 6" xfId="76" hidden="1" xr:uid="{00000000-0005-0000-0000-0000096C0000}"/>
    <cellStyle name="40% - Accent2 6" xfId="181" hidden="1" xr:uid="{00000000-0005-0000-0000-00000A6C0000}"/>
    <cellStyle name="40% - Accent2 6" xfId="372" hidden="1" xr:uid="{00000000-0005-0000-0000-00000B6C0000}"/>
    <cellStyle name="40% - Accent2 6" xfId="1800" hidden="1" xr:uid="{00000000-0005-0000-0000-00000C6C0000}"/>
    <cellStyle name="40% - Accent2 6" xfId="1895" hidden="1" xr:uid="{00000000-0005-0000-0000-00000D6C0000}"/>
    <cellStyle name="40% - Accent2 6" xfId="2107" hidden="1" xr:uid="{00000000-0005-0000-0000-00000E6C0000}"/>
    <cellStyle name="40% - Accent2 6" xfId="2404" hidden="1" xr:uid="{00000000-0005-0000-0000-00000F6C0000}"/>
    <cellStyle name="40% - Accent2 6" xfId="1725" hidden="1" xr:uid="{00000000-0005-0000-0000-0000106C0000}"/>
    <cellStyle name="40% - Accent2 6" xfId="1486" hidden="1" xr:uid="{00000000-0005-0000-0000-0000116C0000}"/>
    <cellStyle name="40% - Accent2 6" xfId="1347" hidden="1" xr:uid="{00000000-0005-0000-0000-0000126C0000}"/>
    <cellStyle name="40% - Accent2 6" xfId="3441" hidden="1" xr:uid="{00000000-0005-0000-0000-0000136C0000}"/>
    <cellStyle name="40% - Accent2 6" xfId="3648" hidden="1" xr:uid="{00000000-0005-0000-0000-0000146C0000}"/>
    <cellStyle name="40% - Accent2 6" xfId="3910" hidden="1" xr:uid="{00000000-0005-0000-0000-0000156C0000}"/>
    <cellStyle name="40% - Accent2 6" xfId="2958" hidden="1" xr:uid="{00000000-0005-0000-0000-0000166C0000}"/>
    <cellStyle name="40% - Accent2 6" xfId="1292" hidden="1" xr:uid="{00000000-0005-0000-0000-0000176C0000}"/>
    <cellStyle name="40% - Accent2 6" xfId="1380" hidden="1" xr:uid="{00000000-0005-0000-0000-0000186C0000}"/>
    <cellStyle name="40% - Accent2 6" xfId="4949" hidden="1" xr:uid="{00000000-0005-0000-0000-0000196C0000}"/>
    <cellStyle name="40% - Accent2 6" xfId="5109" hidden="1" xr:uid="{00000000-0005-0000-0000-00001A6C0000}"/>
    <cellStyle name="40% - Accent2 6" xfId="5307" hidden="1" xr:uid="{00000000-0005-0000-0000-00001B6C0000}"/>
    <cellStyle name="40% - Accent2 6" xfId="5927" hidden="1" xr:uid="{00000000-0005-0000-0000-00001C6C0000}"/>
    <cellStyle name="40% - Accent2 6" xfId="6160" hidden="1" xr:uid="{00000000-0005-0000-0000-00001D6C0000}"/>
    <cellStyle name="40% - Accent2 6" xfId="6345" hidden="1" xr:uid="{00000000-0005-0000-0000-00001E6C0000}"/>
    <cellStyle name="40% - Accent2 6" xfId="6955" hidden="1" xr:uid="{00000000-0005-0000-0000-00001F6C0000}"/>
    <cellStyle name="40% - Accent2 6" xfId="7736" hidden="1" xr:uid="{00000000-0005-0000-0000-0000206C0000}"/>
    <cellStyle name="40% - Accent2 6" xfId="7732" hidden="1" xr:uid="{00000000-0005-0000-0000-0000216C0000}"/>
    <cellStyle name="40% - Accent2 6" xfId="7833" hidden="1" xr:uid="{00000000-0005-0000-0000-0000226C0000}"/>
    <cellStyle name="40% - Accent2 6" xfId="7963" hidden="1" xr:uid="{00000000-0005-0000-0000-0000236C0000}"/>
    <cellStyle name="40% - Accent2 6" xfId="8546" hidden="1" xr:uid="{00000000-0005-0000-0000-0000246C0000}"/>
    <cellStyle name="40% - Accent2 6" xfId="8572" hidden="1" xr:uid="{00000000-0005-0000-0000-0000256C0000}"/>
    <cellStyle name="40% - Accent2 6" xfId="8702" hidden="1" xr:uid="{00000000-0005-0000-0000-0000266C0000}"/>
    <cellStyle name="40% - Accent2 6" xfId="8812" hidden="1" xr:uid="{00000000-0005-0000-0000-0000276C0000}"/>
    <cellStyle name="40% - Accent2 6" xfId="8483" hidden="1" xr:uid="{00000000-0005-0000-0000-0000286C0000}"/>
    <cellStyle name="40% - Accent2 6" xfId="8363" hidden="1" xr:uid="{00000000-0005-0000-0000-0000296C0000}"/>
    <cellStyle name="40% - Accent2 6" xfId="8324" hidden="1" xr:uid="{00000000-0005-0000-0000-00002A6C0000}"/>
    <cellStyle name="40% - Accent2 6" xfId="9167" hidden="1" xr:uid="{00000000-0005-0000-0000-00002B6C0000}"/>
    <cellStyle name="40% - Accent2 6" xfId="9297" hidden="1" xr:uid="{00000000-0005-0000-0000-00002C6C0000}"/>
    <cellStyle name="40% - Accent2 6" xfId="9399" hidden="1" xr:uid="{00000000-0005-0000-0000-00002D6C0000}"/>
    <cellStyle name="40% - Accent2 6" xfId="8990" hidden="1" xr:uid="{00000000-0005-0000-0000-00002E6C0000}"/>
    <cellStyle name="40% - Accent2 6" xfId="8276" hidden="1" xr:uid="{00000000-0005-0000-0000-00002F6C0000}"/>
    <cellStyle name="40% - Accent2 6" xfId="8331" hidden="1" xr:uid="{00000000-0005-0000-0000-0000306C0000}"/>
    <cellStyle name="40% - Accent2 6" xfId="9699" hidden="1" xr:uid="{00000000-0005-0000-0000-0000316C0000}"/>
    <cellStyle name="40% - Accent2 6" xfId="9829" hidden="1" xr:uid="{00000000-0005-0000-0000-0000326C0000}"/>
    <cellStyle name="40% - Accent2 6" xfId="9907" hidden="1" xr:uid="{00000000-0005-0000-0000-0000336C0000}"/>
    <cellStyle name="40% - Accent2 6" xfId="10036" hidden="1" xr:uid="{00000000-0005-0000-0000-0000346C0000}"/>
    <cellStyle name="40% - Accent2 6" xfId="10166" hidden="1" xr:uid="{00000000-0005-0000-0000-0000356C0000}"/>
    <cellStyle name="40% - Accent2 6" xfId="10244" hidden="1" xr:uid="{00000000-0005-0000-0000-0000366C0000}"/>
    <cellStyle name="40% - Accent2 6" xfId="10373" hidden="1" xr:uid="{00000000-0005-0000-0000-0000376C0000}"/>
    <cellStyle name="40% - Accent2 6" xfId="10528" hidden="1" xr:uid="{00000000-0005-0000-0000-0000386C0000}"/>
    <cellStyle name="40% - Accent2 6" xfId="10524" hidden="1" xr:uid="{00000000-0005-0000-0000-0000396C0000}"/>
    <cellStyle name="40% - Accent2 6" xfId="10625" hidden="1" xr:uid="{00000000-0005-0000-0000-00003A6C0000}"/>
    <cellStyle name="40% - Accent2 6" xfId="10755" hidden="1" xr:uid="{00000000-0005-0000-0000-00003B6C0000}"/>
    <cellStyle name="40% - Accent2 6" xfId="11338" hidden="1" xr:uid="{00000000-0005-0000-0000-00003C6C0000}"/>
    <cellStyle name="40% - Accent2 6" xfId="11364" hidden="1" xr:uid="{00000000-0005-0000-0000-00003D6C0000}"/>
    <cellStyle name="40% - Accent2 6" xfId="11494" hidden="1" xr:uid="{00000000-0005-0000-0000-00003E6C0000}"/>
    <cellStyle name="40% - Accent2 6" xfId="11604" hidden="1" xr:uid="{00000000-0005-0000-0000-00003F6C0000}"/>
    <cellStyle name="40% - Accent2 6" xfId="11275" hidden="1" xr:uid="{00000000-0005-0000-0000-0000406C0000}"/>
    <cellStyle name="40% - Accent2 6" xfId="11155" hidden="1" xr:uid="{00000000-0005-0000-0000-0000416C0000}"/>
    <cellStyle name="40% - Accent2 6" xfId="11116" hidden="1" xr:uid="{00000000-0005-0000-0000-0000426C0000}"/>
    <cellStyle name="40% - Accent2 6" xfId="11959" hidden="1" xr:uid="{00000000-0005-0000-0000-0000436C0000}"/>
    <cellStyle name="40% - Accent2 6" xfId="12089" hidden="1" xr:uid="{00000000-0005-0000-0000-0000446C0000}"/>
    <cellStyle name="40% - Accent2 6" xfId="12191" hidden="1" xr:uid="{00000000-0005-0000-0000-0000456C0000}"/>
    <cellStyle name="40% - Accent2 6" xfId="11782" hidden="1" xr:uid="{00000000-0005-0000-0000-0000466C0000}"/>
    <cellStyle name="40% - Accent2 6" xfId="11068" hidden="1" xr:uid="{00000000-0005-0000-0000-0000476C0000}"/>
    <cellStyle name="40% - Accent2 6" xfId="11123" hidden="1" xr:uid="{00000000-0005-0000-0000-0000486C0000}"/>
    <cellStyle name="40% - Accent2 6" xfId="12491" hidden="1" xr:uid="{00000000-0005-0000-0000-0000496C0000}"/>
    <cellStyle name="40% - Accent2 6" xfId="12621" hidden="1" xr:uid="{00000000-0005-0000-0000-00004A6C0000}"/>
    <cellStyle name="40% - Accent2 6" xfId="12699" hidden="1" xr:uid="{00000000-0005-0000-0000-00004B6C0000}"/>
    <cellStyle name="40% - Accent2 6" xfId="12828" hidden="1" xr:uid="{00000000-0005-0000-0000-00004C6C0000}"/>
    <cellStyle name="40% - Accent2 6" xfId="12958" hidden="1" xr:uid="{00000000-0005-0000-0000-00004D6C0000}"/>
    <cellStyle name="40% - Accent2 6" xfId="13036" hidden="1" xr:uid="{00000000-0005-0000-0000-00004E6C0000}"/>
    <cellStyle name="40% - Accent2 6" xfId="13165" hidden="1" xr:uid="{00000000-0005-0000-0000-00004F6C0000}"/>
    <cellStyle name="40% - Accent2 6" xfId="7611" hidden="1" xr:uid="{00000000-0005-0000-0000-0000506C0000}"/>
    <cellStyle name="40% - Accent2 6" xfId="7615" hidden="1" xr:uid="{00000000-0005-0000-0000-0000516C0000}"/>
    <cellStyle name="40% - Accent2 6" xfId="7514" hidden="1" xr:uid="{00000000-0005-0000-0000-0000526C0000}"/>
    <cellStyle name="40% - Accent2 6" xfId="7379" hidden="1" xr:uid="{00000000-0005-0000-0000-0000536C0000}"/>
    <cellStyle name="40% - Accent2 6" xfId="5735" hidden="1" xr:uid="{00000000-0005-0000-0000-0000546C0000}"/>
    <cellStyle name="40% - Accent2 6" xfId="5583" hidden="1" xr:uid="{00000000-0005-0000-0000-0000556C0000}"/>
    <cellStyle name="40% - Accent2 6" xfId="5438" hidden="1" xr:uid="{00000000-0005-0000-0000-0000566C0000}"/>
    <cellStyle name="40% - Accent2 6" xfId="5290" hidden="1" xr:uid="{00000000-0005-0000-0000-0000576C0000}"/>
    <cellStyle name="40% - Accent2 6" xfId="5820" hidden="1" xr:uid="{00000000-0005-0000-0000-0000586C0000}"/>
    <cellStyle name="40% - Accent2 6" xfId="6261" hidden="1" xr:uid="{00000000-0005-0000-0000-0000596C0000}"/>
    <cellStyle name="40% - Accent2 6" xfId="6403" hidden="1" xr:uid="{00000000-0005-0000-0000-00005A6C0000}"/>
    <cellStyle name="40% - Accent2 6" xfId="3909" hidden="1" xr:uid="{00000000-0005-0000-0000-00005B6C0000}"/>
    <cellStyle name="40% - Accent2 6" xfId="3670" hidden="1" xr:uid="{00000000-0005-0000-0000-00005C6C0000}"/>
    <cellStyle name="40% - Accent2 6" xfId="3411" hidden="1" xr:uid="{00000000-0005-0000-0000-00005D6C0000}"/>
    <cellStyle name="40% - Accent2 6" xfId="4547" hidden="1" xr:uid="{00000000-0005-0000-0000-00005E6C0000}"/>
    <cellStyle name="40% - Accent2 6" xfId="6529" hidden="1" xr:uid="{00000000-0005-0000-0000-00005F6C0000}"/>
    <cellStyle name="40% - Accent2 6" xfId="6376" hidden="1" xr:uid="{00000000-0005-0000-0000-0000606C0000}"/>
    <cellStyle name="40% - Accent2 6" xfId="2310" hidden="1" xr:uid="{00000000-0005-0000-0000-0000616C0000}"/>
    <cellStyle name="40% - Accent2 6" xfId="1981" hidden="1" xr:uid="{00000000-0005-0000-0000-0000626C0000}"/>
    <cellStyle name="40% - Accent2 6" xfId="1810" hidden="1" xr:uid="{00000000-0005-0000-0000-0000636C0000}"/>
    <cellStyle name="40% - Accent2 6" xfId="1186" hidden="1" xr:uid="{00000000-0005-0000-0000-0000646C0000}"/>
    <cellStyle name="40% - Accent2 6" xfId="980" hidden="1" xr:uid="{00000000-0005-0000-0000-0000656C0000}"/>
    <cellStyle name="40% - Accent2 6" xfId="745" hidden="1" xr:uid="{00000000-0005-0000-0000-0000666C0000}"/>
    <cellStyle name="40% - Accent2 6" xfId="63" hidden="1" xr:uid="{00000000-0005-0000-0000-0000676C0000}"/>
    <cellStyle name="40% - Accent2 6" xfId="13891" hidden="1" xr:uid="{00000000-0005-0000-0000-0000686C0000}"/>
    <cellStyle name="40% - Accent2 6" xfId="13887" hidden="1" xr:uid="{00000000-0005-0000-0000-0000696C0000}"/>
    <cellStyle name="40% - Accent2 6" xfId="13988" hidden="1" xr:uid="{00000000-0005-0000-0000-00006A6C0000}"/>
    <cellStyle name="40% - Accent2 6" xfId="14118" hidden="1" xr:uid="{00000000-0005-0000-0000-00006B6C0000}"/>
    <cellStyle name="40% - Accent2 6" xfId="14701" hidden="1" xr:uid="{00000000-0005-0000-0000-00006C6C0000}"/>
    <cellStyle name="40% - Accent2 6" xfId="14727" hidden="1" xr:uid="{00000000-0005-0000-0000-00006D6C0000}"/>
    <cellStyle name="40% - Accent2 6" xfId="14857" hidden="1" xr:uid="{00000000-0005-0000-0000-00006E6C0000}"/>
    <cellStyle name="40% - Accent2 6" xfId="14967" hidden="1" xr:uid="{00000000-0005-0000-0000-00006F6C0000}"/>
    <cellStyle name="40% - Accent2 6" xfId="14638" hidden="1" xr:uid="{00000000-0005-0000-0000-0000706C0000}"/>
    <cellStyle name="40% - Accent2 6" xfId="14518" hidden="1" xr:uid="{00000000-0005-0000-0000-0000716C0000}"/>
    <cellStyle name="40% - Accent2 6" xfId="14479" hidden="1" xr:uid="{00000000-0005-0000-0000-0000726C0000}"/>
    <cellStyle name="40% - Accent2 6" xfId="15322" hidden="1" xr:uid="{00000000-0005-0000-0000-0000736C0000}"/>
    <cellStyle name="40% - Accent2 6" xfId="15452" hidden="1" xr:uid="{00000000-0005-0000-0000-0000746C0000}"/>
    <cellStyle name="40% - Accent2 6" xfId="15554" hidden="1" xr:uid="{00000000-0005-0000-0000-0000756C0000}"/>
    <cellStyle name="40% - Accent2 6" xfId="15145" hidden="1" xr:uid="{00000000-0005-0000-0000-0000766C0000}"/>
    <cellStyle name="40% - Accent2 6" xfId="14431" hidden="1" xr:uid="{00000000-0005-0000-0000-0000776C0000}"/>
    <cellStyle name="40% - Accent2 6" xfId="14486" hidden="1" xr:uid="{00000000-0005-0000-0000-0000786C0000}"/>
    <cellStyle name="40% - Accent2 6" xfId="15854" hidden="1" xr:uid="{00000000-0005-0000-0000-0000796C0000}"/>
    <cellStyle name="40% - Accent2 6" xfId="15984" hidden="1" xr:uid="{00000000-0005-0000-0000-00007A6C0000}"/>
    <cellStyle name="40% - Accent2 6" xfId="16062" hidden="1" xr:uid="{00000000-0005-0000-0000-00007B6C0000}"/>
    <cellStyle name="40% - Accent2 6" xfId="16191" hidden="1" xr:uid="{00000000-0005-0000-0000-00007C6C0000}"/>
    <cellStyle name="40% - Accent2 6" xfId="16321" hidden="1" xr:uid="{00000000-0005-0000-0000-00007D6C0000}"/>
    <cellStyle name="40% - Accent2 6" xfId="16399" hidden="1" xr:uid="{00000000-0005-0000-0000-00007E6C0000}"/>
    <cellStyle name="40% - Accent2 6" xfId="16528" hidden="1" xr:uid="{00000000-0005-0000-0000-00007F6C0000}"/>
    <cellStyle name="40% - Accent2 6" xfId="16683" hidden="1" xr:uid="{00000000-0005-0000-0000-0000806C0000}"/>
    <cellStyle name="40% - Accent2 6" xfId="16679" hidden="1" xr:uid="{00000000-0005-0000-0000-0000816C0000}"/>
    <cellStyle name="40% - Accent2 6" xfId="16780" hidden="1" xr:uid="{00000000-0005-0000-0000-0000826C0000}"/>
    <cellStyle name="40% - Accent2 6" xfId="16910" hidden="1" xr:uid="{00000000-0005-0000-0000-0000836C0000}"/>
    <cellStyle name="40% - Accent2 6" xfId="17493" hidden="1" xr:uid="{00000000-0005-0000-0000-0000846C0000}"/>
    <cellStyle name="40% - Accent2 6" xfId="17519" hidden="1" xr:uid="{00000000-0005-0000-0000-0000856C0000}"/>
    <cellStyle name="40% - Accent2 6" xfId="17649" hidden="1" xr:uid="{00000000-0005-0000-0000-0000866C0000}"/>
    <cellStyle name="40% - Accent2 6" xfId="17759" hidden="1" xr:uid="{00000000-0005-0000-0000-0000876C0000}"/>
    <cellStyle name="40% - Accent2 6" xfId="17430" hidden="1" xr:uid="{00000000-0005-0000-0000-0000886C0000}"/>
    <cellStyle name="40% - Accent2 6" xfId="17310" hidden="1" xr:uid="{00000000-0005-0000-0000-0000896C0000}"/>
    <cellStyle name="40% - Accent2 6" xfId="17271" hidden="1" xr:uid="{00000000-0005-0000-0000-00008A6C0000}"/>
    <cellStyle name="40% - Accent2 6" xfId="18114" hidden="1" xr:uid="{00000000-0005-0000-0000-00008B6C0000}"/>
    <cellStyle name="40% - Accent2 6" xfId="18244" hidden="1" xr:uid="{00000000-0005-0000-0000-00008C6C0000}"/>
    <cellStyle name="40% - Accent2 6" xfId="18346" hidden="1" xr:uid="{00000000-0005-0000-0000-00008D6C0000}"/>
    <cellStyle name="40% - Accent2 6" xfId="17937" hidden="1" xr:uid="{00000000-0005-0000-0000-00008E6C0000}"/>
    <cellStyle name="40% - Accent2 6" xfId="17223" hidden="1" xr:uid="{00000000-0005-0000-0000-00008F6C0000}"/>
    <cellStyle name="40% - Accent2 6" xfId="17278" hidden="1" xr:uid="{00000000-0005-0000-0000-0000906C0000}"/>
    <cellStyle name="40% - Accent2 6" xfId="18646" hidden="1" xr:uid="{00000000-0005-0000-0000-0000916C0000}"/>
    <cellStyle name="40% - Accent2 6" xfId="18776" hidden="1" xr:uid="{00000000-0005-0000-0000-0000926C0000}"/>
    <cellStyle name="40% - Accent2 6" xfId="18854" hidden="1" xr:uid="{00000000-0005-0000-0000-0000936C0000}"/>
    <cellStyle name="40% - Accent2 6" xfId="18983" hidden="1" xr:uid="{00000000-0005-0000-0000-0000946C0000}"/>
    <cellStyle name="40% - Accent2 6" xfId="19113" hidden="1" xr:uid="{00000000-0005-0000-0000-0000956C0000}"/>
    <cellStyle name="40% - Accent2 6" xfId="19191" hidden="1" xr:uid="{00000000-0005-0000-0000-0000966C0000}"/>
    <cellStyle name="40% - Accent2 6" xfId="19320" hidden="1" xr:uid="{00000000-0005-0000-0000-0000976C0000}"/>
    <cellStyle name="40% - Accent2 6" xfId="13871" hidden="1" xr:uid="{00000000-0005-0000-0000-0000986C0000}"/>
    <cellStyle name="40% - Accent2 6" xfId="13875" hidden="1" xr:uid="{00000000-0005-0000-0000-0000996C0000}"/>
    <cellStyle name="40% - Accent2 6" xfId="13774" hidden="1" xr:uid="{00000000-0005-0000-0000-00009A6C0000}"/>
    <cellStyle name="40% - Accent2 6" xfId="13639" hidden="1" xr:uid="{00000000-0005-0000-0000-00009B6C0000}"/>
    <cellStyle name="40% - Accent2 6" xfId="6516" hidden="1" xr:uid="{00000000-0005-0000-0000-00009C6C0000}"/>
    <cellStyle name="40% - Accent2 6" xfId="6449" hidden="1" xr:uid="{00000000-0005-0000-0000-00009D6C0000}"/>
    <cellStyle name="40% - Accent2 6" xfId="6165" hidden="1" xr:uid="{00000000-0005-0000-0000-00009E6C0000}"/>
    <cellStyle name="40% - Accent2 6" xfId="5823" hidden="1" xr:uid="{00000000-0005-0000-0000-00009F6C0000}"/>
    <cellStyle name="40% - Accent2 6" xfId="6611" hidden="1" xr:uid="{00000000-0005-0000-0000-0000A06C0000}"/>
    <cellStyle name="40% - Accent2 6" xfId="6937" hidden="1" xr:uid="{00000000-0005-0000-0000-0000A16C0000}"/>
    <cellStyle name="40% - Accent2 6" xfId="7051" hidden="1" xr:uid="{00000000-0005-0000-0000-0000A26C0000}"/>
    <cellStyle name="40% - Accent2 6" xfId="4310" hidden="1" xr:uid="{00000000-0005-0000-0000-0000A36C0000}"/>
    <cellStyle name="40% - Accent2 6" xfId="4067" hidden="1" xr:uid="{00000000-0005-0000-0000-0000A46C0000}"/>
    <cellStyle name="40% - Accent2 6" xfId="3925" hidden="1" xr:uid="{00000000-0005-0000-0000-0000A56C0000}"/>
    <cellStyle name="40% - Accent2 6" xfId="4913" hidden="1" xr:uid="{00000000-0005-0000-0000-0000A66C0000}"/>
    <cellStyle name="40% - Accent2 6" xfId="7170" hidden="1" xr:uid="{00000000-0005-0000-0000-0000A76C0000}"/>
    <cellStyle name="40% - Accent2 6" xfId="7036" hidden="1" xr:uid="{00000000-0005-0000-0000-0000A86C0000}"/>
    <cellStyle name="40% - Accent2 6" xfId="2530" hidden="1" xr:uid="{00000000-0005-0000-0000-0000A96C0000}"/>
    <cellStyle name="40% - Accent2 6" xfId="2359" hidden="1" xr:uid="{00000000-0005-0000-0000-0000AA6C0000}"/>
    <cellStyle name="40% - Accent2 6" xfId="2116" hidden="1" xr:uid="{00000000-0005-0000-0000-0000AB6C0000}"/>
    <cellStyle name="40% - Accent2 6" xfId="1271" hidden="1" xr:uid="{00000000-0005-0000-0000-0000AC6C0000}"/>
    <cellStyle name="40% - Accent2 6" xfId="1072" hidden="1" xr:uid="{00000000-0005-0000-0000-0000AD6C0000}"/>
    <cellStyle name="40% - Accent2 6" xfId="904" hidden="1" xr:uid="{00000000-0005-0000-0000-0000AE6C0000}"/>
    <cellStyle name="40% - Accent2 6" xfId="64" hidden="1" xr:uid="{00000000-0005-0000-0000-0000AF6C0000}"/>
    <cellStyle name="40% - Accent2 6" xfId="19613" hidden="1" xr:uid="{00000000-0005-0000-0000-0000B06C0000}"/>
    <cellStyle name="40% - Accent2 6" xfId="19609" hidden="1" xr:uid="{00000000-0005-0000-0000-0000B16C0000}"/>
    <cellStyle name="40% - Accent2 6" xfId="19710" hidden="1" xr:uid="{00000000-0005-0000-0000-0000B26C0000}"/>
    <cellStyle name="40% - Accent2 6" xfId="19840" hidden="1" xr:uid="{00000000-0005-0000-0000-0000B36C0000}"/>
    <cellStyle name="40% - Accent2 6" xfId="20423" hidden="1" xr:uid="{00000000-0005-0000-0000-0000B46C0000}"/>
    <cellStyle name="40% - Accent2 6" xfId="20449" hidden="1" xr:uid="{00000000-0005-0000-0000-0000B56C0000}"/>
    <cellStyle name="40% - Accent2 6" xfId="20579" hidden="1" xr:uid="{00000000-0005-0000-0000-0000B66C0000}"/>
    <cellStyle name="40% - Accent2 6" xfId="20689" hidden="1" xr:uid="{00000000-0005-0000-0000-0000B76C0000}"/>
    <cellStyle name="40% - Accent2 6" xfId="20360" hidden="1" xr:uid="{00000000-0005-0000-0000-0000B86C0000}"/>
    <cellStyle name="40% - Accent2 6" xfId="20240" hidden="1" xr:uid="{00000000-0005-0000-0000-0000B96C0000}"/>
    <cellStyle name="40% - Accent2 6" xfId="20201" hidden="1" xr:uid="{00000000-0005-0000-0000-0000BA6C0000}"/>
    <cellStyle name="40% - Accent2 6" xfId="21044" hidden="1" xr:uid="{00000000-0005-0000-0000-0000BB6C0000}"/>
    <cellStyle name="40% - Accent2 6" xfId="21174" hidden="1" xr:uid="{00000000-0005-0000-0000-0000BC6C0000}"/>
    <cellStyle name="40% - Accent2 6" xfId="21276" hidden="1" xr:uid="{00000000-0005-0000-0000-0000BD6C0000}"/>
    <cellStyle name="40% - Accent2 6" xfId="20867" hidden="1" xr:uid="{00000000-0005-0000-0000-0000BE6C0000}"/>
    <cellStyle name="40% - Accent2 6" xfId="20153" hidden="1" xr:uid="{00000000-0005-0000-0000-0000BF6C0000}"/>
    <cellStyle name="40% - Accent2 6" xfId="20208" hidden="1" xr:uid="{00000000-0005-0000-0000-0000C06C0000}"/>
    <cellStyle name="40% - Accent2 6" xfId="21576" hidden="1" xr:uid="{00000000-0005-0000-0000-0000C16C0000}"/>
    <cellStyle name="40% - Accent2 6" xfId="21706" hidden="1" xr:uid="{00000000-0005-0000-0000-0000C26C0000}"/>
    <cellStyle name="40% - Accent2 6" xfId="21784" hidden="1" xr:uid="{00000000-0005-0000-0000-0000C36C0000}"/>
    <cellStyle name="40% - Accent2 6" xfId="21913" hidden="1" xr:uid="{00000000-0005-0000-0000-0000C46C0000}"/>
    <cellStyle name="40% - Accent2 6" xfId="22043" hidden="1" xr:uid="{00000000-0005-0000-0000-0000C56C0000}"/>
    <cellStyle name="40% - Accent2 6" xfId="22121" hidden="1" xr:uid="{00000000-0005-0000-0000-0000C66C0000}"/>
    <cellStyle name="40% - Accent2 6" xfId="22250" hidden="1" xr:uid="{00000000-0005-0000-0000-0000C76C0000}"/>
    <cellStyle name="40% - Accent2 6" xfId="22405" hidden="1" xr:uid="{00000000-0005-0000-0000-0000C86C0000}"/>
    <cellStyle name="40% - Accent2 6" xfId="22401" hidden="1" xr:uid="{00000000-0005-0000-0000-0000C96C0000}"/>
    <cellStyle name="40% - Accent2 6" xfId="22502" hidden="1" xr:uid="{00000000-0005-0000-0000-0000CA6C0000}"/>
    <cellStyle name="40% - Accent2 6" xfId="22632" hidden="1" xr:uid="{00000000-0005-0000-0000-0000CB6C0000}"/>
    <cellStyle name="40% - Accent2 6" xfId="23215" hidden="1" xr:uid="{00000000-0005-0000-0000-0000CC6C0000}"/>
    <cellStyle name="40% - Accent2 6" xfId="23241" hidden="1" xr:uid="{00000000-0005-0000-0000-0000CD6C0000}"/>
    <cellStyle name="40% - Accent2 6" xfId="23371" hidden="1" xr:uid="{00000000-0005-0000-0000-0000CE6C0000}"/>
    <cellStyle name="40% - Accent2 6" xfId="23481" hidden="1" xr:uid="{00000000-0005-0000-0000-0000CF6C0000}"/>
    <cellStyle name="40% - Accent2 6" xfId="23152" hidden="1" xr:uid="{00000000-0005-0000-0000-0000D06C0000}"/>
    <cellStyle name="40% - Accent2 6" xfId="23032" hidden="1" xr:uid="{00000000-0005-0000-0000-0000D16C0000}"/>
    <cellStyle name="40% - Accent2 6" xfId="22993" hidden="1" xr:uid="{00000000-0005-0000-0000-0000D26C0000}"/>
    <cellStyle name="40% - Accent2 6" xfId="23836" hidden="1" xr:uid="{00000000-0005-0000-0000-0000D36C0000}"/>
    <cellStyle name="40% - Accent2 6" xfId="23966" hidden="1" xr:uid="{00000000-0005-0000-0000-0000D46C0000}"/>
    <cellStyle name="40% - Accent2 6" xfId="24068" hidden="1" xr:uid="{00000000-0005-0000-0000-0000D56C0000}"/>
    <cellStyle name="40% - Accent2 6" xfId="23659" hidden="1" xr:uid="{00000000-0005-0000-0000-0000D66C0000}"/>
    <cellStyle name="40% - Accent2 6" xfId="22945" hidden="1" xr:uid="{00000000-0005-0000-0000-0000D76C0000}"/>
    <cellStyle name="40% - Accent2 6" xfId="23000" hidden="1" xr:uid="{00000000-0005-0000-0000-0000D86C0000}"/>
    <cellStyle name="40% - Accent2 6" xfId="24368" hidden="1" xr:uid="{00000000-0005-0000-0000-0000D96C0000}"/>
    <cellStyle name="40% - Accent2 6" xfId="24498" hidden="1" xr:uid="{00000000-0005-0000-0000-0000DA6C0000}"/>
    <cellStyle name="40% - Accent2 6" xfId="24576" hidden="1" xr:uid="{00000000-0005-0000-0000-0000DB6C0000}"/>
    <cellStyle name="40% - Accent2 6" xfId="24705" hidden="1" xr:uid="{00000000-0005-0000-0000-0000DC6C0000}"/>
    <cellStyle name="40% - Accent2 6" xfId="24835" hidden="1" xr:uid="{00000000-0005-0000-0000-0000DD6C0000}"/>
    <cellStyle name="40% - Accent2 6" xfId="24913" hidden="1" xr:uid="{00000000-0005-0000-0000-0000DE6C0000}"/>
    <cellStyle name="40% - Accent2 6" xfId="25042" hidden="1" xr:uid="{00000000-0005-0000-0000-0000DF6C0000}"/>
    <cellStyle name="40% - Accent2 6" xfId="25208" hidden="1" xr:uid="{00000000-0005-0000-0000-0000E06C0000}"/>
    <cellStyle name="40% - Accent2 6" xfId="25204" hidden="1" xr:uid="{00000000-0005-0000-0000-0000E16C0000}"/>
    <cellStyle name="40% - Accent2 6" xfId="25309" hidden="1" xr:uid="{00000000-0005-0000-0000-0000E26C0000}"/>
    <cellStyle name="40% - Accent2 6" xfId="25500" hidden="1" xr:uid="{00000000-0005-0000-0000-0000E36C0000}"/>
    <cellStyle name="40% - Accent2 6" xfId="26928" hidden="1" xr:uid="{00000000-0005-0000-0000-0000E46C0000}"/>
    <cellStyle name="40% - Accent2 6" xfId="27023" hidden="1" xr:uid="{00000000-0005-0000-0000-0000E56C0000}"/>
    <cellStyle name="40% - Accent2 6" xfId="27235" hidden="1" xr:uid="{00000000-0005-0000-0000-0000E66C0000}"/>
    <cellStyle name="40% - Accent2 6" xfId="27532" hidden="1" xr:uid="{00000000-0005-0000-0000-0000E76C0000}"/>
    <cellStyle name="40% - Accent2 6" xfId="26853" hidden="1" xr:uid="{00000000-0005-0000-0000-0000E86C0000}"/>
    <cellStyle name="40% - Accent2 6" xfId="26614" hidden="1" xr:uid="{00000000-0005-0000-0000-0000E96C0000}"/>
    <cellStyle name="40% - Accent2 6" xfId="26475" hidden="1" xr:uid="{00000000-0005-0000-0000-0000EA6C0000}"/>
    <cellStyle name="40% - Accent2 6" xfId="28569" hidden="1" xr:uid="{00000000-0005-0000-0000-0000EB6C0000}"/>
    <cellStyle name="40% - Accent2 6" xfId="28776" hidden="1" xr:uid="{00000000-0005-0000-0000-0000EC6C0000}"/>
    <cellStyle name="40% - Accent2 6" xfId="29038" hidden="1" xr:uid="{00000000-0005-0000-0000-0000ED6C0000}"/>
    <cellStyle name="40% - Accent2 6" xfId="28086" hidden="1" xr:uid="{00000000-0005-0000-0000-0000EE6C0000}"/>
    <cellStyle name="40% - Accent2 6" xfId="26420" hidden="1" xr:uid="{00000000-0005-0000-0000-0000EF6C0000}"/>
    <cellStyle name="40% - Accent2 6" xfId="26508" hidden="1" xr:uid="{00000000-0005-0000-0000-0000F06C0000}"/>
    <cellStyle name="40% - Accent2 6" xfId="30077" hidden="1" xr:uid="{00000000-0005-0000-0000-0000F16C0000}"/>
    <cellStyle name="40% - Accent2 6" xfId="30237" hidden="1" xr:uid="{00000000-0005-0000-0000-0000F26C0000}"/>
    <cellStyle name="40% - Accent2 6" xfId="30435" hidden="1" xr:uid="{00000000-0005-0000-0000-0000F36C0000}"/>
    <cellStyle name="40% - Accent2 6" xfId="31055" hidden="1" xr:uid="{00000000-0005-0000-0000-0000F46C0000}"/>
    <cellStyle name="40% - Accent2 6" xfId="31288" hidden="1" xr:uid="{00000000-0005-0000-0000-0000F56C0000}"/>
    <cellStyle name="40% - Accent2 6" xfId="31473" hidden="1" xr:uid="{00000000-0005-0000-0000-0000F66C0000}"/>
    <cellStyle name="40% - Accent2 6" xfId="32083" hidden="1" xr:uid="{00000000-0005-0000-0000-0000F76C0000}"/>
    <cellStyle name="40% - Accent2 6" xfId="32864" hidden="1" xr:uid="{00000000-0005-0000-0000-0000F86C0000}"/>
    <cellStyle name="40% - Accent2 6" xfId="32860" hidden="1" xr:uid="{00000000-0005-0000-0000-0000F96C0000}"/>
    <cellStyle name="40% - Accent2 6" xfId="32961" hidden="1" xr:uid="{00000000-0005-0000-0000-0000FA6C0000}"/>
    <cellStyle name="40% - Accent2 6" xfId="33091" hidden="1" xr:uid="{00000000-0005-0000-0000-0000FB6C0000}"/>
    <cellStyle name="40% - Accent2 6" xfId="33674" hidden="1" xr:uid="{00000000-0005-0000-0000-0000FC6C0000}"/>
    <cellStyle name="40% - Accent2 6" xfId="33700" hidden="1" xr:uid="{00000000-0005-0000-0000-0000FD6C0000}"/>
    <cellStyle name="40% - Accent2 6" xfId="33830" hidden="1" xr:uid="{00000000-0005-0000-0000-0000FE6C0000}"/>
    <cellStyle name="40% - Accent2 6" xfId="33940" hidden="1" xr:uid="{00000000-0005-0000-0000-0000FF6C0000}"/>
    <cellStyle name="40% - Accent2 6" xfId="33611" hidden="1" xr:uid="{00000000-0005-0000-0000-0000006D0000}"/>
    <cellStyle name="40% - Accent2 6" xfId="33491" hidden="1" xr:uid="{00000000-0005-0000-0000-0000016D0000}"/>
    <cellStyle name="40% - Accent2 6" xfId="33452" hidden="1" xr:uid="{00000000-0005-0000-0000-0000026D0000}"/>
    <cellStyle name="40% - Accent2 6" xfId="34295" hidden="1" xr:uid="{00000000-0005-0000-0000-0000036D0000}"/>
    <cellStyle name="40% - Accent2 6" xfId="34425" hidden="1" xr:uid="{00000000-0005-0000-0000-0000046D0000}"/>
    <cellStyle name="40% - Accent2 6" xfId="34527" hidden="1" xr:uid="{00000000-0005-0000-0000-0000056D0000}"/>
    <cellStyle name="40% - Accent2 6" xfId="34118" hidden="1" xr:uid="{00000000-0005-0000-0000-0000066D0000}"/>
    <cellStyle name="40% - Accent2 6" xfId="33404" hidden="1" xr:uid="{00000000-0005-0000-0000-0000076D0000}"/>
    <cellStyle name="40% - Accent2 6" xfId="33459" hidden="1" xr:uid="{00000000-0005-0000-0000-0000086D0000}"/>
    <cellStyle name="40% - Accent2 6" xfId="34827" hidden="1" xr:uid="{00000000-0005-0000-0000-0000096D0000}"/>
    <cellStyle name="40% - Accent2 6" xfId="34957" hidden="1" xr:uid="{00000000-0005-0000-0000-00000A6D0000}"/>
    <cellStyle name="40% - Accent2 6" xfId="35035" hidden="1" xr:uid="{00000000-0005-0000-0000-00000B6D0000}"/>
    <cellStyle name="40% - Accent2 6" xfId="35164" hidden="1" xr:uid="{00000000-0005-0000-0000-00000C6D0000}"/>
    <cellStyle name="40% - Accent2 6" xfId="35294" hidden="1" xr:uid="{00000000-0005-0000-0000-00000D6D0000}"/>
    <cellStyle name="40% - Accent2 6" xfId="35372" hidden="1" xr:uid="{00000000-0005-0000-0000-00000E6D0000}"/>
    <cellStyle name="40% - Accent2 6" xfId="35501" hidden="1" xr:uid="{00000000-0005-0000-0000-00000F6D0000}"/>
    <cellStyle name="40% - Accent2 6" xfId="35656" hidden="1" xr:uid="{00000000-0005-0000-0000-0000106D0000}"/>
    <cellStyle name="40% - Accent2 6" xfId="35652" hidden="1" xr:uid="{00000000-0005-0000-0000-0000116D0000}"/>
    <cellStyle name="40% - Accent2 6" xfId="35753" hidden="1" xr:uid="{00000000-0005-0000-0000-0000126D0000}"/>
    <cellStyle name="40% - Accent2 6" xfId="35883" hidden="1" xr:uid="{00000000-0005-0000-0000-0000136D0000}"/>
    <cellStyle name="40% - Accent2 6" xfId="36466" hidden="1" xr:uid="{00000000-0005-0000-0000-0000146D0000}"/>
    <cellStyle name="40% - Accent2 6" xfId="36492" hidden="1" xr:uid="{00000000-0005-0000-0000-0000156D0000}"/>
    <cellStyle name="40% - Accent2 6" xfId="36622" hidden="1" xr:uid="{00000000-0005-0000-0000-0000166D0000}"/>
    <cellStyle name="40% - Accent2 6" xfId="36732" hidden="1" xr:uid="{00000000-0005-0000-0000-0000176D0000}"/>
    <cellStyle name="40% - Accent2 6" xfId="36403" hidden="1" xr:uid="{00000000-0005-0000-0000-0000186D0000}"/>
    <cellStyle name="40% - Accent2 6" xfId="36283" hidden="1" xr:uid="{00000000-0005-0000-0000-0000196D0000}"/>
    <cellStyle name="40% - Accent2 6" xfId="36244" hidden="1" xr:uid="{00000000-0005-0000-0000-00001A6D0000}"/>
    <cellStyle name="40% - Accent2 6" xfId="37087" hidden="1" xr:uid="{00000000-0005-0000-0000-00001B6D0000}"/>
    <cellStyle name="40% - Accent2 6" xfId="37217" hidden="1" xr:uid="{00000000-0005-0000-0000-00001C6D0000}"/>
    <cellStyle name="40% - Accent2 6" xfId="37319" hidden="1" xr:uid="{00000000-0005-0000-0000-00001D6D0000}"/>
    <cellStyle name="40% - Accent2 6" xfId="36910" hidden="1" xr:uid="{00000000-0005-0000-0000-00001E6D0000}"/>
    <cellStyle name="40% - Accent2 6" xfId="36196" hidden="1" xr:uid="{00000000-0005-0000-0000-00001F6D0000}"/>
    <cellStyle name="40% - Accent2 6" xfId="36251" hidden="1" xr:uid="{00000000-0005-0000-0000-0000206D0000}"/>
    <cellStyle name="40% - Accent2 6" xfId="37619" hidden="1" xr:uid="{00000000-0005-0000-0000-0000216D0000}"/>
    <cellStyle name="40% - Accent2 6" xfId="37749" hidden="1" xr:uid="{00000000-0005-0000-0000-0000226D0000}"/>
    <cellStyle name="40% - Accent2 6" xfId="37827" hidden="1" xr:uid="{00000000-0005-0000-0000-0000236D0000}"/>
    <cellStyle name="40% - Accent2 6" xfId="37956" hidden="1" xr:uid="{00000000-0005-0000-0000-0000246D0000}"/>
    <cellStyle name="40% - Accent2 6" xfId="38086" hidden="1" xr:uid="{00000000-0005-0000-0000-0000256D0000}"/>
    <cellStyle name="40% - Accent2 6" xfId="38164" hidden="1" xr:uid="{00000000-0005-0000-0000-0000266D0000}"/>
    <cellStyle name="40% - Accent2 6" xfId="38293" hidden="1" xr:uid="{00000000-0005-0000-0000-0000276D0000}"/>
    <cellStyle name="40% - Accent2 6" xfId="32739" hidden="1" xr:uid="{00000000-0005-0000-0000-0000286D0000}"/>
    <cellStyle name="40% - Accent2 6" xfId="32743" hidden="1" xr:uid="{00000000-0005-0000-0000-0000296D0000}"/>
    <cellStyle name="40% - Accent2 6" xfId="32642" hidden="1" xr:uid="{00000000-0005-0000-0000-00002A6D0000}"/>
    <cellStyle name="40% - Accent2 6" xfId="32507" hidden="1" xr:uid="{00000000-0005-0000-0000-00002B6D0000}"/>
    <cellStyle name="40% - Accent2 6" xfId="30863" hidden="1" xr:uid="{00000000-0005-0000-0000-00002C6D0000}"/>
    <cellStyle name="40% - Accent2 6" xfId="30711" hidden="1" xr:uid="{00000000-0005-0000-0000-00002D6D0000}"/>
    <cellStyle name="40% - Accent2 6" xfId="30566" hidden="1" xr:uid="{00000000-0005-0000-0000-00002E6D0000}"/>
    <cellStyle name="40% - Accent2 6" xfId="30418" hidden="1" xr:uid="{00000000-0005-0000-0000-00002F6D0000}"/>
    <cellStyle name="40% - Accent2 6" xfId="30948" hidden="1" xr:uid="{00000000-0005-0000-0000-0000306D0000}"/>
    <cellStyle name="40% - Accent2 6" xfId="31389" hidden="1" xr:uid="{00000000-0005-0000-0000-0000316D0000}"/>
    <cellStyle name="40% - Accent2 6" xfId="31531" hidden="1" xr:uid="{00000000-0005-0000-0000-0000326D0000}"/>
    <cellStyle name="40% - Accent2 6" xfId="29037" hidden="1" xr:uid="{00000000-0005-0000-0000-0000336D0000}"/>
    <cellStyle name="40% - Accent2 6" xfId="28798" hidden="1" xr:uid="{00000000-0005-0000-0000-0000346D0000}"/>
    <cellStyle name="40% - Accent2 6" xfId="28539" hidden="1" xr:uid="{00000000-0005-0000-0000-0000356D0000}"/>
    <cellStyle name="40% - Accent2 6" xfId="29675" hidden="1" xr:uid="{00000000-0005-0000-0000-0000366D0000}"/>
    <cellStyle name="40% - Accent2 6" xfId="31657" hidden="1" xr:uid="{00000000-0005-0000-0000-0000376D0000}"/>
    <cellStyle name="40% - Accent2 6" xfId="31504" hidden="1" xr:uid="{00000000-0005-0000-0000-0000386D0000}"/>
    <cellStyle name="40% - Accent2 6" xfId="27438" hidden="1" xr:uid="{00000000-0005-0000-0000-0000396D0000}"/>
    <cellStyle name="40% - Accent2 6" xfId="27109" hidden="1" xr:uid="{00000000-0005-0000-0000-00003A6D0000}"/>
    <cellStyle name="40% - Accent2 6" xfId="26938" hidden="1" xr:uid="{00000000-0005-0000-0000-00003B6D0000}"/>
    <cellStyle name="40% - Accent2 6" xfId="26314" hidden="1" xr:uid="{00000000-0005-0000-0000-00003C6D0000}"/>
    <cellStyle name="40% - Accent2 6" xfId="26108" hidden="1" xr:uid="{00000000-0005-0000-0000-00003D6D0000}"/>
    <cellStyle name="40% - Accent2 6" xfId="25873" hidden="1" xr:uid="{00000000-0005-0000-0000-00003E6D0000}"/>
    <cellStyle name="40% - Accent2 6" xfId="25191" hidden="1" xr:uid="{00000000-0005-0000-0000-00003F6D0000}"/>
    <cellStyle name="40% - Accent2 6" xfId="39019" hidden="1" xr:uid="{00000000-0005-0000-0000-0000406D0000}"/>
    <cellStyle name="40% - Accent2 6" xfId="39015" hidden="1" xr:uid="{00000000-0005-0000-0000-0000416D0000}"/>
    <cellStyle name="40% - Accent2 6" xfId="39116" hidden="1" xr:uid="{00000000-0005-0000-0000-0000426D0000}"/>
    <cellStyle name="40% - Accent2 6" xfId="39246" hidden="1" xr:uid="{00000000-0005-0000-0000-0000436D0000}"/>
    <cellStyle name="40% - Accent2 6" xfId="39829" hidden="1" xr:uid="{00000000-0005-0000-0000-0000446D0000}"/>
    <cellStyle name="40% - Accent2 6" xfId="39855" hidden="1" xr:uid="{00000000-0005-0000-0000-0000456D0000}"/>
    <cellStyle name="40% - Accent2 6" xfId="39985" hidden="1" xr:uid="{00000000-0005-0000-0000-0000466D0000}"/>
    <cellStyle name="40% - Accent2 6" xfId="40095" hidden="1" xr:uid="{00000000-0005-0000-0000-0000476D0000}"/>
    <cellStyle name="40% - Accent2 6" xfId="39766" hidden="1" xr:uid="{00000000-0005-0000-0000-0000486D0000}"/>
    <cellStyle name="40% - Accent2 6" xfId="39646" hidden="1" xr:uid="{00000000-0005-0000-0000-0000496D0000}"/>
    <cellStyle name="40% - Accent2 6" xfId="39607" hidden="1" xr:uid="{00000000-0005-0000-0000-00004A6D0000}"/>
    <cellStyle name="40% - Accent2 6" xfId="40450" hidden="1" xr:uid="{00000000-0005-0000-0000-00004B6D0000}"/>
    <cellStyle name="40% - Accent2 6" xfId="40580" hidden="1" xr:uid="{00000000-0005-0000-0000-00004C6D0000}"/>
    <cellStyle name="40% - Accent2 6" xfId="40682" hidden="1" xr:uid="{00000000-0005-0000-0000-00004D6D0000}"/>
    <cellStyle name="40% - Accent2 6" xfId="40273" hidden="1" xr:uid="{00000000-0005-0000-0000-00004E6D0000}"/>
    <cellStyle name="40% - Accent2 6" xfId="39559" hidden="1" xr:uid="{00000000-0005-0000-0000-00004F6D0000}"/>
    <cellStyle name="40% - Accent2 6" xfId="39614" hidden="1" xr:uid="{00000000-0005-0000-0000-0000506D0000}"/>
    <cellStyle name="40% - Accent2 6" xfId="40982" hidden="1" xr:uid="{00000000-0005-0000-0000-0000516D0000}"/>
    <cellStyle name="40% - Accent2 6" xfId="41112" hidden="1" xr:uid="{00000000-0005-0000-0000-0000526D0000}"/>
    <cellStyle name="40% - Accent2 6" xfId="41190" hidden="1" xr:uid="{00000000-0005-0000-0000-0000536D0000}"/>
    <cellStyle name="40% - Accent2 6" xfId="41319" hidden="1" xr:uid="{00000000-0005-0000-0000-0000546D0000}"/>
    <cellStyle name="40% - Accent2 6" xfId="41449" hidden="1" xr:uid="{00000000-0005-0000-0000-0000556D0000}"/>
    <cellStyle name="40% - Accent2 6" xfId="41527" hidden="1" xr:uid="{00000000-0005-0000-0000-0000566D0000}"/>
    <cellStyle name="40% - Accent2 6" xfId="41656" hidden="1" xr:uid="{00000000-0005-0000-0000-0000576D0000}"/>
    <cellStyle name="40% - Accent2 6" xfId="41811" hidden="1" xr:uid="{00000000-0005-0000-0000-0000586D0000}"/>
    <cellStyle name="40% - Accent2 6" xfId="41807" hidden="1" xr:uid="{00000000-0005-0000-0000-0000596D0000}"/>
    <cellStyle name="40% - Accent2 6" xfId="41908" hidden="1" xr:uid="{00000000-0005-0000-0000-00005A6D0000}"/>
    <cellStyle name="40% - Accent2 6" xfId="42038" hidden="1" xr:uid="{00000000-0005-0000-0000-00005B6D0000}"/>
    <cellStyle name="40% - Accent2 6" xfId="42621" hidden="1" xr:uid="{00000000-0005-0000-0000-00005C6D0000}"/>
    <cellStyle name="40% - Accent2 6" xfId="42647" hidden="1" xr:uid="{00000000-0005-0000-0000-00005D6D0000}"/>
    <cellStyle name="40% - Accent2 6" xfId="42777" hidden="1" xr:uid="{00000000-0005-0000-0000-00005E6D0000}"/>
    <cellStyle name="40% - Accent2 6" xfId="42887" hidden="1" xr:uid="{00000000-0005-0000-0000-00005F6D0000}"/>
    <cellStyle name="40% - Accent2 6" xfId="42558" hidden="1" xr:uid="{00000000-0005-0000-0000-0000606D0000}"/>
    <cellStyle name="40% - Accent2 6" xfId="42438" hidden="1" xr:uid="{00000000-0005-0000-0000-0000616D0000}"/>
    <cellStyle name="40% - Accent2 6" xfId="42399" hidden="1" xr:uid="{00000000-0005-0000-0000-0000626D0000}"/>
    <cellStyle name="40% - Accent2 6" xfId="43242" hidden="1" xr:uid="{00000000-0005-0000-0000-0000636D0000}"/>
    <cellStyle name="40% - Accent2 6" xfId="43372" hidden="1" xr:uid="{00000000-0005-0000-0000-0000646D0000}"/>
    <cellStyle name="40% - Accent2 6" xfId="43474" hidden="1" xr:uid="{00000000-0005-0000-0000-0000656D0000}"/>
    <cellStyle name="40% - Accent2 6" xfId="43065" hidden="1" xr:uid="{00000000-0005-0000-0000-0000666D0000}"/>
    <cellStyle name="40% - Accent2 6" xfId="42351" hidden="1" xr:uid="{00000000-0005-0000-0000-0000676D0000}"/>
    <cellStyle name="40% - Accent2 6" xfId="42406" hidden="1" xr:uid="{00000000-0005-0000-0000-0000686D0000}"/>
    <cellStyle name="40% - Accent2 6" xfId="43774" hidden="1" xr:uid="{00000000-0005-0000-0000-0000696D0000}"/>
    <cellStyle name="40% - Accent2 6" xfId="43904" hidden="1" xr:uid="{00000000-0005-0000-0000-00006A6D0000}"/>
    <cellStyle name="40% - Accent2 6" xfId="43982" hidden="1" xr:uid="{00000000-0005-0000-0000-00006B6D0000}"/>
    <cellStyle name="40% - Accent2 6" xfId="44111" hidden="1" xr:uid="{00000000-0005-0000-0000-00006C6D0000}"/>
    <cellStyle name="40% - Accent2 6" xfId="44241" hidden="1" xr:uid="{00000000-0005-0000-0000-00006D6D0000}"/>
    <cellStyle name="40% - Accent2 6" xfId="44319" hidden="1" xr:uid="{00000000-0005-0000-0000-00006E6D0000}"/>
    <cellStyle name="40% - Accent2 6" xfId="44448" hidden="1" xr:uid="{00000000-0005-0000-0000-00006F6D0000}"/>
    <cellStyle name="40% - Accent2 6" xfId="38999" hidden="1" xr:uid="{00000000-0005-0000-0000-0000706D0000}"/>
    <cellStyle name="40% - Accent2 6" xfId="39003" hidden="1" xr:uid="{00000000-0005-0000-0000-0000716D0000}"/>
    <cellStyle name="40% - Accent2 6" xfId="38902" hidden="1" xr:uid="{00000000-0005-0000-0000-0000726D0000}"/>
    <cellStyle name="40% - Accent2 6" xfId="38767" hidden="1" xr:uid="{00000000-0005-0000-0000-0000736D0000}"/>
    <cellStyle name="40% - Accent2 6" xfId="31644" hidden="1" xr:uid="{00000000-0005-0000-0000-0000746D0000}"/>
    <cellStyle name="40% - Accent2 6" xfId="31577" hidden="1" xr:uid="{00000000-0005-0000-0000-0000756D0000}"/>
    <cellStyle name="40% - Accent2 6" xfId="31293" hidden="1" xr:uid="{00000000-0005-0000-0000-0000766D0000}"/>
    <cellStyle name="40% - Accent2 6" xfId="30951" hidden="1" xr:uid="{00000000-0005-0000-0000-0000776D0000}"/>
    <cellStyle name="40% - Accent2 6" xfId="31739" hidden="1" xr:uid="{00000000-0005-0000-0000-0000786D0000}"/>
    <cellStyle name="40% - Accent2 6" xfId="32065" hidden="1" xr:uid="{00000000-0005-0000-0000-0000796D0000}"/>
    <cellStyle name="40% - Accent2 6" xfId="32179" hidden="1" xr:uid="{00000000-0005-0000-0000-00007A6D0000}"/>
    <cellStyle name="40% - Accent2 6" xfId="29438" hidden="1" xr:uid="{00000000-0005-0000-0000-00007B6D0000}"/>
    <cellStyle name="40% - Accent2 6" xfId="29195" hidden="1" xr:uid="{00000000-0005-0000-0000-00007C6D0000}"/>
    <cellStyle name="40% - Accent2 6" xfId="29053" hidden="1" xr:uid="{00000000-0005-0000-0000-00007D6D0000}"/>
    <cellStyle name="40% - Accent2 6" xfId="30041" hidden="1" xr:uid="{00000000-0005-0000-0000-00007E6D0000}"/>
    <cellStyle name="40% - Accent2 6" xfId="32298" hidden="1" xr:uid="{00000000-0005-0000-0000-00007F6D0000}"/>
    <cellStyle name="40% - Accent2 6" xfId="32164" hidden="1" xr:uid="{00000000-0005-0000-0000-0000806D0000}"/>
    <cellStyle name="40% - Accent2 6" xfId="27658" hidden="1" xr:uid="{00000000-0005-0000-0000-0000816D0000}"/>
    <cellStyle name="40% - Accent2 6" xfId="27487" hidden="1" xr:uid="{00000000-0005-0000-0000-0000826D0000}"/>
    <cellStyle name="40% - Accent2 6" xfId="27244" hidden="1" xr:uid="{00000000-0005-0000-0000-0000836D0000}"/>
    <cellStyle name="40% - Accent2 6" xfId="26399" hidden="1" xr:uid="{00000000-0005-0000-0000-0000846D0000}"/>
    <cellStyle name="40% - Accent2 6" xfId="26200" hidden="1" xr:uid="{00000000-0005-0000-0000-0000856D0000}"/>
    <cellStyle name="40% - Accent2 6" xfId="26032" hidden="1" xr:uid="{00000000-0005-0000-0000-0000866D0000}"/>
    <cellStyle name="40% - Accent2 6" xfId="25192" hidden="1" xr:uid="{00000000-0005-0000-0000-0000876D0000}"/>
    <cellStyle name="40% - Accent2 6" xfId="44741" hidden="1" xr:uid="{00000000-0005-0000-0000-0000886D0000}"/>
    <cellStyle name="40% - Accent2 6" xfId="44737" hidden="1" xr:uid="{00000000-0005-0000-0000-0000896D0000}"/>
    <cellStyle name="40% - Accent2 6" xfId="44838" hidden="1" xr:uid="{00000000-0005-0000-0000-00008A6D0000}"/>
    <cellStyle name="40% - Accent2 6" xfId="44968" hidden="1" xr:uid="{00000000-0005-0000-0000-00008B6D0000}"/>
    <cellStyle name="40% - Accent2 6" xfId="45551" hidden="1" xr:uid="{00000000-0005-0000-0000-00008C6D0000}"/>
    <cellStyle name="40% - Accent2 6" xfId="45577" hidden="1" xr:uid="{00000000-0005-0000-0000-00008D6D0000}"/>
    <cellStyle name="40% - Accent2 6" xfId="45707" hidden="1" xr:uid="{00000000-0005-0000-0000-00008E6D0000}"/>
    <cellStyle name="40% - Accent2 6" xfId="45817" hidden="1" xr:uid="{00000000-0005-0000-0000-00008F6D0000}"/>
    <cellStyle name="40% - Accent2 6" xfId="45488" hidden="1" xr:uid="{00000000-0005-0000-0000-0000906D0000}"/>
    <cellStyle name="40% - Accent2 6" xfId="45368" hidden="1" xr:uid="{00000000-0005-0000-0000-0000916D0000}"/>
    <cellStyle name="40% - Accent2 6" xfId="45329" hidden="1" xr:uid="{00000000-0005-0000-0000-0000926D0000}"/>
    <cellStyle name="40% - Accent2 6" xfId="46172" hidden="1" xr:uid="{00000000-0005-0000-0000-0000936D0000}"/>
    <cellStyle name="40% - Accent2 6" xfId="46302" hidden="1" xr:uid="{00000000-0005-0000-0000-0000946D0000}"/>
    <cellStyle name="40% - Accent2 6" xfId="46404" hidden="1" xr:uid="{00000000-0005-0000-0000-0000956D0000}"/>
    <cellStyle name="40% - Accent2 6" xfId="45995" hidden="1" xr:uid="{00000000-0005-0000-0000-0000966D0000}"/>
    <cellStyle name="40% - Accent2 6" xfId="45281" hidden="1" xr:uid="{00000000-0005-0000-0000-0000976D0000}"/>
    <cellStyle name="40% - Accent2 6" xfId="45336" hidden="1" xr:uid="{00000000-0005-0000-0000-0000986D0000}"/>
    <cellStyle name="40% - Accent2 6" xfId="46704" hidden="1" xr:uid="{00000000-0005-0000-0000-0000996D0000}"/>
    <cellStyle name="40% - Accent2 6" xfId="46834" hidden="1" xr:uid="{00000000-0005-0000-0000-00009A6D0000}"/>
    <cellStyle name="40% - Accent2 6" xfId="46912" hidden="1" xr:uid="{00000000-0005-0000-0000-00009B6D0000}"/>
    <cellStyle name="40% - Accent2 6" xfId="47041" hidden="1" xr:uid="{00000000-0005-0000-0000-00009C6D0000}"/>
    <cellStyle name="40% - Accent2 6" xfId="47171" hidden="1" xr:uid="{00000000-0005-0000-0000-00009D6D0000}"/>
    <cellStyle name="40% - Accent2 6" xfId="47249" hidden="1" xr:uid="{00000000-0005-0000-0000-00009E6D0000}"/>
    <cellStyle name="40% - Accent2 6" xfId="47378" hidden="1" xr:uid="{00000000-0005-0000-0000-00009F6D0000}"/>
    <cellStyle name="40% - Accent2 6" xfId="47533" hidden="1" xr:uid="{00000000-0005-0000-0000-0000A06D0000}"/>
    <cellStyle name="40% - Accent2 6" xfId="47529" hidden="1" xr:uid="{00000000-0005-0000-0000-0000A16D0000}"/>
    <cellStyle name="40% - Accent2 6" xfId="47630" hidden="1" xr:uid="{00000000-0005-0000-0000-0000A26D0000}"/>
    <cellStyle name="40% - Accent2 6" xfId="47760" hidden="1" xr:uid="{00000000-0005-0000-0000-0000A36D0000}"/>
    <cellStyle name="40% - Accent2 6" xfId="48343" hidden="1" xr:uid="{00000000-0005-0000-0000-0000A46D0000}"/>
    <cellStyle name="40% - Accent2 6" xfId="48369" hidden="1" xr:uid="{00000000-0005-0000-0000-0000A56D0000}"/>
    <cellStyle name="40% - Accent2 6" xfId="48499" hidden="1" xr:uid="{00000000-0005-0000-0000-0000A66D0000}"/>
    <cellStyle name="40% - Accent2 6" xfId="48609" hidden="1" xr:uid="{00000000-0005-0000-0000-0000A76D0000}"/>
    <cellStyle name="40% - Accent2 6" xfId="48280" hidden="1" xr:uid="{00000000-0005-0000-0000-0000A86D0000}"/>
    <cellStyle name="40% - Accent2 6" xfId="48160" hidden="1" xr:uid="{00000000-0005-0000-0000-0000A96D0000}"/>
    <cellStyle name="40% - Accent2 6" xfId="48121" hidden="1" xr:uid="{00000000-0005-0000-0000-0000AA6D0000}"/>
    <cellStyle name="40% - Accent2 6" xfId="48964" hidden="1" xr:uid="{00000000-0005-0000-0000-0000AB6D0000}"/>
    <cellStyle name="40% - Accent2 6" xfId="49094" hidden="1" xr:uid="{00000000-0005-0000-0000-0000AC6D0000}"/>
    <cellStyle name="40% - Accent2 6" xfId="49196" hidden="1" xr:uid="{00000000-0005-0000-0000-0000AD6D0000}"/>
    <cellStyle name="40% - Accent2 6" xfId="48787" hidden="1" xr:uid="{00000000-0005-0000-0000-0000AE6D0000}"/>
    <cellStyle name="40% - Accent2 6" xfId="48073" hidden="1" xr:uid="{00000000-0005-0000-0000-0000AF6D0000}"/>
    <cellStyle name="40% - Accent2 6" xfId="48128" hidden="1" xr:uid="{00000000-0005-0000-0000-0000B06D0000}"/>
    <cellStyle name="40% - Accent2 6" xfId="49496" hidden="1" xr:uid="{00000000-0005-0000-0000-0000B16D0000}"/>
    <cellStyle name="40% - Accent2 6" xfId="49626" hidden="1" xr:uid="{00000000-0005-0000-0000-0000B26D0000}"/>
    <cellStyle name="40% - Accent2 6" xfId="49704" hidden="1" xr:uid="{00000000-0005-0000-0000-0000B36D0000}"/>
    <cellStyle name="40% - Accent2 6" xfId="49833" hidden="1" xr:uid="{00000000-0005-0000-0000-0000B46D0000}"/>
    <cellStyle name="40% - Accent2 6" xfId="49963" hidden="1" xr:uid="{00000000-0005-0000-0000-0000B56D0000}"/>
    <cellStyle name="40% - Accent2 6" xfId="50041" hidden="1" xr:uid="{00000000-0005-0000-0000-0000B66D0000}"/>
    <cellStyle name="40% - Accent2 6" xfId="50170" hidden="1" xr:uid="{00000000-0005-0000-0000-0000B76D0000}"/>
    <cellStyle name="40% - Accent2 7" xfId="96" hidden="1" xr:uid="{00000000-0005-0000-0000-0000B86D0000}"/>
    <cellStyle name="40% - Accent2 7" xfId="178" hidden="1" xr:uid="{00000000-0005-0000-0000-0000B96D0000}"/>
    <cellStyle name="40% - Accent2 7" xfId="257" hidden="1" xr:uid="{00000000-0005-0000-0000-0000BA6D0000}"/>
    <cellStyle name="40% - Accent2 7" xfId="529" hidden="1" xr:uid="{00000000-0005-0000-0000-0000BB6D0000}"/>
    <cellStyle name="40% - Accent2 7" xfId="1888" hidden="1" xr:uid="{00000000-0005-0000-0000-0000BC6D0000}"/>
    <cellStyle name="40% - Accent2 7" xfId="2023" hidden="1" xr:uid="{00000000-0005-0000-0000-0000BD6D0000}"/>
    <cellStyle name="40% - Accent2 7" xfId="2186" hidden="1" xr:uid="{00000000-0005-0000-0000-0000BE6D0000}"/>
    <cellStyle name="40% - Accent2 7" xfId="1309" hidden="1" xr:uid="{00000000-0005-0000-0000-0000BF6D0000}"/>
    <cellStyle name="40% - Accent2 7" xfId="2328" hidden="1" xr:uid="{00000000-0005-0000-0000-0000C06D0000}"/>
    <cellStyle name="40% - Accent2 7" xfId="1305" hidden="1" xr:uid="{00000000-0005-0000-0000-0000C16D0000}"/>
    <cellStyle name="40% - Accent2 7" xfId="3381" hidden="1" xr:uid="{00000000-0005-0000-0000-0000C26D0000}"/>
    <cellStyle name="40% - Accent2 7" xfId="3576" hidden="1" xr:uid="{00000000-0005-0000-0000-0000C36D0000}"/>
    <cellStyle name="40% - Accent2 7" xfId="3726" hidden="1" xr:uid="{00000000-0005-0000-0000-0000C46D0000}"/>
    <cellStyle name="40% - Accent2 7" xfId="1625" hidden="1" xr:uid="{00000000-0005-0000-0000-0000C56D0000}"/>
    <cellStyle name="40% - Accent2 7" xfId="3832" hidden="1" xr:uid="{00000000-0005-0000-0000-0000C66D0000}"/>
    <cellStyle name="40% - Accent2 7" xfId="3143" hidden="1" xr:uid="{00000000-0005-0000-0000-0000C76D0000}"/>
    <cellStyle name="40% - Accent2 7" xfId="4925" hidden="1" xr:uid="{00000000-0005-0000-0000-0000C86D0000}"/>
    <cellStyle name="40% - Accent2 7" xfId="5046" hidden="1" xr:uid="{00000000-0005-0000-0000-0000C96D0000}"/>
    <cellStyle name="40% - Accent2 7" xfId="5236" hidden="1" xr:uid="{00000000-0005-0000-0000-0000CA6D0000}"/>
    <cellStyle name="40% - Accent2 7" xfId="5791" hidden="1" xr:uid="{00000000-0005-0000-0000-0000CB6D0000}"/>
    <cellStyle name="40% - Accent2 7" xfId="6079" hidden="1" xr:uid="{00000000-0005-0000-0000-0000CC6D0000}"/>
    <cellStyle name="40% - Accent2 7" xfId="6255" hidden="1" xr:uid="{00000000-0005-0000-0000-0000CD6D0000}"/>
    <cellStyle name="40% - Accent2 7" xfId="6790" hidden="1" xr:uid="{00000000-0005-0000-0000-0000CE6D0000}"/>
    <cellStyle name="40% - Accent2 7" xfId="7061" hidden="1" xr:uid="{00000000-0005-0000-0000-0000CF6D0000}"/>
    <cellStyle name="40% - Accent2 7" xfId="7752" hidden="1" xr:uid="{00000000-0005-0000-0000-0000D06D0000}"/>
    <cellStyle name="40% - Accent2 7" xfId="7830" hidden="1" xr:uid="{00000000-0005-0000-0000-0000D16D0000}"/>
    <cellStyle name="40% - Accent2 7" xfId="7907" hidden="1" xr:uid="{00000000-0005-0000-0000-0000D26D0000}"/>
    <cellStyle name="40% - Accent2 7" xfId="7985" hidden="1" xr:uid="{00000000-0005-0000-0000-0000D36D0000}"/>
    <cellStyle name="40% - Accent2 7" xfId="8569" hidden="1" xr:uid="{00000000-0005-0000-0000-0000D46D0000}"/>
    <cellStyle name="40% - Accent2 7" xfId="8646" hidden="1" xr:uid="{00000000-0005-0000-0000-0000D56D0000}"/>
    <cellStyle name="40% - Accent2 7" xfId="8725" hidden="1" xr:uid="{00000000-0005-0000-0000-0000D66D0000}"/>
    <cellStyle name="40% - Accent2 7" xfId="8290" hidden="1" xr:uid="{00000000-0005-0000-0000-0000D76D0000}"/>
    <cellStyle name="40% - Accent2 7" xfId="8786" hidden="1" xr:uid="{00000000-0005-0000-0000-0000D86D0000}"/>
    <cellStyle name="40% - Accent2 7" xfId="8286" hidden="1" xr:uid="{00000000-0005-0000-0000-0000D96D0000}"/>
    <cellStyle name="40% - Accent2 7" xfId="9157" hidden="1" xr:uid="{00000000-0005-0000-0000-0000DA6D0000}"/>
    <cellStyle name="40% - Accent2 7" xfId="9241" hidden="1" xr:uid="{00000000-0005-0000-0000-0000DB6D0000}"/>
    <cellStyle name="40% - Accent2 7" xfId="9319" hidden="1" xr:uid="{00000000-0005-0000-0000-0000DC6D0000}"/>
    <cellStyle name="40% - Accent2 7" xfId="8409" hidden="1" xr:uid="{00000000-0005-0000-0000-0000DD6D0000}"/>
    <cellStyle name="40% - Accent2 7" xfId="9377" hidden="1" xr:uid="{00000000-0005-0000-0000-0000DE6D0000}"/>
    <cellStyle name="40% - Accent2 7" xfId="9043" hidden="1" xr:uid="{00000000-0005-0000-0000-0000DF6D0000}"/>
    <cellStyle name="40% - Accent2 7" xfId="9693" hidden="1" xr:uid="{00000000-0005-0000-0000-0000E06D0000}"/>
    <cellStyle name="40% - Accent2 7" xfId="9773" hidden="1" xr:uid="{00000000-0005-0000-0000-0000E16D0000}"/>
    <cellStyle name="40% - Accent2 7" xfId="9851" hidden="1" xr:uid="{00000000-0005-0000-0000-0000E26D0000}"/>
    <cellStyle name="40% - Accent2 7" xfId="10031" hidden="1" xr:uid="{00000000-0005-0000-0000-0000E36D0000}"/>
    <cellStyle name="40% - Accent2 7" xfId="10110" hidden="1" xr:uid="{00000000-0005-0000-0000-0000E46D0000}"/>
    <cellStyle name="40% - Accent2 7" xfId="10188" hidden="1" xr:uid="{00000000-0005-0000-0000-0000E56D0000}"/>
    <cellStyle name="40% - Accent2 7" xfId="10368" hidden="1" xr:uid="{00000000-0005-0000-0000-0000E66D0000}"/>
    <cellStyle name="40% - Accent2 7" xfId="10447" hidden="1" xr:uid="{00000000-0005-0000-0000-0000E76D0000}"/>
    <cellStyle name="40% - Accent2 7" xfId="10544" hidden="1" xr:uid="{00000000-0005-0000-0000-0000E86D0000}"/>
    <cellStyle name="40% - Accent2 7" xfId="10622" hidden="1" xr:uid="{00000000-0005-0000-0000-0000E96D0000}"/>
    <cellStyle name="40% - Accent2 7" xfId="10699" hidden="1" xr:uid="{00000000-0005-0000-0000-0000EA6D0000}"/>
    <cellStyle name="40% - Accent2 7" xfId="10777" hidden="1" xr:uid="{00000000-0005-0000-0000-0000EB6D0000}"/>
    <cellStyle name="40% - Accent2 7" xfId="11361" hidden="1" xr:uid="{00000000-0005-0000-0000-0000EC6D0000}"/>
    <cellStyle name="40% - Accent2 7" xfId="11438" hidden="1" xr:uid="{00000000-0005-0000-0000-0000ED6D0000}"/>
    <cellStyle name="40% - Accent2 7" xfId="11517" hidden="1" xr:uid="{00000000-0005-0000-0000-0000EE6D0000}"/>
    <cellStyle name="40% - Accent2 7" xfId="11082" hidden="1" xr:uid="{00000000-0005-0000-0000-0000EF6D0000}"/>
    <cellStyle name="40% - Accent2 7" xfId="11578" hidden="1" xr:uid="{00000000-0005-0000-0000-0000F06D0000}"/>
    <cellStyle name="40% - Accent2 7" xfId="11078" hidden="1" xr:uid="{00000000-0005-0000-0000-0000F16D0000}"/>
    <cellStyle name="40% - Accent2 7" xfId="11949" hidden="1" xr:uid="{00000000-0005-0000-0000-0000F26D0000}"/>
    <cellStyle name="40% - Accent2 7" xfId="12033" hidden="1" xr:uid="{00000000-0005-0000-0000-0000F36D0000}"/>
    <cellStyle name="40% - Accent2 7" xfId="12111" hidden="1" xr:uid="{00000000-0005-0000-0000-0000F46D0000}"/>
    <cellStyle name="40% - Accent2 7" xfId="11201" hidden="1" xr:uid="{00000000-0005-0000-0000-0000F56D0000}"/>
    <cellStyle name="40% - Accent2 7" xfId="12169" hidden="1" xr:uid="{00000000-0005-0000-0000-0000F66D0000}"/>
    <cellStyle name="40% - Accent2 7" xfId="11835" hidden="1" xr:uid="{00000000-0005-0000-0000-0000F76D0000}"/>
    <cellStyle name="40% - Accent2 7" xfId="12485" hidden="1" xr:uid="{00000000-0005-0000-0000-0000F86D0000}"/>
    <cellStyle name="40% - Accent2 7" xfId="12565" hidden="1" xr:uid="{00000000-0005-0000-0000-0000F96D0000}"/>
    <cellStyle name="40% - Accent2 7" xfId="12643" hidden="1" xr:uid="{00000000-0005-0000-0000-0000FA6D0000}"/>
    <cellStyle name="40% - Accent2 7" xfId="12823" hidden="1" xr:uid="{00000000-0005-0000-0000-0000FB6D0000}"/>
    <cellStyle name="40% - Accent2 7" xfId="12902" hidden="1" xr:uid="{00000000-0005-0000-0000-0000FC6D0000}"/>
    <cellStyle name="40% - Accent2 7" xfId="12980" hidden="1" xr:uid="{00000000-0005-0000-0000-0000FD6D0000}"/>
    <cellStyle name="40% - Accent2 7" xfId="13160" hidden="1" xr:uid="{00000000-0005-0000-0000-0000FE6D0000}"/>
    <cellStyle name="40% - Accent2 7" xfId="13239" hidden="1" xr:uid="{00000000-0005-0000-0000-0000FF6D0000}"/>
    <cellStyle name="40% - Accent2 7" xfId="7595" hidden="1" xr:uid="{00000000-0005-0000-0000-0000006E0000}"/>
    <cellStyle name="40% - Accent2 7" xfId="7517" hidden="1" xr:uid="{00000000-0005-0000-0000-0000016E0000}"/>
    <cellStyle name="40% - Accent2 7" xfId="7438" hidden="1" xr:uid="{00000000-0005-0000-0000-0000026E0000}"/>
    <cellStyle name="40% - Accent2 7" xfId="7354" hidden="1" xr:uid="{00000000-0005-0000-0000-0000036E0000}"/>
    <cellStyle name="40% - Accent2 7" xfId="5586" hidden="1" xr:uid="{00000000-0005-0000-0000-0000046E0000}"/>
    <cellStyle name="40% - Accent2 7" xfId="5497" hidden="1" xr:uid="{00000000-0005-0000-0000-0000056E0000}"/>
    <cellStyle name="40% - Accent2 7" xfId="5406" hidden="1" xr:uid="{00000000-0005-0000-0000-0000066E0000}"/>
    <cellStyle name="40% - Accent2 7" xfId="6499" hidden="1" xr:uid="{00000000-0005-0000-0000-0000076E0000}"/>
    <cellStyle name="40% - Accent2 7" xfId="5336" hidden="1" xr:uid="{00000000-0005-0000-0000-0000086E0000}"/>
    <cellStyle name="40% - Accent2 7" xfId="6503" hidden="1" xr:uid="{00000000-0005-0000-0000-0000096E0000}"/>
    <cellStyle name="40% - Accent2 7" xfId="4040" hidden="1" xr:uid="{00000000-0005-0000-0000-00000A6E0000}"/>
    <cellStyle name="40% - Accent2 7" xfId="3765" hidden="1" xr:uid="{00000000-0005-0000-0000-00000B6E0000}"/>
    <cellStyle name="40% - Accent2 7" xfId="3573" hidden="1" xr:uid="{00000000-0005-0000-0000-00000C6E0000}"/>
    <cellStyle name="40% - Accent2 7" xfId="6048" hidden="1" xr:uid="{00000000-0005-0000-0000-00000D6E0000}"/>
    <cellStyle name="40% - Accent2 7" xfId="3438" hidden="1" xr:uid="{00000000-0005-0000-0000-00000E6E0000}"/>
    <cellStyle name="40% - Accent2 7" xfId="4320" hidden="1" xr:uid="{00000000-0005-0000-0000-00000F6E0000}"/>
    <cellStyle name="40% - Accent2 7" xfId="2480" hidden="1" xr:uid="{00000000-0005-0000-0000-0000106E0000}"/>
    <cellStyle name="40% - Accent2 7" xfId="2081" hidden="1" xr:uid="{00000000-0005-0000-0000-0000116E0000}"/>
    <cellStyle name="40% - Accent2 7" xfId="1885" hidden="1" xr:uid="{00000000-0005-0000-0000-0000126E0000}"/>
    <cellStyle name="40% - Accent2 7" xfId="1301" hidden="1" xr:uid="{00000000-0005-0000-0000-0000136E0000}"/>
    <cellStyle name="40% - Accent2 7" xfId="1047" hidden="1" xr:uid="{00000000-0005-0000-0000-0000146E0000}"/>
    <cellStyle name="40% - Accent2 7" xfId="906" hidden="1" xr:uid="{00000000-0005-0000-0000-0000156E0000}"/>
    <cellStyle name="40% - Accent2 7" xfId="168" hidden="1" xr:uid="{00000000-0005-0000-0000-0000166E0000}"/>
    <cellStyle name="40% - Accent2 7" xfId="13386" hidden="1" xr:uid="{00000000-0005-0000-0000-0000176E0000}"/>
    <cellStyle name="40% - Accent2 7" xfId="13907" hidden="1" xr:uid="{00000000-0005-0000-0000-0000186E0000}"/>
    <cellStyle name="40% - Accent2 7" xfId="13985" hidden="1" xr:uid="{00000000-0005-0000-0000-0000196E0000}"/>
    <cellStyle name="40% - Accent2 7" xfId="14062" hidden="1" xr:uid="{00000000-0005-0000-0000-00001A6E0000}"/>
    <cellStyle name="40% - Accent2 7" xfId="14140" hidden="1" xr:uid="{00000000-0005-0000-0000-00001B6E0000}"/>
    <cellStyle name="40% - Accent2 7" xfId="14724" hidden="1" xr:uid="{00000000-0005-0000-0000-00001C6E0000}"/>
    <cellStyle name="40% - Accent2 7" xfId="14801" hidden="1" xr:uid="{00000000-0005-0000-0000-00001D6E0000}"/>
    <cellStyle name="40% - Accent2 7" xfId="14880" hidden="1" xr:uid="{00000000-0005-0000-0000-00001E6E0000}"/>
    <cellStyle name="40% - Accent2 7" xfId="14445" hidden="1" xr:uid="{00000000-0005-0000-0000-00001F6E0000}"/>
    <cellStyle name="40% - Accent2 7" xfId="14941" hidden="1" xr:uid="{00000000-0005-0000-0000-0000206E0000}"/>
    <cellStyle name="40% - Accent2 7" xfId="14441" hidden="1" xr:uid="{00000000-0005-0000-0000-0000216E0000}"/>
    <cellStyle name="40% - Accent2 7" xfId="15312" hidden="1" xr:uid="{00000000-0005-0000-0000-0000226E0000}"/>
    <cellStyle name="40% - Accent2 7" xfId="15396" hidden="1" xr:uid="{00000000-0005-0000-0000-0000236E0000}"/>
    <cellStyle name="40% - Accent2 7" xfId="15474" hidden="1" xr:uid="{00000000-0005-0000-0000-0000246E0000}"/>
    <cellStyle name="40% - Accent2 7" xfId="14564" hidden="1" xr:uid="{00000000-0005-0000-0000-0000256E0000}"/>
    <cellStyle name="40% - Accent2 7" xfId="15532" hidden="1" xr:uid="{00000000-0005-0000-0000-0000266E0000}"/>
    <cellStyle name="40% - Accent2 7" xfId="15198" hidden="1" xr:uid="{00000000-0005-0000-0000-0000276E0000}"/>
    <cellStyle name="40% - Accent2 7" xfId="15848" hidden="1" xr:uid="{00000000-0005-0000-0000-0000286E0000}"/>
    <cellStyle name="40% - Accent2 7" xfId="15928" hidden="1" xr:uid="{00000000-0005-0000-0000-0000296E0000}"/>
    <cellStyle name="40% - Accent2 7" xfId="16006" hidden="1" xr:uid="{00000000-0005-0000-0000-00002A6E0000}"/>
    <cellStyle name="40% - Accent2 7" xfId="16186" hidden="1" xr:uid="{00000000-0005-0000-0000-00002B6E0000}"/>
    <cellStyle name="40% - Accent2 7" xfId="16265" hidden="1" xr:uid="{00000000-0005-0000-0000-00002C6E0000}"/>
    <cellStyle name="40% - Accent2 7" xfId="16343" hidden="1" xr:uid="{00000000-0005-0000-0000-00002D6E0000}"/>
    <cellStyle name="40% - Accent2 7" xfId="16523" hidden="1" xr:uid="{00000000-0005-0000-0000-00002E6E0000}"/>
    <cellStyle name="40% - Accent2 7" xfId="16602" hidden="1" xr:uid="{00000000-0005-0000-0000-00002F6E0000}"/>
    <cellStyle name="40% - Accent2 7" xfId="16699" hidden="1" xr:uid="{00000000-0005-0000-0000-0000306E0000}"/>
    <cellStyle name="40% - Accent2 7" xfId="16777" hidden="1" xr:uid="{00000000-0005-0000-0000-0000316E0000}"/>
    <cellStyle name="40% - Accent2 7" xfId="16854" hidden="1" xr:uid="{00000000-0005-0000-0000-0000326E0000}"/>
    <cellStyle name="40% - Accent2 7" xfId="16932" hidden="1" xr:uid="{00000000-0005-0000-0000-0000336E0000}"/>
    <cellStyle name="40% - Accent2 7" xfId="17516" hidden="1" xr:uid="{00000000-0005-0000-0000-0000346E0000}"/>
    <cellStyle name="40% - Accent2 7" xfId="17593" hidden="1" xr:uid="{00000000-0005-0000-0000-0000356E0000}"/>
    <cellStyle name="40% - Accent2 7" xfId="17672" hidden="1" xr:uid="{00000000-0005-0000-0000-0000366E0000}"/>
    <cellStyle name="40% - Accent2 7" xfId="17237" hidden="1" xr:uid="{00000000-0005-0000-0000-0000376E0000}"/>
    <cellStyle name="40% - Accent2 7" xfId="17733" hidden="1" xr:uid="{00000000-0005-0000-0000-0000386E0000}"/>
    <cellStyle name="40% - Accent2 7" xfId="17233" hidden="1" xr:uid="{00000000-0005-0000-0000-0000396E0000}"/>
    <cellStyle name="40% - Accent2 7" xfId="18104" hidden="1" xr:uid="{00000000-0005-0000-0000-00003A6E0000}"/>
    <cellStyle name="40% - Accent2 7" xfId="18188" hidden="1" xr:uid="{00000000-0005-0000-0000-00003B6E0000}"/>
    <cellStyle name="40% - Accent2 7" xfId="18266" hidden="1" xr:uid="{00000000-0005-0000-0000-00003C6E0000}"/>
    <cellStyle name="40% - Accent2 7" xfId="17356" hidden="1" xr:uid="{00000000-0005-0000-0000-00003D6E0000}"/>
    <cellStyle name="40% - Accent2 7" xfId="18324" hidden="1" xr:uid="{00000000-0005-0000-0000-00003E6E0000}"/>
    <cellStyle name="40% - Accent2 7" xfId="17990" hidden="1" xr:uid="{00000000-0005-0000-0000-00003F6E0000}"/>
    <cellStyle name="40% - Accent2 7" xfId="18640" hidden="1" xr:uid="{00000000-0005-0000-0000-0000406E0000}"/>
    <cellStyle name="40% - Accent2 7" xfId="18720" hidden="1" xr:uid="{00000000-0005-0000-0000-0000416E0000}"/>
    <cellStyle name="40% - Accent2 7" xfId="18798" hidden="1" xr:uid="{00000000-0005-0000-0000-0000426E0000}"/>
    <cellStyle name="40% - Accent2 7" xfId="18978" hidden="1" xr:uid="{00000000-0005-0000-0000-0000436E0000}"/>
    <cellStyle name="40% - Accent2 7" xfId="19057" hidden="1" xr:uid="{00000000-0005-0000-0000-0000446E0000}"/>
    <cellStyle name="40% - Accent2 7" xfId="19135" hidden="1" xr:uid="{00000000-0005-0000-0000-0000456E0000}"/>
    <cellStyle name="40% - Accent2 7" xfId="19315" hidden="1" xr:uid="{00000000-0005-0000-0000-0000466E0000}"/>
    <cellStyle name="40% - Accent2 7" xfId="19394" hidden="1" xr:uid="{00000000-0005-0000-0000-0000476E0000}"/>
    <cellStyle name="40% - Accent2 7" xfId="13855" hidden="1" xr:uid="{00000000-0005-0000-0000-0000486E0000}"/>
    <cellStyle name="40% - Accent2 7" xfId="13777" hidden="1" xr:uid="{00000000-0005-0000-0000-0000496E0000}"/>
    <cellStyle name="40% - Accent2 7" xfId="13698" hidden="1" xr:uid="{00000000-0005-0000-0000-00004A6E0000}"/>
    <cellStyle name="40% - Accent2 7" xfId="13614" hidden="1" xr:uid="{00000000-0005-0000-0000-00004B6E0000}"/>
    <cellStyle name="40% - Accent2 7" xfId="6457" hidden="1" xr:uid="{00000000-0005-0000-0000-00004C6E0000}"/>
    <cellStyle name="40% - Accent2 7" xfId="6287" hidden="1" xr:uid="{00000000-0005-0000-0000-00004D6E0000}"/>
    <cellStyle name="40% - Accent2 7" xfId="6051" hidden="1" xr:uid="{00000000-0005-0000-0000-00004E6E0000}"/>
    <cellStyle name="40% - Accent2 7" xfId="7150" hidden="1" xr:uid="{00000000-0005-0000-0000-00004F6E0000}"/>
    <cellStyle name="40% - Accent2 7" xfId="5867" hidden="1" xr:uid="{00000000-0005-0000-0000-0000506E0000}"/>
    <cellStyle name="40% - Accent2 7" xfId="7154" hidden="1" xr:uid="{00000000-0005-0000-0000-0000516E0000}"/>
    <cellStyle name="40% - Accent2 7" xfId="4438" hidden="1" xr:uid="{00000000-0005-0000-0000-0000526E0000}"/>
    <cellStyle name="40% - Accent2 7" xfId="4127" hidden="1" xr:uid="{00000000-0005-0000-0000-0000536E0000}"/>
    <cellStyle name="40% - Accent2 7" xfId="4037" hidden="1" xr:uid="{00000000-0005-0000-0000-0000546E0000}"/>
    <cellStyle name="40% - Accent2 7" xfId="6787" hidden="1" xr:uid="{00000000-0005-0000-0000-0000556E0000}"/>
    <cellStyle name="40% - Accent2 7" xfId="3958" hidden="1" xr:uid="{00000000-0005-0000-0000-0000566E0000}"/>
    <cellStyle name="40% - Accent2 7" xfId="4638" hidden="1" xr:uid="{00000000-0005-0000-0000-0000576E0000}"/>
    <cellStyle name="40% - Accent2 7" xfId="2669" hidden="1" xr:uid="{00000000-0005-0000-0000-0000586E0000}"/>
    <cellStyle name="40% - Accent2 7" xfId="2434" hidden="1" xr:uid="{00000000-0005-0000-0000-0000596E0000}"/>
    <cellStyle name="40% - Accent2 7" xfId="2315" hidden="1" xr:uid="{00000000-0005-0000-0000-00005A6E0000}"/>
    <cellStyle name="40% - Accent2 7" xfId="1344" hidden="1" xr:uid="{00000000-0005-0000-0000-00005B6E0000}"/>
    <cellStyle name="40% - Accent2 7" xfId="1192" hidden="1" xr:uid="{00000000-0005-0000-0000-00005C6E0000}"/>
    <cellStyle name="40% - Accent2 7" xfId="1009" hidden="1" xr:uid="{00000000-0005-0000-0000-00005D6E0000}"/>
    <cellStyle name="40% - Accent2 7" xfId="169" hidden="1" xr:uid="{00000000-0005-0000-0000-00005E6E0000}"/>
    <cellStyle name="40% - Accent2 7" xfId="19532" hidden="1" xr:uid="{00000000-0005-0000-0000-00005F6E0000}"/>
    <cellStyle name="40% - Accent2 7" xfId="19629" hidden="1" xr:uid="{00000000-0005-0000-0000-0000606E0000}"/>
    <cellStyle name="40% - Accent2 7" xfId="19707" hidden="1" xr:uid="{00000000-0005-0000-0000-0000616E0000}"/>
    <cellStyle name="40% - Accent2 7" xfId="19784" hidden="1" xr:uid="{00000000-0005-0000-0000-0000626E0000}"/>
    <cellStyle name="40% - Accent2 7" xfId="19862" hidden="1" xr:uid="{00000000-0005-0000-0000-0000636E0000}"/>
    <cellStyle name="40% - Accent2 7" xfId="20446" hidden="1" xr:uid="{00000000-0005-0000-0000-0000646E0000}"/>
    <cellStyle name="40% - Accent2 7" xfId="20523" hidden="1" xr:uid="{00000000-0005-0000-0000-0000656E0000}"/>
    <cellStyle name="40% - Accent2 7" xfId="20602" hidden="1" xr:uid="{00000000-0005-0000-0000-0000666E0000}"/>
    <cellStyle name="40% - Accent2 7" xfId="20167" hidden="1" xr:uid="{00000000-0005-0000-0000-0000676E0000}"/>
    <cellStyle name="40% - Accent2 7" xfId="20663" hidden="1" xr:uid="{00000000-0005-0000-0000-0000686E0000}"/>
    <cellStyle name="40% - Accent2 7" xfId="20163" hidden="1" xr:uid="{00000000-0005-0000-0000-0000696E0000}"/>
    <cellStyle name="40% - Accent2 7" xfId="21034" hidden="1" xr:uid="{00000000-0005-0000-0000-00006A6E0000}"/>
    <cellStyle name="40% - Accent2 7" xfId="21118" hidden="1" xr:uid="{00000000-0005-0000-0000-00006B6E0000}"/>
    <cellStyle name="40% - Accent2 7" xfId="21196" hidden="1" xr:uid="{00000000-0005-0000-0000-00006C6E0000}"/>
    <cellStyle name="40% - Accent2 7" xfId="20286" hidden="1" xr:uid="{00000000-0005-0000-0000-00006D6E0000}"/>
    <cellStyle name="40% - Accent2 7" xfId="21254" hidden="1" xr:uid="{00000000-0005-0000-0000-00006E6E0000}"/>
    <cellStyle name="40% - Accent2 7" xfId="20920" hidden="1" xr:uid="{00000000-0005-0000-0000-00006F6E0000}"/>
    <cellStyle name="40% - Accent2 7" xfId="21570" hidden="1" xr:uid="{00000000-0005-0000-0000-0000706E0000}"/>
    <cellStyle name="40% - Accent2 7" xfId="21650" hidden="1" xr:uid="{00000000-0005-0000-0000-0000716E0000}"/>
    <cellStyle name="40% - Accent2 7" xfId="21728" hidden="1" xr:uid="{00000000-0005-0000-0000-0000726E0000}"/>
    <cellStyle name="40% - Accent2 7" xfId="21908" hidden="1" xr:uid="{00000000-0005-0000-0000-0000736E0000}"/>
    <cellStyle name="40% - Accent2 7" xfId="21987" hidden="1" xr:uid="{00000000-0005-0000-0000-0000746E0000}"/>
    <cellStyle name="40% - Accent2 7" xfId="22065" hidden="1" xr:uid="{00000000-0005-0000-0000-0000756E0000}"/>
    <cellStyle name="40% - Accent2 7" xfId="22245" hidden="1" xr:uid="{00000000-0005-0000-0000-0000766E0000}"/>
    <cellStyle name="40% - Accent2 7" xfId="22324" hidden="1" xr:uid="{00000000-0005-0000-0000-0000776E0000}"/>
    <cellStyle name="40% - Accent2 7" xfId="22421" hidden="1" xr:uid="{00000000-0005-0000-0000-0000786E0000}"/>
    <cellStyle name="40% - Accent2 7" xfId="22499" hidden="1" xr:uid="{00000000-0005-0000-0000-0000796E0000}"/>
    <cellStyle name="40% - Accent2 7" xfId="22576" hidden="1" xr:uid="{00000000-0005-0000-0000-00007A6E0000}"/>
    <cellStyle name="40% - Accent2 7" xfId="22654" hidden="1" xr:uid="{00000000-0005-0000-0000-00007B6E0000}"/>
    <cellStyle name="40% - Accent2 7" xfId="23238" hidden="1" xr:uid="{00000000-0005-0000-0000-00007C6E0000}"/>
    <cellStyle name="40% - Accent2 7" xfId="23315" hidden="1" xr:uid="{00000000-0005-0000-0000-00007D6E0000}"/>
    <cellStyle name="40% - Accent2 7" xfId="23394" hidden="1" xr:uid="{00000000-0005-0000-0000-00007E6E0000}"/>
    <cellStyle name="40% - Accent2 7" xfId="22959" hidden="1" xr:uid="{00000000-0005-0000-0000-00007F6E0000}"/>
    <cellStyle name="40% - Accent2 7" xfId="23455" hidden="1" xr:uid="{00000000-0005-0000-0000-0000806E0000}"/>
    <cellStyle name="40% - Accent2 7" xfId="22955" hidden="1" xr:uid="{00000000-0005-0000-0000-0000816E0000}"/>
    <cellStyle name="40% - Accent2 7" xfId="23826" hidden="1" xr:uid="{00000000-0005-0000-0000-0000826E0000}"/>
    <cellStyle name="40% - Accent2 7" xfId="23910" hidden="1" xr:uid="{00000000-0005-0000-0000-0000836E0000}"/>
    <cellStyle name="40% - Accent2 7" xfId="23988" hidden="1" xr:uid="{00000000-0005-0000-0000-0000846E0000}"/>
    <cellStyle name="40% - Accent2 7" xfId="23078" hidden="1" xr:uid="{00000000-0005-0000-0000-0000856E0000}"/>
    <cellStyle name="40% - Accent2 7" xfId="24046" hidden="1" xr:uid="{00000000-0005-0000-0000-0000866E0000}"/>
    <cellStyle name="40% - Accent2 7" xfId="23712" hidden="1" xr:uid="{00000000-0005-0000-0000-0000876E0000}"/>
    <cellStyle name="40% - Accent2 7" xfId="24362" hidden="1" xr:uid="{00000000-0005-0000-0000-0000886E0000}"/>
    <cellStyle name="40% - Accent2 7" xfId="24442" hidden="1" xr:uid="{00000000-0005-0000-0000-0000896E0000}"/>
    <cellStyle name="40% - Accent2 7" xfId="24520" hidden="1" xr:uid="{00000000-0005-0000-0000-00008A6E0000}"/>
    <cellStyle name="40% - Accent2 7" xfId="24700" hidden="1" xr:uid="{00000000-0005-0000-0000-00008B6E0000}"/>
    <cellStyle name="40% - Accent2 7" xfId="24779" hidden="1" xr:uid="{00000000-0005-0000-0000-00008C6E0000}"/>
    <cellStyle name="40% - Accent2 7" xfId="24857" hidden="1" xr:uid="{00000000-0005-0000-0000-00008D6E0000}"/>
    <cellStyle name="40% - Accent2 7" xfId="25037" hidden="1" xr:uid="{00000000-0005-0000-0000-00008E6E0000}"/>
    <cellStyle name="40% - Accent2 7" xfId="25116" hidden="1" xr:uid="{00000000-0005-0000-0000-00008F6E0000}"/>
    <cellStyle name="40% - Accent2 7" xfId="25224" hidden="1" xr:uid="{00000000-0005-0000-0000-0000906E0000}"/>
    <cellStyle name="40% - Accent2 7" xfId="25306" hidden="1" xr:uid="{00000000-0005-0000-0000-0000916E0000}"/>
    <cellStyle name="40% - Accent2 7" xfId="25385" hidden="1" xr:uid="{00000000-0005-0000-0000-0000926E0000}"/>
    <cellStyle name="40% - Accent2 7" xfId="25657" hidden="1" xr:uid="{00000000-0005-0000-0000-0000936E0000}"/>
    <cellStyle name="40% - Accent2 7" xfId="27016" hidden="1" xr:uid="{00000000-0005-0000-0000-0000946E0000}"/>
    <cellStyle name="40% - Accent2 7" xfId="27151" hidden="1" xr:uid="{00000000-0005-0000-0000-0000956E0000}"/>
    <cellStyle name="40% - Accent2 7" xfId="27314" hidden="1" xr:uid="{00000000-0005-0000-0000-0000966E0000}"/>
    <cellStyle name="40% - Accent2 7" xfId="26437" hidden="1" xr:uid="{00000000-0005-0000-0000-0000976E0000}"/>
    <cellStyle name="40% - Accent2 7" xfId="27456" hidden="1" xr:uid="{00000000-0005-0000-0000-0000986E0000}"/>
    <cellStyle name="40% - Accent2 7" xfId="26433" hidden="1" xr:uid="{00000000-0005-0000-0000-0000996E0000}"/>
    <cellStyle name="40% - Accent2 7" xfId="28509" hidden="1" xr:uid="{00000000-0005-0000-0000-00009A6E0000}"/>
    <cellStyle name="40% - Accent2 7" xfId="28704" hidden="1" xr:uid="{00000000-0005-0000-0000-00009B6E0000}"/>
    <cellStyle name="40% - Accent2 7" xfId="28854" hidden="1" xr:uid="{00000000-0005-0000-0000-00009C6E0000}"/>
    <cellStyle name="40% - Accent2 7" xfId="26753" hidden="1" xr:uid="{00000000-0005-0000-0000-00009D6E0000}"/>
    <cellStyle name="40% - Accent2 7" xfId="28960" hidden="1" xr:uid="{00000000-0005-0000-0000-00009E6E0000}"/>
    <cellStyle name="40% - Accent2 7" xfId="28271" hidden="1" xr:uid="{00000000-0005-0000-0000-00009F6E0000}"/>
    <cellStyle name="40% - Accent2 7" xfId="30053" hidden="1" xr:uid="{00000000-0005-0000-0000-0000A06E0000}"/>
    <cellStyle name="40% - Accent2 7" xfId="30174" hidden="1" xr:uid="{00000000-0005-0000-0000-0000A16E0000}"/>
    <cellStyle name="40% - Accent2 7" xfId="30364" hidden="1" xr:uid="{00000000-0005-0000-0000-0000A26E0000}"/>
    <cellStyle name="40% - Accent2 7" xfId="30919" hidden="1" xr:uid="{00000000-0005-0000-0000-0000A36E0000}"/>
    <cellStyle name="40% - Accent2 7" xfId="31207" hidden="1" xr:uid="{00000000-0005-0000-0000-0000A46E0000}"/>
    <cellStyle name="40% - Accent2 7" xfId="31383" hidden="1" xr:uid="{00000000-0005-0000-0000-0000A56E0000}"/>
    <cellStyle name="40% - Accent2 7" xfId="31918" hidden="1" xr:uid="{00000000-0005-0000-0000-0000A66E0000}"/>
    <cellStyle name="40% - Accent2 7" xfId="32189" hidden="1" xr:uid="{00000000-0005-0000-0000-0000A76E0000}"/>
    <cellStyle name="40% - Accent2 7" xfId="32880" hidden="1" xr:uid="{00000000-0005-0000-0000-0000A86E0000}"/>
    <cellStyle name="40% - Accent2 7" xfId="32958" hidden="1" xr:uid="{00000000-0005-0000-0000-0000A96E0000}"/>
    <cellStyle name="40% - Accent2 7" xfId="33035" hidden="1" xr:uid="{00000000-0005-0000-0000-0000AA6E0000}"/>
    <cellStyle name="40% - Accent2 7" xfId="33113" hidden="1" xr:uid="{00000000-0005-0000-0000-0000AB6E0000}"/>
    <cellStyle name="40% - Accent2 7" xfId="33697" hidden="1" xr:uid="{00000000-0005-0000-0000-0000AC6E0000}"/>
    <cellStyle name="40% - Accent2 7" xfId="33774" hidden="1" xr:uid="{00000000-0005-0000-0000-0000AD6E0000}"/>
    <cellStyle name="40% - Accent2 7" xfId="33853" hidden="1" xr:uid="{00000000-0005-0000-0000-0000AE6E0000}"/>
    <cellStyle name="40% - Accent2 7" xfId="33418" hidden="1" xr:uid="{00000000-0005-0000-0000-0000AF6E0000}"/>
    <cellStyle name="40% - Accent2 7" xfId="33914" hidden="1" xr:uid="{00000000-0005-0000-0000-0000B06E0000}"/>
    <cellStyle name="40% - Accent2 7" xfId="33414" hidden="1" xr:uid="{00000000-0005-0000-0000-0000B16E0000}"/>
    <cellStyle name="40% - Accent2 7" xfId="34285" hidden="1" xr:uid="{00000000-0005-0000-0000-0000B26E0000}"/>
    <cellStyle name="40% - Accent2 7" xfId="34369" hidden="1" xr:uid="{00000000-0005-0000-0000-0000B36E0000}"/>
    <cellStyle name="40% - Accent2 7" xfId="34447" hidden="1" xr:uid="{00000000-0005-0000-0000-0000B46E0000}"/>
    <cellStyle name="40% - Accent2 7" xfId="33537" hidden="1" xr:uid="{00000000-0005-0000-0000-0000B56E0000}"/>
    <cellStyle name="40% - Accent2 7" xfId="34505" hidden="1" xr:uid="{00000000-0005-0000-0000-0000B66E0000}"/>
    <cellStyle name="40% - Accent2 7" xfId="34171" hidden="1" xr:uid="{00000000-0005-0000-0000-0000B76E0000}"/>
    <cellStyle name="40% - Accent2 7" xfId="34821" hidden="1" xr:uid="{00000000-0005-0000-0000-0000B86E0000}"/>
    <cellStyle name="40% - Accent2 7" xfId="34901" hidden="1" xr:uid="{00000000-0005-0000-0000-0000B96E0000}"/>
    <cellStyle name="40% - Accent2 7" xfId="34979" hidden="1" xr:uid="{00000000-0005-0000-0000-0000BA6E0000}"/>
    <cellStyle name="40% - Accent2 7" xfId="35159" hidden="1" xr:uid="{00000000-0005-0000-0000-0000BB6E0000}"/>
    <cellStyle name="40% - Accent2 7" xfId="35238" hidden="1" xr:uid="{00000000-0005-0000-0000-0000BC6E0000}"/>
    <cellStyle name="40% - Accent2 7" xfId="35316" hidden="1" xr:uid="{00000000-0005-0000-0000-0000BD6E0000}"/>
    <cellStyle name="40% - Accent2 7" xfId="35496" hidden="1" xr:uid="{00000000-0005-0000-0000-0000BE6E0000}"/>
    <cellStyle name="40% - Accent2 7" xfId="35575" hidden="1" xr:uid="{00000000-0005-0000-0000-0000BF6E0000}"/>
    <cellStyle name="40% - Accent2 7" xfId="35672" hidden="1" xr:uid="{00000000-0005-0000-0000-0000C06E0000}"/>
    <cellStyle name="40% - Accent2 7" xfId="35750" hidden="1" xr:uid="{00000000-0005-0000-0000-0000C16E0000}"/>
    <cellStyle name="40% - Accent2 7" xfId="35827" hidden="1" xr:uid="{00000000-0005-0000-0000-0000C26E0000}"/>
    <cellStyle name="40% - Accent2 7" xfId="35905" hidden="1" xr:uid="{00000000-0005-0000-0000-0000C36E0000}"/>
    <cellStyle name="40% - Accent2 7" xfId="36489" hidden="1" xr:uid="{00000000-0005-0000-0000-0000C46E0000}"/>
    <cellStyle name="40% - Accent2 7" xfId="36566" hidden="1" xr:uid="{00000000-0005-0000-0000-0000C56E0000}"/>
    <cellStyle name="40% - Accent2 7" xfId="36645" hidden="1" xr:uid="{00000000-0005-0000-0000-0000C66E0000}"/>
    <cellStyle name="40% - Accent2 7" xfId="36210" hidden="1" xr:uid="{00000000-0005-0000-0000-0000C76E0000}"/>
    <cellStyle name="40% - Accent2 7" xfId="36706" hidden="1" xr:uid="{00000000-0005-0000-0000-0000C86E0000}"/>
    <cellStyle name="40% - Accent2 7" xfId="36206" hidden="1" xr:uid="{00000000-0005-0000-0000-0000C96E0000}"/>
    <cellStyle name="40% - Accent2 7" xfId="37077" hidden="1" xr:uid="{00000000-0005-0000-0000-0000CA6E0000}"/>
    <cellStyle name="40% - Accent2 7" xfId="37161" hidden="1" xr:uid="{00000000-0005-0000-0000-0000CB6E0000}"/>
    <cellStyle name="40% - Accent2 7" xfId="37239" hidden="1" xr:uid="{00000000-0005-0000-0000-0000CC6E0000}"/>
    <cellStyle name="40% - Accent2 7" xfId="36329" hidden="1" xr:uid="{00000000-0005-0000-0000-0000CD6E0000}"/>
    <cellStyle name="40% - Accent2 7" xfId="37297" hidden="1" xr:uid="{00000000-0005-0000-0000-0000CE6E0000}"/>
    <cellStyle name="40% - Accent2 7" xfId="36963" hidden="1" xr:uid="{00000000-0005-0000-0000-0000CF6E0000}"/>
    <cellStyle name="40% - Accent2 7" xfId="37613" hidden="1" xr:uid="{00000000-0005-0000-0000-0000D06E0000}"/>
    <cellStyle name="40% - Accent2 7" xfId="37693" hidden="1" xr:uid="{00000000-0005-0000-0000-0000D16E0000}"/>
    <cellStyle name="40% - Accent2 7" xfId="37771" hidden="1" xr:uid="{00000000-0005-0000-0000-0000D26E0000}"/>
    <cellStyle name="40% - Accent2 7" xfId="37951" hidden="1" xr:uid="{00000000-0005-0000-0000-0000D36E0000}"/>
    <cellStyle name="40% - Accent2 7" xfId="38030" hidden="1" xr:uid="{00000000-0005-0000-0000-0000D46E0000}"/>
    <cellStyle name="40% - Accent2 7" xfId="38108" hidden="1" xr:uid="{00000000-0005-0000-0000-0000D56E0000}"/>
    <cellStyle name="40% - Accent2 7" xfId="38288" hidden="1" xr:uid="{00000000-0005-0000-0000-0000D66E0000}"/>
    <cellStyle name="40% - Accent2 7" xfId="38367" hidden="1" xr:uid="{00000000-0005-0000-0000-0000D76E0000}"/>
    <cellStyle name="40% - Accent2 7" xfId="32723" hidden="1" xr:uid="{00000000-0005-0000-0000-0000D86E0000}"/>
    <cellStyle name="40% - Accent2 7" xfId="32645" hidden="1" xr:uid="{00000000-0005-0000-0000-0000D96E0000}"/>
    <cellStyle name="40% - Accent2 7" xfId="32566" hidden="1" xr:uid="{00000000-0005-0000-0000-0000DA6E0000}"/>
    <cellStyle name="40% - Accent2 7" xfId="32482" hidden="1" xr:uid="{00000000-0005-0000-0000-0000DB6E0000}"/>
    <cellStyle name="40% - Accent2 7" xfId="30714" hidden="1" xr:uid="{00000000-0005-0000-0000-0000DC6E0000}"/>
    <cellStyle name="40% - Accent2 7" xfId="30625" hidden="1" xr:uid="{00000000-0005-0000-0000-0000DD6E0000}"/>
    <cellStyle name="40% - Accent2 7" xfId="30534" hidden="1" xr:uid="{00000000-0005-0000-0000-0000DE6E0000}"/>
    <cellStyle name="40% - Accent2 7" xfId="31627" hidden="1" xr:uid="{00000000-0005-0000-0000-0000DF6E0000}"/>
    <cellStyle name="40% - Accent2 7" xfId="30464" hidden="1" xr:uid="{00000000-0005-0000-0000-0000E06E0000}"/>
    <cellStyle name="40% - Accent2 7" xfId="31631" hidden="1" xr:uid="{00000000-0005-0000-0000-0000E16E0000}"/>
    <cellStyle name="40% - Accent2 7" xfId="29168" hidden="1" xr:uid="{00000000-0005-0000-0000-0000E26E0000}"/>
    <cellStyle name="40% - Accent2 7" xfId="28893" hidden="1" xr:uid="{00000000-0005-0000-0000-0000E36E0000}"/>
    <cellStyle name="40% - Accent2 7" xfId="28701" hidden="1" xr:uid="{00000000-0005-0000-0000-0000E46E0000}"/>
    <cellStyle name="40% - Accent2 7" xfId="31176" hidden="1" xr:uid="{00000000-0005-0000-0000-0000E56E0000}"/>
    <cellStyle name="40% - Accent2 7" xfId="28566" hidden="1" xr:uid="{00000000-0005-0000-0000-0000E66E0000}"/>
    <cellStyle name="40% - Accent2 7" xfId="29448" hidden="1" xr:uid="{00000000-0005-0000-0000-0000E76E0000}"/>
    <cellStyle name="40% - Accent2 7" xfId="27608" hidden="1" xr:uid="{00000000-0005-0000-0000-0000E86E0000}"/>
    <cellStyle name="40% - Accent2 7" xfId="27209" hidden="1" xr:uid="{00000000-0005-0000-0000-0000E96E0000}"/>
    <cellStyle name="40% - Accent2 7" xfId="27013" hidden="1" xr:uid="{00000000-0005-0000-0000-0000EA6E0000}"/>
    <cellStyle name="40% - Accent2 7" xfId="26429" hidden="1" xr:uid="{00000000-0005-0000-0000-0000EB6E0000}"/>
    <cellStyle name="40% - Accent2 7" xfId="26175" hidden="1" xr:uid="{00000000-0005-0000-0000-0000EC6E0000}"/>
    <cellStyle name="40% - Accent2 7" xfId="26034" hidden="1" xr:uid="{00000000-0005-0000-0000-0000ED6E0000}"/>
    <cellStyle name="40% - Accent2 7" xfId="25296" hidden="1" xr:uid="{00000000-0005-0000-0000-0000EE6E0000}"/>
    <cellStyle name="40% - Accent2 7" xfId="38514" hidden="1" xr:uid="{00000000-0005-0000-0000-0000EF6E0000}"/>
    <cellStyle name="40% - Accent2 7" xfId="39035" hidden="1" xr:uid="{00000000-0005-0000-0000-0000F06E0000}"/>
    <cellStyle name="40% - Accent2 7" xfId="39113" hidden="1" xr:uid="{00000000-0005-0000-0000-0000F16E0000}"/>
    <cellStyle name="40% - Accent2 7" xfId="39190" hidden="1" xr:uid="{00000000-0005-0000-0000-0000F26E0000}"/>
    <cellStyle name="40% - Accent2 7" xfId="39268" hidden="1" xr:uid="{00000000-0005-0000-0000-0000F36E0000}"/>
    <cellStyle name="40% - Accent2 7" xfId="39852" hidden="1" xr:uid="{00000000-0005-0000-0000-0000F46E0000}"/>
    <cellStyle name="40% - Accent2 7" xfId="39929" hidden="1" xr:uid="{00000000-0005-0000-0000-0000F56E0000}"/>
    <cellStyle name="40% - Accent2 7" xfId="40008" hidden="1" xr:uid="{00000000-0005-0000-0000-0000F66E0000}"/>
    <cellStyle name="40% - Accent2 7" xfId="39573" hidden="1" xr:uid="{00000000-0005-0000-0000-0000F76E0000}"/>
    <cellStyle name="40% - Accent2 7" xfId="40069" hidden="1" xr:uid="{00000000-0005-0000-0000-0000F86E0000}"/>
    <cellStyle name="40% - Accent2 7" xfId="39569" hidden="1" xr:uid="{00000000-0005-0000-0000-0000F96E0000}"/>
    <cellStyle name="40% - Accent2 7" xfId="40440" hidden="1" xr:uid="{00000000-0005-0000-0000-0000FA6E0000}"/>
    <cellStyle name="40% - Accent2 7" xfId="40524" hidden="1" xr:uid="{00000000-0005-0000-0000-0000FB6E0000}"/>
    <cellStyle name="40% - Accent2 7" xfId="40602" hidden="1" xr:uid="{00000000-0005-0000-0000-0000FC6E0000}"/>
    <cellStyle name="40% - Accent2 7" xfId="39692" hidden="1" xr:uid="{00000000-0005-0000-0000-0000FD6E0000}"/>
    <cellStyle name="40% - Accent2 7" xfId="40660" hidden="1" xr:uid="{00000000-0005-0000-0000-0000FE6E0000}"/>
    <cellStyle name="40% - Accent2 7" xfId="40326" hidden="1" xr:uid="{00000000-0005-0000-0000-0000FF6E0000}"/>
    <cellStyle name="40% - Accent2 7" xfId="40976" hidden="1" xr:uid="{00000000-0005-0000-0000-0000006F0000}"/>
    <cellStyle name="40% - Accent2 7" xfId="41056" hidden="1" xr:uid="{00000000-0005-0000-0000-0000016F0000}"/>
    <cellStyle name="40% - Accent2 7" xfId="41134" hidden="1" xr:uid="{00000000-0005-0000-0000-0000026F0000}"/>
    <cellStyle name="40% - Accent2 7" xfId="41314" hidden="1" xr:uid="{00000000-0005-0000-0000-0000036F0000}"/>
    <cellStyle name="40% - Accent2 7" xfId="41393" hidden="1" xr:uid="{00000000-0005-0000-0000-0000046F0000}"/>
    <cellStyle name="40% - Accent2 7" xfId="41471" hidden="1" xr:uid="{00000000-0005-0000-0000-0000056F0000}"/>
    <cellStyle name="40% - Accent2 7" xfId="41651" hidden="1" xr:uid="{00000000-0005-0000-0000-0000066F0000}"/>
    <cellStyle name="40% - Accent2 7" xfId="41730" hidden="1" xr:uid="{00000000-0005-0000-0000-0000076F0000}"/>
    <cellStyle name="40% - Accent2 7" xfId="41827" hidden="1" xr:uid="{00000000-0005-0000-0000-0000086F0000}"/>
    <cellStyle name="40% - Accent2 7" xfId="41905" hidden="1" xr:uid="{00000000-0005-0000-0000-0000096F0000}"/>
    <cellStyle name="40% - Accent2 7" xfId="41982" hidden="1" xr:uid="{00000000-0005-0000-0000-00000A6F0000}"/>
    <cellStyle name="40% - Accent2 7" xfId="42060" hidden="1" xr:uid="{00000000-0005-0000-0000-00000B6F0000}"/>
    <cellStyle name="40% - Accent2 7" xfId="42644" hidden="1" xr:uid="{00000000-0005-0000-0000-00000C6F0000}"/>
    <cellStyle name="40% - Accent2 7" xfId="42721" hidden="1" xr:uid="{00000000-0005-0000-0000-00000D6F0000}"/>
    <cellStyle name="40% - Accent2 7" xfId="42800" hidden="1" xr:uid="{00000000-0005-0000-0000-00000E6F0000}"/>
    <cellStyle name="40% - Accent2 7" xfId="42365" hidden="1" xr:uid="{00000000-0005-0000-0000-00000F6F0000}"/>
    <cellStyle name="40% - Accent2 7" xfId="42861" hidden="1" xr:uid="{00000000-0005-0000-0000-0000106F0000}"/>
    <cellStyle name="40% - Accent2 7" xfId="42361" hidden="1" xr:uid="{00000000-0005-0000-0000-0000116F0000}"/>
    <cellStyle name="40% - Accent2 7" xfId="43232" hidden="1" xr:uid="{00000000-0005-0000-0000-0000126F0000}"/>
    <cellStyle name="40% - Accent2 7" xfId="43316" hidden="1" xr:uid="{00000000-0005-0000-0000-0000136F0000}"/>
    <cellStyle name="40% - Accent2 7" xfId="43394" hidden="1" xr:uid="{00000000-0005-0000-0000-0000146F0000}"/>
    <cellStyle name="40% - Accent2 7" xfId="42484" hidden="1" xr:uid="{00000000-0005-0000-0000-0000156F0000}"/>
    <cellStyle name="40% - Accent2 7" xfId="43452" hidden="1" xr:uid="{00000000-0005-0000-0000-0000166F0000}"/>
    <cellStyle name="40% - Accent2 7" xfId="43118" hidden="1" xr:uid="{00000000-0005-0000-0000-0000176F0000}"/>
    <cellStyle name="40% - Accent2 7" xfId="43768" hidden="1" xr:uid="{00000000-0005-0000-0000-0000186F0000}"/>
    <cellStyle name="40% - Accent2 7" xfId="43848" hidden="1" xr:uid="{00000000-0005-0000-0000-0000196F0000}"/>
    <cellStyle name="40% - Accent2 7" xfId="43926" hidden="1" xr:uid="{00000000-0005-0000-0000-00001A6F0000}"/>
    <cellStyle name="40% - Accent2 7" xfId="44106" hidden="1" xr:uid="{00000000-0005-0000-0000-00001B6F0000}"/>
    <cellStyle name="40% - Accent2 7" xfId="44185" hidden="1" xr:uid="{00000000-0005-0000-0000-00001C6F0000}"/>
    <cellStyle name="40% - Accent2 7" xfId="44263" hidden="1" xr:uid="{00000000-0005-0000-0000-00001D6F0000}"/>
    <cellStyle name="40% - Accent2 7" xfId="44443" hidden="1" xr:uid="{00000000-0005-0000-0000-00001E6F0000}"/>
    <cellStyle name="40% - Accent2 7" xfId="44522" hidden="1" xr:uid="{00000000-0005-0000-0000-00001F6F0000}"/>
    <cellStyle name="40% - Accent2 7" xfId="38983" hidden="1" xr:uid="{00000000-0005-0000-0000-0000206F0000}"/>
    <cellStyle name="40% - Accent2 7" xfId="38905" hidden="1" xr:uid="{00000000-0005-0000-0000-0000216F0000}"/>
    <cellStyle name="40% - Accent2 7" xfId="38826" hidden="1" xr:uid="{00000000-0005-0000-0000-0000226F0000}"/>
    <cellStyle name="40% - Accent2 7" xfId="38742" hidden="1" xr:uid="{00000000-0005-0000-0000-0000236F0000}"/>
    <cellStyle name="40% - Accent2 7" xfId="31585" hidden="1" xr:uid="{00000000-0005-0000-0000-0000246F0000}"/>
    <cellStyle name="40% - Accent2 7" xfId="31415" hidden="1" xr:uid="{00000000-0005-0000-0000-0000256F0000}"/>
    <cellStyle name="40% - Accent2 7" xfId="31179" hidden="1" xr:uid="{00000000-0005-0000-0000-0000266F0000}"/>
    <cellStyle name="40% - Accent2 7" xfId="32278" hidden="1" xr:uid="{00000000-0005-0000-0000-0000276F0000}"/>
    <cellStyle name="40% - Accent2 7" xfId="30995" hidden="1" xr:uid="{00000000-0005-0000-0000-0000286F0000}"/>
    <cellStyle name="40% - Accent2 7" xfId="32282" hidden="1" xr:uid="{00000000-0005-0000-0000-0000296F0000}"/>
    <cellStyle name="40% - Accent2 7" xfId="29566" hidden="1" xr:uid="{00000000-0005-0000-0000-00002A6F0000}"/>
    <cellStyle name="40% - Accent2 7" xfId="29255" hidden="1" xr:uid="{00000000-0005-0000-0000-00002B6F0000}"/>
    <cellStyle name="40% - Accent2 7" xfId="29165" hidden="1" xr:uid="{00000000-0005-0000-0000-00002C6F0000}"/>
    <cellStyle name="40% - Accent2 7" xfId="31915" hidden="1" xr:uid="{00000000-0005-0000-0000-00002D6F0000}"/>
    <cellStyle name="40% - Accent2 7" xfId="29086" hidden="1" xr:uid="{00000000-0005-0000-0000-00002E6F0000}"/>
    <cellStyle name="40% - Accent2 7" xfId="29766" hidden="1" xr:uid="{00000000-0005-0000-0000-00002F6F0000}"/>
    <cellStyle name="40% - Accent2 7" xfId="27797" hidden="1" xr:uid="{00000000-0005-0000-0000-0000306F0000}"/>
    <cellStyle name="40% - Accent2 7" xfId="27562" hidden="1" xr:uid="{00000000-0005-0000-0000-0000316F0000}"/>
    <cellStyle name="40% - Accent2 7" xfId="27443" hidden="1" xr:uid="{00000000-0005-0000-0000-0000326F0000}"/>
    <cellStyle name="40% - Accent2 7" xfId="26472" hidden="1" xr:uid="{00000000-0005-0000-0000-0000336F0000}"/>
    <cellStyle name="40% - Accent2 7" xfId="26320" hidden="1" xr:uid="{00000000-0005-0000-0000-0000346F0000}"/>
    <cellStyle name="40% - Accent2 7" xfId="26137" hidden="1" xr:uid="{00000000-0005-0000-0000-0000356F0000}"/>
    <cellStyle name="40% - Accent2 7" xfId="25297" hidden="1" xr:uid="{00000000-0005-0000-0000-0000366F0000}"/>
    <cellStyle name="40% - Accent2 7" xfId="44660" hidden="1" xr:uid="{00000000-0005-0000-0000-0000376F0000}"/>
    <cellStyle name="40% - Accent2 7" xfId="44757" hidden="1" xr:uid="{00000000-0005-0000-0000-0000386F0000}"/>
    <cellStyle name="40% - Accent2 7" xfId="44835" hidden="1" xr:uid="{00000000-0005-0000-0000-0000396F0000}"/>
    <cellStyle name="40% - Accent2 7" xfId="44912" hidden="1" xr:uid="{00000000-0005-0000-0000-00003A6F0000}"/>
    <cellStyle name="40% - Accent2 7" xfId="44990" hidden="1" xr:uid="{00000000-0005-0000-0000-00003B6F0000}"/>
    <cellStyle name="40% - Accent2 7" xfId="45574" hidden="1" xr:uid="{00000000-0005-0000-0000-00003C6F0000}"/>
    <cellStyle name="40% - Accent2 7" xfId="45651" hidden="1" xr:uid="{00000000-0005-0000-0000-00003D6F0000}"/>
    <cellStyle name="40% - Accent2 7" xfId="45730" hidden="1" xr:uid="{00000000-0005-0000-0000-00003E6F0000}"/>
    <cellStyle name="40% - Accent2 7" xfId="45295" hidden="1" xr:uid="{00000000-0005-0000-0000-00003F6F0000}"/>
    <cellStyle name="40% - Accent2 7" xfId="45791" hidden="1" xr:uid="{00000000-0005-0000-0000-0000406F0000}"/>
    <cellStyle name="40% - Accent2 7" xfId="45291" hidden="1" xr:uid="{00000000-0005-0000-0000-0000416F0000}"/>
    <cellStyle name="40% - Accent2 7" xfId="46162" hidden="1" xr:uid="{00000000-0005-0000-0000-0000426F0000}"/>
    <cellStyle name="40% - Accent2 7" xfId="46246" hidden="1" xr:uid="{00000000-0005-0000-0000-0000436F0000}"/>
    <cellStyle name="40% - Accent2 7" xfId="46324" hidden="1" xr:uid="{00000000-0005-0000-0000-0000446F0000}"/>
    <cellStyle name="40% - Accent2 7" xfId="45414" hidden="1" xr:uid="{00000000-0005-0000-0000-0000456F0000}"/>
    <cellStyle name="40% - Accent2 7" xfId="46382" hidden="1" xr:uid="{00000000-0005-0000-0000-0000466F0000}"/>
    <cellStyle name="40% - Accent2 7" xfId="46048" hidden="1" xr:uid="{00000000-0005-0000-0000-0000476F0000}"/>
    <cellStyle name="40% - Accent2 7" xfId="46698" hidden="1" xr:uid="{00000000-0005-0000-0000-0000486F0000}"/>
    <cellStyle name="40% - Accent2 7" xfId="46778" hidden="1" xr:uid="{00000000-0005-0000-0000-0000496F0000}"/>
    <cellStyle name="40% - Accent2 7" xfId="46856" hidden="1" xr:uid="{00000000-0005-0000-0000-00004A6F0000}"/>
    <cellStyle name="40% - Accent2 7" xfId="47036" hidden="1" xr:uid="{00000000-0005-0000-0000-00004B6F0000}"/>
    <cellStyle name="40% - Accent2 7" xfId="47115" hidden="1" xr:uid="{00000000-0005-0000-0000-00004C6F0000}"/>
    <cellStyle name="40% - Accent2 7" xfId="47193" hidden="1" xr:uid="{00000000-0005-0000-0000-00004D6F0000}"/>
    <cellStyle name="40% - Accent2 7" xfId="47373" hidden="1" xr:uid="{00000000-0005-0000-0000-00004E6F0000}"/>
    <cellStyle name="40% - Accent2 7" xfId="47452" hidden="1" xr:uid="{00000000-0005-0000-0000-00004F6F0000}"/>
    <cellStyle name="40% - Accent2 7" xfId="47549" hidden="1" xr:uid="{00000000-0005-0000-0000-0000506F0000}"/>
    <cellStyle name="40% - Accent2 7" xfId="47627" hidden="1" xr:uid="{00000000-0005-0000-0000-0000516F0000}"/>
    <cellStyle name="40% - Accent2 7" xfId="47704" hidden="1" xr:uid="{00000000-0005-0000-0000-0000526F0000}"/>
    <cellStyle name="40% - Accent2 7" xfId="47782" hidden="1" xr:uid="{00000000-0005-0000-0000-0000536F0000}"/>
    <cellStyle name="40% - Accent2 7" xfId="48366" hidden="1" xr:uid="{00000000-0005-0000-0000-0000546F0000}"/>
    <cellStyle name="40% - Accent2 7" xfId="48443" hidden="1" xr:uid="{00000000-0005-0000-0000-0000556F0000}"/>
    <cellStyle name="40% - Accent2 7" xfId="48522" hidden="1" xr:uid="{00000000-0005-0000-0000-0000566F0000}"/>
    <cellStyle name="40% - Accent2 7" xfId="48087" hidden="1" xr:uid="{00000000-0005-0000-0000-0000576F0000}"/>
    <cellStyle name="40% - Accent2 7" xfId="48583" hidden="1" xr:uid="{00000000-0005-0000-0000-0000586F0000}"/>
    <cellStyle name="40% - Accent2 7" xfId="48083" hidden="1" xr:uid="{00000000-0005-0000-0000-0000596F0000}"/>
    <cellStyle name="40% - Accent2 7" xfId="48954" hidden="1" xr:uid="{00000000-0005-0000-0000-00005A6F0000}"/>
    <cellStyle name="40% - Accent2 7" xfId="49038" hidden="1" xr:uid="{00000000-0005-0000-0000-00005B6F0000}"/>
    <cellStyle name="40% - Accent2 7" xfId="49116" hidden="1" xr:uid="{00000000-0005-0000-0000-00005C6F0000}"/>
    <cellStyle name="40% - Accent2 7" xfId="48206" hidden="1" xr:uid="{00000000-0005-0000-0000-00005D6F0000}"/>
    <cellStyle name="40% - Accent2 7" xfId="49174" hidden="1" xr:uid="{00000000-0005-0000-0000-00005E6F0000}"/>
    <cellStyle name="40% - Accent2 7" xfId="48840" hidden="1" xr:uid="{00000000-0005-0000-0000-00005F6F0000}"/>
    <cellStyle name="40% - Accent2 7" xfId="49490" hidden="1" xr:uid="{00000000-0005-0000-0000-0000606F0000}"/>
    <cellStyle name="40% - Accent2 7" xfId="49570" hidden="1" xr:uid="{00000000-0005-0000-0000-0000616F0000}"/>
    <cellStyle name="40% - Accent2 7" xfId="49648" hidden="1" xr:uid="{00000000-0005-0000-0000-0000626F0000}"/>
    <cellStyle name="40% - Accent2 7" xfId="49828" hidden="1" xr:uid="{00000000-0005-0000-0000-0000636F0000}"/>
    <cellStyle name="40% - Accent2 7" xfId="49907" hidden="1" xr:uid="{00000000-0005-0000-0000-0000646F0000}"/>
    <cellStyle name="40% - Accent2 7" xfId="49985" hidden="1" xr:uid="{00000000-0005-0000-0000-0000656F0000}"/>
    <cellStyle name="40% - Accent2 7" xfId="50165" hidden="1" xr:uid="{00000000-0005-0000-0000-0000666F0000}"/>
    <cellStyle name="40% - Accent2 7" xfId="50244" hidden="1" xr:uid="{00000000-0005-0000-0000-0000676F0000}"/>
    <cellStyle name="40% - Accent2 8" xfId="109" hidden="1" xr:uid="{00000000-0005-0000-0000-0000686F0000}"/>
    <cellStyle name="40% - Accent2 8" xfId="187" hidden="1" xr:uid="{00000000-0005-0000-0000-0000696F0000}"/>
    <cellStyle name="40% - Accent2 8" xfId="265" hidden="1" xr:uid="{00000000-0005-0000-0000-00006A6F0000}"/>
    <cellStyle name="40% - Accent2 8" xfId="542" hidden="1" xr:uid="{00000000-0005-0000-0000-00006B6F0000}"/>
    <cellStyle name="40% - Accent2 8" xfId="1902" hidden="1" xr:uid="{00000000-0005-0000-0000-00006C6F0000}"/>
    <cellStyle name="40% - Accent2 8" xfId="2045" hidden="1" xr:uid="{00000000-0005-0000-0000-00006D6F0000}"/>
    <cellStyle name="40% - Accent2 8" xfId="2214" hidden="1" xr:uid="{00000000-0005-0000-0000-00006E6F0000}"/>
    <cellStyle name="40% - Accent2 8" xfId="2951" hidden="1" xr:uid="{00000000-0005-0000-0000-00006F6F0000}"/>
    <cellStyle name="40% - Accent2 8" xfId="1508" hidden="1" xr:uid="{00000000-0005-0000-0000-0000706F0000}"/>
    <cellStyle name="40% - Accent2 8" xfId="1349" hidden="1" xr:uid="{00000000-0005-0000-0000-0000716F0000}"/>
    <cellStyle name="40% - Accent2 8" xfId="3448" hidden="1" xr:uid="{00000000-0005-0000-0000-0000726F0000}"/>
    <cellStyle name="40% - Accent2 8" xfId="3590" hidden="1" xr:uid="{00000000-0005-0000-0000-0000736F0000}"/>
    <cellStyle name="40% - Accent2 8" xfId="3748" hidden="1" xr:uid="{00000000-0005-0000-0000-0000746F0000}"/>
    <cellStyle name="40% - Accent2 8" xfId="4593" hidden="1" xr:uid="{00000000-0005-0000-0000-0000756F0000}"/>
    <cellStyle name="40% - Accent2 8" xfId="1433" hidden="1" xr:uid="{00000000-0005-0000-0000-0000766F0000}"/>
    <cellStyle name="40% - Accent2 8" xfId="1490" hidden="1" xr:uid="{00000000-0005-0000-0000-0000776F0000}"/>
    <cellStyle name="40% - Accent2 8" xfId="4955" hidden="1" xr:uid="{00000000-0005-0000-0000-0000786F0000}"/>
    <cellStyle name="40% - Accent2 8" xfId="5056" hidden="1" xr:uid="{00000000-0005-0000-0000-0000796F0000}"/>
    <cellStyle name="40% - Accent2 8" xfId="5248" hidden="1" xr:uid="{00000000-0005-0000-0000-00007A6F0000}"/>
    <cellStyle name="40% - Accent2 8" xfId="5940" hidden="1" xr:uid="{00000000-0005-0000-0000-00007B6F0000}"/>
    <cellStyle name="40% - Accent2 8" xfId="6093" hidden="1" xr:uid="{00000000-0005-0000-0000-00007C6F0000}"/>
    <cellStyle name="40% - Accent2 8" xfId="6277" hidden="1" xr:uid="{00000000-0005-0000-0000-00007D6F0000}"/>
    <cellStyle name="40% - Accent2 8" xfId="6963" hidden="1" xr:uid="{00000000-0005-0000-0000-00007E6F0000}"/>
    <cellStyle name="40% - Accent2 8" xfId="7075" hidden="1" xr:uid="{00000000-0005-0000-0000-00007F6F0000}"/>
    <cellStyle name="40% - Accent2 8" xfId="7765" hidden="1" xr:uid="{00000000-0005-0000-0000-0000806F0000}"/>
    <cellStyle name="40% - Accent2 8" xfId="7839" hidden="1" xr:uid="{00000000-0005-0000-0000-0000816F0000}"/>
    <cellStyle name="40% - Accent2 8" xfId="7915" hidden="1" xr:uid="{00000000-0005-0000-0000-0000826F0000}"/>
    <cellStyle name="40% - Accent2 8" xfId="7993" hidden="1" xr:uid="{00000000-0005-0000-0000-0000836F0000}"/>
    <cellStyle name="40% - Accent2 8" xfId="8578" hidden="1" xr:uid="{00000000-0005-0000-0000-0000846F0000}"/>
    <cellStyle name="40% - Accent2 8" xfId="8654" hidden="1" xr:uid="{00000000-0005-0000-0000-0000856F0000}"/>
    <cellStyle name="40% - Accent2 8" xfId="8733" hidden="1" xr:uid="{00000000-0005-0000-0000-0000866F0000}"/>
    <cellStyle name="40% - Accent2 8" xfId="8984" hidden="1" xr:uid="{00000000-0005-0000-0000-0000876F0000}"/>
    <cellStyle name="40% - Accent2 8" xfId="8383" hidden="1" xr:uid="{00000000-0005-0000-0000-0000886F0000}"/>
    <cellStyle name="40% - Accent2 8" xfId="8326" hidden="1" xr:uid="{00000000-0005-0000-0000-0000896F0000}"/>
    <cellStyle name="40% - Accent2 8" xfId="9173" hidden="1" xr:uid="{00000000-0005-0000-0000-00008A6F0000}"/>
    <cellStyle name="40% - Accent2 8" xfId="9249" hidden="1" xr:uid="{00000000-0005-0000-0000-00008B6F0000}"/>
    <cellStyle name="40% - Accent2 8" xfId="9327" hidden="1" xr:uid="{00000000-0005-0000-0000-00008C6F0000}"/>
    <cellStyle name="40% - Accent2 8" xfId="9548" hidden="1" xr:uid="{00000000-0005-0000-0000-00008D6F0000}"/>
    <cellStyle name="40% - Accent2 8" xfId="8341" hidden="1" xr:uid="{00000000-0005-0000-0000-00008E6F0000}"/>
    <cellStyle name="40% - Accent2 8" xfId="8367" hidden="1" xr:uid="{00000000-0005-0000-0000-00008F6F0000}"/>
    <cellStyle name="40% - Accent2 8" xfId="9705" hidden="1" xr:uid="{00000000-0005-0000-0000-0000906F0000}"/>
    <cellStyle name="40% - Accent2 8" xfId="9781" hidden="1" xr:uid="{00000000-0005-0000-0000-0000916F0000}"/>
    <cellStyle name="40% - Accent2 8" xfId="9859" hidden="1" xr:uid="{00000000-0005-0000-0000-0000926F0000}"/>
    <cellStyle name="40% - Accent2 8" xfId="10042" hidden="1" xr:uid="{00000000-0005-0000-0000-0000936F0000}"/>
    <cellStyle name="40% - Accent2 8" xfId="10118" hidden="1" xr:uid="{00000000-0005-0000-0000-0000946F0000}"/>
    <cellStyle name="40% - Accent2 8" xfId="10196" hidden="1" xr:uid="{00000000-0005-0000-0000-0000956F0000}"/>
    <cellStyle name="40% - Accent2 8" xfId="10379" hidden="1" xr:uid="{00000000-0005-0000-0000-0000966F0000}"/>
    <cellStyle name="40% - Accent2 8" xfId="10455" hidden="1" xr:uid="{00000000-0005-0000-0000-0000976F0000}"/>
    <cellStyle name="40% - Accent2 8" xfId="10557" hidden="1" xr:uid="{00000000-0005-0000-0000-0000986F0000}"/>
    <cellStyle name="40% - Accent2 8" xfId="10631" hidden="1" xr:uid="{00000000-0005-0000-0000-0000996F0000}"/>
    <cellStyle name="40% - Accent2 8" xfId="10707" hidden="1" xr:uid="{00000000-0005-0000-0000-00009A6F0000}"/>
    <cellStyle name="40% - Accent2 8" xfId="10785" hidden="1" xr:uid="{00000000-0005-0000-0000-00009B6F0000}"/>
    <cellStyle name="40% - Accent2 8" xfId="11370" hidden="1" xr:uid="{00000000-0005-0000-0000-00009C6F0000}"/>
    <cellStyle name="40% - Accent2 8" xfId="11446" hidden="1" xr:uid="{00000000-0005-0000-0000-00009D6F0000}"/>
    <cellStyle name="40% - Accent2 8" xfId="11525" hidden="1" xr:uid="{00000000-0005-0000-0000-00009E6F0000}"/>
    <cellStyle name="40% - Accent2 8" xfId="11776" hidden="1" xr:uid="{00000000-0005-0000-0000-00009F6F0000}"/>
    <cellStyle name="40% - Accent2 8" xfId="11175" hidden="1" xr:uid="{00000000-0005-0000-0000-0000A06F0000}"/>
    <cellStyle name="40% - Accent2 8" xfId="11118" hidden="1" xr:uid="{00000000-0005-0000-0000-0000A16F0000}"/>
    <cellStyle name="40% - Accent2 8" xfId="11965" hidden="1" xr:uid="{00000000-0005-0000-0000-0000A26F0000}"/>
    <cellStyle name="40% - Accent2 8" xfId="12041" hidden="1" xr:uid="{00000000-0005-0000-0000-0000A36F0000}"/>
    <cellStyle name="40% - Accent2 8" xfId="12119" hidden="1" xr:uid="{00000000-0005-0000-0000-0000A46F0000}"/>
    <cellStyle name="40% - Accent2 8" xfId="12340" hidden="1" xr:uid="{00000000-0005-0000-0000-0000A56F0000}"/>
    <cellStyle name="40% - Accent2 8" xfId="11133" hidden="1" xr:uid="{00000000-0005-0000-0000-0000A66F0000}"/>
    <cellStyle name="40% - Accent2 8" xfId="11159" hidden="1" xr:uid="{00000000-0005-0000-0000-0000A76F0000}"/>
    <cellStyle name="40% - Accent2 8" xfId="12497" hidden="1" xr:uid="{00000000-0005-0000-0000-0000A86F0000}"/>
    <cellStyle name="40% - Accent2 8" xfId="12573" hidden="1" xr:uid="{00000000-0005-0000-0000-0000A96F0000}"/>
    <cellStyle name="40% - Accent2 8" xfId="12651" hidden="1" xr:uid="{00000000-0005-0000-0000-0000AA6F0000}"/>
    <cellStyle name="40% - Accent2 8" xfId="12834" hidden="1" xr:uid="{00000000-0005-0000-0000-0000AB6F0000}"/>
    <cellStyle name="40% - Accent2 8" xfId="12910" hidden="1" xr:uid="{00000000-0005-0000-0000-0000AC6F0000}"/>
    <cellStyle name="40% - Accent2 8" xfId="12988" hidden="1" xr:uid="{00000000-0005-0000-0000-0000AD6F0000}"/>
    <cellStyle name="40% - Accent2 8" xfId="13171" hidden="1" xr:uid="{00000000-0005-0000-0000-0000AE6F0000}"/>
    <cellStyle name="40% - Accent2 8" xfId="13247" hidden="1" xr:uid="{00000000-0005-0000-0000-0000AF6F0000}"/>
    <cellStyle name="40% - Accent2 8" xfId="7582" hidden="1" xr:uid="{00000000-0005-0000-0000-0000B06F0000}"/>
    <cellStyle name="40% - Accent2 8" xfId="7508" hidden="1" xr:uid="{00000000-0005-0000-0000-0000B16F0000}"/>
    <cellStyle name="40% - Accent2 8" xfId="7430" hidden="1" xr:uid="{00000000-0005-0000-0000-0000B26F0000}"/>
    <cellStyle name="40% - Accent2 8" xfId="7345" hidden="1" xr:uid="{00000000-0005-0000-0000-0000B36F0000}"/>
    <cellStyle name="40% - Accent2 8" xfId="5577" hidden="1" xr:uid="{00000000-0005-0000-0000-0000B46F0000}"/>
    <cellStyle name="40% - Accent2 8" xfId="5488" hidden="1" xr:uid="{00000000-0005-0000-0000-0000B56F0000}"/>
    <cellStyle name="40% - Accent2 8" xfId="5397" hidden="1" xr:uid="{00000000-0005-0000-0000-0000B66F0000}"/>
    <cellStyle name="40% - Accent2 8" xfId="4596" hidden="1" xr:uid="{00000000-0005-0000-0000-0000B76F0000}"/>
    <cellStyle name="40% - Accent2 8" xfId="6174" hidden="1" xr:uid="{00000000-0005-0000-0000-0000B86F0000}"/>
    <cellStyle name="40% - Accent2 8" xfId="6400" hidden="1" xr:uid="{00000000-0005-0000-0000-0000B96F0000}"/>
    <cellStyle name="40% - Accent2 8" xfId="3902" hidden="1" xr:uid="{00000000-0005-0000-0000-0000BA6F0000}"/>
    <cellStyle name="40% - Accent2 8" xfId="3734" hidden="1" xr:uid="{00000000-0005-0000-0000-0000BB6F0000}"/>
    <cellStyle name="40% - Accent2 8" xfId="3557" hidden="1" xr:uid="{00000000-0005-0000-0000-0000BC6F0000}"/>
    <cellStyle name="40% - Accent2 8" xfId="2930" hidden="1" xr:uid="{00000000-0005-0000-0000-0000BD6F0000}"/>
    <cellStyle name="40% - Accent2 8" xfId="6356" hidden="1" xr:uid="{00000000-0005-0000-0000-0000BE6F0000}"/>
    <cellStyle name="40% - Accent2 8" xfId="6249" hidden="1" xr:uid="{00000000-0005-0000-0000-0000BF6F0000}"/>
    <cellStyle name="40% - Accent2 8" xfId="2286" hidden="1" xr:uid="{00000000-0005-0000-0000-0000C06F0000}"/>
    <cellStyle name="40% - Accent2 8" xfId="2048" hidden="1" xr:uid="{00000000-0005-0000-0000-0000C16F0000}"/>
    <cellStyle name="40% - Accent2 8" xfId="1872" hidden="1" xr:uid="{00000000-0005-0000-0000-0000C26F0000}"/>
    <cellStyle name="40% - Accent2 8" xfId="1175" hidden="1" xr:uid="{00000000-0005-0000-0000-0000C36F0000}"/>
    <cellStyle name="40% - Accent2 8" xfId="1036" hidden="1" xr:uid="{00000000-0005-0000-0000-0000C46F0000}"/>
    <cellStyle name="40% - Accent2 8" xfId="896" hidden="1" xr:uid="{00000000-0005-0000-0000-0000C56F0000}"/>
    <cellStyle name="40% - Accent2 8" xfId="13314" hidden="1" xr:uid="{00000000-0005-0000-0000-0000C66F0000}"/>
    <cellStyle name="40% - Accent2 8" xfId="13394" hidden="1" xr:uid="{00000000-0005-0000-0000-0000C76F0000}"/>
    <cellStyle name="40% - Accent2 8" xfId="13920" hidden="1" xr:uid="{00000000-0005-0000-0000-0000C86F0000}"/>
    <cellStyle name="40% - Accent2 8" xfId="13994" hidden="1" xr:uid="{00000000-0005-0000-0000-0000C96F0000}"/>
    <cellStyle name="40% - Accent2 8" xfId="14070" hidden="1" xr:uid="{00000000-0005-0000-0000-0000CA6F0000}"/>
    <cellStyle name="40% - Accent2 8" xfId="14148" hidden="1" xr:uid="{00000000-0005-0000-0000-0000CB6F0000}"/>
    <cellStyle name="40% - Accent2 8" xfId="14733" hidden="1" xr:uid="{00000000-0005-0000-0000-0000CC6F0000}"/>
    <cellStyle name="40% - Accent2 8" xfId="14809" hidden="1" xr:uid="{00000000-0005-0000-0000-0000CD6F0000}"/>
    <cellStyle name="40% - Accent2 8" xfId="14888" hidden="1" xr:uid="{00000000-0005-0000-0000-0000CE6F0000}"/>
    <cellStyle name="40% - Accent2 8" xfId="15139" hidden="1" xr:uid="{00000000-0005-0000-0000-0000CF6F0000}"/>
    <cellStyle name="40% - Accent2 8" xfId="14538" hidden="1" xr:uid="{00000000-0005-0000-0000-0000D06F0000}"/>
    <cellStyle name="40% - Accent2 8" xfId="14481" hidden="1" xr:uid="{00000000-0005-0000-0000-0000D16F0000}"/>
    <cellStyle name="40% - Accent2 8" xfId="15328" hidden="1" xr:uid="{00000000-0005-0000-0000-0000D26F0000}"/>
    <cellStyle name="40% - Accent2 8" xfId="15404" hidden="1" xr:uid="{00000000-0005-0000-0000-0000D36F0000}"/>
    <cellStyle name="40% - Accent2 8" xfId="15482" hidden="1" xr:uid="{00000000-0005-0000-0000-0000D46F0000}"/>
    <cellStyle name="40% - Accent2 8" xfId="15703" hidden="1" xr:uid="{00000000-0005-0000-0000-0000D56F0000}"/>
    <cellStyle name="40% - Accent2 8" xfId="14496" hidden="1" xr:uid="{00000000-0005-0000-0000-0000D66F0000}"/>
    <cellStyle name="40% - Accent2 8" xfId="14522" hidden="1" xr:uid="{00000000-0005-0000-0000-0000D76F0000}"/>
    <cellStyle name="40% - Accent2 8" xfId="15860" hidden="1" xr:uid="{00000000-0005-0000-0000-0000D86F0000}"/>
    <cellStyle name="40% - Accent2 8" xfId="15936" hidden="1" xr:uid="{00000000-0005-0000-0000-0000D96F0000}"/>
    <cellStyle name="40% - Accent2 8" xfId="16014" hidden="1" xr:uid="{00000000-0005-0000-0000-0000DA6F0000}"/>
    <cellStyle name="40% - Accent2 8" xfId="16197" hidden="1" xr:uid="{00000000-0005-0000-0000-0000DB6F0000}"/>
    <cellStyle name="40% - Accent2 8" xfId="16273" hidden="1" xr:uid="{00000000-0005-0000-0000-0000DC6F0000}"/>
    <cellStyle name="40% - Accent2 8" xfId="16351" hidden="1" xr:uid="{00000000-0005-0000-0000-0000DD6F0000}"/>
    <cellStyle name="40% - Accent2 8" xfId="16534" hidden="1" xr:uid="{00000000-0005-0000-0000-0000DE6F0000}"/>
    <cellStyle name="40% - Accent2 8" xfId="16610" hidden="1" xr:uid="{00000000-0005-0000-0000-0000DF6F0000}"/>
    <cellStyle name="40% - Accent2 8" xfId="16712" hidden="1" xr:uid="{00000000-0005-0000-0000-0000E06F0000}"/>
    <cellStyle name="40% - Accent2 8" xfId="16786" hidden="1" xr:uid="{00000000-0005-0000-0000-0000E16F0000}"/>
    <cellStyle name="40% - Accent2 8" xfId="16862" hidden="1" xr:uid="{00000000-0005-0000-0000-0000E26F0000}"/>
    <cellStyle name="40% - Accent2 8" xfId="16940" hidden="1" xr:uid="{00000000-0005-0000-0000-0000E36F0000}"/>
    <cellStyle name="40% - Accent2 8" xfId="17525" hidden="1" xr:uid="{00000000-0005-0000-0000-0000E46F0000}"/>
    <cellStyle name="40% - Accent2 8" xfId="17601" hidden="1" xr:uid="{00000000-0005-0000-0000-0000E56F0000}"/>
    <cellStyle name="40% - Accent2 8" xfId="17680" hidden="1" xr:uid="{00000000-0005-0000-0000-0000E66F0000}"/>
    <cellStyle name="40% - Accent2 8" xfId="17931" hidden="1" xr:uid="{00000000-0005-0000-0000-0000E76F0000}"/>
    <cellStyle name="40% - Accent2 8" xfId="17330" hidden="1" xr:uid="{00000000-0005-0000-0000-0000E86F0000}"/>
    <cellStyle name="40% - Accent2 8" xfId="17273" hidden="1" xr:uid="{00000000-0005-0000-0000-0000E96F0000}"/>
    <cellStyle name="40% - Accent2 8" xfId="18120" hidden="1" xr:uid="{00000000-0005-0000-0000-0000EA6F0000}"/>
    <cellStyle name="40% - Accent2 8" xfId="18196" hidden="1" xr:uid="{00000000-0005-0000-0000-0000EB6F0000}"/>
    <cellStyle name="40% - Accent2 8" xfId="18274" hidden="1" xr:uid="{00000000-0005-0000-0000-0000EC6F0000}"/>
    <cellStyle name="40% - Accent2 8" xfId="18495" hidden="1" xr:uid="{00000000-0005-0000-0000-0000ED6F0000}"/>
    <cellStyle name="40% - Accent2 8" xfId="17288" hidden="1" xr:uid="{00000000-0005-0000-0000-0000EE6F0000}"/>
    <cellStyle name="40% - Accent2 8" xfId="17314" hidden="1" xr:uid="{00000000-0005-0000-0000-0000EF6F0000}"/>
    <cellStyle name="40% - Accent2 8" xfId="18652" hidden="1" xr:uid="{00000000-0005-0000-0000-0000F06F0000}"/>
    <cellStyle name="40% - Accent2 8" xfId="18728" hidden="1" xr:uid="{00000000-0005-0000-0000-0000F16F0000}"/>
    <cellStyle name="40% - Accent2 8" xfId="18806" hidden="1" xr:uid="{00000000-0005-0000-0000-0000F26F0000}"/>
    <cellStyle name="40% - Accent2 8" xfId="18989" hidden="1" xr:uid="{00000000-0005-0000-0000-0000F36F0000}"/>
    <cellStyle name="40% - Accent2 8" xfId="19065" hidden="1" xr:uid="{00000000-0005-0000-0000-0000F46F0000}"/>
    <cellStyle name="40% - Accent2 8" xfId="19143" hidden="1" xr:uid="{00000000-0005-0000-0000-0000F56F0000}"/>
    <cellStyle name="40% - Accent2 8" xfId="19326" hidden="1" xr:uid="{00000000-0005-0000-0000-0000F66F0000}"/>
    <cellStyle name="40% - Accent2 8" xfId="19402" hidden="1" xr:uid="{00000000-0005-0000-0000-0000F76F0000}"/>
    <cellStyle name="40% - Accent2 8" xfId="13842" hidden="1" xr:uid="{00000000-0005-0000-0000-0000F86F0000}"/>
    <cellStyle name="40% - Accent2 8" xfId="13768" hidden="1" xr:uid="{00000000-0005-0000-0000-0000F96F0000}"/>
    <cellStyle name="40% - Accent2 8" xfId="13690" hidden="1" xr:uid="{00000000-0005-0000-0000-0000FA6F0000}"/>
    <cellStyle name="40% - Accent2 8" xfId="13605" hidden="1" xr:uid="{00000000-0005-0000-0000-0000FB6F0000}"/>
    <cellStyle name="40% - Accent2 8" xfId="6439" hidden="1" xr:uid="{00000000-0005-0000-0000-0000FC6F0000}"/>
    <cellStyle name="40% - Accent2 8" xfId="6248" hidden="1" xr:uid="{00000000-0005-0000-0000-0000FD6F0000}"/>
    <cellStyle name="40% - Accent2 8" xfId="6016" hidden="1" xr:uid="{00000000-0005-0000-0000-0000FE6F0000}"/>
    <cellStyle name="40% - Accent2 8" xfId="4920" hidden="1" xr:uid="{00000000-0005-0000-0000-0000FF6F0000}"/>
    <cellStyle name="40% - Accent2 8" xfId="6815" hidden="1" xr:uid="{00000000-0005-0000-0000-000000700000}"/>
    <cellStyle name="40% - Accent2 8" xfId="7047" hidden="1" xr:uid="{00000000-0005-0000-0000-000001700000}"/>
    <cellStyle name="40% - Accent2 8" xfId="4304" hidden="1" xr:uid="{00000000-0005-0000-0000-000002700000}"/>
    <cellStyle name="40% - Accent2 8" xfId="4119" hidden="1" xr:uid="{00000000-0005-0000-0000-000003700000}"/>
    <cellStyle name="40% - Accent2 8" xfId="4026" hidden="1" xr:uid="{00000000-0005-0000-0000-000004700000}"/>
    <cellStyle name="40% - Accent2 8" xfId="3015" hidden="1" xr:uid="{00000000-0005-0000-0000-000005700000}"/>
    <cellStyle name="40% - Accent2 8" xfId="6998" hidden="1" xr:uid="{00000000-0005-0000-0000-000006700000}"/>
    <cellStyle name="40% - Accent2 8" xfId="6933" hidden="1" xr:uid="{00000000-0005-0000-0000-000007700000}"/>
    <cellStyle name="40% - Accent2 8" xfId="2523" hidden="1" xr:uid="{00000000-0005-0000-0000-000008700000}"/>
    <cellStyle name="40% - Accent2 8" xfId="2418" hidden="1" xr:uid="{00000000-0005-0000-0000-000009700000}"/>
    <cellStyle name="40% - Accent2 8" xfId="2291" hidden="1" xr:uid="{00000000-0005-0000-0000-00000A700000}"/>
    <cellStyle name="40% - Accent2 8" xfId="1265" hidden="1" xr:uid="{00000000-0005-0000-0000-00000B700000}"/>
    <cellStyle name="40% - Accent2 8" xfId="1182" hidden="1" xr:uid="{00000000-0005-0000-0000-00000C700000}"/>
    <cellStyle name="40% - Accent2 8" xfId="973" hidden="1" xr:uid="{00000000-0005-0000-0000-00000D700000}"/>
    <cellStyle name="40% - Accent2 8" xfId="7726" hidden="1" xr:uid="{00000000-0005-0000-0000-00000E700000}"/>
    <cellStyle name="40% - Accent2 8" xfId="19540" hidden="1" xr:uid="{00000000-0005-0000-0000-00000F700000}"/>
    <cellStyle name="40% - Accent2 8" xfId="19642" hidden="1" xr:uid="{00000000-0005-0000-0000-000010700000}"/>
    <cellStyle name="40% - Accent2 8" xfId="19716" hidden="1" xr:uid="{00000000-0005-0000-0000-000011700000}"/>
    <cellStyle name="40% - Accent2 8" xfId="19792" hidden="1" xr:uid="{00000000-0005-0000-0000-000012700000}"/>
    <cellStyle name="40% - Accent2 8" xfId="19870" hidden="1" xr:uid="{00000000-0005-0000-0000-000013700000}"/>
    <cellStyle name="40% - Accent2 8" xfId="20455" hidden="1" xr:uid="{00000000-0005-0000-0000-000014700000}"/>
    <cellStyle name="40% - Accent2 8" xfId="20531" hidden="1" xr:uid="{00000000-0005-0000-0000-000015700000}"/>
    <cellStyle name="40% - Accent2 8" xfId="20610" hidden="1" xr:uid="{00000000-0005-0000-0000-000016700000}"/>
    <cellStyle name="40% - Accent2 8" xfId="20861" hidden="1" xr:uid="{00000000-0005-0000-0000-000017700000}"/>
    <cellStyle name="40% - Accent2 8" xfId="20260" hidden="1" xr:uid="{00000000-0005-0000-0000-000018700000}"/>
    <cellStyle name="40% - Accent2 8" xfId="20203" hidden="1" xr:uid="{00000000-0005-0000-0000-000019700000}"/>
    <cellStyle name="40% - Accent2 8" xfId="21050" hidden="1" xr:uid="{00000000-0005-0000-0000-00001A700000}"/>
    <cellStyle name="40% - Accent2 8" xfId="21126" hidden="1" xr:uid="{00000000-0005-0000-0000-00001B700000}"/>
    <cellStyle name="40% - Accent2 8" xfId="21204" hidden="1" xr:uid="{00000000-0005-0000-0000-00001C700000}"/>
    <cellStyle name="40% - Accent2 8" xfId="21425" hidden="1" xr:uid="{00000000-0005-0000-0000-00001D700000}"/>
    <cellStyle name="40% - Accent2 8" xfId="20218" hidden="1" xr:uid="{00000000-0005-0000-0000-00001E700000}"/>
    <cellStyle name="40% - Accent2 8" xfId="20244" hidden="1" xr:uid="{00000000-0005-0000-0000-00001F700000}"/>
    <cellStyle name="40% - Accent2 8" xfId="21582" hidden="1" xr:uid="{00000000-0005-0000-0000-000020700000}"/>
    <cellStyle name="40% - Accent2 8" xfId="21658" hidden="1" xr:uid="{00000000-0005-0000-0000-000021700000}"/>
    <cellStyle name="40% - Accent2 8" xfId="21736" hidden="1" xr:uid="{00000000-0005-0000-0000-000022700000}"/>
    <cellStyle name="40% - Accent2 8" xfId="21919" hidden="1" xr:uid="{00000000-0005-0000-0000-000023700000}"/>
    <cellStyle name="40% - Accent2 8" xfId="21995" hidden="1" xr:uid="{00000000-0005-0000-0000-000024700000}"/>
    <cellStyle name="40% - Accent2 8" xfId="22073" hidden="1" xr:uid="{00000000-0005-0000-0000-000025700000}"/>
    <cellStyle name="40% - Accent2 8" xfId="22256" hidden="1" xr:uid="{00000000-0005-0000-0000-000026700000}"/>
    <cellStyle name="40% - Accent2 8" xfId="22332" hidden="1" xr:uid="{00000000-0005-0000-0000-000027700000}"/>
    <cellStyle name="40% - Accent2 8" xfId="22434" hidden="1" xr:uid="{00000000-0005-0000-0000-000028700000}"/>
    <cellStyle name="40% - Accent2 8" xfId="22508" hidden="1" xr:uid="{00000000-0005-0000-0000-000029700000}"/>
    <cellStyle name="40% - Accent2 8" xfId="22584" hidden="1" xr:uid="{00000000-0005-0000-0000-00002A700000}"/>
    <cellStyle name="40% - Accent2 8" xfId="22662" hidden="1" xr:uid="{00000000-0005-0000-0000-00002B700000}"/>
    <cellStyle name="40% - Accent2 8" xfId="23247" hidden="1" xr:uid="{00000000-0005-0000-0000-00002C700000}"/>
    <cellStyle name="40% - Accent2 8" xfId="23323" hidden="1" xr:uid="{00000000-0005-0000-0000-00002D700000}"/>
    <cellStyle name="40% - Accent2 8" xfId="23402" hidden="1" xr:uid="{00000000-0005-0000-0000-00002E700000}"/>
    <cellStyle name="40% - Accent2 8" xfId="23653" hidden="1" xr:uid="{00000000-0005-0000-0000-00002F700000}"/>
    <cellStyle name="40% - Accent2 8" xfId="23052" hidden="1" xr:uid="{00000000-0005-0000-0000-000030700000}"/>
    <cellStyle name="40% - Accent2 8" xfId="22995" hidden="1" xr:uid="{00000000-0005-0000-0000-000031700000}"/>
    <cellStyle name="40% - Accent2 8" xfId="23842" hidden="1" xr:uid="{00000000-0005-0000-0000-000032700000}"/>
    <cellStyle name="40% - Accent2 8" xfId="23918" hidden="1" xr:uid="{00000000-0005-0000-0000-000033700000}"/>
    <cellStyle name="40% - Accent2 8" xfId="23996" hidden="1" xr:uid="{00000000-0005-0000-0000-000034700000}"/>
    <cellStyle name="40% - Accent2 8" xfId="24217" hidden="1" xr:uid="{00000000-0005-0000-0000-000035700000}"/>
    <cellStyle name="40% - Accent2 8" xfId="23010" hidden="1" xr:uid="{00000000-0005-0000-0000-000036700000}"/>
    <cellStyle name="40% - Accent2 8" xfId="23036" hidden="1" xr:uid="{00000000-0005-0000-0000-000037700000}"/>
    <cellStyle name="40% - Accent2 8" xfId="24374" hidden="1" xr:uid="{00000000-0005-0000-0000-000038700000}"/>
    <cellStyle name="40% - Accent2 8" xfId="24450" hidden="1" xr:uid="{00000000-0005-0000-0000-000039700000}"/>
    <cellStyle name="40% - Accent2 8" xfId="24528" hidden="1" xr:uid="{00000000-0005-0000-0000-00003A700000}"/>
    <cellStyle name="40% - Accent2 8" xfId="24711" hidden="1" xr:uid="{00000000-0005-0000-0000-00003B700000}"/>
    <cellStyle name="40% - Accent2 8" xfId="24787" hidden="1" xr:uid="{00000000-0005-0000-0000-00003C700000}"/>
    <cellStyle name="40% - Accent2 8" xfId="24865" hidden="1" xr:uid="{00000000-0005-0000-0000-00003D700000}"/>
    <cellStyle name="40% - Accent2 8" xfId="25048" hidden="1" xr:uid="{00000000-0005-0000-0000-00003E700000}"/>
    <cellStyle name="40% - Accent2 8" xfId="25124" hidden="1" xr:uid="{00000000-0005-0000-0000-00003F700000}"/>
    <cellStyle name="40% - Accent2 8" xfId="25237" hidden="1" xr:uid="{00000000-0005-0000-0000-000040700000}"/>
    <cellStyle name="40% - Accent2 8" xfId="25315" hidden="1" xr:uid="{00000000-0005-0000-0000-000041700000}"/>
    <cellStyle name="40% - Accent2 8" xfId="25393" hidden="1" xr:uid="{00000000-0005-0000-0000-000042700000}"/>
    <cellStyle name="40% - Accent2 8" xfId="25670" hidden="1" xr:uid="{00000000-0005-0000-0000-000043700000}"/>
    <cellStyle name="40% - Accent2 8" xfId="27030" hidden="1" xr:uid="{00000000-0005-0000-0000-000044700000}"/>
    <cellStyle name="40% - Accent2 8" xfId="27173" hidden="1" xr:uid="{00000000-0005-0000-0000-000045700000}"/>
    <cellStyle name="40% - Accent2 8" xfId="27342" hidden="1" xr:uid="{00000000-0005-0000-0000-000046700000}"/>
    <cellStyle name="40% - Accent2 8" xfId="28079" hidden="1" xr:uid="{00000000-0005-0000-0000-000047700000}"/>
    <cellStyle name="40% - Accent2 8" xfId="26636" hidden="1" xr:uid="{00000000-0005-0000-0000-000048700000}"/>
    <cellStyle name="40% - Accent2 8" xfId="26477" hidden="1" xr:uid="{00000000-0005-0000-0000-000049700000}"/>
    <cellStyle name="40% - Accent2 8" xfId="28576" hidden="1" xr:uid="{00000000-0005-0000-0000-00004A700000}"/>
    <cellStyle name="40% - Accent2 8" xfId="28718" hidden="1" xr:uid="{00000000-0005-0000-0000-00004B700000}"/>
    <cellStyle name="40% - Accent2 8" xfId="28876" hidden="1" xr:uid="{00000000-0005-0000-0000-00004C700000}"/>
    <cellStyle name="40% - Accent2 8" xfId="29721" hidden="1" xr:uid="{00000000-0005-0000-0000-00004D700000}"/>
    <cellStyle name="40% - Accent2 8" xfId="26561" hidden="1" xr:uid="{00000000-0005-0000-0000-00004E700000}"/>
    <cellStyle name="40% - Accent2 8" xfId="26618" hidden="1" xr:uid="{00000000-0005-0000-0000-00004F700000}"/>
    <cellStyle name="40% - Accent2 8" xfId="30083" hidden="1" xr:uid="{00000000-0005-0000-0000-000050700000}"/>
    <cellStyle name="40% - Accent2 8" xfId="30184" hidden="1" xr:uid="{00000000-0005-0000-0000-000051700000}"/>
    <cellStyle name="40% - Accent2 8" xfId="30376" hidden="1" xr:uid="{00000000-0005-0000-0000-000052700000}"/>
    <cellStyle name="40% - Accent2 8" xfId="31068" hidden="1" xr:uid="{00000000-0005-0000-0000-000053700000}"/>
    <cellStyle name="40% - Accent2 8" xfId="31221" hidden="1" xr:uid="{00000000-0005-0000-0000-000054700000}"/>
    <cellStyle name="40% - Accent2 8" xfId="31405" hidden="1" xr:uid="{00000000-0005-0000-0000-000055700000}"/>
    <cellStyle name="40% - Accent2 8" xfId="32091" hidden="1" xr:uid="{00000000-0005-0000-0000-000056700000}"/>
    <cellStyle name="40% - Accent2 8" xfId="32203" hidden="1" xr:uid="{00000000-0005-0000-0000-000057700000}"/>
    <cellStyle name="40% - Accent2 8" xfId="32893" hidden="1" xr:uid="{00000000-0005-0000-0000-000058700000}"/>
    <cellStyle name="40% - Accent2 8" xfId="32967" hidden="1" xr:uid="{00000000-0005-0000-0000-000059700000}"/>
    <cellStyle name="40% - Accent2 8" xfId="33043" hidden="1" xr:uid="{00000000-0005-0000-0000-00005A700000}"/>
    <cellStyle name="40% - Accent2 8" xfId="33121" hidden="1" xr:uid="{00000000-0005-0000-0000-00005B700000}"/>
    <cellStyle name="40% - Accent2 8" xfId="33706" hidden="1" xr:uid="{00000000-0005-0000-0000-00005C700000}"/>
    <cellStyle name="40% - Accent2 8" xfId="33782" hidden="1" xr:uid="{00000000-0005-0000-0000-00005D700000}"/>
    <cellStyle name="40% - Accent2 8" xfId="33861" hidden="1" xr:uid="{00000000-0005-0000-0000-00005E700000}"/>
    <cellStyle name="40% - Accent2 8" xfId="34112" hidden="1" xr:uid="{00000000-0005-0000-0000-00005F700000}"/>
    <cellStyle name="40% - Accent2 8" xfId="33511" hidden="1" xr:uid="{00000000-0005-0000-0000-000060700000}"/>
    <cellStyle name="40% - Accent2 8" xfId="33454" hidden="1" xr:uid="{00000000-0005-0000-0000-000061700000}"/>
    <cellStyle name="40% - Accent2 8" xfId="34301" hidden="1" xr:uid="{00000000-0005-0000-0000-000062700000}"/>
    <cellStyle name="40% - Accent2 8" xfId="34377" hidden="1" xr:uid="{00000000-0005-0000-0000-000063700000}"/>
    <cellStyle name="40% - Accent2 8" xfId="34455" hidden="1" xr:uid="{00000000-0005-0000-0000-000064700000}"/>
    <cellStyle name="40% - Accent2 8" xfId="34676" hidden="1" xr:uid="{00000000-0005-0000-0000-000065700000}"/>
    <cellStyle name="40% - Accent2 8" xfId="33469" hidden="1" xr:uid="{00000000-0005-0000-0000-000066700000}"/>
    <cellStyle name="40% - Accent2 8" xfId="33495" hidden="1" xr:uid="{00000000-0005-0000-0000-000067700000}"/>
    <cellStyle name="40% - Accent2 8" xfId="34833" hidden="1" xr:uid="{00000000-0005-0000-0000-000068700000}"/>
    <cellStyle name="40% - Accent2 8" xfId="34909" hidden="1" xr:uid="{00000000-0005-0000-0000-000069700000}"/>
    <cellStyle name="40% - Accent2 8" xfId="34987" hidden="1" xr:uid="{00000000-0005-0000-0000-00006A700000}"/>
    <cellStyle name="40% - Accent2 8" xfId="35170" hidden="1" xr:uid="{00000000-0005-0000-0000-00006B700000}"/>
    <cellStyle name="40% - Accent2 8" xfId="35246" hidden="1" xr:uid="{00000000-0005-0000-0000-00006C700000}"/>
    <cellStyle name="40% - Accent2 8" xfId="35324" hidden="1" xr:uid="{00000000-0005-0000-0000-00006D700000}"/>
    <cellStyle name="40% - Accent2 8" xfId="35507" hidden="1" xr:uid="{00000000-0005-0000-0000-00006E700000}"/>
    <cellStyle name="40% - Accent2 8" xfId="35583" hidden="1" xr:uid="{00000000-0005-0000-0000-00006F700000}"/>
    <cellStyle name="40% - Accent2 8" xfId="35685" hidden="1" xr:uid="{00000000-0005-0000-0000-000070700000}"/>
    <cellStyle name="40% - Accent2 8" xfId="35759" hidden="1" xr:uid="{00000000-0005-0000-0000-000071700000}"/>
    <cellStyle name="40% - Accent2 8" xfId="35835" hidden="1" xr:uid="{00000000-0005-0000-0000-000072700000}"/>
    <cellStyle name="40% - Accent2 8" xfId="35913" hidden="1" xr:uid="{00000000-0005-0000-0000-000073700000}"/>
    <cellStyle name="40% - Accent2 8" xfId="36498" hidden="1" xr:uid="{00000000-0005-0000-0000-000074700000}"/>
    <cellStyle name="40% - Accent2 8" xfId="36574" hidden="1" xr:uid="{00000000-0005-0000-0000-000075700000}"/>
    <cellStyle name="40% - Accent2 8" xfId="36653" hidden="1" xr:uid="{00000000-0005-0000-0000-000076700000}"/>
    <cellStyle name="40% - Accent2 8" xfId="36904" hidden="1" xr:uid="{00000000-0005-0000-0000-000077700000}"/>
    <cellStyle name="40% - Accent2 8" xfId="36303" hidden="1" xr:uid="{00000000-0005-0000-0000-000078700000}"/>
    <cellStyle name="40% - Accent2 8" xfId="36246" hidden="1" xr:uid="{00000000-0005-0000-0000-000079700000}"/>
    <cellStyle name="40% - Accent2 8" xfId="37093" hidden="1" xr:uid="{00000000-0005-0000-0000-00007A700000}"/>
    <cellStyle name="40% - Accent2 8" xfId="37169" hidden="1" xr:uid="{00000000-0005-0000-0000-00007B700000}"/>
    <cellStyle name="40% - Accent2 8" xfId="37247" hidden="1" xr:uid="{00000000-0005-0000-0000-00007C700000}"/>
    <cellStyle name="40% - Accent2 8" xfId="37468" hidden="1" xr:uid="{00000000-0005-0000-0000-00007D700000}"/>
    <cellStyle name="40% - Accent2 8" xfId="36261" hidden="1" xr:uid="{00000000-0005-0000-0000-00007E700000}"/>
    <cellStyle name="40% - Accent2 8" xfId="36287" hidden="1" xr:uid="{00000000-0005-0000-0000-00007F700000}"/>
    <cellStyle name="40% - Accent2 8" xfId="37625" hidden="1" xr:uid="{00000000-0005-0000-0000-000080700000}"/>
    <cellStyle name="40% - Accent2 8" xfId="37701" hidden="1" xr:uid="{00000000-0005-0000-0000-000081700000}"/>
    <cellStyle name="40% - Accent2 8" xfId="37779" hidden="1" xr:uid="{00000000-0005-0000-0000-000082700000}"/>
    <cellStyle name="40% - Accent2 8" xfId="37962" hidden="1" xr:uid="{00000000-0005-0000-0000-000083700000}"/>
    <cellStyle name="40% - Accent2 8" xfId="38038" hidden="1" xr:uid="{00000000-0005-0000-0000-000084700000}"/>
    <cellStyle name="40% - Accent2 8" xfId="38116" hidden="1" xr:uid="{00000000-0005-0000-0000-000085700000}"/>
    <cellStyle name="40% - Accent2 8" xfId="38299" hidden="1" xr:uid="{00000000-0005-0000-0000-000086700000}"/>
    <cellStyle name="40% - Accent2 8" xfId="38375" hidden="1" xr:uid="{00000000-0005-0000-0000-000087700000}"/>
    <cellStyle name="40% - Accent2 8" xfId="32710" hidden="1" xr:uid="{00000000-0005-0000-0000-000088700000}"/>
    <cellStyle name="40% - Accent2 8" xfId="32636" hidden="1" xr:uid="{00000000-0005-0000-0000-000089700000}"/>
    <cellStyle name="40% - Accent2 8" xfId="32558" hidden="1" xr:uid="{00000000-0005-0000-0000-00008A700000}"/>
    <cellStyle name="40% - Accent2 8" xfId="32473" hidden="1" xr:uid="{00000000-0005-0000-0000-00008B700000}"/>
    <cellStyle name="40% - Accent2 8" xfId="30705" hidden="1" xr:uid="{00000000-0005-0000-0000-00008C700000}"/>
    <cellStyle name="40% - Accent2 8" xfId="30616" hidden="1" xr:uid="{00000000-0005-0000-0000-00008D700000}"/>
    <cellStyle name="40% - Accent2 8" xfId="30525" hidden="1" xr:uid="{00000000-0005-0000-0000-00008E700000}"/>
    <cellStyle name="40% - Accent2 8" xfId="29724" hidden="1" xr:uid="{00000000-0005-0000-0000-00008F700000}"/>
    <cellStyle name="40% - Accent2 8" xfId="31302" hidden="1" xr:uid="{00000000-0005-0000-0000-000090700000}"/>
    <cellStyle name="40% - Accent2 8" xfId="31528" hidden="1" xr:uid="{00000000-0005-0000-0000-000091700000}"/>
    <cellStyle name="40% - Accent2 8" xfId="29030" hidden="1" xr:uid="{00000000-0005-0000-0000-000092700000}"/>
    <cellStyle name="40% - Accent2 8" xfId="28862" hidden="1" xr:uid="{00000000-0005-0000-0000-000093700000}"/>
    <cellStyle name="40% - Accent2 8" xfId="28685" hidden="1" xr:uid="{00000000-0005-0000-0000-000094700000}"/>
    <cellStyle name="40% - Accent2 8" xfId="28058" hidden="1" xr:uid="{00000000-0005-0000-0000-000095700000}"/>
    <cellStyle name="40% - Accent2 8" xfId="31484" hidden="1" xr:uid="{00000000-0005-0000-0000-000096700000}"/>
    <cellStyle name="40% - Accent2 8" xfId="31377" hidden="1" xr:uid="{00000000-0005-0000-0000-000097700000}"/>
    <cellStyle name="40% - Accent2 8" xfId="27414" hidden="1" xr:uid="{00000000-0005-0000-0000-000098700000}"/>
    <cellStyle name="40% - Accent2 8" xfId="27176" hidden="1" xr:uid="{00000000-0005-0000-0000-000099700000}"/>
    <cellStyle name="40% - Accent2 8" xfId="27000" hidden="1" xr:uid="{00000000-0005-0000-0000-00009A700000}"/>
    <cellStyle name="40% - Accent2 8" xfId="26303" hidden="1" xr:uid="{00000000-0005-0000-0000-00009B700000}"/>
    <cellStyle name="40% - Accent2 8" xfId="26164" hidden="1" xr:uid="{00000000-0005-0000-0000-00009C700000}"/>
    <cellStyle name="40% - Accent2 8" xfId="26024" hidden="1" xr:uid="{00000000-0005-0000-0000-00009D700000}"/>
    <cellStyle name="40% - Accent2 8" xfId="38442" hidden="1" xr:uid="{00000000-0005-0000-0000-00009E700000}"/>
    <cellStyle name="40% - Accent2 8" xfId="38522" hidden="1" xr:uid="{00000000-0005-0000-0000-00009F700000}"/>
    <cellStyle name="40% - Accent2 8" xfId="39048" hidden="1" xr:uid="{00000000-0005-0000-0000-0000A0700000}"/>
    <cellStyle name="40% - Accent2 8" xfId="39122" hidden="1" xr:uid="{00000000-0005-0000-0000-0000A1700000}"/>
    <cellStyle name="40% - Accent2 8" xfId="39198" hidden="1" xr:uid="{00000000-0005-0000-0000-0000A2700000}"/>
    <cellStyle name="40% - Accent2 8" xfId="39276" hidden="1" xr:uid="{00000000-0005-0000-0000-0000A3700000}"/>
    <cellStyle name="40% - Accent2 8" xfId="39861" hidden="1" xr:uid="{00000000-0005-0000-0000-0000A4700000}"/>
    <cellStyle name="40% - Accent2 8" xfId="39937" hidden="1" xr:uid="{00000000-0005-0000-0000-0000A5700000}"/>
    <cellStyle name="40% - Accent2 8" xfId="40016" hidden="1" xr:uid="{00000000-0005-0000-0000-0000A6700000}"/>
    <cellStyle name="40% - Accent2 8" xfId="40267" hidden="1" xr:uid="{00000000-0005-0000-0000-0000A7700000}"/>
    <cellStyle name="40% - Accent2 8" xfId="39666" hidden="1" xr:uid="{00000000-0005-0000-0000-0000A8700000}"/>
    <cellStyle name="40% - Accent2 8" xfId="39609" hidden="1" xr:uid="{00000000-0005-0000-0000-0000A9700000}"/>
    <cellStyle name="40% - Accent2 8" xfId="40456" hidden="1" xr:uid="{00000000-0005-0000-0000-0000AA700000}"/>
    <cellStyle name="40% - Accent2 8" xfId="40532" hidden="1" xr:uid="{00000000-0005-0000-0000-0000AB700000}"/>
    <cellStyle name="40% - Accent2 8" xfId="40610" hidden="1" xr:uid="{00000000-0005-0000-0000-0000AC700000}"/>
    <cellStyle name="40% - Accent2 8" xfId="40831" hidden="1" xr:uid="{00000000-0005-0000-0000-0000AD700000}"/>
    <cellStyle name="40% - Accent2 8" xfId="39624" hidden="1" xr:uid="{00000000-0005-0000-0000-0000AE700000}"/>
    <cellStyle name="40% - Accent2 8" xfId="39650" hidden="1" xr:uid="{00000000-0005-0000-0000-0000AF700000}"/>
    <cellStyle name="40% - Accent2 8" xfId="40988" hidden="1" xr:uid="{00000000-0005-0000-0000-0000B0700000}"/>
    <cellStyle name="40% - Accent2 8" xfId="41064" hidden="1" xr:uid="{00000000-0005-0000-0000-0000B1700000}"/>
    <cellStyle name="40% - Accent2 8" xfId="41142" hidden="1" xr:uid="{00000000-0005-0000-0000-0000B2700000}"/>
    <cellStyle name="40% - Accent2 8" xfId="41325" hidden="1" xr:uid="{00000000-0005-0000-0000-0000B3700000}"/>
    <cellStyle name="40% - Accent2 8" xfId="41401" hidden="1" xr:uid="{00000000-0005-0000-0000-0000B4700000}"/>
    <cellStyle name="40% - Accent2 8" xfId="41479" hidden="1" xr:uid="{00000000-0005-0000-0000-0000B5700000}"/>
    <cellStyle name="40% - Accent2 8" xfId="41662" hidden="1" xr:uid="{00000000-0005-0000-0000-0000B6700000}"/>
    <cellStyle name="40% - Accent2 8" xfId="41738" hidden="1" xr:uid="{00000000-0005-0000-0000-0000B7700000}"/>
    <cellStyle name="40% - Accent2 8" xfId="41840" hidden="1" xr:uid="{00000000-0005-0000-0000-0000B8700000}"/>
    <cellStyle name="40% - Accent2 8" xfId="41914" hidden="1" xr:uid="{00000000-0005-0000-0000-0000B9700000}"/>
    <cellStyle name="40% - Accent2 8" xfId="41990" hidden="1" xr:uid="{00000000-0005-0000-0000-0000BA700000}"/>
    <cellStyle name="40% - Accent2 8" xfId="42068" hidden="1" xr:uid="{00000000-0005-0000-0000-0000BB700000}"/>
    <cellStyle name="40% - Accent2 8" xfId="42653" hidden="1" xr:uid="{00000000-0005-0000-0000-0000BC700000}"/>
    <cellStyle name="40% - Accent2 8" xfId="42729" hidden="1" xr:uid="{00000000-0005-0000-0000-0000BD700000}"/>
    <cellStyle name="40% - Accent2 8" xfId="42808" hidden="1" xr:uid="{00000000-0005-0000-0000-0000BE700000}"/>
    <cellStyle name="40% - Accent2 8" xfId="43059" hidden="1" xr:uid="{00000000-0005-0000-0000-0000BF700000}"/>
    <cellStyle name="40% - Accent2 8" xfId="42458" hidden="1" xr:uid="{00000000-0005-0000-0000-0000C0700000}"/>
    <cellStyle name="40% - Accent2 8" xfId="42401" hidden="1" xr:uid="{00000000-0005-0000-0000-0000C1700000}"/>
    <cellStyle name="40% - Accent2 8" xfId="43248" hidden="1" xr:uid="{00000000-0005-0000-0000-0000C2700000}"/>
    <cellStyle name="40% - Accent2 8" xfId="43324" hidden="1" xr:uid="{00000000-0005-0000-0000-0000C3700000}"/>
    <cellStyle name="40% - Accent2 8" xfId="43402" hidden="1" xr:uid="{00000000-0005-0000-0000-0000C4700000}"/>
    <cellStyle name="40% - Accent2 8" xfId="43623" hidden="1" xr:uid="{00000000-0005-0000-0000-0000C5700000}"/>
    <cellStyle name="40% - Accent2 8" xfId="42416" hidden="1" xr:uid="{00000000-0005-0000-0000-0000C6700000}"/>
    <cellStyle name="40% - Accent2 8" xfId="42442" hidden="1" xr:uid="{00000000-0005-0000-0000-0000C7700000}"/>
    <cellStyle name="40% - Accent2 8" xfId="43780" hidden="1" xr:uid="{00000000-0005-0000-0000-0000C8700000}"/>
    <cellStyle name="40% - Accent2 8" xfId="43856" hidden="1" xr:uid="{00000000-0005-0000-0000-0000C9700000}"/>
    <cellStyle name="40% - Accent2 8" xfId="43934" hidden="1" xr:uid="{00000000-0005-0000-0000-0000CA700000}"/>
    <cellStyle name="40% - Accent2 8" xfId="44117" hidden="1" xr:uid="{00000000-0005-0000-0000-0000CB700000}"/>
    <cellStyle name="40% - Accent2 8" xfId="44193" hidden="1" xr:uid="{00000000-0005-0000-0000-0000CC700000}"/>
    <cellStyle name="40% - Accent2 8" xfId="44271" hidden="1" xr:uid="{00000000-0005-0000-0000-0000CD700000}"/>
    <cellStyle name="40% - Accent2 8" xfId="44454" hidden="1" xr:uid="{00000000-0005-0000-0000-0000CE700000}"/>
    <cellStyle name="40% - Accent2 8" xfId="44530" hidden="1" xr:uid="{00000000-0005-0000-0000-0000CF700000}"/>
    <cellStyle name="40% - Accent2 8" xfId="38970" hidden="1" xr:uid="{00000000-0005-0000-0000-0000D0700000}"/>
    <cellStyle name="40% - Accent2 8" xfId="38896" hidden="1" xr:uid="{00000000-0005-0000-0000-0000D1700000}"/>
    <cellStyle name="40% - Accent2 8" xfId="38818" hidden="1" xr:uid="{00000000-0005-0000-0000-0000D2700000}"/>
    <cellStyle name="40% - Accent2 8" xfId="38733" hidden="1" xr:uid="{00000000-0005-0000-0000-0000D3700000}"/>
    <cellStyle name="40% - Accent2 8" xfId="31567" hidden="1" xr:uid="{00000000-0005-0000-0000-0000D4700000}"/>
    <cellStyle name="40% - Accent2 8" xfId="31376" hidden="1" xr:uid="{00000000-0005-0000-0000-0000D5700000}"/>
    <cellStyle name="40% - Accent2 8" xfId="31144" hidden="1" xr:uid="{00000000-0005-0000-0000-0000D6700000}"/>
    <cellStyle name="40% - Accent2 8" xfId="30048" hidden="1" xr:uid="{00000000-0005-0000-0000-0000D7700000}"/>
    <cellStyle name="40% - Accent2 8" xfId="31943" hidden="1" xr:uid="{00000000-0005-0000-0000-0000D8700000}"/>
    <cellStyle name="40% - Accent2 8" xfId="32175" hidden="1" xr:uid="{00000000-0005-0000-0000-0000D9700000}"/>
    <cellStyle name="40% - Accent2 8" xfId="29432" hidden="1" xr:uid="{00000000-0005-0000-0000-0000DA700000}"/>
    <cellStyle name="40% - Accent2 8" xfId="29247" hidden="1" xr:uid="{00000000-0005-0000-0000-0000DB700000}"/>
    <cellStyle name="40% - Accent2 8" xfId="29154" hidden="1" xr:uid="{00000000-0005-0000-0000-0000DC700000}"/>
    <cellStyle name="40% - Accent2 8" xfId="28143" hidden="1" xr:uid="{00000000-0005-0000-0000-0000DD700000}"/>
    <cellStyle name="40% - Accent2 8" xfId="32126" hidden="1" xr:uid="{00000000-0005-0000-0000-0000DE700000}"/>
    <cellStyle name="40% - Accent2 8" xfId="32061" hidden="1" xr:uid="{00000000-0005-0000-0000-0000DF700000}"/>
    <cellStyle name="40% - Accent2 8" xfId="27651" hidden="1" xr:uid="{00000000-0005-0000-0000-0000E0700000}"/>
    <cellStyle name="40% - Accent2 8" xfId="27546" hidden="1" xr:uid="{00000000-0005-0000-0000-0000E1700000}"/>
    <cellStyle name="40% - Accent2 8" xfId="27419" hidden="1" xr:uid="{00000000-0005-0000-0000-0000E2700000}"/>
    <cellStyle name="40% - Accent2 8" xfId="26393" hidden="1" xr:uid="{00000000-0005-0000-0000-0000E3700000}"/>
    <cellStyle name="40% - Accent2 8" xfId="26310" hidden="1" xr:uid="{00000000-0005-0000-0000-0000E4700000}"/>
    <cellStyle name="40% - Accent2 8" xfId="26101" hidden="1" xr:uid="{00000000-0005-0000-0000-0000E5700000}"/>
    <cellStyle name="40% - Accent2 8" xfId="32854" hidden="1" xr:uid="{00000000-0005-0000-0000-0000E6700000}"/>
    <cellStyle name="40% - Accent2 8" xfId="44668" hidden="1" xr:uid="{00000000-0005-0000-0000-0000E7700000}"/>
    <cellStyle name="40% - Accent2 8" xfId="44770" hidden="1" xr:uid="{00000000-0005-0000-0000-0000E8700000}"/>
    <cellStyle name="40% - Accent2 8" xfId="44844" hidden="1" xr:uid="{00000000-0005-0000-0000-0000E9700000}"/>
    <cellStyle name="40% - Accent2 8" xfId="44920" hidden="1" xr:uid="{00000000-0005-0000-0000-0000EA700000}"/>
    <cellStyle name="40% - Accent2 8" xfId="44998" hidden="1" xr:uid="{00000000-0005-0000-0000-0000EB700000}"/>
    <cellStyle name="40% - Accent2 8" xfId="45583" hidden="1" xr:uid="{00000000-0005-0000-0000-0000EC700000}"/>
    <cellStyle name="40% - Accent2 8" xfId="45659" hidden="1" xr:uid="{00000000-0005-0000-0000-0000ED700000}"/>
    <cellStyle name="40% - Accent2 8" xfId="45738" hidden="1" xr:uid="{00000000-0005-0000-0000-0000EE700000}"/>
    <cellStyle name="40% - Accent2 8" xfId="45989" hidden="1" xr:uid="{00000000-0005-0000-0000-0000EF700000}"/>
    <cellStyle name="40% - Accent2 8" xfId="45388" hidden="1" xr:uid="{00000000-0005-0000-0000-0000F0700000}"/>
    <cellStyle name="40% - Accent2 8" xfId="45331" hidden="1" xr:uid="{00000000-0005-0000-0000-0000F1700000}"/>
    <cellStyle name="40% - Accent2 8" xfId="46178" hidden="1" xr:uid="{00000000-0005-0000-0000-0000F2700000}"/>
    <cellStyle name="40% - Accent2 8" xfId="46254" hidden="1" xr:uid="{00000000-0005-0000-0000-0000F3700000}"/>
    <cellStyle name="40% - Accent2 8" xfId="46332" hidden="1" xr:uid="{00000000-0005-0000-0000-0000F4700000}"/>
    <cellStyle name="40% - Accent2 8" xfId="46553" hidden="1" xr:uid="{00000000-0005-0000-0000-0000F5700000}"/>
    <cellStyle name="40% - Accent2 8" xfId="45346" hidden="1" xr:uid="{00000000-0005-0000-0000-0000F6700000}"/>
    <cellStyle name="40% - Accent2 8" xfId="45372" hidden="1" xr:uid="{00000000-0005-0000-0000-0000F7700000}"/>
    <cellStyle name="40% - Accent2 8" xfId="46710" hidden="1" xr:uid="{00000000-0005-0000-0000-0000F8700000}"/>
    <cellStyle name="40% - Accent2 8" xfId="46786" hidden="1" xr:uid="{00000000-0005-0000-0000-0000F9700000}"/>
    <cellStyle name="40% - Accent2 8" xfId="46864" hidden="1" xr:uid="{00000000-0005-0000-0000-0000FA700000}"/>
    <cellStyle name="40% - Accent2 8" xfId="47047" hidden="1" xr:uid="{00000000-0005-0000-0000-0000FB700000}"/>
    <cellStyle name="40% - Accent2 8" xfId="47123" hidden="1" xr:uid="{00000000-0005-0000-0000-0000FC700000}"/>
    <cellStyle name="40% - Accent2 8" xfId="47201" hidden="1" xr:uid="{00000000-0005-0000-0000-0000FD700000}"/>
    <cellStyle name="40% - Accent2 8" xfId="47384" hidden="1" xr:uid="{00000000-0005-0000-0000-0000FE700000}"/>
    <cellStyle name="40% - Accent2 8" xfId="47460" hidden="1" xr:uid="{00000000-0005-0000-0000-0000FF700000}"/>
    <cellStyle name="40% - Accent2 8" xfId="47562" hidden="1" xr:uid="{00000000-0005-0000-0000-000000710000}"/>
    <cellStyle name="40% - Accent2 8" xfId="47636" hidden="1" xr:uid="{00000000-0005-0000-0000-000001710000}"/>
    <cellStyle name="40% - Accent2 8" xfId="47712" hidden="1" xr:uid="{00000000-0005-0000-0000-000002710000}"/>
    <cellStyle name="40% - Accent2 8" xfId="47790" hidden="1" xr:uid="{00000000-0005-0000-0000-000003710000}"/>
    <cellStyle name="40% - Accent2 8" xfId="48375" hidden="1" xr:uid="{00000000-0005-0000-0000-000004710000}"/>
    <cellStyle name="40% - Accent2 8" xfId="48451" hidden="1" xr:uid="{00000000-0005-0000-0000-000005710000}"/>
    <cellStyle name="40% - Accent2 8" xfId="48530" hidden="1" xr:uid="{00000000-0005-0000-0000-000006710000}"/>
    <cellStyle name="40% - Accent2 8" xfId="48781" hidden="1" xr:uid="{00000000-0005-0000-0000-000007710000}"/>
    <cellStyle name="40% - Accent2 8" xfId="48180" hidden="1" xr:uid="{00000000-0005-0000-0000-000008710000}"/>
    <cellStyle name="40% - Accent2 8" xfId="48123" hidden="1" xr:uid="{00000000-0005-0000-0000-000009710000}"/>
    <cellStyle name="40% - Accent2 8" xfId="48970" hidden="1" xr:uid="{00000000-0005-0000-0000-00000A710000}"/>
    <cellStyle name="40% - Accent2 8" xfId="49046" hidden="1" xr:uid="{00000000-0005-0000-0000-00000B710000}"/>
    <cellStyle name="40% - Accent2 8" xfId="49124" hidden="1" xr:uid="{00000000-0005-0000-0000-00000C710000}"/>
    <cellStyle name="40% - Accent2 8" xfId="49345" hidden="1" xr:uid="{00000000-0005-0000-0000-00000D710000}"/>
    <cellStyle name="40% - Accent2 8" xfId="48138" hidden="1" xr:uid="{00000000-0005-0000-0000-00000E710000}"/>
    <cellStyle name="40% - Accent2 8" xfId="48164" hidden="1" xr:uid="{00000000-0005-0000-0000-00000F710000}"/>
    <cellStyle name="40% - Accent2 8" xfId="49502" hidden="1" xr:uid="{00000000-0005-0000-0000-000010710000}"/>
    <cellStyle name="40% - Accent2 8" xfId="49578" hidden="1" xr:uid="{00000000-0005-0000-0000-000011710000}"/>
    <cellStyle name="40% - Accent2 8" xfId="49656" hidden="1" xr:uid="{00000000-0005-0000-0000-000012710000}"/>
    <cellStyle name="40% - Accent2 8" xfId="49839" hidden="1" xr:uid="{00000000-0005-0000-0000-000013710000}"/>
    <cellStyle name="40% - Accent2 8" xfId="49915" hidden="1" xr:uid="{00000000-0005-0000-0000-000014710000}"/>
    <cellStyle name="40% - Accent2 8" xfId="49993" hidden="1" xr:uid="{00000000-0005-0000-0000-000015710000}"/>
    <cellStyle name="40% - Accent2 8" xfId="50176" hidden="1" xr:uid="{00000000-0005-0000-0000-000016710000}"/>
    <cellStyle name="40% - Accent2 8" xfId="50252" hidden="1" xr:uid="{00000000-0005-0000-0000-000017710000}"/>
    <cellStyle name="40% - Accent2 9" xfId="122" hidden="1" xr:uid="{00000000-0005-0000-0000-000018710000}"/>
    <cellStyle name="40% - Accent2 9" xfId="200" hidden="1" xr:uid="{00000000-0005-0000-0000-000019710000}"/>
    <cellStyle name="40% - Accent2 9" xfId="283" hidden="1" xr:uid="{00000000-0005-0000-0000-00001A710000}"/>
    <cellStyle name="40% - Accent2 9" xfId="556" hidden="1" xr:uid="{00000000-0005-0000-0000-00001B710000}"/>
    <cellStyle name="40% - Accent2 9" xfId="1918" hidden="1" xr:uid="{00000000-0005-0000-0000-00001C710000}"/>
    <cellStyle name="40% - Accent2 9" xfId="2065" hidden="1" xr:uid="{00000000-0005-0000-0000-00001D710000}"/>
    <cellStyle name="40% - Accent2 9" xfId="2242" hidden="1" xr:uid="{00000000-0005-0000-0000-00001E710000}"/>
    <cellStyle name="40% - Accent2 9" xfId="2962" hidden="1" xr:uid="{00000000-0005-0000-0000-00001F710000}"/>
    <cellStyle name="40% - Accent2 9" xfId="1728" hidden="1" xr:uid="{00000000-0005-0000-0000-000020710000}"/>
    <cellStyle name="40% - Accent2 9" xfId="1482" hidden="1" xr:uid="{00000000-0005-0000-0000-000021710000}"/>
    <cellStyle name="40% - Accent2 9" xfId="3461" hidden="1" xr:uid="{00000000-0005-0000-0000-000022710000}"/>
    <cellStyle name="40% - Accent2 9" xfId="3606" hidden="1" xr:uid="{00000000-0005-0000-0000-000023710000}"/>
    <cellStyle name="40% - Accent2 9" xfId="3764" hidden="1" xr:uid="{00000000-0005-0000-0000-000024710000}"/>
    <cellStyle name="40% - Accent2 9" xfId="4605" hidden="1" xr:uid="{00000000-0005-0000-0000-000025710000}"/>
    <cellStyle name="40% - Accent2 9" xfId="2531" hidden="1" xr:uid="{00000000-0005-0000-0000-000026710000}"/>
    <cellStyle name="40% - Accent2 9" xfId="1616" hidden="1" xr:uid="{00000000-0005-0000-0000-000027710000}"/>
    <cellStyle name="40% - Accent2 9" xfId="4973" hidden="1" xr:uid="{00000000-0005-0000-0000-000028710000}"/>
    <cellStyle name="40% - Accent2 9" xfId="5072" hidden="1" xr:uid="{00000000-0005-0000-0000-000029710000}"/>
    <cellStyle name="40% - Accent2 9" xfId="5266" hidden="1" xr:uid="{00000000-0005-0000-0000-00002A710000}"/>
    <cellStyle name="40% - Accent2 9" xfId="5965" hidden="1" xr:uid="{00000000-0005-0000-0000-00002B710000}"/>
    <cellStyle name="40% - Accent2 9" xfId="6113" hidden="1" xr:uid="{00000000-0005-0000-0000-00002C710000}"/>
    <cellStyle name="40% - Accent2 9" xfId="6293" hidden="1" xr:uid="{00000000-0005-0000-0000-00002D710000}"/>
    <cellStyle name="40% - Accent2 9" xfId="6980" hidden="1" xr:uid="{00000000-0005-0000-0000-00002E710000}"/>
    <cellStyle name="40% - Accent2 9" xfId="7090" hidden="1" xr:uid="{00000000-0005-0000-0000-00002F710000}"/>
    <cellStyle name="40% - Accent2 9" xfId="7778" hidden="1" xr:uid="{00000000-0005-0000-0000-000030710000}"/>
    <cellStyle name="40% - Accent2 9" xfId="7852" hidden="1" xr:uid="{00000000-0005-0000-0000-000031710000}"/>
    <cellStyle name="40% - Accent2 9" xfId="7928" hidden="1" xr:uid="{00000000-0005-0000-0000-000032710000}"/>
    <cellStyle name="40% - Accent2 9" xfId="8006" hidden="1" xr:uid="{00000000-0005-0000-0000-000033710000}"/>
    <cellStyle name="40% - Accent2 9" xfId="8591" hidden="1" xr:uid="{00000000-0005-0000-0000-000034710000}"/>
    <cellStyle name="40% - Accent2 9" xfId="8667" hidden="1" xr:uid="{00000000-0005-0000-0000-000035710000}"/>
    <cellStyle name="40% - Accent2 9" xfId="8746" hidden="1" xr:uid="{00000000-0005-0000-0000-000036710000}"/>
    <cellStyle name="40% - Accent2 9" xfId="8994" hidden="1" xr:uid="{00000000-0005-0000-0000-000037710000}"/>
    <cellStyle name="40% - Accent2 9" xfId="8486" hidden="1" xr:uid="{00000000-0005-0000-0000-000038710000}"/>
    <cellStyle name="40% - Accent2 9" xfId="8359" hidden="1" xr:uid="{00000000-0005-0000-0000-000039710000}"/>
    <cellStyle name="40% - Accent2 9" xfId="9186" hidden="1" xr:uid="{00000000-0005-0000-0000-00003A710000}"/>
    <cellStyle name="40% - Accent2 9" xfId="9262" hidden="1" xr:uid="{00000000-0005-0000-0000-00003B710000}"/>
    <cellStyle name="40% - Accent2 9" xfId="9340" hidden="1" xr:uid="{00000000-0005-0000-0000-00003C710000}"/>
    <cellStyle name="40% - Accent2 9" xfId="9554" hidden="1" xr:uid="{00000000-0005-0000-0000-00003D710000}"/>
    <cellStyle name="40% - Accent2 9" xfId="8839" hidden="1" xr:uid="{00000000-0005-0000-0000-00003E710000}"/>
    <cellStyle name="40% - Accent2 9" xfId="8408" hidden="1" xr:uid="{00000000-0005-0000-0000-00003F710000}"/>
    <cellStyle name="40% - Accent2 9" xfId="9718" hidden="1" xr:uid="{00000000-0005-0000-0000-000040710000}"/>
    <cellStyle name="40% - Accent2 9" xfId="9794" hidden="1" xr:uid="{00000000-0005-0000-0000-000041710000}"/>
    <cellStyle name="40% - Accent2 9" xfId="9872" hidden="1" xr:uid="{00000000-0005-0000-0000-000042710000}"/>
    <cellStyle name="40% - Accent2 9" xfId="10055" hidden="1" xr:uid="{00000000-0005-0000-0000-000043710000}"/>
    <cellStyle name="40% - Accent2 9" xfId="10131" hidden="1" xr:uid="{00000000-0005-0000-0000-000044710000}"/>
    <cellStyle name="40% - Accent2 9" xfId="10209" hidden="1" xr:uid="{00000000-0005-0000-0000-000045710000}"/>
    <cellStyle name="40% - Accent2 9" xfId="10392" hidden="1" xr:uid="{00000000-0005-0000-0000-000046710000}"/>
    <cellStyle name="40% - Accent2 9" xfId="10468" hidden="1" xr:uid="{00000000-0005-0000-0000-000047710000}"/>
    <cellStyle name="40% - Accent2 9" xfId="10570" hidden="1" xr:uid="{00000000-0005-0000-0000-000048710000}"/>
    <cellStyle name="40% - Accent2 9" xfId="10644" hidden="1" xr:uid="{00000000-0005-0000-0000-000049710000}"/>
    <cellStyle name="40% - Accent2 9" xfId="10720" hidden="1" xr:uid="{00000000-0005-0000-0000-00004A710000}"/>
    <cellStyle name="40% - Accent2 9" xfId="10798" hidden="1" xr:uid="{00000000-0005-0000-0000-00004B710000}"/>
    <cellStyle name="40% - Accent2 9" xfId="11383" hidden="1" xr:uid="{00000000-0005-0000-0000-00004C710000}"/>
    <cellStyle name="40% - Accent2 9" xfId="11459" hidden="1" xr:uid="{00000000-0005-0000-0000-00004D710000}"/>
    <cellStyle name="40% - Accent2 9" xfId="11538" hidden="1" xr:uid="{00000000-0005-0000-0000-00004E710000}"/>
    <cellStyle name="40% - Accent2 9" xfId="11786" hidden="1" xr:uid="{00000000-0005-0000-0000-00004F710000}"/>
    <cellStyle name="40% - Accent2 9" xfId="11278" hidden="1" xr:uid="{00000000-0005-0000-0000-000050710000}"/>
    <cellStyle name="40% - Accent2 9" xfId="11151" hidden="1" xr:uid="{00000000-0005-0000-0000-000051710000}"/>
    <cellStyle name="40% - Accent2 9" xfId="11978" hidden="1" xr:uid="{00000000-0005-0000-0000-000052710000}"/>
    <cellStyle name="40% - Accent2 9" xfId="12054" hidden="1" xr:uid="{00000000-0005-0000-0000-000053710000}"/>
    <cellStyle name="40% - Accent2 9" xfId="12132" hidden="1" xr:uid="{00000000-0005-0000-0000-000054710000}"/>
    <cellStyle name="40% - Accent2 9" xfId="12346" hidden="1" xr:uid="{00000000-0005-0000-0000-000055710000}"/>
    <cellStyle name="40% - Accent2 9" xfId="11631" hidden="1" xr:uid="{00000000-0005-0000-0000-000056710000}"/>
    <cellStyle name="40% - Accent2 9" xfId="11200" hidden="1" xr:uid="{00000000-0005-0000-0000-000057710000}"/>
    <cellStyle name="40% - Accent2 9" xfId="12510" hidden="1" xr:uid="{00000000-0005-0000-0000-000058710000}"/>
    <cellStyle name="40% - Accent2 9" xfId="12586" hidden="1" xr:uid="{00000000-0005-0000-0000-000059710000}"/>
    <cellStyle name="40% - Accent2 9" xfId="12664" hidden="1" xr:uid="{00000000-0005-0000-0000-00005A710000}"/>
    <cellStyle name="40% - Accent2 9" xfId="12847" hidden="1" xr:uid="{00000000-0005-0000-0000-00005B710000}"/>
    <cellStyle name="40% - Accent2 9" xfId="12923" hidden="1" xr:uid="{00000000-0005-0000-0000-00005C710000}"/>
    <cellStyle name="40% - Accent2 9" xfId="13001" hidden="1" xr:uid="{00000000-0005-0000-0000-00005D710000}"/>
    <cellStyle name="40% - Accent2 9" xfId="13184" hidden="1" xr:uid="{00000000-0005-0000-0000-00005E710000}"/>
    <cellStyle name="40% - Accent2 9" xfId="13260" hidden="1" xr:uid="{00000000-0005-0000-0000-00005F710000}"/>
    <cellStyle name="40% - Accent2 9" xfId="7569" hidden="1" xr:uid="{00000000-0005-0000-0000-000060710000}"/>
    <cellStyle name="40% - Accent2 9" xfId="7495" hidden="1" xr:uid="{00000000-0005-0000-0000-000061710000}"/>
    <cellStyle name="40% - Accent2 9" xfId="7415" hidden="1" xr:uid="{00000000-0005-0000-0000-000062710000}"/>
    <cellStyle name="40% - Accent2 9" xfId="7332" hidden="1" xr:uid="{00000000-0005-0000-0000-000063710000}"/>
    <cellStyle name="40% - Accent2 9" xfId="5559" hidden="1" xr:uid="{00000000-0005-0000-0000-000064710000}"/>
    <cellStyle name="40% - Accent2 9" xfId="5474" hidden="1" xr:uid="{00000000-0005-0000-0000-000065710000}"/>
    <cellStyle name="40% - Accent2 9" xfId="5382" hidden="1" xr:uid="{00000000-0005-0000-0000-000066710000}"/>
    <cellStyle name="40% - Accent2 9" xfId="4536" hidden="1" xr:uid="{00000000-0005-0000-0000-000067710000}"/>
    <cellStyle name="40% - Accent2 9" xfId="5817" hidden="1" xr:uid="{00000000-0005-0000-0000-000068710000}"/>
    <cellStyle name="40% - Accent2 9" xfId="6267" hidden="1" xr:uid="{00000000-0005-0000-0000-000069710000}"/>
    <cellStyle name="40% - Accent2 9" xfId="3884" hidden="1" xr:uid="{00000000-0005-0000-0000-00006A710000}"/>
    <cellStyle name="40% - Accent2 9" xfId="3717" hidden="1" xr:uid="{00000000-0005-0000-0000-00006B710000}"/>
    <cellStyle name="40% - Accent2 9" xfId="3541" hidden="1" xr:uid="{00000000-0005-0000-0000-00006C710000}"/>
    <cellStyle name="40% - Accent2 9" xfId="2923" hidden="1" xr:uid="{00000000-0005-0000-0000-00006D710000}"/>
    <cellStyle name="40% - Accent2 9" xfId="5032" hidden="1" xr:uid="{00000000-0005-0000-0000-00006E710000}"/>
    <cellStyle name="40% - Accent2 9" xfId="6053" hidden="1" xr:uid="{00000000-0005-0000-0000-00006F710000}"/>
    <cellStyle name="40% - Accent2 9" xfId="2243" hidden="1" xr:uid="{00000000-0005-0000-0000-000070710000}"/>
    <cellStyle name="40% - Accent2 9" xfId="2025" hidden="1" xr:uid="{00000000-0005-0000-0000-000071710000}"/>
    <cellStyle name="40% - Accent2 9" xfId="1856" hidden="1" xr:uid="{00000000-0005-0000-0000-000072710000}"/>
    <cellStyle name="40% - Accent2 9" xfId="1153" hidden="1" xr:uid="{00000000-0005-0000-0000-000073710000}"/>
    <cellStyle name="40% - Accent2 9" xfId="1020" hidden="1" xr:uid="{00000000-0005-0000-0000-000074710000}"/>
    <cellStyle name="40% - Accent2 9" xfId="881" hidden="1" xr:uid="{00000000-0005-0000-0000-000075710000}"/>
    <cellStyle name="40% - Accent2 9" xfId="13328" hidden="1" xr:uid="{00000000-0005-0000-0000-000076710000}"/>
    <cellStyle name="40% - Accent2 9" xfId="13407" hidden="1" xr:uid="{00000000-0005-0000-0000-000077710000}"/>
    <cellStyle name="40% - Accent2 9" xfId="13933" hidden="1" xr:uid="{00000000-0005-0000-0000-000078710000}"/>
    <cellStyle name="40% - Accent2 9" xfId="14007" hidden="1" xr:uid="{00000000-0005-0000-0000-000079710000}"/>
    <cellStyle name="40% - Accent2 9" xfId="14083" hidden="1" xr:uid="{00000000-0005-0000-0000-00007A710000}"/>
    <cellStyle name="40% - Accent2 9" xfId="14161" hidden="1" xr:uid="{00000000-0005-0000-0000-00007B710000}"/>
    <cellStyle name="40% - Accent2 9" xfId="14746" hidden="1" xr:uid="{00000000-0005-0000-0000-00007C710000}"/>
    <cellStyle name="40% - Accent2 9" xfId="14822" hidden="1" xr:uid="{00000000-0005-0000-0000-00007D710000}"/>
    <cellStyle name="40% - Accent2 9" xfId="14901" hidden="1" xr:uid="{00000000-0005-0000-0000-00007E710000}"/>
    <cellStyle name="40% - Accent2 9" xfId="15149" hidden="1" xr:uid="{00000000-0005-0000-0000-00007F710000}"/>
    <cellStyle name="40% - Accent2 9" xfId="14641" hidden="1" xr:uid="{00000000-0005-0000-0000-000080710000}"/>
    <cellStyle name="40% - Accent2 9" xfId="14514" hidden="1" xr:uid="{00000000-0005-0000-0000-000081710000}"/>
    <cellStyle name="40% - Accent2 9" xfId="15341" hidden="1" xr:uid="{00000000-0005-0000-0000-000082710000}"/>
    <cellStyle name="40% - Accent2 9" xfId="15417" hidden="1" xr:uid="{00000000-0005-0000-0000-000083710000}"/>
    <cellStyle name="40% - Accent2 9" xfId="15495" hidden="1" xr:uid="{00000000-0005-0000-0000-000084710000}"/>
    <cellStyle name="40% - Accent2 9" xfId="15709" hidden="1" xr:uid="{00000000-0005-0000-0000-000085710000}"/>
    <cellStyle name="40% - Accent2 9" xfId="14994" hidden="1" xr:uid="{00000000-0005-0000-0000-000086710000}"/>
    <cellStyle name="40% - Accent2 9" xfId="14563" hidden="1" xr:uid="{00000000-0005-0000-0000-000087710000}"/>
    <cellStyle name="40% - Accent2 9" xfId="15873" hidden="1" xr:uid="{00000000-0005-0000-0000-000088710000}"/>
    <cellStyle name="40% - Accent2 9" xfId="15949" hidden="1" xr:uid="{00000000-0005-0000-0000-000089710000}"/>
    <cellStyle name="40% - Accent2 9" xfId="16027" hidden="1" xr:uid="{00000000-0005-0000-0000-00008A710000}"/>
    <cellStyle name="40% - Accent2 9" xfId="16210" hidden="1" xr:uid="{00000000-0005-0000-0000-00008B710000}"/>
    <cellStyle name="40% - Accent2 9" xfId="16286" hidden="1" xr:uid="{00000000-0005-0000-0000-00008C710000}"/>
    <cellStyle name="40% - Accent2 9" xfId="16364" hidden="1" xr:uid="{00000000-0005-0000-0000-00008D710000}"/>
    <cellStyle name="40% - Accent2 9" xfId="16547" hidden="1" xr:uid="{00000000-0005-0000-0000-00008E710000}"/>
    <cellStyle name="40% - Accent2 9" xfId="16623" hidden="1" xr:uid="{00000000-0005-0000-0000-00008F710000}"/>
    <cellStyle name="40% - Accent2 9" xfId="16725" hidden="1" xr:uid="{00000000-0005-0000-0000-000090710000}"/>
    <cellStyle name="40% - Accent2 9" xfId="16799" hidden="1" xr:uid="{00000000-0005-0000-0000-000091710000}"/>
    <cellStyle name="40% - Accent2 9" xfId="16875" hidden="1" xr:uid="{00000000-0005-0000-0000-000092710000}"/>
    <cellStyle name="40% - Accent2 9" xfId="16953" hidden="1" xr:uid="{00000000-0005-0000-0000-000093710000}"/>
    <cellStyle name="40% - Accent2 9" xfId="17538" hidden="1" xr:uid="{00000000-0005-0000-0000-000094710000}"/>
    <cellStyle name="40% - Accent2 9" xfId="17614" hidden="1" xr:uid="{00000000-0005-0000-0000-000095710000}"/>
    <cellStyle name="40% - Accent2 9" xfId="17693" hidden="1" xr:uid="{00000000-0005-0000-0000-000096710000}"/>
    <cellStyle name="40% - Accent2 9" xfId="17941" hidden="1" xr:uid="{00000000-0005-0000-0000-000097710000}"/>
    <cellStyle name="40% - Accent2 9" xfId="17433" hidden="1" xr:uid="{00000000-0005-0000-0000-000098710000}"/>
    <cellStyle name="40% - Accent2 9" xfId="17306" hidden="1" xr:uid="{00000000-0005-0000-0000-000099710000}"/>
    <cellStyle name="40% - Accent2 9" xfId="18133" hidden="1" xr:uid="{00000000-0005-0000-0000-00009A710000}"/>
    <cellStyle name="40% - Accent2 9" xfId="18209" hidden="1" xr:uid="{00000000-0005-0000-0000-00009B710000}"/>
    <cellStyle name="40% - Accent2 9" xfId="18287" hidden="1" xr:uid="{00000000-0005-0000-0000-00009C710000}"/>
    <cellStyle name="40% - Accent2 9" xfId="18501" hidden="1" xr:uid="{00000000-0005-0000-0000-00009D710000}"/>
    <cellStyle name="40% - Accent2 9" xfId="17786" hidden="1" xr:uid="{00000000-0005-0000-0000-00009E710000}"/>
    <cellStyle name="40% - Accent2 9" xfId="17355" hidden="1" xr:uid="{00000000-0005-0000-0000-00009F710000}"/>
    <cellStyle name="40% - Accent2 9" xfId="18665" hidden="1" xr:uid="{00000000-0005-0000-0000-0000A0710000}"/>
    <cellStyle name="40% - Accent2 9" xfId="18741" hidden="1" xr:uid="{00000000-0005-0000-0000-0000A1710000}"/>
    <cellStyle name="40% - Accent2 9" xfId="18819" hidden="1" xr:uid="{00000000-0005-0000-0000-0000A2710000}"/>
    <cellStyle name="40% - Accent2 9" xfId="19002" hidden="1" xr:uid="{00000000-0005-0000-0000-0000A3710000}"/>
    <cellStyle name="40% - Accent2 9" xfId="19078" hidden="1" xr:uid="{00000000-0005-0000-0000-0000A4710000}"/>
    <cellStyle name="40% - Accent2 9" xfId="19156" hidden="1" xr:uid="{00000000-0005-0000-0000-0000A5710000}"/>
    <cellStyle name="40% - Accent2 9" xfId="19339" hidden="1" xr:uid="{00000000-0005-0000-0000-0000A6710000}"/>
    <cellStyle name="40% - Accent2 9" xfId="19415" hidden="1" xr:uid="{00000000-0005-0000-0000-0000A7710000}"/>
    <cellStyle name="40% - Accent2 9" xfId="13829" hidden="1" xr:uid="{00000000-0005-0000-0000-0000A8710000}"/>
    <cellStyle name="40% - Accent2 9" xfId="13755" hidden="1" xr:uid="{00000000-0005-0000-0000-0000A9710000}"/>
    <cellStyle name="40% - Accent2 9" xfId="13675" hidden="1" xr:uid="{00000000-0005-0000-0000-0000AA710000}"/>
    <cellStyle name="40% - Accent2 9" xfId="13592" hidden="1" xr:uid="{00000000-0005-0000-0000-0000AB710000}"/>
    <cellStyle name="40% - Accent2 9" xfId="6422" hidden="1" xr:uid="{00000000-0005-0000-0000-0000AC710000}"/>
    <cellStyle name="40% - Accent2 9" xfId="6229" hidden="1" xr:uid="{00000000-0005-0000-0000-0000AD710000}"/>
    <cellStyle name="40% - Accent2 9" xfId="5975" hidden="1" xr:uid="{00000000-0005-0000-0000-0000AE710000}"/>
    <cellStyle name="40% - Accent2 9" xfId="4909" hidden="1" xr:uid="{00000000-0005-0000-0000-0000AF710000}"/>
    <cellStyle name="40% - Accent2 9" xfId="6608" hidden="1" xr:uid="{00000000-0005-0000-0000-0000B0710000}"/>
    <cellStyle name="40% - Accent2 9" xfId="6942" hidden="1" xr:uid="{00000000-0005-0000-0000-0000B1710000}"/>
    <cellStyle name="40% - Accent2 9" xfId="4290" hidden="1" xr:uid="{00000000-0005-0000-0000-0000B2710000}"/>
    <cellStyle name="40% - Accent2 9" xfId="4104" hidden="1" xr:uid="{00000000-0005-0000-0000-0000B3710000}"/>
    <cellStyle name="40% - Accent2 9" xfId="4012" hidden="1" xr:uid="{00000000-0005-0000-0000-0000B4710000}"/>
    <cellStyle name="40% - Accent2 9" xfId="3007" hidden="1" xr:uid="{00000000-0005-0000-0000-0000B5710000}"/>
    <cellStyle name="40% - Accent2 9" xfId="5723" hidden="1" xr:uid="{00000000-0005-0000-0000-0000B6710000}"/>
    <cellStyle name="40% - Accent2 9" xfId="6788" hidden="1" xr:uid="{00000000-0005-0000-0000-0000B7710000}"/>
    <cellStyle name="40% - Accent2 9" xfId="2504" hidden="1" xr:uid="{00000000-0005-0000-0000-0000B8710000}"/>
    <cellStyle name="40% - Accent2 9" xfId="2405" hidden="1" xr:uid="{00000000-0005-0000-0000-0000B9710000}"/>
    <cellStyle name="40% - Accent2 9" xfId="2228" hidden="1" xr:uid="{00000000-0005-0000-0000-0000BA710000}"/>
    <cellStyle name="40% - Accent2 9" xfId="1252" hidden="1" xr:uid="{00000000-0005-0000-0000-0000BB710000}"/>
    <cellStyle name="40% - Accent2 9" xfId="1149" hidden="1" xr:uid="{00000000-0005-0000-0000-0000BC710000}"/>
    <cellStyle name="40% - Accent2 9" xfId="953" hidden="1" xr:uid="{00000000-0005-0000-0000-0000BD710000}"/>
    <cellStyle name="40% - Accent2 9" xfId="19477" hidden="1" xr:uid="{00000000-0005-0000-0000-0000BE710000}"/>
    <cellStyle name="40% - Accent2 9" xfId="19553" hidden="1" xr:uid="{00000000-0005-0000-0000-0000BF710000}"/>
    <cellStyle name="40% - Accent2 9" xfId="19655" hidden="1" xr:uid="{00000000-0005-0000-0000-0000C0710000}"/>
    <cellStyle name="40% - Accent2 9" xfId="19729" hidden="1" xr:uid="{00000000-0005-0000-0000-0000C1710000}"/>
    <cellStyle name="40% - Accent2 9" xfId="19805" hidden="1" xr:uid="{00000000-0005-0000-0000-0000C2710000}"/>
    <cellStyle name="40% - Accent2 9" xfId="19883" hidden="1" xr:uid="{00000000-0005-0000-0000-0000C3710000}"/>
    <cellStyle name="40% - Accent2 9" xfId="20468" hidden="1" xr:uid="{00000000-0005-0000-0000-0000C4710000}"/>
    <cellStyle name="40% - Accent2 9" xfId="20544" hidden="1" xr:uid="{00000000-0005-0000-0000-0000C5710000}"/>
    <cellStyle name="40% - Accent2 9" xfId="20623" hidden="1" xr:uid="{00000000-0005-0000-0000-0000C6710000}"/>
    <cellStyle name="40% - Accent2 9" xfId="20871" hidden="1" xr:uid="{00000000-0005-0000-0000-0000C7710000}"/>
    <cellStyle name="40% - Accent2 9" xfId="20363" hidden="1" xr:uid="{00000000-0005-0000-0000-0000C8710000}"/>
    <cellStyle name="40% - Accent2 9" xfId="20236" hidden="1" xr:uid="{00000000-0005-0000-0000-0000C9710000}"/>
    <cellStyle name="40% - Accent2 9" xfId="21063" hidden="1" xr:uid="{00000000-0005-0000-0000-0000CA710000}"/>
    <cellStyle name="40% - Accent2 9" xfId="21139" hidden="1" xr:uid="{00000000-0005-0000-0000-0000CB710000}"/>
    <cellStyle name="40% - Accent2 9" xfId="21217" hidden="1" xr:uid="{00000000-0005-0000-0000-0000CC710000}"/>
    <cellStyle name="40% - Accent2 9" xfId="21431" hidden="1" xr:uid="{00000000-0005-0000-0000-0000CD710000}"/>
    <cellStyle name="40% - Accent2 9" xfId="20716" hidden="1" xr:uid="{00000000-0005-0000-0000-0000CE710000}"/>
    <cellStyle name="40% - Accent2 9" xfId="20285" hidden="1" xr:uid="{00000000-0005-0000-0000-0000CF710000}"/>
    <cellStyle name="40% - Accent2 9" xfId="21595" hidden="1" xr:uid="{00000000-0005-0000-0000-0000D0710000}"/>
    <cellStyle name="40% - Accent2 9" xfId="21671" hidden="1" xr:uid="{00000000-0005-0000-0000-0000D1710000}"/>
    <cellStyle name="40% - Accent2 9" xfId="21749" hidden="1" xr:uid="{00000000-0005-0000-0000-0000D2710000}"/>
    <cellStyle name="40% - Accent2 9" xfId="21932" hidden="1" xr:uid="{00000000-0005-0000-0000-0000D3710000}"/>
    <cellStyle name="40% - Accent2 9" xfId="22008" hidden="1" xr:uid="{00000000-0005-0000-0000-0000D4710000}"/>
    <cellStyle name="40% - Accent2 9" xfId="22086" hidden="1" xr:uid="{00000000-0005-0000-0000-0000D5710000}"/>
    <cellStyle name="40% - Accent2 9" xfId="22269" hidden="1" xr:uid="{00000000-0005-0000-0000-0000D6710000}"/>
    <cellStyle name="40% - Accent2 9" xfId="22345" hidden="1" xr:uid="{00000000-0005-0000-0000-0000D7710000}"/>
    <cellStyle name="40% - Accent2 9" xfId="22447" hidden="1" xr:uid="{00000000-0005-0000-0000-0000D8710000}"/>
    <cellStyle name="40% - Accent2 9" xfId="22521" hidden="1" xr:uid="{00000000-0005-0000-0000-0000D9710000}"/>
    <cellStyle name="40% - Accent2 9" xfId="22597" hidden="1" xr:uid="{00000000-0005-0000-0000-0000DA710000}"/>
    <cellStyle name="40% - Accent2 9" xfId="22675" hidden="1" xr:uid="{00000000-0005-0000-0000-0000DB710000}"/>
    <cellStyle name="40% - Accent2 9" xfId="23260" hidden="1" xr:uid="{00000000-0005-0000-0000-0000DC710000}"/>
    <cellStyle name="40% - Accent2 9" xfId="23336" hidden="1" xr:uid="{00000000-0005-0000-0000-0000DD710000}"/>
    <cellStyle name="40% - Accent2 9" xfId="23415" hidden="1" xr:uid="{00000000-0005-0000-0000-0000DE710000}"/>
    <cellStyle name="40% - Accent2 9" xfId="23663" hidden="1" xr:uid="{00000000-0005-0000-0000-0000DF710000}"/>
    <cellStyle name="40% - Accent2 9" xfId="23155" hidden="1" xr:uid="{00000000-0005-0000-0000-0000E0710000}"/>
    <cellStyle name="40% - Accent2 9" xfId="23028" hidden="1" xr:uid="{00000000-0005-0000-0000-0000E1710000}"/>
    <cellStyle name="40% - Accent2 9" xfId="23855" hidden="1" xr:uid="{00000000-0005-0000-0000-0000E2710000}"/>
    <cellStyle name="40% - Accent2 9" xfId="23931" hidden="1" xr:uid="{00000000-0005-0000-0000-0000E3710000}"/>
    <cellStyle name="40% - Accent2 9" xfId="24009" hidden="1" xr:uid="{00000000-0005-0000-0000-0000E4710000}"/>
    <cellStyle name="40% - Accent2 9" xfId="24223" hidden="1" xr:uid="{00000000-0005-0000-0000-0000E5710000}"/>
    <cellStyle name="40% - Accent2 9" xfId="23508" hidden="1" xr:uid="{00000000-0005-0000-0000-0000E6710000}"/>
    <cellStyle name="40% - Accent2 9" xfId="23077" hidden="1" xr:uid="{00000000-0005-0000-0000-0000E7710000}"/>
    <cellStyle name="40% - Accent2 9" xfId="24387" hidden="1" xr:uid="{00000000-0005-0000-0000-0000E8710000}"/>
    <cellStyle name="40% - Accent2 9" xfId="24463" hidden="1" xr:uid="{00000000-0005-0000-0000-0000E9710000}"/>
    <cellStyle name="40% - Accent2 9" xfId="24541" hidden="1" xr:uid="{00000000-0005-0000-0000-0000EA710000}"/>
    <cellStyle name="40% - Accent2 9" xfId="24724" hidden="1" xr:uid="{00000000-0005-0000-0000-0000EB710000}"/>
    <cellStyle name="40% - Accent2 9" xfId="24800" hidden="1" xr:uid="{00000000-0005-0000-0000-0000EC710000}"/>
    <cellStyle name="40% - Accent2 9" xfId="24878" hidden="1" xr:uid="{00000000-0005-0000-0000-0000ED710000}"/>
    <cellStyle name="40% - Accent2 9" xfId="25061" hidden="1" xr:uid="{00000000-0005-0000-0000-0000EE710000}"/>
    <cellStyle name="40% - Accent2 9" xfId="25137" hidden="1" xr:uid="{00000000-0005-0000-0000-0000EF710000}"/>
    <cellStyle name="40% - Accent2 9" xfId="25250" hidden="1" xr:uid="{00000000-0005-0000-0000-0000F0710000}"/>
    <cellStyle name="40% - Accent2 9" xfId="25328" hidden="1" xr:uid="{00000000-0005-0000-0000-0000F1710000}"/>
    <cellStyle name="40% - Accent2 9" xfId="25411" hidden="1" xr:uid="{00000000-0005-0000-0000-0000F2710000}"/>
    <cellStyle name="40% - Accent2 9" xfId="25684" hidden="1" xr:uid="{00000000-0005-0000-0000-0000F3710000}"/>
    <cellStyle name="40% - Accent2 9" xfId="27046" hidden="1" xr:uid="{00000000-0005-0000-0000-0000F4710000}"/>
    <cellStyle name="40% - Accent2 9" xfId="27193" hidden="1" xr:uid="{00000000-0005-0000-0000-0000F5710000}"/>
    <cellStyle name="40% - Accent2 9" xfId="27370" hidden="1" xr:uid="{00000000-0005-0000-0000-0000F6710000}"/>
    <cellStyle name="40% - Accent2 9" xfId="28090" hidden="1" xr:uid="{00000000-0005-0000-0000-0000F7710000}"/>
    <cellStyle name="40% - Accent2 9" xfId="26856" hidden="1" xr:uid="{00000000-0005-0000-0000-0000F8710000}"/>
    <cellStyle name="40% - Accent2 9" xfId="26610" hidden="1" xr:uid="{00000000-0005-0000-0000-0000F9710000}"/>
    <cellStyle name="40% - Accent2 9" xfId="28589" hidden="1" xr:uid="{00000000-0005-0000-0000-0000FA710000}"/>
    <cellStyle name="40% - Accent2 9" xfId="28734" hidden="1" xr:uid="{00000000-0005-0000-0000-0000FB710000}"/>
    <cellStyle name="40% - Accent2 9" xfId="28892" hidden="1" xr:uid="{00000000-0005-0000-0000-0000FC710000}"/>
    <cellStyle name="40% - Accent2 9" xfId="29733" hidden="1" xr:uid="{00000000-0005-0000-0000-0000FD710000}"/>
    <cellStyle name="40% - Accent2 9" xfId="27659" hidden="1" xr:uid="{00000000-0005-0000-0000-0000FE710000}"/>
    <cellStyle name="40% - Accent2 9" xfId="26744" hidden="1" xr:uid="{00000000-0005-0000-0000-0000FF710000}"/>
    <cellStyle name="40% - Accent2 9" xfId="30101" hidden="1" xr:uid="{00000000-0005-0000-0000-000000720000}"/>
    <cellStyle name="40% - Accent2 9" xfId="30200" hidden="1" xr:uid="{00000000-0005-0000-0000-000001720000}"/>
    <cellStyle name="40% - Accent2 9" xfId="30394" hidden="1" xr:uid="{00000000-0005-0000-0000-000002720000}"/>
    <cellStyle name="40% - Accent2 9" xfId="31093" hidden="1" xr:uid="{00000000-0005-0000-0000-000003720000}"/>
    <cellStyle name="40% - Accent2 9" xfId="31241" hidden="1" xr:uid="{00000000-0005-0000-0000-000004720000}"/>
    <cellStyle name="40% - Accent2 9" xfId="31421" hidden="1" xr:uid="{00000000-0005-0000-0000-000005720000}"/>
    <cellStyle name="40% - Accent2 9" xfId="32108" hidden="1" xr:uid="{00000000-0005-0000-0000-000006720000}"/>
    <cellStyle name="40% - Accent2 9" xfId="32218" hidden="1" xr:uid="{00000000-0005-0000-0000-000007720000}"/>
    <cellStyle name="40% - Accent2 9" xfId="32906" hidden="1" xr:uid="{00000000-0005-0000-0000-000008720000}"/>
    <cellStyle name="40% - Accent2 9" xfId="32980" hidden="1" xr:uid="{00000000-0005-0000-0000-000009720000}"/>
    <cellStyle name="40% - Accent2 9" xfId="33056" hidden="1" xr:uid="{00000000-0005-0000-0000-00000A720000}"/>
    <cellStyle name="40% - Accent2 9" xfId="33134" hidden="1" xr:uid="{00000000-0005-0000-0000-00000B720000}"/>
    <cellStyle name="40% - Accent2 9" xfId="33719" hidden="1" xr:uid="{00000000-0005-0000-0000-00000C720000}"/>
    <cellStyle name="40% - Accent2 9" xfId="33795" hidden="1" xr:uid="{00000000-0005-0000-0000-00000D720000}"/>
    <cellStyle name="40% - Accent2 9" xfId="33874" hidden="1" xr:uid="{00000000-0005-0000-0000-00000E720000}"/>
    <cellStyle name="40% - Accent2 9" xfId="34122" hidden="1" xr:uid="{00000000-0005-0000-0000-00000F720000}"/>
    <cellStyle name="40% - Accent2 9" xfId="33614" hidden="1" xr:uid="{00000000-0005-0000-0000-000010720000}"/>
    <cellStyle name="40% - Accent2 9" xfId="33487" hidden="1" xr:uid="{00000000-0005-0000-0000-000011720000}"/>
    <cellStyle name="40% - Accent2 9" xfId="34314" hidden="1" xr:uid="{00000000-0005-0000-0000-000012720000}"/>
    <cellStyle name="40% - Accent2 9" xfId="34390" hidden="1" xr:uid="{00000000-0005-0000-0000-000013720000}"/>
    <cellStyle name="40% - Accent2 9" xfId="34468" hidden="1" xr:uid="{00000000-0005-0000-0000-000014720000}"/>
    <cellStyle name="40% - Accent2 9" xfId="34682" hidden="1" xr:uid="{00000000-0005-0000-0000-000015720000}"/>
    <cellStyle name="40% - Accent2 9" xfId="33967" hidden="1" xr:uid="{00000000-0005-0000-0000-000016720000}"/>
    <cellStyle name="40% - Accent2 9" xfId="33536" hidden="1" xr:uid="{00000000-0005-0000-0000-000017720000}"/>
    <cellStyle name="40% - Accent2 9" xfId="34846" hidden="1" xr:uid="{00000000-0005-0000-0000-000018720000}"/>
    <cellStyle name="40% - Accent2 9" xfId="34922" hidden="1" xr:uid="{00000000-0005-0000-0000-000019720000}"/>
    <cellStyle name="40% - Accent2 9" xfId="35000" hidden="1" xr:uid="{00000000-0005-0000-0000-00001A720000}"/>
    <cellStyle name="40% - Accent2 9" xfId="35183" hidden="1" xr:uid="{00000000-0005-0000-0000-00001B720000}"/>
    <cellStyle name="40% - Accent2 9" xfId="35259" hidden="1" xr:uid="{00000000-0005-0000-0000-00001C720000}"/>
    <cellStyle name="40% - Accent2 9" xfId="35337" hidden="1" xr:uid="{00000000-0005-0000-0000-00001D720000}"/>
    <cellStyle name="40% - Accent2 9" xfId="35520" hidden="1" xr:uid="{00000000-0005-0000-0000-00001E720000}"/>
    <cellStyle name="40% - Accent2 9" xfId="35596" hidden="1" xr:uid="{00000000-0005-0000-0000-00001F720000}"/>
    <cellStyle name="40% - Accent2 9" xfId="35698" hidden="1" xr:uid="{00000000-0005-0000-0000-000020720000}"/>
    <cellStyle name="40% - Accent2 9" xfId="35772" hidden="1" xr:uid="{00000000-0005-0000-0000-000021720000}"/>
    <cellStyle name="40% - Accent2 9" xfId="35848" hidden="1" xr:uid="{00000000-0005-0000-0000-000022720000}"/>
    <cellStyle name="40% - Accent2 9" xfId="35926" hidden="1" xr:uid="{00000000-0005-0000-0000-000023720000}"/>
    <cellStyle name="40% - Accent2 9" xfId="36511" hidden="1" xr:uid="{00000000-0005-0000-0000-000024720000}"/>
    <cellStyle name="40% - Accent2 9" xfId="36587" hidden="1" xr:uid="{00000000-0005-0000-0000-000025720000}"/>
    <cellStyle name="40% - Accent2 9" xfId="36666" hidden="1" xr:uid="{00000000-0005-0000-0000-000026720000}"/>
    <cellStyle name="40% - Accent2 9" xfId="36914" hidden="1" xr:uid="{00000000-0005-0000-0000-000027720000}"/>
    <cellStyle name="40% - Accent2 9" xfId="36406" hidden="1" xr:uid="{00000000-0005-0000-0000-000028720000}"/>
    <cellStyle name="40% - Accent2 9" xfId="36279" hidden="1" xr:uid="{00000000-0005-0000-0000-000029720000}"/>
    <cellStyle name="40% - Accent2 9" xfId="37106" hidden="1" xr:uid="{00000000-0005-0000-0000-00002A720000}"/>
    <cellStyle name="40% - Accent2 9" xfId="37182" hidden="1" xr:uid="{00000000-0005-0000-0000-00002B720000}"/>
    <cellStyle name="40% - Accent2 9" xfId="37260" hidden="1" xr:uid="{00000000-0005-0000-0000-00002C720000}"/>
    <cellStyle name="40% - Accent2 9" xfId="37474" hidden="1" xr:uid="{00000000-0005-0000-0000-00002D720000}"/>
    <cellStyle name="40% - Accent2 9" xfId="36759" hidden="1" xr:uid="{00000000-0005-0000-0000-00002E720000}"/>
    <cellStyle name="40% - Accent2 9" xfId="36328" hidden="1" xr:uid="{00000000-0005-0000-0000-00002F720000}"/>
    <cellStyle name="40% - Accent2 9" xfId="37638" hidden="1" xr:uid="{00000000-0005-0000-0000-000030720000}"/>
    <cellStyle name="40% - Accent2 9" xfId="37714" hidden="1" xr:uid="{00000000-0005-0000-0000-000031720000}"/>
    <cellStyle name="40% - Accent2 9" xfId="37792" hidden="1" xr:uid="{00000000-0005-0000-0000-000032720000}"/>
    <cellStyle name="40% - Accent2 9" xfId="37975" hidden="1" xr:uid="{00000000-0005-0000-0000-000033720000}"/>
    <cellStyle name="40% - Accent2 9" xfId="38051" hidden="1" xr:uid="{00000000-0005-0000-0000-000034720000}"/>
    <cellStyle name="40% - Accent2 9" xfId="38129" hidden="1" xr:uid="{00000000-0005-0000-0000-000035720000}"/>
    <cellStyle name="40% - Accent2 9" xfId="38312" hidden="1" xr:uid="{00000000-0005-0000-0000-000036720000}"/>
    <cellStyle name="40% - Accent2 9" xfId="38388" hidden="1" xr:uid="{00000000-0005-0000-0000-000037720000}"/>
    <cellStyle name="40% - Accent2 9" xfId="32697" hidden="1" xr:uid="{00000000-0005-0000-0000-000038720000}"/>
    <cellStyle name="40% - Accent2 9" xfId="32623" hidden="1" xr:uid="{00000000-0005-0000-0000-000039720000}"/>
    <cellStyle name="40% - Accent2 9" xfId="32543" hidden="1" xr:uid="{00000000-0005-0000-0000-00003A720000}"/>
    <cellStyle name="40% - Accent2 9" xfId="32460" hidden="1" xr:uid="{00000000-0005-0000-0000-00003B720000}"/>
    <cellStyle name="40% - Accent2 9" xfId="30687" hidden="1" xr:uid="{00000000-0005-0000-0000-00003C720000}"/>
    <cellStyle name="40% - Accent2 9" xfId="30602" hidden="1" xr:uid="{00000000-0005-0000-0000-00003D720000}"/>
    <cellStyle name="40% - Accent2 9" xfId="30510" hidden="1" xr:uid="{00000000-0005-0000-0000-00003E720000}"/>
    <cellStyle name="40% - Accent2 9" xfId="29664" hidden="1" xr:uid="{00000000-0005-0000-0000-00003F720000}"/>
    <cellStyle name="40% - Accent2 9" xfId="30945" hidden="1" xr:uid="{00000000-0005-0000-0000-000040720000}"/>
    <cellStyle name="40% - Accent2 9" xfId="31395" hidden="1" xr:uid="{00000000-0005-0000-0000-000041720000}"/>
    <cellStyle name="40% - Accent2 9" xfId="29012" hidden="1" xr:uid="{00000000-0005-0000-0000-000042720000}"/>
    <cellStyle name="40% - Accent2 9" xfId="28845" hidden="1" xr:uid="{00000000-0005-0000-0000-000043720000}"/>
    <cellStyle name="40% - Accent2 9" xfId="28669" hidden="1" xr:uid="{00000000-0005-0000-0000-000044720000}"/>
    <cellStyle name="40% - Accent2 9" xfId="28051" hidden="1" xr:uid="{00000000-0005-0000-0000-000045720000}"/>
    <cellStyle name="40% - Accent2 9" xfId="30160" hidden="1" xr:uid="{00000000-0005-0000-0000-000046720000}"/>
    <cellStyle name="40% - Accent2 9" xfId="31181" hidden="1" xr:uid="{00000000-0005-0000-0000-000047720000}"/>
    <cellStyle name="40% - Accent2 9" xfId="27371" hidden="1" xr:uid="{00000000-0005-0000-0000-000048720000}"/>
    <cellStyle name="40% - Accent2 9" xfId="27153" hidden="1" xr:uid="{00000000-0005-0000-0000-000049720000}"/>
    <cellStyle name="40% - Accent2 9" xfId="26984" hidden="1" xr:uid="{00000000-0005-0000-0000-00004A720000}"/>
    <cellStyle name="40% - Accent2 9" xfId="26281" hidden="1" xr:uid="{00000000-0005-0000-0000-00004B720000}"/>
    <cellStyle name="40% - Accent2 9" xfId="26148" hidden="1" xr:uid="{00000000-0005-0000-0000-00004C720000}"/>
    <cellStyle name="40% - Accent2 9" xfId="26009" hidden="1" xr:uid="{00000000-0005-0000-0000-00004D720000}"/>
    <cellStyle name="40% - Accent2 9" xfId="38456" hidden="1" xr:uid="{00000000-0005-0000-0000-00004E720000}"/>
    <cellStyle name="40% - Accent2 9" xfId="38535" hidden="1" xr:uid="{00000000-0005-0000-0000-00004F720000}"/>
    <cellStyle name="40% - Accent2 9" xfId="39061" hidden="1" xr:uid="{00000000-0005-0000-0000-000050720000}"/>
    <cellStyle name="40% - Accent2 9" xfId="39135" hidden="1" xr:uid="{00000000-0005-0000-0000-000051720000}"/>
    <cellStyle name="40% - Accent2 9" xfId="39211" hidden="1" xr:uid="{00000000-0005-0000-0000-000052720000}"/>
    <cellStyle name="40% - Accent2 9" xfId="39289" hidden="1" xr:uid="{00000000-0005-0000-0000-000053720000}"/>
    <cellStyle name="40% - Accent2 9" xfId="39874" hidden="1" xr:uid="{00000000-0005-0000-0000-000054720000}"/>
    <cellStyle name="40% - Accent2 9" xfId="39950" hidden="1" xr:uid="{00000000-0005-0000-0000-000055720000}"/>
    <cellStyle name="40% - Accent2 9" xfId="40029" hidden="1" xr:uid="{00000000-0005-0000-0000-000056720000}"/>
    <cellStyle name="40% - Accent2 9" xfId="40277" hidden="1" xr:uid="{00000000-0005-0000-0000-000057720000}"/>
    <cellStyle name="40% - Accent2 9" xfId="39769" hidden="1" xr:uid="{00000000-0005-0000-0000-000058720000}"/>
    <cellStyle name="40% - Accent2 9" xfId="39642" hidden="1" xr:uid="{00000000-0005-0000-0000-000059720000}"/>
    <cellStyle name="40% - Accent2 9" xfId="40469" hidden="1" xr:uid="{00000000-0005-0000-0000-00005A720000}"/>
    <cellStyle name="40% - Accent2 9" xfId="40545" hidden="1" xr:uid="{00000000-0005-0000-0000-00005B720000}"/>
    <cellStyle name="40% - Accent2 9" xfId="40623" hidden="1" xr:uid="{00000000-0005-0000-0000-00005C720000}"/>
    <cellStyle name="40% - Accent2 9" xfId="40837" hidden="1" xr:uid="{00000000-0005-0000-0000-00005D720000}"/>
    <cellStyle name="40% - Accent2 9" xfId="40122" hidden="1" xr:uid="{00000000-0005-0000-0000-00005E720000}"/>
    <cellStyle name="40% - Accent2 9" xfId="39691" hidden="1" xr:uid="{00000000-0005-0000-0000-00005F720000}"/>
    <cellStyle name="40% - Accent2 9" xfId="41001" hidden="1" xr:uid="{00000000-0005-0000-0000-000060720000}"/>
    <cellStyle name="40% - Accent2 9" xfId="41077" hidden="1" xr:uid="{00000000-0005-0000-0000-000061720000}"/>
    <cellStyle name="40% - Accent2 9" xfId="41155" hidden="1" xr:uid="{00000000-0005-0000-0000-000062720000}"/>
    <cellStyle name="40% - Accent2 9" xfId="41338" hidden="1" xr:uid="{00000000-0005-0000-0000-000063720000}"/>
    <cellStyle name="40% - Accent2 9" xfId="41414" hidden="1" xr:uid="{00000000-0005-0000-0000-000064720000}"/>
    <cellStyle name="40% - Accent2 9" xfId="41492" hidden="1" xr:uid="{00000000-0005-0000-0000-000065720000}"/>
    <cellStyle name="40% - Accent2 9" xfId="41675" hidden="1" xr:uid="{00000000-0005-0000-0000-000066720000}"/>
    <cellStyle name="40% - Accent2 9" xfId="41751" hidden="1" xr:uid="{00000000-0005-0000-0000-000067720000}"/>
    <cellStyle name="40% - Accent2 9" xfId="41853" hidden="1" xr:uid="{00000000-0005-0000-0000-000068720000}"/>
    <cellStyle name="40% - Accent2 9" xfId="41927" hidden="1" xr:uid="{00000000-0005-0000-0000-000069720000}"/>
    <cellStyle name="40% - Accent2 9" xfId="42003" hidden="1" xr:uid="{00000000-0005-0000-0000-00006A720000}"/>
    <cellStyle name="40% - Accent2 9" xfId="42081" hidden="1" xr:uid="{00000000-0005-0000-0000-00006B720000}"/>
    <cellStyle name="40% - Accent2 9" xfId="42666" hidden="1" xr:uid="{00000000-0005-0000-0000-00006C720000}"/>
    <cellStyle name="40% - Accent2 9" xfId="42742" hidden="1" xr:uid="{00000000-0005-0000-0000-00006D720000}"/>
    <cellStyle name="40% - Accent2 9" xfId="42821" hidden="1" xr:uid="{00000000-0005-0000-0000-00006E720000}"/>
    <cellStyle name="40% - Accent2 9" xfId="43069" hidden="1" xr:uid="{00000000-0005-0000-0000-00006F720000}"/>
    <cellStyle name="40% - Accent2 9" xfId="42561" hidden="1" xr:uid="{00000000-0005-0000-0000-000070720000}"/>
    <cellStyle name="40% - Accent2 9" xfId="42434" hidden="1" xr:uid="{00000000-0005-0000-0000-000071720000}"/>
    <cellStyle name="40% - Accent2 9" xfId="43261" hidden="1" xr:uid="{00000000-0005-0000-0000-000072720000}"/>
    <cellStyle name="40% - Accent2 9" xfId="43337" hidden="1" xr:uid="{00000000-0005-0000-0000-000073720000}"/>
    <cellStyle name="40% - Accent2 9" xfId="43415" hidden="1" xr:uid="{00000000-0005-0000-0000-000074720000}"/>
    <cellStyle name="40% - Accent2 9" xfId="43629" hidden="1" xr:uid="{00000000-0005-0000-0000-000075720000}"/>
    <cellStyle name="40% - Accent2 9" xfId="42914" hidden="1" xr:uid="{00000000-0005-0000-0000-000076720000}"/>
    <cellStyle name="40% - Accent2 9" xfId="42483" hidden="1" xr:uid="{00000000-0005-0000-0000-000077720000}"/>
    <cellStyle name="40% - Accent2 9" xfId="43793" hidden="1" xr:uid="{00000000-0005-0000-0000-000078720000}"/>
    <cellStyle name="40% - Accent2 9" xfId="43869" hidden="1" xr:uid="{00000000-0005-0000-0000-000079720000}"/>
    <cellStyle name="40% - Accent2 9" xfId="43947" hidden="1" xr:uid="{00000000-0005-0000-0000-00007A720000}"/>
    <cellStyle name="40% - Accent2 9" xfId="44130" hidden="1" xr:uid="{00000000-0005-0000-0000-00007B720000}"/>
    <cellStyle name="40% - Accent2 9" xfId="44206" hidden="1" xr:uid="{00000000-0005-0000-0000-00007C720000}"/>
    <cellStyle name="40% - Accent2 9" xfId="44284" hidden="1" xr:uid="{00000000-0005-0000-0000-00007D720000}"/>
    <cellStyle name="40% - Accent2 9" xfId="44467" hidden="1" xr:uid="{00000000-0005-0000-0000-00007E720000}"/>
    <cellStyle name="40% - Accent2 9" xfId="44543" hidden="1" xr:uid="{00000000-0005-0000-0000-00007F720000}"/>
    <cellStyle name="40% - Accent2 9" xfId="38957" hidden="1" xr:uid="{00000000-0005-0000-0000-000080720000}"/>
    <cellStyle name="40% - Accent2 9" xfId="38883" hidden="1" xr:uid="{00000000-0005-0000-0000-000081720000}"/>
    <cellStyle name="40% - Accent2 9" xfId="38803" hidden="1" xr:uid="{00000000-0005-0000-0000-000082720000}"/>
    <cellStyle name="40% - Accent2 9" xfId="38720" hidden="1" xr:uid="{00000000-0005-0000-0000-000083720000}"/>
    <cellStyle name="40% - Accent2 9" xfId="31550" hidden="1" xr:uid="{00000000-0005-0000-0000-000084720000}"/>
    <cellStyle name="40% - Accent2 9" xfId="31357" hidden="1" xr:uid="{00000000-0005-0000-0000-000085720000}"/>
    <cellStyle name="40% - Accent2 9" xfId="31103" hidden="1" xr:uid="{00000000-0005-0000-0000-000086720000}"/>
    <cellStyle name="40% - Accent2 9" xfId="30037" hidden="1" xr:uid="{00000000-0005-0000-0000-000087720000}"/>
    <cellStyle name="40% - Accent2 9" xfId="31736" hidden="1" xr:uid="{00000000-0005-0000-0000-000088720000}"/>
    <cellStyle name="40% - Accent2 9" xfId="32070" hidden="1" xr:uid="{00000000-0005-0000-0000-000089720000}"/>
    <cellStyle name="40% - Accent2 9" xfId="29418" hidden="1" xr:uid="{00000000-0005-0000-0000-00008A720000}"/>
    <cellStyle name="40% - Accent2 9" xfId="29232" hidden="1" xr:uid="{00000000-0005-0000-0000-00008B720000}"/>
    <cellStyle name="40% - Accent2 9" xfId="29140" hidden="1" xr:uid="{00000000-0005-0000-0000-00008C720000}"/>
    <cellStyle name="40% - Accent2 9" xfId="28135" hidden="1" xr:uid="{00000000-0005-0000-0000-00008D720000}"/>
    <cellStyle name="40% - Accent2 9" xfId="30851" hidden="1" xr:uid="{00000000-0005-0000-0000-00008E720000}"/>
    <cellStyle name="40% - Accent2 9" xfId="31916" hidden="1" xr:uid="{00000000-0005-0000-0000-00008F720000}"/>
    <cellStyle name="40% - Accent2 9" xfId="27632" hidden="1" xr:uid="{00000000-0005-0000-0000-000090720000}"/>
    <cellStyle name="40% - Accent2 9" xfId="27533" hidden="1" xr:uid="{00000000-0005-0000-0000-000091720000}"/>
    <cellStyle name="40% - Accent2 9" xfId="27356" hidden="1" xr:uid="{00000000-0005-0000-0000-000092720000}"/>
    <cellStyle name="40% - Accent2 9" xfId="26380" hidden="1" xr:uid="{00000000-0005-0000-0000-000093720000}"/>
    <cellStyle name="40% - Accent2 9" xfId="26277" hidden="1" xr:uid="{00000000-0005-0000-0000-000094720000}"/>
    <cellStyle name="40% - Accent2 9" xfId="26081" hidden="1" xr:uid="{00000000-0005-0000-0000-000095720000}"/>
    <cellStyle name="40% - Accent2 9" xfId="44605" hidden="1" xr:uid="{00000000-0005-0000-0000-000096720000}"/>
    <cellStyle name="40% - Accent2 9" xfId="44681" hidden="1" xr:uid="{00000000-0005-0000-0000-000097720000}"/>
    <cellStyle name="40% - Accent2 9" xfId="44783" hidden="1" xr:uid="{00000000-0005-0000-0000-000098720000}"/>
    <cellStyle name="40% - Accent2 9" xfId="44857" hidden="1" xr:uid="{00000000-0005-0000-0000-000099720000}"/>
    <cellStyle name="40% - Accent2 9" xfId="44933" hidden="1" xr:uid="{00000000-0005-0000-0000-00009A720000}"/>
    <cellStyle name="40% - Accent2 9" xfId="45011" hidden="1" xr:uid="{00000000-0005-0000-0000-00009B720000}"/>
    <cellStyle name="40% - Accent2 9" xfId="45596" hidden="1" xr:uid="{00000000-0005-0000-0000-00009C720000}"/>
    <cellStyle name="40% - Accent2 9" xfId="45672" hidden="1" xr:uid="{00000000-0005-0000-0000-00009D720000}"/>
    <cellStyle name="40% - Accent2 9" xfId="45751" hidden="1" xr:uid="{00000000-0005-0000-0000-00009E720000}"/>
    <cellStyle name="40% - Accent2 9" xfId="45999" hidden="1" xr:uid="{00000000-0005-0000-0000-00009F720000}"/>
    <cellStyle name="40% - Accent2 9" xfId="45491" hidden="1" xr:uid="{00000000-0005-0000-0000-0000A0720000}"/>
    <cellStyle name="40% - Accent2 9" xfId="45364" hidden="1" xr:uid="{00000000-0005-0000-0000-0000A1720000}"/>
    <cellStyle name="40% - Accent2 9" xfId="46191" hidden="1" xr:uid="{00000000-0005-0000-0000-0000A2720000}"/>
    <cellStyle name="40% - Accent2 9" xfId="46267" hidden="1" xr:uid="{00000000-0005-0000-0000-0000A3720000}"/>
    <cellStyle name="40% - Accent2 9" xfId="46345" hidden="1" xr:uid="{00000000-0005-0000-0000-0000A4720000}"/>
    <cellStyle name="40% - Accent2 9" xfId="46559" hidden="1" xr:uid="{00000000-0005-0000-0000-0000A5720000}"/>
    <cellStyle name="40% - Accent2 9" xfId="45844" hidden="1" xr:uid="{00000000-0005-0000-0000-0000A6720000}"/>
    <cellStyle name="40% - Accent2 9" xfId="45413" hidden="1" xr:uid="{00000000-0005-0000-0000-0000A7720000}"/>
    <cellStyle name="40% - Accent2 9" xfId="46723" hidden="1" xr:uid="{00000000-0005-0000-0000-0000A8720000}"/>
    <cellStyle name="40% - Accent2 9" xfId="46799" hidden="1" xr:uid="{00000000-0005-0000-0000-0000A9720000}"/>
    <cellStyle name="40% - Accent2 9" xfId="46877" hidden="1" xr:uid="{00000000-0005-0000-0000-0000AA720000}"/>
    <cellStyle name="40% - Accent2 9" xfId="47060" hidden="1" xr:uid="{00000000-0005-0000-0000-0000AB720000}"/>
    <cellStyle name="40% - Accent2 9" xfId="47136" hidden="1" xr:uid="{00000000-0005-0000-0000-0000AC720000}"/>
    <cellStyle name="40% - Accent2 9" xfId="47214" hidden="1" xr:uid="{00000000-0005-0000-0000-0000AD720000}"/>
    <cellStyle name="40% - Accent2 9" xfId="47397" hidden="1" xr:uid="{00000000-0005-0000-0000-0000AE720000}"/>
    <cellStyle name="40% - Accent2 9" xfId="47473" hidden="1" xr:uid="{00000000-0005-0000-0000-0000AF720000}"/>
    <cellStyle name="40% - Accent2 9" xfId="47575" hidden="1" xr:uid="{00000000-0005-0000-0000-0000B0720000}"/>
    <cellStyle name="40% - Accent2 9" xfId="47649" hidden="1" xr:uid="{00000000-0005-0000-0000-0000B1720000}"/>
    <cellStyle name="40% - Accent2 9" xfId="47725" hidden="1" xr:uid="{00000000-0005-0000-0000-0000B2720000}"/>
    <cellStyle name="40% - Accent2 9" xfId="47803" hidden="1" xr:uid="{00000000-0005-0000-0000-0000B3720000}"/>
    <cellStyle name="40% - Accent2 9" xfId="48388" hidden="1" xr:uid="{00000000-0005-0000-0000-0000B4720000}"/>
    <cellStyle name="40% - Accent2 9" xfId="48464" hidden="1" xr:uid="{00000000-0005-0000-0000-0000B5720000}"/>
    <cellStyle name="40% - Accent2 9" xfId="48543" hidden="1" xr:uid="{00000000-0005-0000-0000-0000B6720000}"/>
    <cellStyle name="40% - Accent2 9" xfId="48791" hidden="1" xr:uid="{00000000-0005-0000-0000-0000B7720000}"/>
    <cellStyle name="40% - Accent2 9" xfId="48283" hidden="1" xr:uid="{00000000-0005-0000-0000-0000B8720000}"/>
    <cellStyle name="40% - Accent2 9" xfId="48156" hidden="1" xr:uid="{00000000-0005-0000-0000-0000B9720000}"/>
    <cellStyle name="40% - Accent2 9" xfId="48983" hidden="1" xr:uid="{00000000-0005-0000-0000-0000BA720000}"/>
    <cellStyle name="40% - Accent2 9" xfId="49059" hidden="1" xr:uid="{00000000-0005-0000-0000-0000BB720000}"/>
    <cellStyle name="40% - Accent2 9" xfId="49137" hidden="1" xr:uid="{00000000-0005-0000-0000-0000BC720000}"/>
    <cellStyle name="40% - Accent2 9" xfId="49351" hidden="1" xr:uid="{00000000-0005-0000-0000-0000BD720000}"/>
    <cellStyle name="40% - Accent2 9" xfId="48636" hidden="1" xr:uid="{00000000-0005-0000-0000-0000BE720000}"/>
    <cellStyle name="40% - Accent2 9" xfId="48205" hidden="1" xr:uid="{00000000-0005-0000-0000-0000BF720000}"/>
    <cellStyle name="40% - Accent2 9" xfId="49515" hidden="1" xr:uid="{00000000-0005-0000-0000-0000C0720000}"/>
    <cellStyle name="40% - Accent2 9" xfId="49591" hidden="1" xr:uid="{00000000-0005-0000-0000-0000C1720000}"/>
    <cellStyle name="40% - Accent2 9" xfId="49669" hidden="1" xr:uid="{00000000-0005-0000-0000-0000C2720000}"/>
    <cellStyle name="40% - Accent2 9" xfId="49852" hidden="1" xr:uid="{00000000-0005-0000-0000-0000C3720000}"/>
    <cellStyle name="40% - Accent2 9" xfId="49928" hidden="1" xr:uid="{00000000-0005-0000-0000-0000C4720000}"/>
    <cellStyle name="40% - Accent2 9" xfId="50006" hidden="1" xr:uid="{00000000-0005-0000-0000-0000C5720000}"/>
    <cellStyle name="40% - Accent2 9" xfId="50189" hidden="1" xr:uid="{00000000-0005-0000-0000-0000C6720000}"/>
    <cellStyle name="40% - Accent2 9" xfId="50265" hidden="1" xr:uid="{00000000-0005-0000-0000-0000C7720000}"/>
    <cellStyle name="40% - Accent3" xfId="45" builtinId="39" hidden="1"/>
    <cellStyle name="40% - Accent3 10" xfId="124" hidden="1" xr:uid="{00000000-0005-0000-0000-0000C9720000}"/>
    <cellStyle name="40% - Accent3 10" xfId="202" hidden="1" xr:uid="{00000000-0005-0000-0000-0000CA720000}"/>
    <cellStyle name="40% - Accent3 10" xfId="287" hidden="1" xr:uid="{00000000-0005-0000-0000-0000CB720000}"/>
    <cellStyle name="40% - Accent3 10" xfId="558" hidden="1" xr:uid="{00000000-0005-0000-0000-0000CC720000}"/>
    <cellStyle name="40% - Accent3 10" xfId="1920" hidden="1" xr:uid="{00000000-0005-0000-0000-0000CD720000}"/>
    <cellStyle name="40% - Accent3 10" xfId="2067" hidden="1" xr:uid="{00000000-0005-0000-0000-0000CE720000}"/>
    <cellStyle name="40% - Accent3 10" xfId="2246" hidden="1" xr:uid="{00000000-0005-0000-0000-0000CF720000}"/>
    <cellStyle name="40% - Accent3 10" xfId="2975" hidden="1" xr:uid="{00000000-0005-0000-0000-0000D0720000}"/>
    <cellStyle name="40% - Accent3 10" xfId="1513" hidden="1" xr:uid="{00000000-0005-0000-0000-0000D1720000}"/>
    <cellStyle name="40% - Accent3 10" xfId="1671" hidden="1" xr:uid="{00000000-0005-0000-0000-0000D2720000}"/>
    <cellStyle name="40% - Accent3 10" xfId="3463" hidden="1" xr:uid="{00000000-0005-0000-0000-0000D3720000}"/>
    <cellStyle name="40% - Accent3 10" xfId="3608" hidden="1" xr:uid="{00000000-0005-0000-0000-0000D4720000}"/>
    <cellStyle name="40% - Accent3 10" xfId="3767" hidden="1" xr:uid="{00000000-0005-0000-0000-0000D5720000}"/>
    <cellStyle name="40% - Accent3 10" xfId="4616" hidden="1" xr:uid="{00000000-0005-0000-0000-0000D6720000}"/>
    <cellStyle name="40% - Accent3 10" xfId="2539" hidden="1" xr:uid="{00000000-0005-0000-0000-0000D7720000}"/>
    <cellStyle name="40% - Accent3 10" xfId="1681" hidden="1" xr:uid="{00000000-0005-0000-0000-0000D8720000}"/>
    <cellStyle name="40% - Accent3 10" xfId="4975" hidden="1" xr:uid="{00000000-0005-0000-0000-0000D9720000}"/>
    <cellStyle name="40% - Accent3 10" xfId="5074" hidden="1" xr:uid="{00000000-0005-0000-0000-0000DA720000}"/>
    <cellStyle name="40% - Accent3 10" xfId="5269" hidden="1" xr:uid="{00000000-0005-0000-0000-0000DB720000}"/>
    <cellStyle name="40% - Accent3 10" xfId="5968" hidden="1" xr:uid="{00000000-0005-0000-0000-0000DC720000}"/>
    <cellStyle name="40% - Accent3 10" xfId="6115" hidden="1" xr:uid="{00000000-0005-0000-0000-0000DD720000}"/>
    <cellStyle name="40% - Accent3 10" xfId="6295" hidden="1" xr:uid="{00000000-0005-0000-0000-0000DE720000}"/>
    <cellStyle name="40% - Accent3 10" xfId="6982" hidden="1" xr:uid="{00000000-0005-0000-0000-0000DF720000}"/>
    <cellStyle name="40% - Accent3 10" xfId="7092" hidden="1" xr:uid="{00000000-0005-0000-0000-0000E0720000}"/>
    <cellStyle name="40% - Accent3 10" xfId="7780" hidden="1" xr:uid="{00000000-0005-0000-0000-0000E1720000}"/>
    <cellStyle name="40% - Accent3 10" xfId="7854" hidden="1" xr:uid="{00000000-0005-0000-0000-0000E2720000}"/>
    <cellStyle name="40% - Accent3 10" xfId="7930" hidden="1" xr:uid="{00000000-0005-0000-0000-0000E3720000}"/>
    <cellStyle name="40% - Accent3 10" xfId="8008" hidden="1" xr:uid="{00000000-0005-0000-0000-0000E4720000}"/>
    <cellStyle name="40% - Accent3 10" xfId="8593" hidden="1" xr:uid="{00000000-0005-0000-0000-0000E5720000}"/>
    <cellStyle name="40% - Accent3 10" xfId="8669" hidden="1" xr:uid="{00000000-0005-0000-0000-0000E6720000}"/>
    <cellStyle name="40% - Accent3 10" xfId="8748" hidden="1" xr:uid="{00000000-0005-0000-0000-0000E7720000}"/>
    <cellStyle name="40% - Accent3 10" xfId="9006" hidden="1" xr:uid="{00000000-0005-0000-0000-0000E8720000}"/>
    <cellStyle name="40% - Accent3 10" xfId="8386" hidden="1" xr:uid="{00000000-0005-0000-0000-0000E9720000}"/>
    <cellStyle name="40% - Accent3 10" xfId="8440" hidden="1" xr:uid="{00000000-0005-0000-0000-0000EA720000}"/>
    <cellStyle name="40% - Accent3 10" xfId="9188" hidden="1" xr:uid="{00000000-0005-0000-0000-0000EB720000}"/>
    <cellStyle name="40% - Accent3 10" xfId="9264" hidden="1" xr:uid="{00000000-0005-0000-0000-0000EC720000}"/>
    <cellStyle name="40% - Accent3 10" xfId="9342" hidden="1" xr:uid="{00000000-0005-0000-0000-0000ED720000}"/>
    <cellStyle name="40% - Accent3 10" xfId="9564" hidden="1" xr:uid="{00000000-0005-0000-0000-0000EE720000}"/>
    <cellStyle name="40% - Accent3 10" xfId="8847" hidden="1" xr:uid="{00000000-0005-0000-0000-0000EF720000}"/>
    <cellStyle name="40% - Accent3 10" xfId="8448" hidden="1" xr:uid="{00000000-0005-0000-0000-0000F0720000}"/>
    <cellStyle name="40% - Accent3 10" xfId="9720" hidden="1" xr:uid="{00000000-0005-0000-0000-0000F1720000}"/>
    <cellStyle name="40% - Accent3 10" xfId="9796" hidden="1" xr:uid="{00000000-0005-0000-0000-0000F2720000}"/>
    <cellStyle name="40% - Accent3 10" xfId="9874" hidden="1" xr:uid="{00000000-0005-0000-0000-0000F3720000}"/>
    <cellStyle name="40% - Accent3 10" xfId="10057" hidden="1" xr:uid="{00000000-0005-0000-0000-0000F4720000}"/>
    <cellStyle name="40% - Accent3 10" xfId="10133" hidden="1" xr:uid="{00000000-0005-0000-0000-0000F5720000}"/>
    <cellStyle name="40% - Accent3 10" xfId="10211" hidden="1" xr:uid="{00000000-0005-0000-0000-0000F6720000}"/>
    <cellStyle name="40% - Accent3 10" xfId="10394" hidden="1" xr:uid="{00000000-0005-0000-0000-0000F7720000}"/>
    <cellStyle name="40% - Accent3 10" xfId="10470" hidden="1" xr:uid="{00000000-0005-0000-0000-0000F8720000}"/>
    <cellStyle name="40% - Accent3 10" xfId="10572" hidden="1" xr:uid="{00000000-0005-0000-0000-0000F9720000}"/>
    <cellStyle name="40% - Accent3 10" xfId="10646" hidden="1" xr:uid="{00000000-0005-0000-0000-0000FA720000}"/>
    <cellStyle name="40% - Accent3 10" xfId="10722" hidden="1" xr:uid="{00000000-0005-0000-0000-0000FB720000}"/>
    <cellStyle name="40% - Accent3 10" xfId="10800" hidden="1" xr:uid="{00000000-0005-0000-0000-0000FC720000}"/>
    <cellStyle name="40% - Accent3 10" xfId="11385" hidden="1" xr:uid="{00000000-0005-0000-0000-0000FD720000}"/>
    <cellStyle name="40% - Accent3 10" xfId="11461" hidden="1" xr:uid="{00000000-0005-0000-0000-0000FE720000}"/>
    <cellStyle name="40% - Accent3 10" xfId="11540" hidden="1" xr:uid="{00000000-0005-0000-0000-0000FF720000}"/>
    <cellStyle name="40% - Accent3 10" xfId="11798" hidden="1" xr:uid="{00000000-0005-0000-0000-000000730000}"/>
    <cellStyle name="40% - Accent3 10" xfId="11178" hidden="1" xr:uid="{00000000-0005-0000-0000-000001730000}"/>
    <cellStyle name="40% - Accent3 10" xfId="11232" hidden="1" xr:uid="{00000000-0005-0000-0000-000002730000}"/>
    <cellStyle name="40% - Accent3 10" xfId="11980" hidden="1" xr:uid="{00000000-0005-0000-0000-000003730000}"/>
    <cellStyle name="40% - Accent3 10" xfId="12056" hidden="1" xr:uid="{00000000-0005-0000-0000-000004730000}"/>
    <cellStyle name="40% - Accent3 10" xfId="12134" hidden="1" xr:uid="{00000000-0005-0000-0000-000005730000}"/>
    <cellStyle name="40% - Accent3 10" xfId="12356" hidden="1" xr:uid="{00000000-0005-0000-0000-000006730000}"/>
    <cellStyle name="40% - Accent3 10" xfId="11639" hidden="1" xr:uid="{00000000-0005-0000-0000-000007730000}"/>
    <cellStyle name="40% - Accent3 10" xfId="11240" hidden="1" xr:uid="{00000000-0005-0000-0000-000008730000}"/>
    <cellStyle name="40% - Accent3 10" xfId="12512" hidden="1" xr:uid="{00000000-0005-0000-0000-000009730000}"/>
    <cellStyle name="40% - Accent3 10" xfId="12588" hidden="1" xr:uid="{00000000-0005-0000-0000-00000A730000}"/>
    <cellStyle name="40% - Accent3 10" xfId="12666" hidden="1" xr:uid="{00000000-0005-0000-0000-00000B730000}"/>
    <cellStyle name="40% - Accent3 10" xfId="12849" hidden="1" xr:uid="{00000000-0005-0000-0000-00000C730000}"/>
    <cellStyle name="40% - Accent3 10" xfId="12925" hidden="1" xr:uid="{00000000-0005-0000-0000-00000D730000}"/>
    <cellStyle name="40% - Accent3 10" xfId="13003" hidden="1" xr:uid="{00000000-0005-0000-0000-00000E730000}"/>
    <cellStyle name="40% - Accent3 10" xfId="13186" hidden="1" xr:uid="{00000000-0005-0000-0000-00000F730000}"/>
    <cellStyle name="40% - Accent3 10" xfId="13262" hidden="1" xr:uid="{00000000-0005-0000-0000-000010730000}"/>
    <cellStyle name="40% - Accent3 10" xfId="7567" hidden="1" xr:uid="{00000000-0005-0000-0000-000011730000}"/>
    <cellStyle name="40% - Accent3 10" xfId="7493" hidden="1" xr:uid="{00000000-0005-0000-0000-000012730000}"/>
    <cellStyle name="40% - Accent3 10" xfId="7413" hidden="1" xr:uid="{00000000-0005-0000-0000-000013730000}"/>
    <cellStyle name="40% - Accent3 10" xfId="7330" hidden="1" xr:uid="{00000000-0005-0000-0000-000014730000}"/>
    <cellStyle name="40% - Accent3 10" xfId="5557" hidden="1" xr:uid="{00000000-0005-0000-0000-000015730000}"/>
    <cellStyle name="40% - Accent3 10" xfId="5472" hidden="1" xr:uid="{00000000-0005-0000-0000-000016730000}"/>
    <cellStyle name="40% - Accent3 10" xfId="5380" hidden="1" xr:uid="{00000000-0005-0000-0000-000017730000}"/>
    <cellStyle name="40% - Accent3 10" xfId="4472" hidden="1" xr:uid="{00000000-0005-0000-0000-000018730000}"/>
    <cellStyle name="40% - Accent3 10" xfId="6137" hidden="1" xr:uid="{00000000-0005-0000-0000-000019730000}"/>
    <cellStyle name="40% - Accent3 10" xfId="5901" hidden="1" xr:uid="{00000000-0005-0000-0000-00001A730000}"/>
    <cellStyle name="40% - Accent3 10" xfId="3879" hidden="1" xr:uid="{00000000-0005-0000-0000-00001B730000}"/>
    <cellStyle name="40% - Accent3 10" xfId="3715" hidden="1" xr:uid="{00000000-0005-0000-0000-00001C730000}"/>
    <cellStyle name="40% - Accent3 10" xfId="3538" hidden="1" xr:uid="{00000000-0005-0000-0000-00001D730000}"/>
    <cellStyle name="40% - Accent3 10" xfId="2913" hidden="1" xr:uid="{00000000-0005-0000-0000-00001E730000}"/>
    <cellStyle name="40% - Accent3 10" xfId="4999" hidden="1" xr:uid="{00000000-0005-0000-0000-00001F730000}"/>
    <cellStyle name="40% - Accent3 10" xfId="5888" hidden="1" xr:uid="{00000000-0005-0000-0000-000020730000}"/>
    <cellStyle name="40% - Accent3 10" xfId="2237" hidden="1" xr:uid="{00000000-0005-0000-0000-000021730000}"/>
    <cellStyle name="40% - Accent3 10" xfId="2022" hidden="1" xr:uid="{00000000-0005-0000-0000-000022730000}"/>
    <cellStyle name="40% - Accent3 10" xfId="1854" hidden="1" xr:uid="{00000000-0005-0000-0000-000023730000}"/>
    <cellStyle name="40% - Accent3 10" xfId="1150" hidden="1" xr:uid="{00000000-0005-0000-0000-000024730000}"/>
    <cellStyle name="40% - Accent3 10" xfId="1018" hidden="1" xr:uid="{00000000-0005-0000-0000-000025730000}"/>
    <cellStyle name="40% - Accent3 10" xfId="879" hidden="1" xr:uid="{00000000-0005-0000-0000-000026730000}"/>
    <cellStyle name="40% - Accent3 10" xfId="13330" hidden="1" xr:uid="{00000000-0005-0000-0000-000027730000}"/>
    <cellStyle name="40% - Accent3 10" xfId="13409" hidden="1" xr:uid="{00000000-0005-0000-0000-000028730000}"/>
    <cellStyle name="40% - Accent3 10" xfId="13935" hidden="1" xr:uid="{00000000-0005-0000-0000-000029730000}"/>
    <cellStyle name="40% - Accent3 10" xfId="14009" hidden="1" xr:uid="{00000000-0005-0000-0000-00002A730000}"/>
    <cellStyle name="40% - Accent3 10" xfId="14085" hidden="1" xr:uid="{00000000-0005-0000-0000-00002B730000}"/>
    <cellStyle name="40% - Accent3 10" xfId="14163" hidden="1" xr:uid="{00000000-0005-0000-0000-00002C730000}"/>
    <cellStyle name="40% - Accent3 10" xfId="14748" hidden="1" xr:uid="{00000000-0005-0000-0000-00002D730000}"/>
    <cellStyle name="40% - Accent3 10" xfId="14824" hidden="1" xr:uid="{00000000-0005-0000-0000-00002E730000}"/>
    <cellStyle name="40% - Accent3 10" xfId="14903" hidden="1" xr:uid="{00000000-0005-0000-0000-00002F730000}"/>
    <cellStyle name="40% - Accent3 10" xfId="15161" hidden="1" xr:uid="{00000000-0005-0000-0000-000030730000}"/>
    <cellStyle name="40% - Accent3 10" xfId="14541" hidden="1" xr:uid="{00000000-0005-0000-0000-000031730000}"/>
    <cellStyle name="40% - Accent3 10" xfId="14595" hidden="1" xr:uid="{00000000-0005-0000-0000-000032730000}"/>
    <cellStyle name="40% - Accent3 10" xfId="15343" hidden="1" xr:uid="{00000000-0005-0000-0000-000033730000}"/>
    <cellStyle name="40% - Accent3 10" xfId="15419" hidden="1" xr:uid="{00000000-0005-0000-0000-000034730000}"/>
    <cellStyle name="40% - Accent3 10" xfId="15497" hidden="1" xr:uid="{00000000-0005-0000-0000-000035730000}"/>
    <cellStyle name="40% - Accent3 10" xfId="15719" hidden="1" xr:uid="{00000000-0005-0000-0000-000036730000}"/>
    <cellStyle name="40% - Accent3 10" xfId="15002" hidden="1" xr:uid="{00000000-0005-0000-0000-000037730000}"/>
    <cellStyle name="40% - Accent3 10" xfId="14603" hidden="1" xr:uid="{00000000-0005-0000-0000-000038730000}"/>
    <cellStyle name="40% - Accent3 10" xfId="15875" hidden="1" xr:uid="{00000000-0005-0000-0000-000039730000}"/>
    <cellStyle name="40% - Accent3 10" xfId="15951" hidden="1" xr:uid="{00000000-0005-0000-0000-00003A730000}"/>
    <cellStyle name="40% - Accent3 10" xfId="16029" hidden="1" xr:uid="{00000000-0005-0000-0000-00003B730000}"/>
    <cellStyle name="40% - Accent3 10" xfId="16212" hidden="1" xr:uid="{00000000-0005-0000-0000-00003C730000}"/>
    <cellStyle name="40% - Accent3 10" xfId="16288" hidden="1" xr:uid="{00000000-0005-0000-0000-00003D730000}"/>
    <cellStyle name="40% - Accent3 10" xfId="16366" hidden="1" xr:uid="{00000000-0005-0000-0000-00003E730000}"/>
    <cellStyle name="40% - Accent3 10" xfId="16549" hidden="1" xr:uid="{00000000-0005-0000-0000-00003F730000}"/>
    <cellStyle name="40% - Accent3 10" xfId="16625" hidden="1" xr:uid="{00000000-0005-0000-0000-000040730000}"/>
    <cellStyle name="40% - Accent3 10" xfId="16727" hidden="1" xr:uid="{00000000-0005-0000-0000-000041730000}"/>
    <cellStyle name="40% - Accent3 10" xfId="16801" hidden="1" xr:uid="{00000000-0005-0000-0000-000042730000}"/>
    <cellStyle name="40% - Accent3 10" xfId="16877" hidden="1" xr:uid="{00000000-0005-0000-0000-000043730000}"/>
    <cellStyle name="40% - Accent3 10" xfId="16955" hidden="1" xr:uid="{00000000-0005-0000-0000-000044730000}"/>
    <cellStyle name="40% - Accent3 10" xfId="17540" hidden="1" xr:uid="{00000000-0005-0000-0000-000045730000}"/>
    <cellStyle name="40% - Accent3 10" xfId="17616" hidden="1" xr:uid="{00000000-0005-0000-0000-000046730000}"/>
    <cellStyle name="40% - Accent3 10" xfId="17695" hidden="1" xr:uid="{00000000-0005-0000-0000-000047730000}"/>
    <cellStyle name="40% - Accent3 10" xfId="17953" hidden="1" xr:uid="{00000000-0005-0000-0000-000048730000}"/>
    <cellStyle name="40% - Accent3 10" xfId="17333" hidden="1" xr:uid="{00000000-0005-0000-0000-000049730000}"/>
    <cellStyle name="40% - Accent3 10" xfId="17387" hidden="1" xr:uid="{00000000-0005-0000-0000-00004A730000}"/>
    <cellStyle name="40% - Accent3 10" xfId="18135" hidden="1" xr:uid="{00000000-0005-0000-0000-00004B730000}"/>
    <cellStyle name="40% - Accent3 10" xfId="18211" hidden="1" xr:uid="{00000000-0005-0000-0000-00004C730000}"/>
    <cellStyle name="40% - Accent3 10" xfId="18289" hidden="1" xr:uid="{00000000-0005-0000-0000-00004D730000}"/>
    <cellStyle name="40% - Accent3 10" xfId="18511" hidden="1" xr:uid="{00000000-0005-0000-0000-00004E730000}"/>
    <cellStyle name="40% - Accent3 10" xfId="17794" hidden="1" xr:uid="{00000000-0005-0000-0000-00004F730000}"/>
    <cellStyle name="40% - Accent3 10" xfId="17395" hidden="1" xr:uid="{00000000-0005-0000-0000-000050730000}"/>
    <cellStyle name="40% - Accent3 10" xfId="18667" hidden="1" xr:uid="{00000000-0005-0000-0000-000051730000}"/>
    <cellStyle name="40% - Accent3 10" xfId="18743" hidden="1" xr:uid="{00000000-0005-0000-0000-000052730000}"/>
    <cellStyle name="40% - Accent3 10" xfId="18821" hidden="1" xr:uid="{00000000-0005-0000-0000-000053730000}"/>
    <cellStyle name="40% - Accent3 10" xfId="19004" hidden="1" xr:uid="{00000000-0005-0000-0000-000054730000}"/>
    <cellStyle name="40% - Accent3 10" xfId="19080" hidden="1" xr:uid="{00000000-0005-0000-0000-000055730000}"/>
    <cellStyle name="40% - Accent3 10" xfId="19158" hidden="1" xr:uid="{00000000-0005-0000-0000-000056730000}"/>
    <cellStyle name="40% - Accent3 10" xfId="19341" hidden="1" xr:uid="{00000000-0005-0000-0000-000057730000}"/>
    <cellStyle name="40% - Accent3 10" xfId="19417" hidden="1" xr:uid="{00000000-0005-0000-0000-000058730000}"/>
    <cellStyle name="40% - Accent3 10" xfId="13827" hidden="1" xr:uid="{00000000-0005-0000-0000-000059730000}"/>
    <cellStyle name="40% - Accent3 10" xfId="13753" hidden="1" xr:uid="{00000000-0005-0000-0000-00005A730000}"/>
    <cellStyle name="40% - Accent3 10" xfId="13673" hidden="1" xr:uid="{00000000-0005-0000-0000-00005B730000}"/>
    <cellStyle name="40% - Accent3 10" xfId="13590" hidden="1" xr:uid="{00000000-0005-0000-0000-00005C730000}"/>
    <cellStyle name="40% - Accent3 10" xfId="6419" hidden="1" xr:uid="{00000000-0005-0000-0000-00005D730000}"/>
    <cellStyle name="40% - Accent3 10" xfId="6227" hidden="1" xr:uid="{00000000-0005-0000-0000-00005E730000}"/>
    <cellStyle name="40% - Accent3 10" xfId="5969" hidden="1" xr:uid="{00000000-0005-0000-0000-00005F730000}"/>
    <cellStyle name="40% - Accent3 10" xfId="4894" hidden="1" xr:uid="{00000000-0005-0000-0000-000060730000}"/>
    <cellStyle name="40% - Accent3 10" xfId="6812" hidden="1" xr:uid="{00000000-0005-0000-0000-000061730000}"/>
    <cellStyle name="40% - Accent3 10" xfId="6756" hidden="1" xr:uid="{00000000-0005-0000-0000-000062730000}"/>
    <cellStyle name="40% - Accent3 10" xfId="4287" hidden="1" xr:uid="{00000000-0005-0000-0000-000063730000}"/>
    <cellStyle name="40% - Accent3 10" xfId="4101" hidden="1" xr:uid="{00000000-0005-0000-0000-000064730000}"/>
    <cellStyle name="40% - Accent3 10" xfId="4010" hidden="1" xr:uid="{00000000-0005-0000-0000-000065730000}"/>
    <cellStyle name="40% - Accent3 10" xfId="2992" hidden="1" xr:uid="{00000000-0005-0000-0000-000066730000}"/>
    <cellStyle name="40% - Accent3 10" xfId="5612" hidden="1" xr:uid="{00000000-0005-0000-0000-000067730000}"/>
    <cellStyle name="40% - Accent3 10" xfId="6747" hidden="1" xr:uid="{00000000-0005-0000-0000-000068730000}"/>
    <cellStyle name="40% - Accent3 10" xfId="2502" hidden="1" xr:uid="{00000000-0005-0000-0000-000069730000}"/>
    <cellStyle name="40% - Accent3 10" xfId="2402" hidden="1" xr:uid="{00000000-0005-0000-0000-00006A730000}"/>
    <cellStyle name="40% - Accent3 10" xfId="2218" hidden="1" xr:uid="{00000000-0005-0000-0000-00006B730000}"/>
    <cellStyle name="40% - Accent3 10" xfId="1250" hidden="1" xr:uid="{00000000-0005-0000-0000-00006C730000}"/>
    <cellStyle name="40% - Accent3 10" xfId="1143" hidden="1" xr:uid="{00000000-0005-0000-0000-00006D730000}"/>
    <cellStyle name="40% - Accent3 10" xfId="950" hidden="1" xr:uid="{00000000-0005-0000-0000-00006E730000}"/>
    <cellStyle name="40% - Accent3 10" xfId="19479" hidden="1" xr:uid="{00000000-0005-0000-0000-00006F730000}"/>
    <cellStyle name="40% - Accent3 10" xfId="19555" hidden="1" xr:uid="{00000000-0005-0000-0000-000070730000}"/>
    <cellStyle name="40% - Accent3 10" xfId="19657" hidden="1" xr:uid="{00000000-0005-0000-0000-000071730000}"/>
    <cellStyle name="40% - Accent3 10" xfId="19731" hidden="1" xr:uid="{00000000-0005-0000-0000-000072730000}"/>
    <cellStyle name="40% - Accent3 10" xfId="19807" hidden="1" xr:uid="{00000000-0005-0000-0000-000073730000}"/>
    <cellStyle name="40% - Accent3 10" xfId="19885" hidden="1" xr:uid="{00000000-0005-0000-0000-000074730000}"/>
    <cellStyle name="40% - Accent3 10" xfId="20470" hidden="1" xr:uid="{00000000-0005-0000-0000-000075730000}"/>
    <cellStyle name="40% - Accent3 10" xfId="20546" hidden="1" xr:uid="{00000000-0005-0000-0000-000076730000}"/>
    <cellStyle name="40% - Accent3 10" xfId="20625" hidden="1" xr:uid="{00000000-0005-0000-0000-000077730000}"/>
    <cellStyle name="40% - Accent3 10" xfId="20883" hidden="1" xr:uid="{00000000-0005-0000-0000-000078730000}"/>
    <cellStyle name="40% - Accent3 10" xfId="20263" hidden="1" xr:uid="{00000000-0005-0000-0000-000079730000}"/>
    <cellStyle name="40% - Accent3 10" xfId="20317" hidden="1" xr:uid="{00000000-0005-0000-0000-00007A730000}"/>
    <cellStyle name="40% - Accent3 10" xfId="21065" hidden="1" xr:uid="{00000000-0005-0000-0000-00007B730000}"/>
    <cellStyle name="40% - Accent3 10" xfId="21141" hidden="1" xr:uid="{00000000-0005-0000-0000-00007C730000}"/>
    <cellStyle name="40% - Accent3 10" xfId="21219" hidden="1" xr:uid="{00000000-0005-0000-0000-00007D730000}"/>
    <cellStyle name="40% - Accent3 10" xfId="21441" hidden="1" xr:uid="{00000000-0005-0000-0000-00007E730000}"/>
    <cellStyle name="40% - Accent3 10" xfId="20724" hidden="1" xr:uid="{00000000-0005-0000-0000-00007F730000}"/>
    <cellStyle name="40% - Accent3 10" xfId="20325" hidden="1" xr:uid="{00000000-0005-0000-0000-000080730000}"/>
    <cellStyle name="40% - Accent3 10" xfId="21597" hidden="1" xr:uid="{00000000-0005-0000-0000-000081730000}"/>
    <cellStyle name="40% - Accent3 10" xfId="21673" hidden="1" xr:uid="{00000000-0005-0000-0000-000082730000}"/>
    <cellStyle name="40% - Accent3 10" xfId="21751" hidden="1" xr:uid="{00000000-0005-0000-0000-000083730000}"/>
    <cellStyle name="40% - Accent3 10" xfId="21934" hidden="1" xr:uid="{00000000-0005-0000-0000-000084730000}"/>
    <cellStyle name="40% - Accent3 10" xfId="22010" hidden="1" xr:uid="{00000000-0005-0000-0000-000085730000}"/>
    <cellStyle name="40% - Accent3 10" xfId="22088" hidden="1" xr:uid="{00000000-0005-0000-0000-000086730000}"/>
    <cellStyle name="40% - Accent3 10" xfId="22271" hidden="1" xr:uid="{00000000-0005-0000-0000-000087730000}"/>
    <cellStyle name="40% - Accent3 10" xfId="22347" hidden="1" xr:uid="{00000000-0005-0000-0000-000088730000}"/>
    <cellStyle name="40% - Accent3 10" xfId="22449" hidden="1" xr:uid="{00000000-0005-0000-0000-000089730000}"/>
    <cellStyle name="40% - Accent3 10" xfId="22523" hidden="1" xr:uid="{00000000-0005-0000-0000-00008A730000}"/>
    <cellStyle name="40% - Accent3 10" xfId="22599" hidden="1" xr:uid="{00000000-0005-0000-0000-00008B730000}"/>
    <cellStyle name="40% - Accent3 10" xfId="22677" hidden="1" xr:uid="{00000000-0005-0000-0000-00008C730000}"/>
    <cellStyle name="40% - Accent3 10" xfId="23262" hidden="1" xr:uid="{00000000-0005-0000-0000-00008D730000}"/>
    <cellStyle name="40% - Accent3 10" xfId="23338" hidden="1" xr:uid="{00000000-0005-0000-0000-00008E730000}"/>
    <cellStyle name="40% - Accent3 10" xfId="23417" hidden="1" xr:uid="{00000000-0005-0000-0000-00008F730000}"/>
    <cellStyle name="40% - Accent3 10" xfId="23675" hidden="1" xr:uid="{00000000-0005-0000-0000-000090730000}"/>
    <cellStyle name="40% - Accent3 10" xfId="23055" hidden="1" xr:uid="{00000000-0005-0000-0000-000091730000}"/>
    <cellStyle name="40% - Accent3 10" xfId="23109" hidden="1" xr:uid="{00000000-0005-0000-0000-000092730000}"/>
    <cellStyle name="40% - Accent3 10" xfId="23857" hidden="1" xr:uid="{00000000-0005-0000-0000-000093730000}"/>
    <cellStyle name="40% - Accent3 10" xfId="23933" hidden="1" xr:uid="{00000000-0005-0000-0000-000094730000}"/>
    <cellStyle name="40% - Accent3 10" xfId="24011" hidden="1" xr:uid="{00000000-0005-0000-0000-000095730000}"/>
    <cellStyle name="40% - Accent3 10" xfId="24233" hidden="1" xr:uid="{00000000-0005-0000-0000-000096730000}"/>
    <cellStyle name="40% - Accent3 10" xfId="23516" hidden="1" xr:uid="{00000000-0005-0000-0000-000097730000}"/>
    <cellStyle name="40% - Accent3 10" xfId="23117" hidden="1" xr:uid="{00000000-0005-0000-0000-000098730000}"/>
    <cellStyle name="40% - Accent3 10" xfId="24389" hidden="1" xr:uid="{00000000-0005-0000-0000-000099730000}"/>
    <cellStyle name="40% - Accent3 10" xfId="24465" hidden="1" xr:uid="{00000000-0005-0000-0000-00009A730000}"/>
    <cellStyle name="40% - Accent3 10" xfId="24543" hidden="1" xr:uid="{00000000-0005-0000-0000-00009B730000}"/>
    <cellStyle name="40% - Accent3 10" xfId="24726" hidden="1" xr:uid="{00000000-0005-0000-0000-00009C730000}"/>
    <cellStyle name="40% - Accent3 10" xfId="24802" hidden="1" xr:uid="{00000000-0005-0000-0000-00009D730000}"/>
    <cellStyle name="40% - Accent3 10" xfId="24880" hidden="1" xr:uid="{00000000-0005-0000-0000-00009E730000}"/>
    <cellStyle name="40% - Accent3 10" xfId="25063" hidden="1" xr:uid="{00000000-0005-0000-0000-00009F730000}"/>
    <cellStyle name="40% - Accent3 10" xfId="25139" hidden="1" xr:uid="{00000000-0005-0000-0000-0000A0730000}"/>
    <cellStyle name="40% - Accent3 10" xfId="25252" hidden="1" xr:uid="{00000000-0005-0000-0000-0000A1730000}"/>
    <cellStyle name="40% - Accent3 10" xfId="25330" hidden="1" xr:uid="{00000000-0005-0000-0000-0000A2730000}"/>
    <cellStyle name="40% - Accent3 10" xfId="25415" hidden="1" xr:uid="{00000000-0005-0000-0000-0000A3730000}"/>
    <cellStyle name="40% - Accent3 10" xfId="25686" hidden="1" xr:uid="{00000000-0005-0000-0000-0000A4730000}"/>
    <cellStyle name="40% - Accent3 10" xfId="27048" hidden="1" xr:uid="{00000000-0005-0000-0000-0000A5730000}"/>
    <cellStyle name="40% - Accent3 10" xfId="27195" hidden="1" xr:uid="{00000000-0005-0000-0000-0000A6730000}"/>
    <cellStyle name="40% - Accent3 10" xfId="27374" hidden="1" xr:uid="{00000000-0005-0000-0000-0000A7730000}"/>
    <cellStyle name="40% - Accent3 10" xfId="28103" hidden="1" xr:uid="{00000000-0005-0000-0000-0000A8730000}"/>
    <cellStyle name="40% - Accent3 10" xfId="26641" hidden="1" xr:uid="{00000000-0005-0000-0000-0000A9730000}"/>
    <cellStyle name="40% - Accent3 10" xfId="26799" hidden="1" xr:uid="{00000000-0005-0000-0000-0000AA730000}"/>
    <cellStyle name="40% - Accent3 10" xfId="28591" hidden="1" xr:uid="{00000000-0005-0000-0000-0000AB730000}"/>
    <cellStyle name="40% - Accent3 10" xfId="28736" hidden="1" xr:uid="{00000000-0005-0000-0000-0000AC730000}"/>
    <cellStyle name="40% - Accent3 10" xfId="28895" hidden="1" xr:uid="{00000000-0005-0000-0000-0000AD730000}"/>
    <cellStyle name="40% - Accent3 10" xfId="29744" hidden="1" xr:uid="{00000000-0005-0000-0000-0000AE730000}"/>
    <cellStyle name="40% - Accent3 10" xfId="27667" hidden="1" xr:uid="{00000000-0005-0000-0000-0000AF730000}"/>
    <cellStyle name="40% - Accent3 10" xfId="26809" hidden="1" xr:uid="{00000000-0005-0000-0000-0000B0730000}"/>
    <cellStyle name="40% - Accent3 10" xfId="30103" hidden="1" xr:uid="{00000000-0005-0000-0000-0000B1730000}"/>
    <cellStyle name="40% - Accent3 10" xfId="30202" hidden="1" xr:uid="{00000000-0005-0000-0000-0000B2730000}"/>
    <cellStyle name="40% - Accent3 10" xfId="30397" hidden="1" xr:uid="{00000000-0005-0000-0000-0000B3730000}"/>
    <cellStyle name="40% - Accent3 10" xfId="31096" hidden="1" xr:uid="{00000000-0005-0000-0000-0000B4730000}"/>
    <cellStyle name="40% - Accent3 10" xfId="31243" hidden="1" xr:uid="{00000000-0005-0000-0000-0000B5730000}"/>
    <cellStyle name="40% - Accent3 10" xfId="31423" hidden="1" xr:uid="{00000000-0005-0000-0000-0000B6730000}"/>
    <cellStyle name="40% - Accent3 10" xfId="32110" hidden="1" xr:uid="{00000000-0005-0000-0000-0000B7730000}"/>
    <cellStyle name="40% - Accent3 10" xfId="32220" hidden="1" xr:uid="{00000000-0005-0000-0000-0000B8730000}"/>
    <cellStyle name="40% - Accent3 10" xfId="32908" hidden="1" xr:uid="{00000000-0005-0000-0000-0000B9730000}"/>
    <cellStyle name="40% - Accent3 10" xfId="32982" hidden="1" xr:uid="{00000000-0005-0000-0000-0000BA730000}"/>
    <cellStyle name="40% - Accent3 10" xfId="33058" hidden="1" xr:uid="{00000000-0005-0000-0000-0000BB730000}"/>
    <cellStyle name="40% - Accent3 10" xfId="33136" hidden="1" xr:uid="{00000000-0005-0000-0000-0000BC730000}"/>
    <cellStyle name="40% - Accent3 10" xfId="33721" hidden="1" xr:uid="{00000000-0005-0000-0000-0000BD730000}"/>
    <cellStyle name="40% - Accent3 10" xfId="33797" hidden="1" xr:uid="{00000000-0005-0000-0000-0000BE730000}"/>
    <cellStyle name="40% - Accent3 10" xfId="33876" hidden="1" xr:uid="{00000000-0005-0000-0000-0000BF730000}"/>
    <cellStyle name="40% - Accent3 10" xfId="34134" hidden="1" xr:uid="{00000000-0005-0000-0000-0000C0730000}"/>
    <cellStyle name="40% - Accent3 10" xfId="33514" hidden="1" xr:uid="{00000000-0005-0000-0000-0000C1730000}"/>
    <cellStyle name="40% - Accent3 10" xfId="33568" hidden="1" xr:uid="{00000000-0005-0000-0000-0000C2730000}"/>
    <cellStyle name="40% - Accent3 10" xfId="34316" hidden="1" xr:uid="{00000000-0005-0000-0000-0000C3730000}"/>
    <cellStyle name="40% - Accent3 10" xfId="34392" hidden="1" xr:uid="{00000000-0005-0000-0000-0000C4730000}"/>
    <cellStyle name="40% - Accent3 10" xfId="34470" hidden="1" xr:uid="{00000000-0005-0000-0000-0000C5730000}"/>
    <cellStyle name="40% - Accent3 10" xfId="34692" hidden="1" xr:uid="{00000000-0005-0000-0000-0000C6730000}"/>
    <cellStyle name="40% - Accent3 10" xfId="33975" hidden="1" xr:uid="{00000000-0005-0000-0000-0000C7730000}"/>
    <cellStyle name="40% - Accent3 10" xfId="33576" hidden="1" xr:uid="{00000000-0005-0000-0000-0000C8730000}"/>
    <cellStyle name="40% - Accent3 10" xfId="34848" hidden="1" xr:uid="{00000000-0005-0000-0000-0000C9730000}"/>
    <cellStyle name="40% - Accent3 10" xfId="34924" hidden="1" xr:uid="{00000000-0005-0000-0000-0000CA730000}"/>
    <cellStyle name="40% - Accent3 10" xfId="35002" hidden="1" xr:uid="{00000000-0005-0000-0000-0000CB730000}"/>
    <cellStyle name="40% - Accent3 10" xfId="35185" hidden="1" xr:uid="{00000000-0005-0000-0000-0000CC730000}"/>
    <cellStyle name="40% - Accent3 10" xfId="35261" hidden="1" xr:uid="{00000000-0005-0000-0000-0000CD730000}"/>
    <cellStyle name="40% - Accent3 10" xfId="35339" hidden="1" xr:uid="{00000000-0005-0000-0000-0000CE730000}"/>
    <cellStyle name="40% - Accent3 10" xfId="35522" hidden="1" xr:uid="{00000000-0005-0000-0000-0000CF730000}"/>
    <cellStyle name="40% - Accent3 10" xfId="35598" hidden="1" xr:uid="{00000000-0005-0000-0000-0000D0730000}"/>
    <cellStyle name="40% - Accent3 10" xfId="35700" hidden="1" xr:uid="{00000000-0005-0000-0000-0000D1730000}"/>
    <cellStyle name="40% - Accent3 10" xfId="35774" hidden="1" xr:uid="{00000000-0005-0000-0000-0000D2730000}"/>
    <cellStyle name="40% - Accent3 10" xfId="35850" hidden="1" xr:uid="{00000000-0005-0000-0000-0000D3730000}"/>
    <cellStyle name="40% - Accent3 10" xfId="35928" hidden="1" xr:uid="{00000000-0005-0000-0000-0000D4730000}"/>
    <cellStyle name="40% - Accent3 10" xfId="36513" hidden="1" xr:uid="{00000000-0005-0000-0000-0000D5730000}"/>
    <cellStyle name="40% - Accent3 10" xfId="36589" hidden="1" xr:uid="{00000000-0005-0000-0000-0000D6730000}"/>
    <cellStyle name="40% - Accent3 10" xfId="36668" hidden="1" xr:uid="{00000000-0005-0000-0000-0000D7730000}"/>
    <cellStyle name="40% - Accent3 10" xfId="36926" hidden="1" xr:uid="{00000000-0005-0000-0000-0000D8730000}"/>
    <cellStyle name="40% - Accent3 10" xfId="36306" hidden="1" xr:uid="{00000000-0005-0000-0000-0000D9730000}"/>
    <cellStyle name="40% - Accent3 10" xfId="36360" hidden="1" xr:uid="{00000000-0005-0000-0000-0000DA730000}"/>
    <cellStyle name="40% - Accent3 10" xfId="37108" hidden="1" xr:uid="{00000000-0005-0000-0000-0000DB730000}"/>
    <cellStyle name="40% - Accent3 10" xfId="37184" hidden="1" xr:uid="{00000000-0005-0000-0000-0000DC730000}"/>
    <cellStyle name="40% - Accent3 10" xfId="37262" hidden="1" xr:uid="{00000000-0005-0000-0000-0000DD730000}"/>
    <cellStyle name="40% - Accent3 10" xfId="37484" hidden="1" xr:uid="{00000000-0005-0000-0000-0000DE730000}"/>
    <cellStyle name="40% - Accent3 10" xfId="36767" hidden="1" xr:uid="{00000000-0005-0000-0000-0000DF730000}"/>
    <cellStyle name="40% - Accent3 10" xfId="36368" hidden="1" xr:uid="{00000000-0005-0000-0000-0000E0730000}"/>
    <cellStyle name="40% - Accent3 10" xfId="37640" hidden="1" xr:uid="{00000000-0005-0000-0000-0000E1730000}"/>
    <cellStyle name="40% - Accent3 10" xfId="37716" hidden="1" xr:uid="{00000000-0005-0000-0000-0000E2730000}"/>
    <cellStyle name="40% - Accent3 10" xfId="37794" hidden="1" xr:uid="{00000000-0005-0000-0000-0000E3730000}"/>
    <cellStyle name="40% - Accent3 10" xfId="37977" hidden="1" xr:uid="{00000000-0005-0000-0000-0000E4730000}"/>
    <cellStyle name="40% - Accent3 10" xfId="38053" hidden="1" xr:uid="{00000000-0005-0000-0000-0000E5730000}"/>
    <cellStyle name="40% - Accent3 10" xfId="38131" hidden="1" xr:uid="{00000000-0005-0000-0000-0000E6730000}"/>
    <cellStyle name="40% - Accent3 10" xfId="38314" hidden="1" xr:uid="{00000000-0005-0000-0000-0000E7730000}"/>
    <cellStyle name="40% - Accent3 10" xfId="38390" hidden="1" xr:uid="{00000000-0005-0000-0000-0000E8730000}"/>
    <cellStyle name="40% - Accent3 10" xfId="32695" hidden="1" xr:uid="{00000000-0005-0000-0000-0000E9730000}"/>
    <cellStyle name="40% - Accent3 10" xfId="32621" hidden="1" xr:uid="{00000000-0005-0000-0000-0000EA730000}"/>
    <cellStyle name="40% - Accent3 10" xfId="32541" hidden="1" xr:uid="{00000000-0005-0000-0000-0000EB730000}"/>
    <cellStyle name="40% - Accent3 10" xfId="32458" hidden="1" xr:uid="{00000000-0005-0000-0000-0000EC730000}"/>
    <cellStyle name="40% - Accent3 10" xfId="30685" hidden="1" xr:uid="{00000000-0005-0000-0000-0000ED730000}"/>
    <cellStyle name="40% - Accent3 10" xfId="30600" hidden="1" xr:uid="{00000000-0005-0000-0000-0000EE730000}"/>
    <cellStyle name="40% - Accent3 10" xfId="30508" hidden="1" xr:uid="{00000000-0005-0000-0000-0000EF730000}"/>
    <cellStyle name="40% - Accent3 10" xfId="29600" hidden="1" xr:uid="{00000000-0005-0000-0000-0000F0730000}"/>
    <cellStyle name="40% - Accent3 10" xfId="31265" hidden="1" xr:uid="{00000000-0005-0000-0000-0000F1730000}"/>
    <cellStyle name="40% - Accent3 10" xfId="31029" hidden="1" xr:uid="{00000000-0005-0000-0000-0000F2730000}"/>
    <cellStyle name="40% - Accent3 10" xfId="29007" hidden="1" xr:uid="{00000000-0005-0000-0000-0000F3730000}"/>
    <cellStyle name="40% - Accent3 10" xfId="28843" hidden="1" xr:uid="{00000000-0005-0000-0000-0000F4730000}"/>
    <cellStyle name="40% - Accent3 10" xfId="28666" hidden="1" xr:uid="{00000000-0005-0000-0000-0000F5730000}"/>
    <cellStyle name="40% - Accent3 10" xfId="28041" hidden="1" xr:uid="{00000000-0005-0000-0000-0000F6730000}"/>
    <cellStyle name="40% - Accent3 10" xfId="30127" hidden="1" xr:uid="{00000000-0005-0000-0000-0000F7730000}"/>
    <cellStyle name="40% - Accent3 10" xfId="31016" hidden="1" xr:uid="{00000000-0005-0000-0000-0000F8730000}"/>
    <cellStyle name="40% - Accent3 10" xfId="27365" hidden="1" xr:uid="{00000000-0005-0000-0000-0000F9730000}"/>
    <cellStyle name="40% - Accent3 10" xfId="27150" hidden="1" xr:uid="{00000000-0005-0000-0000-0000FA730000}"/>
    <cellStyle name="40% - Accent3 10" xfId="26982" hidden="1" xr:uid="{00000000-0005-0000-0000-0000FB730000}"/>
    <cellStyle name="40% - Accent3 10" xfId="26278" hidden="1" xr:uid="{00000000-0005-0000-0000-0000FC730000}"/>
    <cellStyle name="40% - Accent3 10" xfId="26146" hidden="1" xr:uid="{00000000-0005-0000-0000-0000FD730000}"/>
    <cellStyle name="40% - Accent3 10" xfId="26007" hidden="1" xr:uid="{00000000-0005-0000-0000-0000FE730000}"/>
    <cellStyle name="40% - Accent3 10" xfId="38458" hidden="1" xr:uid="{00000000-0005-0000-0000-0000FF730000}"/>
    <cellStyle name="40% - Accent3 10" xfId="38537" hidden="1" xr:uid="{00000000-0005-0000-0000-000000740000}"/>
    <cellStyle name="40% - Accent3 10" xfId="39063" hidden="1" xr:uid="{00000000-0005-0000-0000-000001740000}"/>
    <cellStyle name="40% - Accent3 10" xfId="39137" hidden="1" xr:uid="{00000000-0005-0000-0000-000002740000}"/>
    <cellStyle name="40% - Accent3 10" xfId="39213" hidden="1" xr:uid="{00000000-0005-0000-0000-000003740000}"/>
    <cellStyle name="40% - Accent3 10" xfId="39291" hidden="1" xr:uid="{00000000-0005-0000-0000-000004740000}"/>
    <cellStyle name="40% - Accent3 10" xfId="39876" hidden="1" xr:uid="{00000000-0005-0000-0000-000005740000}"/>
    <cellStyle name="40% - Accent3 10" xfId="39952" hidden="1" xr:uid="{00000000-0005-0000-0000-000006740000}"/>
    <cellStyle name="40% - Accent3 10" xfId="40031" hidden="1" xr:uid="{00000000-0005-0000-0000-000007740000}"/>
    <cellStyle name="40% - Accent3 10" xfId="40289" hidden="1" xr:uid="{00000000-0005-0000-0000-000008740000}"/>
    <cellStyle name="40% - Accent3 10" xfId="39669" hidden="1" xr:uid="{00000000-0005-0000-0000-000009740000}"/>
    <cellStyle name="40% - Accent3 10" xfId="39723" hidden="1" xr:uid="{00000000-0005-0000-0000-00000A740000}"/>
    <cellStyle name="40% - Accent3 10" xfId="40471" hidden="1" xr:uid="{00000000-0005-0000-0000-00000B740000}"/>
    <cellStyle name="40% - Accent3 10" xfId="40547" hidden="1" xr:uid="{00000000-0005-0000-0000-00000C740000}"/>
    <cellStyle name="40% - Accent3 10" xfId="40625" hidden="1" xr:uid="{00000000-0005-0000-0000-00000D740000}"/>
    <cellStyle name="40% - Accent3 10" xfId="40847" hidden="1" xr:uid="{00000000-0005-0000-0000-00000E740000}"/>
    <cellStyle name="40% - Accent3 10" xfId="40130" hidden="1" xr:uid="{00000000-0005-0000-0000-00000F740000}"/>
    <cellStyle name="40% - Accent3 10" xfId="39731" hidden="1" xr:uid="{00000000-0005-0000-0000-000010740000}"/>
    <cellStyle name="40% - Accent3 10" xfId="41003" hidden="1" xr:uid="{00000000-0005-0000-0000-000011740000}"/>
    <cellStyle name="40% - Accent3 10" xfId="41079" hidden="1" xr:uid="{00000000-0005-0000-0000-000012740000}"/>
    <cellStyle name="40% - Accent3 10" xfId="41157" hidden="1" xr:uid="{00000000-0005-0000-0000-000013740000}"/>
    <cellStyle name="40% - Accent3 10" xfId="41340" hidden="1" xr:uid="{00000000-0005-0000-0000-000014740000}"/>
    <cellStyle name="40% - Accent3 10" xfId="41416" hidden="1" xr:uid="{00000000-0005-0000-0000-000015740000}"/>
    <cellStyle name="40% - Accent3 10" xfId="41494" hidden="1" xr:uid="{00000000-0005-0000-0000-000016740000}"/>
    <cellStyle name="40% - Accent3 10" xfId="41677" hidden="1" xr:uid="{00000000-0005-0000-0000-000017740000}"/>
    <cellStyle name="40% - Accent3 10" xfId="41753" hidden="1" xr:uid="{00000000-0005-0000-0000-000018740000}"/>
    <cellStyle name="40% - Accent3 10" xfId="41855" hidden="1" xr:uid="{00000000-0005-0000-0000-000019740000}"/>
    <cellStyle name="40% - Accent3 10" xfId="41929" hidden="1" xr:uid="{00000000-0005-0000-0000-00001A740000}"/>
    <cellStyle name="40% - Accent3 10" xfId="42005" hidden="1" xr:uid="{00000000-0005-0000-0000-00001B740000}"/>
    <cellStyle name="40% - Accent3 10" xfId="42083" hidden="1" xr:uid="{00000000-0005-0000-0000-00001C740000}"/>
    <cellStyle name="40% - Accent3 10" xfId="42668" hidden="1" xr:uid="{00000000-0005-0000-0000-00001D740000}"/>
    <cellStyle name="40% - Accent3 10" xfId="42744" hidden="1" xr:uid="{00000000-0005-0000-0000-00001E740000}"/>
    <cellStyle name="40% - Accent3 10" xfId="42823" hidden="1" xr:uid="{00000000-0005-0000-0000-00001F740000}"/>
    <cellStyle name="40% - Accent3 10" xfId="43081" hidden="1" xr:uid="{00000000-0005-0000-0000-000020740000}"/>
    <cellStyle name="40% - Accent3 10" xfId="42461" hidden="1" xr:uid="{00000000-0005-0000-0000-000021740000}"/>
    <cellStyle name="40% - Accent3 10" xfId="42515" hidden="1" xr:uid="{00000000-0005-0000-0000-000022740000}"/>
    <cellStyle name="40% - Accent3 10" xfId="43263" hidden="1" xr:uid="{00000000-0005-0000-0000-000023740000}"/>
    <cellStyle name="40% - Accent3 10" xfId="43339" hidden="1" xr:uid="{00000000-0005-0000-0000-000024740000}"/>
    <cellStyle name="40% - Accent3 10" xfId="43417" hidden="1" xr:uid="{00000000-0005-0000-0000-000025740000}"/>
    <cellStyle name="40% - Accent3 10" xfId="43639" hidden="1" xr:uid="{00000000-0005-0000-0000-000026740000}"/>
    <cellStyle name="40% - Accent3 10" xfId="42922" hidden="1" xr:uid="{00000000-0005-0000-0000-000027740000}"/>
    <cellStyle name="40% - Accent3 10" xfId="42523" hidden="1" xr:uid="{00000000-0005-0000-0000-000028740000}"/>
    <cellStyle name="40% - Accent3 10" xfId="43795" hidden="1" xr:uid="{00000000-0005-0000-0000-000029740000}"/>
    <cellStyle name="40% - Accent3 10" xfId="43871" hidden="1" xr:uid="{00000000-0005-0000-0000-00002A740000}"/>
    <cellStyle name="40% - Accent3 10" xfId="43949" hidden="1" xr:uid="{00000000-0005-0000-0000-00002B740000}"/>
    <cellStyle name="40% - Accent3 10" xfId="44132" hidden="1" xr:uid="{00000000-0005-0000-0000-00002C740000}"/>
    <cellStyle name="40% - Accent3 10" xfId="44208" hidden="1" xr:uid="{00000000-0005-0000-0000-00002D740000}"/>
    <cellStyle name="40% - Accent3 10" xfId="44286" hidden="1" xr:uid="{00000000-0005-0000-0000-00002E740000}"/>
    <cellStyle name="40% - Accent3 10" xfId="44469" hidden="1" xr:uid="{00000000-0005-0000-0000-00002F740000}"/>
    <cellStyle name="40% - Accent3 10" xfId="44545" hidden="1" xr:uid="{00000000-0005-0000-0000-000030740000}"/>
    <cellStyle name="40% - Accent3 10" xfId="38955" hidden="1" xr:uid="{00000000-0005-0000-0000-000031740000}"/>
    <cellStyle name="40% - Accent3 10" xfId="38881" hidden="1" xr:uid="{00000000-0005-0000-0000-000032740000}"/>
    <cellStyle name="40% - Accent3 10" xfId="38801" hidden="1" xr:uid="{00000000-0005-0000-0000-000033740000}"/>
    <cellStyle name="40% - Accent3 10" xfId="38718" hidden="1" xr:uid="{00000000-0005-0000-0000-000034740000}"/>
    <cellStyle name="40% - Accent3 10" xfId="31547" hidden="1" xr:uid="{00000000-0005-0000-0000-000035740000}"/>
    <cellStyle name="40% - Accent3 10" xfId="31355" hidden="1" xr:uid="{00000000-0005-0000-0000-000036740000}"/>
    <cellStyle name="40% - Accent3 10" xfId="31097" hidden="1" xr:uid="{00000000-0005-0000-0000-000037740000}"/>
    <cellStyle name="40% - Accent3 10" xfId="30022" hidden="1" xr:uid="{00000000-0005-0000-0000-000038740000}"/>
    <cellStyle name="40% - Accent3 10" xfId="31940" hidden="1" xr:uid="{00000000-0005-0000-0000-000039740000}"/>
    <cellStyle name="40% - Accent3 10" xfId="31884" hidden="1" xr:uid="{00000000-0005-0000-0000-00003A740000}"/>
    <cellStyle name="40% - Accent3 10" xfId="29415" hidden="1" xr:uid="{00000000-0005-0000-0000-00003B740000}"/>
    <cellStyle name="40% - Accent3 10" xfId="29229" hidden="1" xr:uid="{00000000-0005-0000-0000-00003C740000}"/>
    <cellStyle name="40% - Accent3 10" xfId="29138" hidden="1" xr:uid="{00000000-0005-0000-0000-00003D740000}"/>
    <cellStyle name="40% - Accent3 10" xfId="28120" hidden="1" xr:uid="{00000000-0005-0000-0000-00003E740000}"/>
    <cellStyle name="40% - Accent3 10" xfId="30740" hidden="1" xr:uid="{00000000-0005-0000-0000-00003F740000}"/>
    <cellStyle name="40% - Accent3 10" xfId="31875" hidden="1" xr:uid="{00000000-0005-0000-0000-000040740000}"/>
    <cellStyle name="40% - Accent3 10" xfId="27630" hidden="1" xr:uid="{00000000-0005-0000-0000-000041740000}"/>
    <cellStyle name="40% - Accent3 10" xfId="27530" hidden="1" xr:uid="{00000000-0005-0000-0000-000042740000}"/>
    <cellStyle name="40% - Accent3 10" xfId="27346" hidden="1" xr:uid="{00000000-0005-0000-0000-000043740000}"/>
    <cellStyle name="40% - Accent3 10" xfId="26378" hidden="1" xr:uid="{00000000-0005-0000-0000-000044740000}"/>
    <cellStyle name="40% - Accent3 10" xfId="26271" hidden="1" xr:uid="{00000000-0005-0000-0000-000045740000}"/>
    <cellStyle name="40% - Accent3 10" xfId="26078" hidden="1" xr:uid="{00000000-0005-0000-0000-000046740000}"/>
    <cellStyle name="40% - Accent3 10" xfId="44607" hidden="1" xr:uid="{00000000-0005-0000-0000-000047740000}"/>
    <cellStyle name="40% - Accent3 10" xfId="44683" hidden="1" xr:uid="{00000000-0005-0000-0000-000048740000}"/>
    <cellStyle name="40% - Accent3 10" xfId="44785" hidden="1" xr:uid="{00000000-0005-0000-0000-000049740000}"/>
    <cellStyle name="40% - Accent3 10" xfId="44859" hidden="1" xr:uid="{00000000-0005-0000-0000-00004A740000}"/>
    <cellStyle name="40% - Accent3 10" xfId="44935" hidden="1" xr:uid="{00000000-0005-0000-0000-00004B740000}"/>
    <cellStyle name="40% - Accent3 10" xfId="45013" hidden="1" xr:uid="{00000000-0005-0000-0000-00004C740000}"/>
    <cellStyle name="40% - Accent3 10" xfId="45598" hidden="1" xr:uid="{00000000-0005-0000-0000-00004D740000}"/>
    <cellStyle name="40% - Accent3 10" xfId="45674" hidden="1" xr:uid="{00000000-0005-0000-0000-00004E740000}"/>
    <cellStyle name="40% - Accent3 10" xfId="45753" hidden="1" xr:uid="{00000000-0005-0000-0000-00004F740000}"/>
    <cellStyle name="40% - Accent3 10" xfId="46011" hidden="1" xr:uid="{00000000-0005-0000-0000-000050740000}"/>
    <cellStyle name="40% - Accent3 10" xfId="45391" hidden="1" xr:uid="{00000000-0005-0000-0000-000051740000}"/>
    <cellStyle name="40% - Accent3 10" xfId="45445" hidden="1" xr:uid="{00000000-0005-0000-0000-000052740000}"/>
    <cellStyle name="40% - Accent3 10" xfId="46193" hidden="1" xr:uid="{00000000-0005-0000-0000-000053740000}"/>
    <cellStyle name="40% - Accent3 10" xfId="46269" hidden="1" xr:uid="{00000000-0005-0000-0000-000054740000}"/>
    <cellStyle name="40% - Accent3 10" xfId="46347" hidden="1" xr:uid="{00000000-0005-0000-0000-000055740000}"/>
    <cellStyle name="40% - Accent3 10" xfId="46569" hidden="1" xr:uid="{00000000-0005-0000-0000-000056740000}"/>
    <cellStyle name="40% - Accent3 10" xfId="45852" hidden="1" xr:uid="{00000000-0005-0000-0000-000057740000}"/>
    <cellStyle name="40% - Accent3 10" xfId="45453" hidden="1" xr:uid="{00000000-0005-0000-0000-000058740000}"/>
    <cellStyle name="40% - Accent3 10" xfId="46725" hidden="1" xr:uid="{00000000-0005-0000-0000-000059740000}"/>
    <cellStyle name="40% - Accent3 10" xfId="46801" hidden="1" xr:uid="{00000000-0005-0000-0000-00005A740000}"/>
    <cellStyle name="40% - Accent3 10" xfId="46879" hidden="1" xr:uid="{00000000-0005-0000-0000-00005B740000}"/>
    <cellStyle name="40% - Accent3 10" xfId="47062" hidden="1" xr:uid="{00000000-0005-0000-0000-00005C740000}"/>
    <cellStyle name="40% - Accent3 10" xfId="47138" hidden="1" xr:uid="{00000000-0005-0000-0000-00005D740000}"/>
    <cellStyle name="40% - Accent3 10" xfId="47216" hidden="1" xr:uid="{00000000-0005-0000-0000-00005E740000}"/>
    <cellStyle name="40% - Accent3 10" xfId="47399" hidden="1" xr:uid="{00000000-0005-0000-0000-00005F740000}"/>
    <cellStyle name="40% - Accent3 10" xfId="47475" hidden="1" xr:uid="{00000000-0005-0000-0000-000060740000}"/>
    <cellStyle name="40% - Accent3 10" xfId="47577" hidden="1" xr:uid="{00000000-0005-0000-0000-000061740000}"/>
    <cellStyle name="40% - Accent3 10" xfId="47651" hidden="1" xr:uid="{00000000-0005-0000-0000-000062740000}"/>
    <cellStyle name="40% - Accent3 10" xfId="47727" hidden="1" xr:uid="{00000000-0005-0000-0000-000063740000}"/>
    <cellStyle name="40% - Accent3 10" xfId="47805" hidden="1" xr:uid="{00000000-0005-0000-0000-000064740000}"/>
    <cellStyle name="40% - Accent3 10" xfId="48390" hidden="1" xr:uid="{00000000-0005-0000-0000-000065740000}"/>
    <cellStyle name="40% - Accent3 10" xfId="48466" hidden="1" xr:uid="{00000000-0005-0000-0000-000066740000}"/>
    <cellStyle name="40% - Accent3 10" xfId="48545" hidden="1" xr:uid="{00000000-0005-0000-0000-000067740000}"/>
    <cellStyle name="40% - Accent3 10" xfId="48803" hidden="1" xr:uid="{00000000-0005-0000-0000-000068740000}"/>
    <cellStyle name="40% - Accent3 10" xfId="48183" hidden="1" xr:uid="{00000000-0005-0000-0000-000069740000}"/>
    <cellStyle name="40% - Accent3 10" xfId="48237" hidden="1" xr:uid="{00000000-0005-0000-0000-00006A740000}"/>
    <cellStyle name="40% - Accent3 10" xfId="48985" hidden="1" xr:uid="{00000000-0005-0000-0000-00006B740000}"/>
    <cellStyle name="40% - Accent3 10" xfId="49061" hidden="1" xr:uid="{00000000-0005-0000-0000-00006C740000}"/>
    <cellStyle name="40% - Accent3 10" xfId="49139" hidden="1" xr:uid="{00000000-0005-0000-0000-00006D740000}"/>
    <cellStyle name="40% - Accent3 10" xfId="49361" hidden="1" xr:uid="{00000000-0005-0000-0000-00006E740000}"/>
    <cellStyle name="40% - Accent3 10" xfId="48644" hidden="1" xr:uid="{00000000-0005-0000-0000-00006F740000}"/>
    <cellStyle name="40% - Accent3 10" xfId="48245" hidden="1" xr:uid="{00000000-0005-0000-0000-000070740000}"/>
    <cellStyle name="40% - Accent3 10" xfId="49517" hidden="1" xr:uid="{00000000-0005-0000-0000-000071740000}"/>
    <cellStyle name="40% - Accent3 10" xfId="49593" hidden="1" xr:uid="{00000000-0005-0000-0000-000072740000}"/>
    <cellStyle name="40% - Accent3 10" xfId="49671" hidden="1" xr:uid="{00000000-0005-0000-0000-000073740000}"/>
    <cellStyle name="40% - Accent3 10" xfId="49854" hidden="1" xr:uid="{00000000-0005-0000-0000-000074740000}"/>
    <cellStyle name="40% - Accent3 10" xfId="49930" hidden="1" xr:uid="{00000000-0005-0000-0000-000075740000}"/>
    <cellStyle name="40% - Accent3 10" xfId="50008" hidden="1" xr:uid="{00000000-0005-0000-0000-000076740000}"/>
    <cellStyle name="40% - Accent3 10" xfId="50191" hidden="1" xr:uid="{00000000-0005-0000-0000-000077740000}"/>
    <cellStyle name="40% - Accent3 10" xfId="50267" hidden="1" xr:uid="{00000000-0005-0000-0000-000078740000}"/>
    <cellStyle name="40% - Accent3 11" xfId="137" hidden="1" xr:uid="{00000000-0005-0000-0000-000079740000}"/>
    <cellStyle name="40% - Accent3 11" xfId="215" hidden="1" xr:uid="{00000000-0005-0000-0000-00007A740000}"/>
    <cellStyle name="40% - Accent3 11" xfId="323" hidden="1" xr:uid="{00000000-0005-0000-0000-00007B740000}"/>
    <cellStyle name="40% - Accent3 11" xfId="572" hidden="1" xr:uid="{00000000-0005-0000-0000-00007C740000}"/>
    <cellStyle name="40% - Accent3 11" xfId="1934" hidden="1" xr:uid="{00000000-0005-0000-0000-00007D740000}"/>
    <cellStyle name="40% - Accent3 11" xfId="2083" hidden="1" xr:uid="{00000000-0005-0000-0000-00007E740000}"/>
    <cellStyle name="40% - Accent3 11" xfId="2269" hidden="1" xr:uid="{00000000-0005-0000-0000-00007F740000}"/>
    <cellStyle name="40% - Accent3 11" xfId="1679" hidden="1" xr:uid="{00000000-0005-0000-0000-000080740000}"/>
    <cellStyle name="40% - Accent3 11" xfId="1521" hidden="1" xr:uid="{00000000-0005-0000-0000-000081740000}"/>
    <cellStyle name="40% - Accent3 11" xfId="1481" hidden="1" xr:uid="{00000000-0005-0000-0000-000082740000}"/>
    <cellStyle name="40% - Accent3 11" xfId="3488" hidden="1" xr:uid="{00000000-0005-0000-0000-000083740000}"/>
    <cellStyle name="40% - Accent3 11" xfId="3623" hidden="1" xr:uid="{00000000-0005-0000-0000-000084740000}"/>
    <cellStyle name="40% - Accent3 11" xfId="3782" hidden="1" xr:uid="{00000000-0005-0000-0000-000085740000}"/>
    <cellStyle name="40% - Accent3 11" xfId="1298" hidden="1" xr:uid="{00000000-0005-0000-0000-000086740000}"/>
    <cellStyle name="40% - Accent3 11" xfId="2352" hidden="1" xr:uid="{00000000-0005-0000-0000-000087740000}"/>
    <cellStyle name="40% - Accent3 11" xfId="2313" hidden="1" xr:uid="{00000000-0005-0000-0000-000088740000}"/>
    <cellStyle name="40% - Accent3 11" xfId="4990" hidden="1" xr:uid="{00000000-0005-0000-0000-000089740000}"/>
    <cellStyle name="40% - Accent3 11" xfId="5088" hidden="1" xr:uid="{00000000-0005-0000-0000-00008A740000}"/>
    <cellStyle name="40% - Accent3 11" xfId="5282" hidden="1" xr:uid="{00000000-0005-0000-0000-00008B740000}"/>
    <cellStyle name="40% - Accent3 11" xfId="5991" hidden="1" xr:uid="{00000000-0005-0000-0000-00008C740000}"/>
    <cellStyle name="40% - Accent3 11" xfId="6136" hidden="1" xr:uid="{00000000-0005-0000-0000-00008D740000}"/>
    <cellStyle name="40% - Accent3 11" xfId="6313" hidden="1" xr:uid="{00000000-0005-0000-0000-00008E740000}"/>
    <cellStyle name="40% - Accent3 11" xfId="6997" hidden="1" xr:uid="{00000000-0005-0000-0000-00008F740000}"/>
    <cellStyle name="40% - Accent3 11" xfId="7110" hidden="1" xr:uid="{00000000-0005-0000-0000-000090740000}"/>
    <cellStyle name="40% - Accent3 11" xfId="7793" hidden="1" xr:uid="{00000000-0005-0000-0000-000091740000}"/>
    <cellStyle name="40% - Accent3 11" xfId="7867" hidden="1" xr:uid="{00000000-0005-0000-0000-000092740000}"/>
    <cellStyle name="40% - Accent3 11" xfId="7943" hidden="1" xr:uid="{00000000-0005-0000-0000-000093740000}"/>
    <cellStyle name="40% - Accent3 11" xfId="8021" hidden="1" xr:uid="{00000000-0005-0000-0000-000094740000}"/>
    <cellStyle name="40% - Accent3 11" xfId="8606" hidden="1" xr:uid="{00000000-0005-0000-0000-000095740000}"/>
    <cellStyle name="40% - Accent3 11" xfId="8682" hidden="1" xr:uid="{00000000-0005-0000-0000-000096740000}"/>
    <cellStyle name="40% - Accent3 11" xfId="8761" hidden="1" xr:uid="{00000000-0005-0000-0000-000097740000}"/>
    <cellStyle name="40% - Accent3 11" xfId="8446" hidden="1" xr:uid="{00000000-0005-0000-0000-000098740000}"/>
    <cellStyle name="40% - Accent3 11" xfId="8394" hidden="1" xr:uid="{00000000-0005-0000-0000-000099740000}"/>
    <cellStyle name="40% - Accent3 11" xfId="8358" hidden="1" xr:uid="{00000000-0005-0000-0000-00009A740000}"/>
    <cellStyle name="40% - Accent3 11" xfId="9201" hidden="1" xr:uid="{00000000-0005-0000-0000-00009B740000}"/>
    <cellStyle name="40% - Accent3 11" xfId="9277" hidden="1" xr:uid="{00000000-0005-0000-0000-00009C740000}"/>
    <cellStyle name="40% - Accent3 11" xfId="9355" hidden="1" xr:uid="{00000000-0005-0000-0000-00009D740000}"/>
    <cellStyle name="40% - Accent3 11" xfId="8280" hidden="1" xr:uid="{00000000-0005-0000-0000-00009E740000}"/>
    <cellStyle name="40% - Accent3 11" xfId="8798" hidden="1" xr:uid="{00000000-0005-0000-0000-00009F740000}"/>
    <cellStyle name="40% - Accent3 11" xfId="8781" hidden="1" xr:uid="{00000000-0005-0000-0000-0000A0740000}"/>
    <cellStyle name="40% - Accent3 11" xfId="9733" hidden="1" xr:uid="{00000000-0005-0000-0000-0000A1740000}"/>
    <cellStyle name="40% - Accent3 11" xfId="9809" hidden="1" xr:uid="{00000000-0005-0000-0000-0000A2740000}"/>
    <cellStyle name="40% - Accent3 11" xfId="9887" hidden="1" xr:uid="{00000000-0005-0000-0000-0000A3740000}"/>
    <cellStyle name="40% - Accent3 11" xfId="10070" hidden="1" xr:uid="{00000000-0005-0000-0000-0000A4740000}"/>
    <cellStyle name="40% - Accent3 11" xfId="10146" hidden="1" xr:uid="{00000000-0005-0000-0000-0000A5740000}"/>
    <cellStyle name="40% - Accent3 11" xfId="10224" hidden="1" xr:uid="{00000000-0005-0000-0000-0000A6740000}"/>
    <cellStyle name="40% - Accent3 11" xfId="10407" hidden="1" xr:uid="{00000000-0005-0000-0000-0000A7740000}"/>
    <cellStyle name="40% - Accent3 11" xfId="10483" hidden="1" xr:uid="{00000000-0005-0000-0000-0000A8740000}"/>
    <cellStyle name="40% - Accent3 11" xfId="10585" hidden="1" xr:uid="{00000000-0005-0000-0000-0000A9740000}"/>
    <cellStyle name="40% - Accent3 11" xfId="10659" hidden="1" xr:uid="{00000000-0005-0000-0000-0000AA740000}"/>
    <cellStyle name="40% - Accent3 11" xfId="10735" hidden="1" xr:uid="{00000000-0005-0000-0000-0000AB740000}"/>
    <cellStyle name="40% - Accent3 11" xfId="10813" hidden="1" xr:uid="{00000000-0005-0000-0000-0000AC740000}"/>
    <cellStyle name="40% - Accent3 11" xfId="11398" hidden="1" xr:uid="{00000000-0005-0000-0000-0000AD740000}"/>
    <cellStyle name="40% - Accent3 11" xfId="11474" hidden="1" xr:uid="{00000000-0005-0000-0000-0000AE740000}"/>
    <cellStyle name="40% - Accent3 11" xfId="11553" hidden="1" xr:uid="{00000000-0005-0000-0000-0000AF740000}"/>
    <cellStyle name="40% - Accent3 11" xfId="11238" hidden="1" xr:uid="{00000000-0005-0000-0000-0000B0740000}"/>
    <cellStyle name="40% - Accent3 11" xfId="11186" hidden="1" xr:uid="{00000000-0005-0000-0000-0000B1740000}"/>
    <cellStyle name="40% - Accent3 11" xfId="11150" hidden="1" xr:uid="{00000000-0005-0000-0000-0000B2740000}"/>
    <cellStyle name="40% - Accent3 11" xfId="11993" hidden="1" xr:uid="{00000000-0005-0000-0000-0000B3740000}"/>
    <cellStyle name="40% - Accent3 11" xfId="12069" hidden="1" xr:uid="{00000000-0005-0000-0000-0000B4740000}"/>
    <cellStyle name="40% - Accent3 11" xfId="12147" hidden="1" xr:uid="{00000000-0005-0000-0000-0000B5740000}"/>
    <cellStyle name="40% - Accent3 11" xfId="11072" hidden="1" xr:uid="{00000000-0005-0000-0000-0000B6740000}"/>
    <cellStyle name="40% - Accent3 11" xfId="11590" hidden="1" xr:uid="{00000000-0005-0000-0000-0000B7740000}"/>
    <cellStyle name="40% - Accent3 11" xfId="11573" hidden="1" xr:uid="{00000000-0005-0000-0000-0000B8740000}"/>
    <cellStyle name="40% - Accent3 11" xfId="12525" hidden="1" xr:uid="{00000000-0005-0000-0000-0000B9740000}"/>
    <cellStyle name="40% - Accent3 11" xfId="12601" hidden="1" xr:uid="{00000000-0005-0000-0000-0000BA740000}"/>
    <cellStyle name="40% - Accent3 11" xfId="12679" hidden="1" xr:uid="{00000000-0005-0000-0000-0000BB740000}"/>
    <cellStyle name="40% - Accent3 11" xfId="12862" hidden="1" xr:uid="{00000000-0005-0000-0000-0000BC740000}"/>
    <cellStyle name="40% - Accent3 11" xfId="12938" hidden="1" xr:uid="{00000000-0005-0000-0000-0000BD740000}"/>
    <cellStyle name="40% - Accent3 11" xfId="13016" hidden="1" xr:uid="{00000000-0005-0000-0000-0000BE740000}"/>
    <cellStyle name="40% - Accent3 11" xfId="13199" hidden="1" xr:uid="{00000000-0005-0000-0000-0000BF740000}"/>
    <cellStyle name="40% - Accent3 11" xfId="13275" hidden="1" xr:uid="{00000000-0005-0000-0000-0000C0740000}"/>
    <cellStyle name="40% - Accent3 11" xfId="7554" hidden="1" xr:uid="{00000000-0005-0000-0000-0000C1740000}"/>
    <cellStyle name="40% - Accent3 11" xfId="7480" hidden="1" xr:uid="{00000000-0005-0000-0000-0000C2740000}"/>
    <cellStyle name="40% - Accent3 11" xfId="7400" hidden="1" xr:uid="{00000000-0005-0000-0000-0000C3740000}"/>
    <cellStyle name="40% - Accent3 11" xfId="7314" hidden="1" xr:uid="{00000000-0005-0000-0000-0000C4740000}"/>
    <cellStyle name="40% - Accent3 11" xfId="5544" hidden="1" xr:uid="{00000000-0005-0000-0000-0000C5740000}"/>
    <cellStyle name="40% - Accent3 11" xfId="5458" hidden="1" xr:uid="{00000000-0005-0000-0000-0000C6740000}"/>
    <cellStyle name="40% - Accent3 11" xfId="5366" hidden="1" xr:uid="{00000000-0005-0000-0000-0000C7740000}"/>
    <cellStyle name="40% - Accent3 11" xfId="5891" hidden="1" xr:uid="{00000000-0005-0000-0000-0000C8740000}"/>
    <cellStyle name="40% - Accent3 11" xfId="6083" hidden="1" xr:uid="{00000000-0005-0000-0000-0000C9740000}"/>
    <cellStyle name="40% - Accent3 11" xfId="6269" hidden="1" xr:uid="{00000000-0005-0000-0000-0000CA740000}"/>
    <cellStyle name="40% - Accent3 11" xfId="3862" hidden="1" xr:uid="{00000000-0005-0000-0000-0000CB740000}"/>
    <cellStyle name="40% - Accent3 11" xfId="3697" hidden="1" xr:uid="{00000000-0005-0000-0000-0000CC740000}"/>
    <cellStyle name="40% - Accent3 11" xfId="3513" hidden="1" xr:uid="{00000000-0005-0000-0000-0000CD740000}"/>
    <cellStyle name="40% - Accent3 11" xfId="6513" hidden="1" xr:uid="{00000000-0005-0000-0000-0000CE740000}"/>
    <cellStyle name="40% - Accent3 11" xfId="5321" hidden="1" xr:uid="{00000000-0005-0000-0000-0000CF740000}"/>
    <cellStyle name="40% - Accent3 11" xfId="5343" hidden="1" xr:uid="{00000000-0005-0000-0000-0000D0740000}"/>
    <cellStyle name="40% - Accent3 11" xfId="2196" hidden="1" xr:uid="{00000000-0005-0000-0000-0000D1740000}"/>
    <cellStyle name="40% - Accent3 11" xfId="2005" hidden="1" xr:uid="{00000000-0005-0000-0000-0000D2740000}"/>
    <cellStyle name="40% - Accent3 11" xfId="1834" hidden="1" xr:uid="{00000000-0005-0000-0000-0000D3740000}"/>
    <cellStyle name="40% - Accent3 11" xfId="1128" hidden="1" xr:uid="{00000000-0005-0000-0000-0000D4740000}"/>
    <cellStyle name="40% - Accent3 11" xfId="1002" hidden="1" xr:uid="{00000000-0005-0000-0000-0000D5740000}"/>
    <cellStyle name="40% - Accent3 11" xfId="767" hidden="1" xr:uid="{00000000-0005-0000-0000-0000D6740000}"/>
    <cellStyle name="40% - Accent3 11" xfId="13344" hidden="1" xr:uid="{00000000-0005-0000-0000-0000D7740000}"/>
    <cellStyle name="40% - Accent3 11" xfId="13424" hidden="1" xr:uid="{00000000-0005-0000-0000-0000D8740000}"/>
    <cellStyle name="40% - Accent3 11" xfId="13948" hidden="1" xr:uid="{00000000-0005-0000-0000-0000D9740000}"/>
    <cellStyle name="40% - Accent3 11" xfId="14022" hidden="1" xr:uid="{00000000-0005-0000-0000-0000DA740000}"/>
    <cellStyle name="40% - Accent3 11" xfId="14098" hidden="1" xr:uid="{00000000-0005-0000-0000-0000DB740000}"/>
    <cellStyle name="40% - Accent3 11" xfId="14176" hidden="1" xr:uid="{00000000-0005-0000-0000-0000DC740000}"/>
    <cellStyle name="40% - Accent3 11" xfId="14761" hidden="1" xr:uid="{00000000-0005-0000-0000-0000DD740000}"/>
    <cellStyle name="40% - Accent3 11" xfId="14837" hidden="1" xr:uid="{00000000-0005-0000-0000-0000DE740000}"/>
    <cellStyle name="40% - Accent3 11" xfId="14916" hidden="1" xr:uid="{00000000-0005-0000-0000-0000DF740000}"/>
    <cellStyle name="40% - Accent3 11" xfId="14601" hidden="1" xr:uid="{00000000-0005-0000-0000-0000E0740000}"/>
    <cellStyle name="40% - Accent3 11" xfId="14549" hidden="1" xr:uid="{00000000-0005-0000-0000-0000E1740000}"/>
    <cellStyle name="40% - Accent3 11" xfId="14513" hidden="1" xr:uid="{00000000-0005-0000-0000-0000E2740000}"/>
    <cellStyle name="40% - Accent3 11" xfId="15356" hidden="1" xr:uid="{00000000-0005-0000-0000-0000E3740000}"/>
    <cellStyle name="40% - Accent3 11" xfId="15432" hidden="1" xr:uid="{00000000-0005-0000-0000-0000E4740000}"/>
    <cellStyle name="40% - Accent3 11" xfId="15510" hidden="1" xr:uid="{00000000-0005-0000-0000-0000E5740000}"/>
    <cellStyle name="40% - Accent3 11" xfId="14435" hidden="1" xr:uid="{00000000-0005-0000-0000-0000E6740000}"/>
    <cellStyle name="40% - Accent3 11" xfId="14953" hidden="1" xr:uid="{00000000-0005-0000-0000-0000E7740000}"/>
    <cellStyle name="40% - Accent3 11" xfId="14936" hidden="1" xr:uid="{00000000-0005-0000-0000-0000E8740000}"/>
    <cellStyle name="40% - Accent3 11" xfId="15888" hidden="1" xr:uid="{00000000-0005-0000-0000-0000E9740000}"/>
    <cellStyle name="40% - Accent3 11" xfId="15964" hidden="1" xr:uid="{00000000-0005-0000-0000-0000EA740000}"/>
    <cellStyle name="40% - Accent3 11" xfId="16042" hidden="1" xr:uid="{00000000-0005-0000-0000-0000EB740000}"/>
    <cellStyle name="40% - Accent3 11" xfId="16225" hidden="1" xr:uid="{00000000-0005-0000-0000-0000EC740000}"/>
    <cellStyle name="40% - Accent3 11" xfId="16301" hidden="1" xr:uid="{00000000-0005-0000-0000-0000ED740000}"/>
    <cellStyle name="40% - Accent3 11" xfId="16379" hidden="1" xr:uid="{00000000-0005-0000-0000-0000EE740000}"/>
    <cellStyle name="40% - Accent3 11" xfId="16562" hidden="1" xr:uid="{00000000-0005-0000-0000-0000EF740000}"/>
    <cellStyle name="40% - Accent3 11" xfId="16638" hidden="1" xr:uid="{00000000-0005-0000-0000-0000F0740000}"/>
    <cellStyle name="40% - Accent3 11" xfId="16740" hidden="1" xr:uid="{00000000-0005-0000-0000-0000F1740000}"/>
    <cellStyle name="40% - Accent3 11" xfId="16814" hidden="1" xr:uid="{00000000-0005-0000-0000-0000F2740000}"/>
    <cellStyle name="40% - Accent3 11" xfId="16890" hidden="1" xr:uid="{00000000-0005-0000-0000-0000F3740000}"/>
    <cellStyle name="40% - Accent3 11" xfId="16968" hidden="1" xr:uid="{00000000-0005-0000-0000-0000F4740000}"/>
    <cellStyle name="40% - Accent3 11" xfId="17553" hidden="1" xr:uid="{00000000-0005-0000-0000-0000F5740000}"/>
    <cellStyle name="40% - Accent3 11" xfId="17629" hidden="1" xr:uid="{00000000-0005-0000-0000-0000F6740000}"/>
    <cellStyle name="40% - Accent3 11" xfId="17708" hidden="1" xr:uid="{00000000-0005-0000-0000-0000F7740000}"/>
    <cellStyle name="40% - Accent3 11" xfId="17393" hidden="1" xr:uid="{00000000-0005-0000-0000-0000F8740000}"/>
    <cellStyle name="40% - Accent3 11" xfId="17341" hidden="1" xr:uid="{00000000-0005-0000-0000-0000F9740000}"/>
    <cellStyle name="40% - Accent3 11" xfId="17305" hidden="1" xr:uid="{00000000-0005-0000-0000-0000FA740000}"/>
    <cellStyle name="40% - Accent3 11" xfId="18148" hidden="1" xr:uid="{00000000-0005-0000-0000-0000FB740000}"/>
    <cellStyle name="40% - Accent3 11" xfId="18224" hidden="1" xr:uid="{00000000-0005-0000-0000-0000FC740000}"/>
    <cellStyle name="40% - Accent3 11" xfId="18302" hidden="1" xr:uid="{00000000-0005-0000-0000-0000FD740000}"/>
    <cellStyle name="40% - Accent3 11" xfId="17227" hidden="1" xr:uid="{00000000-0005-0000-0000-0000FE740000}"/>
    <cellStyle name="40% - Accent3 11" xfId="17745" hidden="1" xr:uid="{00000000-0005-0000-0000-0000FF740000}"/>
    <cellStyle name="40% - Accent3 11" xfId="17728" hidden="1" xr:uid="{00000000-0005-0000-0000-000000750000}"/>
    <cellStyle name="40% - Accent3 11" xfId="18680" hidden="1" xr:uid="{00000000-0005-0000-0000-000001750000}"/>
    <cellStyle name="40% - Accent3 11" xfId="18756" hidden="1" xr:uid="{00000000-0005-0000-0000-000002750000}"/>
    <cellStyle name="40% - Accent3 11" xfId="18834" hidden="1" xr:uid="{00000000-0005-0000-0000-000003750000}"/>
    <cellStyle name="40% - Accent3 11" xfId="19017" hidden="1" xr:uid="{00000000-0005-0000-0000-000004750000}"/>
    <cellStyle name="40% - Accent3 11" xfId="19093" hidden="1" xr:uid="{00000000-0005-0000-0000-000005750000}"/>
    <cellStyle name="40% - Accent3 11" xfId="19171" hidden="1" xr:uid="{00000000-0005-0000-0000-000006750000}"/>
    <cellStyle name="40% - Accent3 11" xfId="19354" hidden="1" xr:uid="{00000000-0005-0000-0000-000007750000}"/>
    <cellStyle name="40% - Accent3 11" xfId="19430" hidden="1" xr:uid="{00000000-0005-0000-0000-000008750000}"/>
    <cellStyle name="40% - Accent3 11" xfId="13814" hidden="1" xr:uid="{00000000-0005-0000-0000-000009750000}"/>
    <cellStyle name="40% - Accent3 11" xfId="13740" hidden="1" xr:uid="{00000000-0005-0000-0000-00000A750000}"/>
    <cellStyle name="40% - Accent3 11" xfId="13660" hidden="1" xr:uid="{00000000-0005-0000-0000-00000B750000}"/>
    <cellStyle name="40% - Accent3 11" xfId="13577" hidden="1" xr:uid="{00000000-0005-0000-0000-00000C750000}"/>
    <cellStyle name="40% - Accent3 11" xfId="6399" hidden="1" xr:uid="{00000000-0005-0000-0000-00000D750000}"/>
    <cellStyle name="40% - Accent3 11" xfId="6203" hidden="1" xr:uid="{00000000-0005-0000-0000-00000E750000}"/>
    <cellStyle name="40% - Accent3 11" xfId="5923" hidden="1" xr:uid="{00000000-0005-0000-0000-00000F750000}"/>
    <cellStyle name="40% - Accent3 11" xfId="6749" hidden="1" xr:uid="{00000000-0005-0000-0000-000010750000}"/>
    <cellStyle name="40% - Accent3 11" xfId="6804" hidden="1" xr:uid="{00000000-0005-0000-0000-000011750000}"/>
    <cellStyle name="40% - Accent3 11" xfId="6943" hidden="1" xr:uid="{00000000-0005-0000-0000-000012750000}"/>
    <cellStyle name="40% - Accent3 11" xfId="4273" hidden="1" xr:uid="{00000000-0005-0000-0000-000013750000}"/>
    <cellStyle name="40% - Accent3 11" xfId="4087" hidden="1" xr:uid="{00000000-0005-0000-0000-000014750000}"/>
    <cellStyle name="40% - Accent3 11" xfId="3994" hidden="1" xr:uid="{00000000-0005-0000-0000-000015750000}"/>
    <cellStyle name="40% - Accent3 11" xfId="7163" hidden="1" xr:uid="{00000000-0005-0000-0000-000016750000}"/>
    <cellStyle name="40% - Accent3 11" xfId="5848" hidden="1" xr:uid="{00000000-0005-0000-0000-000017750000}"/>
    <cellStyle name="40% - Accent3 11" xfId="5892" hidden="1" xr:uid="{00000000-0005-0000-0000-000018750000}"/>
    <cellStyle name="40% - Accent3 11" xfId="2483" hidden="1" xr:uid="{00000000-0005-0000-0000-000019750000}"/>
    <cellStyle name="40% - Accent3 11" xfId="2386" hidden="1" xr:uid="{00000000-0005-0000-0000-00001A750000}"/>
    <cellStyle name="40% - Accent3 11" xfId="2172" hidden="1" xr:uid="{00000000-0005-0000-0000-00001B750000}"/>
    <cellStyle name="40% - Accent3 11" xfId="1237" hidden="1" xr:uid="{00000000-0005-0000-0000-00001C750000}"/>
    <cellStyle name="40% - Accent3 11" xfId="1113" hidden="1" xr:uid="{00000000-0005-0000-0000-00001D750000}"/>
    <cellStyle name="40% - Accent3 11" xfId="933" hidden="1" xr:uid="{00000000-0005-0000-0000-00001E750000}"/>
    <cellStyle name="40% - Accent3 11" xfId="19492" hidden="1" xr:uid="{00000000-0005-0000-0000-00001F750000}"/>
    <cellStyle name="40% - Accent3 11" xfId="19568" hidden="1" xr:uid="{00000000-0005-0000-0000-000020750000}"/>
    <cellStyle name="40% - Accent3 11" xfId="19670" hidden="1" xr:uid="{00000000-0005-0000-0000-000021750000}"/>
    <cellStyle name="40% - Accent3 11" xfId="19744" hidden="1" xr:uid="{00000000-0005-0000-0000-000022750000}"/>
    <cellStyle name="40% - Accent3 11" xfId="19820" hidden="1" xr:uid="{00000000-0005-0000-0000-000023750000}"/>
    <cellStyle name="40% - Accent3 11" xfId="19898" hidden="1" xr:uid="{00000000-0005-0000-0000-000024750000}"/>
    <cellStyle name="40% - Accent3 11" xfId="20483" hidden="1" xr:uid="{00000000-0005-0000-0000-000025750000}"/>
    <cellStyle name="40% - Accent3 11" xfId="20559" hidden="1" xr:uid="{00000000-0005-0000-0000-000026750000}"/>
    <cellStyle name="40% - Accent3 11" xfId="20638" hidden="1" xr:uid="{00000000-0005-0000-0000-000027750000}"/>
    <cellStyle name="40% - Accent3 11" xfId="20323" hidden="1" xr:uid="{00000000-0005-0000-0000-000028750000}"/>
    <cellStyle name="40% - Accent3 11" xfId="20271" hidden="1" xr:uid="{00000000-0005-0000-0000-000029750000}"/>
    <cellStyle name="40% - Accent3 11" xfId="20235" hidden="1" xr:uid="{00000000-0005-0000-0000-00002A750000}"/>
    <cellStyle name="40% - Accent3 11" xfId="21078" hidden="1" xr:uid="{00000000-0005-0000-0000-00002B750000}"/>
    <cellStyle name="40% - Accent3 11" xfId="21154" hidden="1" xr:uid="{00000000-0005-0000-0000-00002C750000}"/>
    <cellStyle name="40% - Accent3 11" xfId="21232" hidden="1" xr:uid="{00000000-0005-0000-0000-00002D750000}"/>
    <cellStyle name="40% - Accent3 11" xfId="20157" hidden="1" xr:uid="{00000000-0005-0000-0000-00002E750000}"/>
    <cellStyle name="40% - Accent3 11" xfId="20675" hidden="1" xr:uid="{00000000-0005-0000-0000-00002F750000}"/>
    <cellStyle name="40% - Accent3 11" xfId="20658" hidden="1" xr:uid="{00000000-0005-0000-0000-000030750000}"/>
    <cellStyle name="40% - Accent3 11" xfId="21610" hidden="1" xr:uid="{00000000-0005-0000-0000-000031750000}"/>
    <cellStyle name="40% - Accent3 11" xfId="21686" hidden="1" xr:uid="{00000000-0005-0000-0000-000032750000}"/>
    <cellStyle name="40% - Accent3 11" xfId="21764" hidden="1" xr:uid="{00000000-0005-0000-0000-000033750000}"/>
    <cellStyle name="40% - Accent3 11" xfId="21947" hidden="1" xr:uid="{00000000-0005-0000-0000-000034750000}"/>
    <cellStyle name="40% - Accent3 11" xfId="22023" hidden="1" xr:uid="{00000000-0005-0000-0000-000035750000}"/>
    <cellStyle name="40% - Accent3 11" xfId="22101" hidden="1" xr:uid="{00000000-0005-0000-0000-000036750000}"/>
    <cellStyle name="40% - Accent3 11" xfId="22284" hidden="1" xr:uid="{00000000-0005-0000-0000-000037750000}"/>
    <cellStyle name="40% - Accent3 11" xfId="22360" hidden="1" xr:uid="{00000000-0005-0000-0000-000038750000}"/>
    <cellStyle name="40% - Accent3 11" xfId="22462" hidden="1" xr:uid="{00000000-0005-0000-0000-000039750000}"/>
    <cellStyle name="40% - Accent3 11" xfId="22536" hidden="1" xr:uid="{00000000-0005-0000-0000-00003A750000}"/>
    <cellStyle name="40% - Accent3 11" xfId="22612" hidden="1" xr:uid="{00000000-0005-0000-0000-00003B750000}"/>
    <cellStyle name="40% - Accent3 11" xfId="22690" hidden="1" xr:uid="{00000000-0005-0000-0000-00003C750000}"/>
    <cellStyle name="40% - Accent3 11" xfId="23275" hidden="1" xr:uid="{00000000-0005-0000-0000-00003D750000}"/>
    <cellStyle name="40% - Accent3 11" xfId="23351" hidden="1" xr:uid="{00000000-0005-0000-0000-00003E750000}"/>
    <cellStyle name="40% - Accent3 11" xfId="23430" hidden="1" xr:uid="{00000000-0005-0000-0000-00003F750000}"/>
    <cellStyle name="40% - Accent3 11" xfId="23115" hidden="1" xr:uid="{00000000-0005-0000-0000-000040750000}"/>
    <cellStyle name="40% - Accent3 11" xfId="23063" hidden="1" xr:uid="{00000000-0005-0000-0000-000041750000}"/>
    <cellStyle name="40% - Accent3 11" xfId="23027" hidden="1" xr:uid="{00000000-0005-0000-0000-000042750000}"/>
    <cellStyle name="40% - Accent3 11" xfId="23870" hidden="1" xr:uid="{00000000-0005-0000-0000-000043750000}"/>
    <cellStyle name="40% - Accent3 11" xfId="23946" hidden="1" xr:uid="{00000000-0005-0000-0000-000044750000}"/>
    <cellStyle name="40% - Accent3 11" xfId="24024" hidden="1" xr:uid="{00000000-0005-0000-0000-000045750000}"/>
    <cellStyle name="40% - Accent3 11" xfId="22949" hidden="1" xr:uid="{00000000-0005-0000-0000-000046750000}"/>
    <cellStyle name="40% - Accent3 11" xfId="23467" hidden="1" xr:uid="{00000000-0005-0000-0000-000047750000}"/>
    <cellStyle name="40% - Accent3 11" xfId="23450" hidden="1" xr:uid="{00000000-0005-0000-0000-000048750000}"/>
    <cellStyle name="40% - Accent3 11" xfId="24402" hidden="1" xr:uid="{00000000-0005-0000-0000-000049750000}"/>
    <cellStyle name="40% - Accent3 11" xfId="24478" hidden="1" xr:uid="{00000000-0005-0000-0000-00004A750000}"/>
    <cellStyle name="40% - Accent3 11" xfId="24556" hidden="1" xr:uid="{00000000-0005-0000-0000-00004B750000}"/>
    <cellStyle name="40% - Accent3 11" xfId="24739" hidden="1" xr:uid="{00000000-0005-0000-0000-00004C750000}"/>
    <cellStyle name="40% - Accent3 11" xfId="24815" hidden="1" xr:uid="{00000000-0005-0000-0000-00004D750000}"/>
    <cellStyle name="40% - Accent3 11" xfId="24893" hidden="1" xr:uid="{00000000-0005-0000-0000-00004E750000}"/>
    <cellStyle name="40% - Accent3 11" xfId="25076" hidden="1" xr:uid="{00000000-0005-0000-0000-00004F750000}"/>
    <cellStyle name="40% - Accent3 11" xfId="25152" hidden="1" xr:uid="{00000000-0005-0000-0000-000050750000}"/>
    <cellStyle name="40% - Accent3 11" xfId="25265" hidden="1" xr:uid="{00000000-0005-0000-0000-000051750000}"/>
    <cellStyle name="40% - Accent3 11" xfId="25343" hidden="1" xr:uid="{00000000-0005-0000-0000-000052750000}"/>
    <cellStyle name="40% - Accent3 11" xfId="25451" hidden="1" xr:uid="{00000000-0005-0000-0000-000053750000}"/>
    <cellStyle name="40% - Accent3 11" xfId="25700" hidden="1" xr:uid="{00000000-0005-0000-0000-000054750000}"/>
    <cellStyle name="40% - Accent3 11" xfId="27062" hidden="1" xr:uid="{00000000-0005-0000-0000-000055750000}"/>
    <cellStyle name="40% - Accent3 11" xfId="27211" hidden="1" xr:uid="{00000000-0005-0000-0000-000056750000}"/>
    <cellStyle name="40% - Accent3 11" xfId="27397" hidden="1" xr:uid="{00000000-0005-0000-0000-000057750000}"/>
    <cellStyle name="40% - Accent3 11" xfId="26807" hidden="1" xr:uid="{00000000-0005-0000-0000-000058750000}"/>
    <cellStyle name="40% - Accent3 11" xfId="26649" hidden="1" xr:uid="{00000000-0005-0000-0000-000059750000}"/>
    <cellStyle name="40% - Accent3 11" xfId="26609" hidden="1" xr:uid="{00000000-0005-0000-0000-00005A750000}"/>
    <cellStyle name="40% - Accent3 11" xfId="28616" hidden="1" xr:uid="{00000000-0005-0000-0000-00005B750000}"/>
    <cellStyle name="40% - Accent3 11" xfId="28751" hidden="1" xr:uid="{00000000-0005-0000-0000-00005C750000}"/>
    <cellStyle name="40% - Accent3 11" xfId="28910" hidden="1" xr:uid="{00000000-0005-0000-0000-00005D750000}"/>
    <cellStyle name="40% - Accent3 11" xfId="26426" hidden="1" xr:uid="{00000000-0005-0000-0000-00005E750000}"/>
    <cellStyle name="40% - Accent3 11" xfId="27480" hidden="1" xr:uid="{00000000-0005-0000-0000-00005F750000}"/>
    <cellStyle name="40% - Accent3 11" xfId="27441" hidden="1" xr:uid="{00000000-0005-0000-0000-000060750000}"/>
    <cellStyle name="40% - Accent3 11" xfId="30118" hidden="1" xr:uid="{00000000-0005-0000-0000-000061750000}"/>
    <cellStyle name="40% - Accent3 11" xfId="30216" hidden="1" xr:uid="{00000000-0005-0000-0000-000062750000}"/>
    <cellStyle name="40% - Accent3 11" xfId="30410" hidden="1" xr:uid="{00000000-0005-0000-0000-000063750000}"/>
    <cellStyle name="40% - Accent3 11" xfId="31119" hidden="1" xr:uid="{00000000-0005-0000-0000-000064750000}"/>
    <cellStyle name="40% - Accent3 11" xfId="31264" hidden="1" xr:uid="{00000000-0005-0000-0000-000065750000}"/>
    <cellStyle name="40% - Accent3 11" xfId="31441" hidden="1" xr:uid="{00000000-0005-0000-0000-000066750000}"/>
    <cellStyle name="40% - Accent3 11" xfId="32125" hidden="1" xr:uid="{00000000-0005-0000-0000-000067750000}"/>
    <cellStyle name="40% - Accent3 11" xfId="32238" hidden="1" xr:uid="{00000000-0005-0000-0000-000068750000}"/>
    <cellStyle name="40% - Accent3 11" xfId="32921" hidden="1" xr:uid="{00000000-0005-0000-0000-000069750000}"/>
    <cellStyle name="40% - Accent3 11" xfId="32995" hidden="1" xr:uid="{00000000-0005-0000-0000-00006A750000}"/>
    <cellStyle name="40% - Accent3 11" xfId="33071" hidden="1" xr:uid="{00000000-0005-0000-0000-00006B750000}"/>
    <cellStyle name="40% - Accent3 11" xfId="33149" hidden="1" xr:uid="{00000000-0005-0000-0000-00006C750000}"/>
    <cellStyle name="40% - Accent3 11" xfId="33734" hidden="1" xr:uid="{00000000-0005-0000-0000-00006D750000}"/>
    <cellStyle name="40% - Accent3 11" xfId="33810" hidden="1" xr:uid="{00000000-0005-0000-0000-00006E750000}"/>
    <cellStyle name="40% - Accent3 11" xfId="33889" hidden="1" xr:uid="{00000000-0005-0000-0000-00006F750000}"/>
    <cellStyle name="40% - Accent3 11" xfId="33574" hidden="1" xr:uid="{00000000-0005-0000-0000-000070750000}"/>
    <cellStyle name="40% - Accent3 11" xfId="33522" hidden="1" xr:uid="{00000000-0005-0000-0000-000071750000}"/>
    <cellStyle name="40% - Accent3 11" xfId="33486" hidden="1" xr:uid="{00000000-0005-0000-0000-000072750000}"/>
    <cellStyle name="40% - Accent3 11" xfId="34329" hidden="1" xr:uid="{00000000-0005-0000-0000-000073750000}"/>
    <cellStyle name="40% - Accent3 11" xfId="34405" hidden="1" xr:uid="{00000000-0005-0000-0000-000074750000}"/>
    <cellStyle name="40% - Accent3 11" xfId="34483" hidden="1" xr:uid="{00000000-0005-0000-0000-000075750000}"/>
    <cellStyle name="40% - Accent3 11" xfId="33408" hidden="1" xr:uid="{00000000-0005-0000-0000-000076750000}"/>
    <cellStyle name="40% - Accent3 11" xfId="33926" hidden="1" xr:uid="{00000000-0005-0000-0000-000077750000}"/>
    <cellStyle name="40% - Accent3 11" xfId="33909" hidden="1" xr:uid="{00000000-0005-0000-0000-000078750000}"/>
    <cellStyle name="40% - Accent3 11" xfId="34861" hidden="1" xr:uid="{00000000-0005-0000-0000-000079750000}"/>
    <cellStyle name="40% - Accent3 11" xfId="34937" hidden="1" xr:uid="{00000000-0005-0000-0000-00007A750000}"/>
    <cellStyle name="40% - Accent3 11" xfId="35015" hidden="1" xr:uid="{00000000-0005-0000-0000-00007B750000}"/>
    <cellStyle name="40% - Accent3 11" xfId="35198" hidden="1" xr:uid="{00000000-0005-0000-0000-00007C750000}"/>
    <cellStyle name="40% - Accent3 11" xfId="35274" hidden="1" xr:uid="{00000000-0005-0000-0000-00007D750000}"/>
    <cellStyle name="40% - Accent3 11" xfId="35352" hidden="1" xr:uid="{00000000-0005-0000-0000-00007E750000}"/>
    <cellStyle name="40% - Accent3 11" xfId="35535" hidden="1" xr:uid="{00000000-0005-0000-0000-00007F750000}"/>
    <cellStyle name="40% - Accent3 11" xfId="35611" hidden="1" xr:uid="{00000000-0005-0000-0000-000080750000}"/>
    <cellStyle name="40% - Accent3 11" xfId="35713" hidden="1" xr:uid="{00000000-0005-0000-0000-000081750000}"/>
    <cellStyle name="40% - Accent3 11" xfId="35787" hidden="1" xr:uid="{00000000-0005-0000-0000-000082750000}"/>
    <cellStyle name="40% - Accent3 11" xfId="35863" hidden="1" xr:uid="{00000000-0005-0000-0000-000083750000}"/>
    <cellStyle name="40% - Accent3 11" xfId="35941" hidden="1" xr:uid="{00000000-0005-0000-0000-000084750000}"/>
    <cellStyle name="40% - Accent3 11" xfId="36526" hidden="1" xr:uid="{00000000-0005-0000-0000-000085750000}"/>
    <cellStyle name="40% - Accent3 11" xfId="36602" hidden="1" xr:uid="{00000000-0005-0000-0000-000086750000}"/>
    <cellStyle name="40% - Accent3 11" xfId="36681" hidden="1" xr:uid="{00000000-0005-0000-0000-000087750000}"/>
    <cellStyle name="40% - Accent3 11" xfId="36366" hidden="1" xr:uid="{00000000-0005-0000-0000-000088750000}"/>
    <cellStyle name="40% - Accent3 11" xfId="36314" hidden="1" xr:uid="{00000000-0005-0000-0000-000089750000}"/>
    <cellStyle name="40% - Accent3 11" xfId="36278" hidden="1" xr:uid="{00000000-0005-0000-0000-00008A750000}"/>
    <cellStyle name="40% - Accent3 11" xfId="37121" hidden="1" xr:uid="{00000000-0005-0000-0000-00008B750000}"/>
    <cellStyle name="40% - Accent3 11" xfId="37197" hidden="1" xr:uid="{00000000-0005-0000-0000-00008C750000}"/>
    <cellStyle name="40% - Accent3 11" xfId="37275" hidden="1" xr:uid="{00000000-0005-0000-0000-00008D750000}"/>
    <cellStyle name="40% - Accent3 11" xfId="36200" hidden="1" xr:uid="{00000000-0005-0000-0000-00008E750000}"/>
    <cellStyle name="40% - Accent3 11" xfId="36718" hidden="1" xr:uid="{00000000-0005-0000-0000-00008F750000}"/>
    <cellStyle name="40% - Accent3 11" xfId="36701" hidden="1" xr:uid="{00000000-0005-0000-0000-000090750000}"/>
    <cellStyle name="40% - Accent3 11" xfId="37653" hidden="1" xr:uid="{00000000-0005-0000-0000-000091750000}"/>
    <cellStyle name="40% - Accent3 11" xfId="37729" hidden="1" xr:uid="{00000000-0005-0000-0000-000092750000}"/>
    <cellStyle name="40% - Accent3 11" xfId="37807" hidden="1" xr:uid="{00000000-0005-0000-0000-000093750000}"/>
    <cellStyle name="40% - Accent3 11" xfId="37990" hidden="1" xr:uid="{00000000-0005-0000-0000-000094750000}"/>
    <cellStyle name="40% - Accent3 11" xfId="38066" hidden="1" xr:uid="{00000000-0005-0000-0000-000095750000}"/>
    <cellStyle name="40% - Accent3 11" xfId="38144" hidden="1" xr:uid="{00000000-0005-0000-0000-000096750000}"/>
    <cellStyle name="40% - Accent3 11" xfId="38327" hidden="1" xr:uid="{00000000-0005-0000-0000-000097750000}"/>
    <cellStyle name="40% - Accent3 11" xfId="38403" hidden="1" xr:uid="{00000000-0005-0000-0000-000098750000}"/>
    <cellStyle name="40% - Accent3 11" xfId="32682" hidden="1" xr:uid="{00000000-0005-0000-0000-000099750000}"/>
    <cellStyle name="40% - Accent3 11" xfId="32608" hidden="1" xr:uid="{00000000-0005-0000-0000-00009A750000}"/>
    <cellStyle name="40% - Accent3 11" xfId="32528" hidden="1" xr:uid="{00000000-0005-0000-0000-00009B750000}"/>
    <cellStyle name="40% - Accent3 11" xfId="32442" hidden="1" xr:uid="{00000000-0005-0000-0000-00009C750000}"/>
    <cellStyle name="40% - Accent3 11" xfId="30672" hidden="1" xr:uid="{00000000-0005-0000-0000-00009D750000}"/>
    <cellStyle name="40% - Accent3 11" xfId="30586" hidden="1" xr:uid="{00000000-0005-0000-0000-00009E750000}"/>
    <cellStyle name="40% - Accent3 11" xfId="30494" hidden="1" xr:uid="{00000000-0005-0000-0000-00009F750000}"/>
    <cellStyle name="40% - Accent3 11" xfId="31019" hidden="1" xr:uid="{00000000-0005-0000-0000-0000A0750000}"/>
    <cellStyle name="40% - Accent3 11" xfId="31211" hidden="1" xr:uid="{00000000-0005-0000-0000-0000A1750000}"/>
    <cellStyle name="40% - Accent3 11" xfId="31397" hidden="1" xr:uid="{00000000-0005-0000-0000-0000A2750000}"/>
    <cellStyle name="40% - Accent3 11" xfId="28990" hidden="1" xr:uid="{00000000-0005-0000-0000-0000A3750000}"/>
    <cellStyle name="40% - Accent3 11" xfId="28825" hidden="1" xr:uid="{00000000-0005-0000-0000-0000A4750000}"/>
    <cellStyle name="40% - Accent3 11" xfId="28641" hidden="1" xr:uid="{00000000-0005-0000-0000-0000A5750000}"/>
    <cellStyle name="40% - Accent3 11" xfId="31641" hidden="1" xr:uid="{00000000-0005-0000-0000-0000A6750000}"/>
    <cellStyle name="40% - Accent3 11" xfId="30449" hidden="1" xr:uid="{00000000-0005-0000-0000-0000A7750000}"/>
    <cellStyle name="40% - Accent3 11" xfId="30471" hidden="1" xr:uid="{00000000-0005-0000-0000-0000A8750000}"/>
    <cellStyle name="40% - Accent3 11" xfId="27324" hidden="1" xr:uid="{00000000-0005-0000-0000-0000A9750000}"/>
    <cellStyle name="40% - Accent3 11" xfId="27133" hidden="1" xr:uid="{00000000-0005-0000-0000-0000AA750000}"/>
    <cellStyle name="40% - Accent3 11" xfId="26962" hidden="1" xr:uid="{00000000-0005-0000-0000-0000AB750000}"/>
    <cellStyle name="40% - Accent3 11" xfId="26256" hidden="1" xr:uid="{00000000-0005-0000-0000-0000AC750000}"/>
    <cellStyle name="40% - Accent3 11" xfId="26130" hidden="1" xr:uid="{00000000-0005-0000-0000-0000AD750000}"/>
    <cellStyle name="40% - Accent3 11" xfId="25895" hidden="1" xr:uid="{00000000-0005-0000-0000-0000AE750000}"/>
    <cellStyle name="40% - Accent3 11" xfId="38472" hidden="1" xr:uid="{00000000-0005-0000-0000-0000AF750000}"/>
    <cellStyle name="40% - Accent3 11" xfId="38552" hidden="1" xr:uid="{00000000-0005-0000-0000-0000B0750000}"/>
    <cellStyle name="40% - Accent3 11" xfId="39076" hidden="1" xr:uid="{00000000-0005-0000-0000-0000B1750000}"/>
    <cellStyle name="40% - Accent3 11" xfId="39150" hidden="1" xr:uid="{00000000-0005-0000-0000-0000B2750000}"/>
    <cellStyle name="40% - Accent3 11" xfId="39226" hidden="1" xr:uid="{00000000-0005-0000-0000-0000B3750000}"/>
    <cellStyle name="40% - Accent3 11" xfId="39304" hidden="1" xr:uid="{00000000-0005-0000-0000-0000B4750000}"/>
    <cellStyle name="40% - Accent3 11" xfId="39889" hidden="1" xr:uid="{00000000-0005-0000-0000-0000B5750000}"/>
    <cellStyle name="40% - Accent3 11" xfId="39965" hidden="1" xr:uid="{00000000-0005-0000-0000-0000B6750000}"/>
    <cellStyle name="40% - Accent3 11" xfId="40044" hidden="1" xr:uid="{00000000-0005-0000-0000-0000B7750000}"/>
    <cellStyle name="40% - Accent3 11" xfId="39729" hidden="1" xr:uid="{00000000-0005-0000-0000-0000B8750000}"/>
    <cellStyle name="40% - Accent3 11" xfId="39677" hidden="1" xr:uid="{00000000-0005-0000-0000-0000B9750000}"/>
    <cellStyle name="40% - Accent3 11" xfId="39641" hidden="1" xr:uid="{00000000-0005-0000-0000-0000BA750000}"/>
    <cellStyle name="40% - Accent3 11" xfId="40484" hidden="1" xr:uid="{00000000-0005-0000-0000-0000BB750000}"/>
    <cellStyle name="40% - Accent3 11" xfId="40560" hidden="1" xr:uid="{00000000-0005-0000-0000-0000BC750000}"/>
    <cellStyle name="40% - Accent3 11" xfId="40638" hidden="1" xr:uid="{00000000-0005-0000-0000-0000BD750000}"/>
    <cellStyle name="40% - Accent3 11" xfId="39563" hidden="1" xr:uid="{00000000-0005-0000-0000-0000BE750000}"/>
    <cellStyle name="40% - Accent3 11" xfId="40081" hidden="1" xr:uid="{00000000-0005-0000-0000-0000BF750000}"/>
    <cellStyle name="40% - Accent3 11" xfId="40064" hidden="1" xr:uid="{00000000-0005-0000-0000-0000C0750000}"/>
    <cellStyle name="40% - Accent3 11" xfId="41016" hidden="1" xr:uid="{00000000-0005-0000-0000-0000C1750000}"/>
    <cellStyle name="40% - Accent3 11" xfId="41092" hidden="1" xr:uid="{00000000-0005-0000-0000-0000C2750000}"/>
    <cellStyle name="40% - Accent3 11" xfId="41170" hidden="1" xr:uid="{00000000-0005-0000-0000-0000C3750000}"/>
    <cellStyle name="40% - Accent3 11" xfId="41353" hidden="1" xr:uid="{00000000-0005-0000-0000-0000C4750000}"/>
    <cellStyle name="40% - Accent3 11" xfId="41429" hidden="1" xr:uid="{00000000-0005-0000-0000-0000C5750000}"/>
    <cellStyle name="40% - Accent3 11" xfId="41507" hidden="1" xr:uid="{00000000-0005-0000-0000-0000C6750000}"/>
    <cellStyle name="40% - Accent3 11" xfId="41690" hidden="1" xr:uid="{00000000-0005-0000-0000-0000C7750000}"/>
    <cellStyle name="40% - Accent3 11" xfId="41766" hidden="1" xr:uid="{00000000-0005-0000-0000-0000C8750000}"/>
    <cellStyle name="40% - Accent3 11" xfId="41868" hidden="1" xr:uid="{00000000-0005-0000-0000-0000C9750000}"/>
    <cellStyle name="40% - Accent3 11" xfId="41942" hidden="1" xr:uid="{00000000-0005-0000-0000-0000CA750000}"/>
    <cellStyle name="40% - Accent3 11" xfId="42018" hidden="1" xr:uid="{00000000-0005-0000-0000-0000CB750000}"/>
    <cellStyle name="40% - Accent3 11" xfId="42096" hidden="1" xr:uid="{00000000-0005-0000-0000-0000CC750000}"/>
    <cellStyle name="40% - Accent3 11" xfId="42681" hidden="1" xr:uid="{00000000-0005-0000-0000-0000CD750000}"/>
    <cellStyle name="40% - Accent3 11" xfId="42757" hidden="1" xr:uid="{00000000-0005-0000-0000-0000CE750000}"/>
    <cellStyle name="40% - Accent3 11" xfId="42836" hidden="1" xr:uid="{00000000-0005-0000-0000-0000CF750000}"/>
    <cellStyle name="40% - Accent3 11" xfId="42521" hidden="1" xr:uid="{00000000-0005-0000-0000-0000D0750000}"/>
    <cellStyle name="40% - Accent3 11" xfId="42469" hidden="1" xr:uid="{00000000-0005-0000-0000-0000D1750000}"/>
    <cellStyle name="40% - Accent3 11" xfId="42433" hidden="1" xr:uid="{00000000-0005-0000-0000-0000D2750000}"/>
    <cellStyle name="40% - Accent3 11" xfId="43276" hidden="1" xr:uid="{00000000-0005-0000-0000-0000D3750000}"/>
    <cellStyle name="40% - Accent3 11" xfId="43352" hidden="1" xr:uid="{00000000-0005-0000-0000-0000D4750000}"/>
    <cellStyle name="40% - Accent3 11" xfId="43430" hidden="1" xr:uid="{00000000-0005-0000-0000-0000D5750000}"/>
    <cellStyle name="40% - Accent3 11" xfId="42355" hidden="1" xr:uid="{00000000-0005-0000-0000-0000D6750000}"/>
    <cellStyle name="40% - Accent3 11" xfId="42873" hidden="1" xr:uid="{00000000-0005-0000-0000-0000D7750000}"/>
    <cellStyle name="40% - Accent3 11" xfId="42856" hidden="1" xr:uid="{00000000-0005-0000-0000-0000D8750000}"/>
    <cellStyle name="40% - Accent3 11" xfId="43808" hidden="1" xr:uid="{00000000-0005-0000-0000-0000D9750000}"/>
    <cellStyle name="40% - Accent3 11" xfId="43884" hidden="1" xr:uid="{00000000-0005-0000-0000-0000DA750000}"/>
    <cellStyle name="40% - Accent3 11" xfId="43962" hidden="1" xr:uid="{00000000-0005-0000-0000-0000DB750000}"/>
    <cellStyle name="40% - Accent3 11" xfId="44145" hidden="1" xr:uid="{00000000-0005-0000-0000-0000DC750000}"/>
    <cellStyle name="40% - Accent3 11" xfId="44221" hidden="1" xr:uid="{00000000-0005-0000-0000-0000DD750000}"/>
    <cellStyle name="40% - Accent3 11" xfId="44299" hidden="1" xr:uid="{00000000-0005-0000-0000-0000DE750000}"/>
    <cellStyle name="40% - Accent3 11" xfId="44482" hidden="1" xr:uid="{00000000-0005-0000-0000-0000DF750000}"/>
    <cellStyle name="40% - Accent3 11" xfId="44558" hidden="1" xr:uid="{00000000-0005-0000-0000-0000E0750000}"/>
    <cellStyle name="40% - Accent3 11" xfId="38942" hidden="1" xr:uid="{00000000-0005-0000-0000-0000E1750000}"/>
    <cellStyle name="40% - Accent3 11" xfId="38868" hidden="1" xr:uid="{00000000-0005-0000-0000-0000E2750000}"/>
    <cellStyle name="40% - Accent3 11" xfId="38788" hidden="1" xr:uid="{00000000-0005-0000-0000-0000E3750000}"/>
    <cellStyle name="40% - Accent3 11" xfId="38705" hidden="1" xr:uid="{00000000-0005-0000-0000-0000E4750000}"/>
    <cellStyle name="40% - Accent3 11" xfId="31527" hidden="1" xr:uid="{00000000-0005-0000-0000-0000E5750000}"/>
    <cellStyle name="40% - Accent3 11" xfId="31331" hidden="1" xr:uid="{00000000-0005-0000-0000-0000E6750000}"/>
    <cellStyle name="40% - Accent3 11" xfId="31051" hidden="1" xr:uid="{00000000-0005-0000-0000-0000E7750000}"/>
    <cellStyle name="40% - Accent3 11" xfId="31877" hidden="1" xr:uid="{00000000-0005-0000-0000-0000E8750000}"/>
    <cellStyle name="40% - Accent3 11" xfId="31932" hidden="1" xr:uid="{00000000-0005-0000-0000-0000E9750000}"/>
    <cellStyle name="40% - Accent3 11" xfId="32071" hidden="1" xr:uid="{00000000-0005-0000-0000-0000EA750000}"/>
    <cellStyle name="40% - Accent3 11" xfId="29401" hidden="1" xr:uid="{00000000-0005-0000-0000-0000EB750000}"/>
    <cellStyle name="40% - Accent3 11" xfId="29215" hidden="1" xr:uid="{00000000-0005-0000-0000-0000EC750000}"/>
    <cellStyle name="40% - Accent3 11" xfId="29122" hidden="1" xr:uid="{00000000-0005-0000-0000-0000ED750000}"/>
    <cellStyle name="40% - Accent3 11" xfId="32291" hidden="1" xr:uid="{00000000-0005-0000-0000-0000EE750000}"/>
    <cellStyle name="40% - Accent3 11" xfId="30976" hidden="1" xr:uid="{00000000-0005-0000-0000-0000EF750000}"/>
    <cellStyle name="40% - Accent3 11" xfId="31020" hidden="1" xr:uid="{00000000-0005-0000-0000-0000F0750000}"/>
    <cellStyle name="40% - Accent3 11" xfId="27611" hidden="1" xr:uid="{00000000-0005-0000-0000-0000F1750000}"/>
    <cellStyle name="40% - Accent3 11" xfId="27514" hidden="1" xr:uid="{00000000-0005-0000-0000-0000F2750000}"/>
    <cellStyle name="40% - Accent3 11" xfId="27300" hidden="1" xr:uid="{00000000-0005-0000-0000-0000F3750000}"/>
    <cellStyle name="40% - Accent3 11" xfId="26365" hidden="1" xr:uid="{00000000-0005-0000-0000-0000F4750000}"/>
    <cellStyle name="40% - Accent3 11" xfId="26241" hidden="1" xr:uid="{00000000-0005-0000-0000-0000F5750000}"/>
    <cellStyle name="40% - Accent3 11" xfId="26061" hidden="1" xr:uid="{00000000-0005-0000-0000-0000F6750000}"/>
    <cellStyle name="40% - Accent3 11" xfId="44620" hidden="1" xr:uid="{00000000-0005-0000-0000-0000F7750000}"/>
    <cellStyle name="40% - Accent3 11" xfId="44696" hidden="1" xr:uid="{00000000-0005-0000-0000-0000F8750000}"/>
    <cellStyle name="40% - Accent3 11" xfId="44798" hidden="1" xr:uid="{00000000-0005-0000-0000-0000F9750000}"/>
    <cellStyle name="40% - Accent3 11" xfId="44872" hidden="1" xr:uid="{00000000-0005-0000-0000-0000FA750000}"/>
    <cellStyle name="40% - Accent3 11" xfId="44948" hidden="1" xr:uid="{00000000-0005-0000-0000-0000FB750000}"/>
    <cellStyle name="40% - Accent3 11" xfId="45026" hidden="1" xr:uid="{00000000-0005-0000-0000-0000FC750000}"/>
    <cellStyle name="40% - Accent3 11" xfId="45611" hidden="1" xr:uid="{00000000-0005-0000-0000-0000FD750000}"/>
    <cellStyle name="40% - Accent3 11" xfId="45687" hidden="1" xr:uid="{00000000-0005-0000-0000-0000FE750000}"/>
    <cellStyle name="40% - Accent3 11" xfId="45766" hidden="1" xr:uid="{00000000-0005-0000-0000-0000FF750000}"/>
    <cellStyle name="40% - Accent3 11" xfId="45451" hidden="1" xr:uid="{00000000-0005-0000-0000-000000760000}"/>
    <cellStyle name="40% - Accent3 11" xfId="45399" hidden="1" xr:uid="{00000000-0005-0000-0000-000001760000}"/>
    <cellStyle name="40% - Accent3 11" xfId="45363" hidden="1" xr:uid="{00000000-0005-0000-0000-000002760000}"/>
    <cellStyle name="40% - Accent3 11" xfId="46206" hidden="1" xr:uid="{00000000-0005-0000-0000-000003760000}"/>
    <cellStyle name="40% - Accent3 11" xfId="46282" hidden="1" xr:uid="{00000000-0005-0000-0000-000004760000}"/>
    <cellStyle name="40% - Accent3 11" xfId="46360" hidden="1" xr:uid="{00000000-0005-0000-0000-000005760000}"/>
    <cellStyle name="40% - Accent3 11" xfId="45285" hidden="1" xr:uid="{00000000-0005-0000-0000-000006760000}"/>
    <cellStyle name="40% - Accent3 11" xfId="45803" hidden="1" xr:uid="{00000000-0005-0000-0000-000007760000}"/>
    <cellStyle name="40% - Accent3 11" xfId="45786" hidden="1" xr:uid="{00000000-0005-0000-0000-000008760000}"/>
    <cellStyle name="40% - Accent3 11" xfId="46738" hidden="1" xr:uid="{00000000-0005-0000-0000-000009760000}"/>
    <cellStyle name="40% - Accent3 11" xfId="46814" hidden="1" xr:uid="{00000000-0005-0000-0000-00000A760000}"/>
    <cellStyle name="40% - Accent3 11" xfId="46892" hidden="1" xr:uid="{00000000-0005-0000-0000-00000B760000}"/>
    <cellStyle name="40% - Accent3 11" xfId="47075" hidden="1" xr:uid="{00000000-0005-0000-0000-00000C760000}"/>
    <cellStyle name="40% - Accent3 11" xfId="47151" hidden="1" xr:uid="{00000000-0005-0000-0000-00000D760000}"/>
    <cellStyle name="40% - Accent3 11" xfId="47229" hidden="1" xr:uid="{00000000-0005-0000-0000-00000E760000}"/>
    <cellStyle name="40% - Accent3 11" xfId="47412" hidden="1" xr:uid="{00000000-0005-0000-0000-00000F760000}"/>
    <cellStyle name="40% - Accent3 11" xfId="47488" hidden="1" xr:uid="{00000000-0005-0000-0000-000010760000}"/>
    <cellStyle name="40% - Accent3 11" xfId="47590" hidden="1" xr:uid="{00000000-0005-0000-0000-000011760000}"/>
    <cellStyle name="40% - Accent3 11" xfId="47664" hidden="1" xr:uid="{00000000-0005-0000-0000-000012760000}"/>
    <cellStyle name="40% - Accent3 11" xfId="47740" hidden="1" xr:uid="{00000000-0005-0000-0000-000013760000}"/>
    <cellStyle name="40% - Accent3 11" xfId="47818" hidden="1" xr:uid="{00000000-0005-0000-0000-000014760000}"/>
    <cellStyle name="40% - Accent3 11" xfId="48403" hidden="1" xr:uid="{00000000-0005-0000-0000-000015760000}"/>
    <cellStyle name="40% - Accent3 11" xfId="48479" hidden="1" xr:uid="{00000000-0005-0000-0000-000016760000}"/>
    <cellStyle name="40% - Accent3 11" xfId="48558" hidden="1" xr:uid="{00000000-0005-0000-0000-000017760000}"/>
    <cellStyle name="40% - Accent3 11" xfId="48243" hidden="1" xr:uid="{00000000-0005-0000-0000-000018760000}"/>
    <cellStyle name="40% - Accent3 11" xfId="48191" hidden="1" xr:uid="{00000000-0005-0000-0000-000019760000}"/>
    <cellStyle name="40% - Accent3 11" xfId="48155" hidden="1" xr:uid="{00000000-0005-0000-0000-00001A760000}"/>
    <cellStyle name="40% - Accent3 11" xfId="48998" hidden="1" xr:uid="{00000000-0005-0000-0000-00001B760000}"/>
    <cellStyle name="40% - Accent3 11" xfId="49074" hidden="1" xr:uid="{00000000-0005-0000-0000-00001C760000}"/>
    <cellStyle name="40% - Accent3 11" xfId="49152" hidden="1" xr:uid="{00000000-0005-0000-0000-00001D760000}"/>
    <cellStyle name="40% - Accent3 11" xfId="48077" hidden="1" xr:uid="{00000000-0005-0000-0000-00001E760000}"/>
    <cellStyle name="40% - Accent3 11" xfId="48595" hidden="1" xr:uid="{00000000-0005-0000-0000-00001F760000}"/>
    <cellStyle name="40% - Accent3 11" xfId="48578" hidden="1" xr:uid="{00000000-0005-0000-0000-000020760000}"/>
    <cellStyle name="40% - Accent3 11" xfId="49530" hidden="1" xr:uid="{00000000-0005-0000-0000-000021760000}"/>
    <cellStyle name="40% - Accent3 11" xfId="49606" hidden="1" xr:uid="{00000000-0005-0000-0000-000022760000}"/>
    <cellStyle name="40% - Accent3 11" xfId="49684" hidden="1" xr:uid="{00000000-0005-0000-0000-000023760000}"/>
    <cellStyle name="40% - Accent3 11" xfId="49867" hidden="1" xr:uid="{00000000-0005-0000-0000-000024760000}"/>
    <cellStyle name="40% - Accent3 11" xfId="49943" hidden="1" xr:uid="{00000000-0005-0000-0000-000025760000}"/>
    <cellStyle name="40% - Accent3 11" xfId="50021" hidden="1" xr:uid="{00000000-0005-0000-0000-000026760000}"/>
    <cellStyle name="40% - Accent3 11" xfId="50204" hidden="1" xr:uid="{00000000-0005-0000-0000-000027760000}"/>
    <cellStyle name="40% - Accent3 11" xfId="50280" hidden="1" xr:uid="{00000000-0005-0000-0000-000028760000}"/>
    <cellStyle name="40% - Accent3 12" xfId="150" hidden="1" xr:uid="{00000000-0005-0000-0000-000029760000}"/>
    <cellStyle name="40% - Accent3 12" xfId="229" hidden="1" xr:uid="{00000000-0005-0000-0000-00002A760000}"/>
    <cellStyle name="40% - Accent3 12" xfId="357" hidden="1" xr:uid="{00000000-0005-0000-0000-00002B760000}"/>
    <cellStyle name="40% - Accent3 12" xfId="585" hidden="1" xr:uid="{00000000-0005-0000-0000-00002C760000}"/>
    <cellStyle name="40% - Accent3 12" xfId="1952" hidden="1" xr:uid="{00000000-0005-0000-0000-00002D760000}"/>
    <cellStyle name="40% - Accent3 12" xfId="2098" hidden="1" xr:uid="{00000000-0005-0000-0000-00002E760000}"/>
    <cellStyle name="40% - Accent3 12" xfId="2298" hidden="1" xr:uid="{00000000-0005-0000-0000-00002F760000}"/>
    <cellStyle name="40% - Accent3 12" xfId="2980" hidden="1" xr:uid="{00000000-0005-0000-0000-000030760000}"/>
    <cellStyle name="40% - Accent3 12" xfId="1747" hidden="1" xr:uid="{00000000-0005-0000-0000-000031760000}"/>
    <cellStyle name="40% - Accent3 12" xfId="1628" hidden="1" xr:uid="{00000000-0005-0000-0000-000032760000}"/>
    <cellStyle name="40% - Accent3 12" xfId="3510" hidden="1" xr:uid="{00000000-0005-0000-0000-000033760000}"/>
    <cellStyle name="40% - Accent3 12" xfId="3640" hidden="1" xr:uid="{00000000-0005-0000-0000-000034760000}"/>
    <cellStyle name="40% - Accent3 12" xfId="3800" hidden="1" xr:uid="{00000000-0005-0000-0000-000035760000}"/>
    <cellStyle name="40% - Accent3 12" xfId="4620" hidden="1" xr:uid="{00000000-0005-0000-0000-000036760000}"/>
    <cellStyle name="40% - Accent3 12" xfId="3042" hidden="1" xr:uid="{00000000-0005-0000-0000-000037760000}"/>
    <cellStyle name="40% - Accent3 12" xfId="2123" hidden="1" xr:uid="{00000000-0005-0000-0000-000038760000}"/>
    <cellStyle name="40% - Accent3 12" xfId="5005" hidden="1" xr:uid="{00000000-0005-0000-0000-000039760000}"/>
    <cellStyle name="40% - Accent3 12" xfId="5101" hidden="1" xr:uid="{00000000-0005-0000-0000-00003A760000}"/>
    <cellStyle name="40% - Accent3 12" xfId="5296" hidden="1" xr:uid="{00000000-0005-0000-0000-00003B760000}"/>
    <cellStyle name="40% - Accent3 12" xfId="6015" hidden="1" xr:uid="{00000000-0005-0000-0000-00003C760000}"/>
    <cellStyle name="40% - Accent3 12" xfId="6153" hidden="1" xr:uid="{00000000-0005-0000-0000-00003D760000}"/>
    <cellStyle name="40% - Accent3 12" xfId="6330" hidden="1" xr:uid="{00000000-0005-0000-0000-00003E760000}"/>
    <cellStyle name="40% - Accent3 12" xfId="7016" hidden="1" xr:uid="{00000000-0005-0000-0000-00003F760000}"/>
    <cellStyle name="40% - Accent3 12" xfId="7123" hidden="1" xr:uid="{00000000-0005-0000-0000-000040760000}"/>
    <cellStyle name="40% - Accent3 12" xfId="7806" hidden="1" xr:uid="{00000000-0005-0000-0000-000041760000}"/>
    <cellStyle name="40% - Accent3 12" xfId="7881" hidden="1" xr:uid="{00000000-0005-0000-0000-000042760000}"/>
    <cellStyle name="40% - Accent3 12" xfId="7956" hidden="1" xr:uid="{00000000-0005-0000-0000-000043760000}"/>
    <cellStyle name="40% - Accent3 12" xfId="8034" hidden="1" xr:uid="{00000000-0005-0000-0000-000044760000}"/>
    <cellStyle name="40% - Accent3 12" xfId="8620" hidden="1" xr:uid="{00000000-0005-0000-0000-000045760000}"/>
    <cellStyle name="40% - Accent3 12" xfId="8695" hidden="1" xr:uid="{00000000-0005-0000-0000-000046760000}"/>
    <cellStyle name="40% - Accent3 12" xfId="8774" hidden="1" xr:uid="{00000000-0005-0000-0000-000047760000}"/>
    <cellStyle name="40% - Accent3 12" xfId="9010" hidden="1" xr:uid="{00000000-0005-0000-0000-000048760000}"/>
    <cellStyle name="40% - Accent3 12" xfId="8501" hidden="1" xr:uid="{00000000-0005-0000-0000-000049760000}"/>
    <cellStyle name="40% - Accent3 12" xfId="8411" hidden="1" xr:uid="{00000000-0005-0000-0000-00004A760000}"/>
    <cellStyle name="40% - Accent3 12" xfId="9215" hidden="1" xr:uid="{00000000-0005-0000-0000-00004B760000}"/>
    <cellStyle name="40% - Accent3 12" xfId="9290" hidden="1" xr:uid="{00000000-0005-0000-0000-00004C760000}"/>
    <cellStyle name="40% - Accent3 12" xfId="9368" hidden="1" xr:uid="{00000000-0005-0000-0000-00004D760000}"/>
    <cellStyle name="40% - Accent3 12" xfId="9568" hidden="1" xr:uid="{00000000-0005-0000-0000-00004E760000}"/>
    <cellStyle name="40% - Accent3 12" xfId="9029" hidden="1" xr:uid="{00000000-0005-0000-0000-00004F760000}"/>
    <cellStyle name="40% - Accent3 12" xfId="8712" hidden="1" xr:uid="{00000000-0005-0000-0000-000050760000}"/>
    <cellStyle name="40% - Accent3 12" xfId="9747" hidden="1" xr:uid="{00000000-0005-0000-0000-000051760000}"/>
    <cellStyle name="40% - Accent3 12" xfId="9822" hidden="1" xr:uid="{00000000-0005-0000-0000-000052760000}"/>
    <cellStyle name="40% - Accent3 12" xfId="9900" hidden="1" xr:uid="{00000000-0005-0000-0000-000053760000}"/>
    <cellStyle name="40% - Accent3 12" xfId="10084" hidden="1" xr:uid="{00000000-0005-0000-0000-000054760000}"/>
    <cellStyle name="40% - Accent3 12" xfId="10159" hidden="1" xr:uid="{00000000-0005-0000-0000-000055760000}"/>
    <cellStyle name="40% - Accent3 12" xfId="10237" hidden="1" xr:uid="{00000000-0005-0000-0000-000056760000}"/>
    <cellStyle name="40% - Accent3 12" xfId="10421" hidden="1" xr:uid="{00000000-0005-0000-0000-000057760000}"/>
    <cellStyle name="40% - Accent3 12" xfId="10496" hidden="1" xr:uid="{00000000-0005-0000-0000-000058760000}"/>
    <cellStyle name="40% - Accent3 12" xfId="10598" hidden="1" xr:uid="{00000000-0005-0000-0000-000059760000}"/>
    <cellStyle name="40% - Accent3 12" xfId="10673" hidden="1" xr:uid="{00000000-0005-0000-0000-00005A760000}"/>
    <cellStyle name="40% - Accent3 12" xfId="10748" hidden="1" xr:uid="{00000000-0005-0000-0000-00005B760000}"/>
    <cellStyle name="40% - Accent3 12" xfId="10826" hidden="1" xr:uid="{00000000-0005-0000-0000-00005C760000}"/>
    <cellStyle name="40% - Accent3 12" xfId="11412" hidden="1" xr:uid="{00000000-0005-0000-0000-00005D760000}"/>
    <cellStyle name="40% - Accent3 12" xfId="11487" hidden="1" xr:uid="{00000000-0005-0000-0000-00005E760000}"/>
    <cellStyle name="40% - Accent3 12" xfId="11566" hidden="1" xr:uid="{00000000-0005-0000-0000-00005F760000}"/>
    <cellStyle name="40% - Accent3 12" xfId="11802" hidden="1" xr:uid="{00000000-0005-0000-0000-000060760000}"/>
    <cellStyle name="40% - Accent3 12" xfId="11293" hidden="1" xr:uid="{00000000-0005-0000-0000-000061760000}"/>
    <cellStyle name="40% - Accent3 12" xfId="11203" hidden="1" xr:uid="{00000000-0005-0000-0000-000062760000}"/>
    <cellStyle name="40% - Accent3 12" xfId="12007" hidden="1" xr:uid="{00000000-0005-0000-0000-000063760000}"/>
    <cellStyle name="40% - Accent3 12" xfId="12082" hidden="1" xr:uid="{00000000-0005-0000-0000-000064760000}"/>
    <cellStyle name="40% - Accent3 12" xfId="12160" hidden="1" xr:uid="{00000000-0005-0000-0000-000065760000}"/>
    <cellStyle name="40% - Accent3 12" xfId="12360" hidden="1" xr:uid="{00000000-0005-0000-0000-000066760000}"/>
    <cellStyle name="40% - Accent3 12" xfId="11821" hidden="1" xr:uid="{00000000-0005-0000-0000-000067760000}"/>
    <cellStyle name="40% - Accent3 12" xfId="11504" hidden="1" xr:uid="{00000000-0005-0000-0000-000068760000}"/>
    <cellStyle name="40% - Accent3 12" xfId="12539" hidden="1" xr:uid="{00000000-0005-0000-0000-000069760000}"/>
    <cellStyle name="40% - Accent3 12" xfId="12614" hidden="1" xr:uid="{00000000-0005-0000-0000-00006A760000}"/>
    <cellStyle name="40% - Accent3 12" xfId="12692" hidden="1" xr:uid="{00000000-0005-0000-0000-00006B760000}"/>
    <cellStyle name="40% - Accent3 12" xfId="12876" hidden="1" xr:uid="{00000000-0005-0000-0000-00006C760000}"/>
    <cellStyle name="40% - Accent3 12" xfId="12951" hidden="1" xr:uid="{00000000-0005-0000-0000-00006D760000}"/>
    <cellStyle name="40% - Accent3 12" xfId="13029" hidden="1" xr:uid="{00000000-0005-0000-0000-00006E760000}"/>
    <cellStyle name="40% - Accent3 12" xfId="13213" hidden="1" xr:uid="{00000000-0005-0000-0000-00006F760000}"/>
    <cellStyle name="40% - Accent3 12" xfId="13288" hidden="1" xr:uid="{00000000-0005-0000-0000-000070760000}"/>
    <cellStyle name="40% - Accent3 12" xfId="7541" hidden="1" xr:uid="{00000000-0005-0000-0000-000071760000}"/>
    <cellStyle name="40% - Accent3 12" xfId="7466" hidden="1" xr:uid="{00000000-0005-0000-0000-000072760000}"/>
    <cellStyle name="40% - Accent3 12" xfId="7386" hidden="1" xr:uid="{00000000-0005-0000-0000-000073760000}"/>
    <cellStyle name="40% - Accent3 12" xfId="7300" hidden="1" xr:uid="{00000000-0005-0000-0000-000074760000}"/>
    <cellStyle name="40% - Accent3 12" xfId="5527" hidden="1" xr:uid="{00000000-0005-0000-0000-000075760000}"/>
    <cellStyle name="40% - Accent3 12" xfId="5445" hidden="1" xr:uid="{00000000-0005-0000-0000-000076760000}"/>
    <cellStyle name="40% - Accent3 12" xfId="5352" hidden="1" xr:uid="{00000000-0005-0000-0000-000077760000}"/>
    <cellStyle name="40% - Accent3 12" xfId="4468" hidden="1" xr:uid="{00000000-0005-0000-0000-000078760000}"/>
    <cellStyle name="40% - Accent3 12" xfId="5795" hidden="1" xr:uid="{00000000-0005-0000-0000-000079760000}"/>
    <cellStyle name="40% - Accent3 12" xfId="6045" hidden="1" xr:uid="{00000000-0005-0000-0000-00007A760000}"/>
    <cellStyle name="40% - Accent3 12" xfId="3841" hidden="1" xr:uid="{00000000-0005-0000-0000-00007B760000}"/>
    <cellStyle name="40% - Accent3 12" xfId="3681" hidden="1" xr:uid="{00000000-0005-0000-0000-00007C760000}"/>
    <cellStyle name="40% - Accent3 12" xfId="3476" hidden="1" xr:uid="{00000000-0005-0000-0000-00007D760000}"/>
    <cellStyle name="40% - Accent3 12" xfId="2907" hidden="1" xr:uid="{00000000-0005-0000-0000-00007E760000}"/>
    <cellStyle name="40% - Accent3 12" xfId="4443" hidden="1" xr:uid="{00000000-0005-0000-0000-00007F760000}"/>
    <cellStyle name="40% - Accent3 12" xfId="5426" hidden="1" xr:uid="{00000000-0005-0000-0000-000080760000}"/>
    <cellStyle name="40% - Accent3 12" xfId="2173" hidden="1" xr:uid="{00000000-0005-0000-0000-000081760000}"/>
    <cellStyle name="40% - Accent3 12" xfId="1988" hidden="1" xr:uid="{00000000-0005-0000-0000-000082760000}"/>
    <cellStyle name="40% - Accent3 12" xfId="1817" hidden="1" xr:uid="{00000000-0005-0000-0000-000083760000}"/>
    <cellStyle name="40% - Accent3 12" xfId="1105" hidden="1" xr:uid="{00000000-0005-0000-0000-000084760000}"/>
    <cellStyle name="40% - Accent3 12" xfId="988" hidden="1" xr:uid="{00000000-0005-0000-0000-000085760000}"/>
    <cellStyle name="40% - Accent3 12" xfId="754" hidden="1" xr:uid="{00000000-0005-0000-0000-000086760000}"/>
    <cellStyle name="40% - Accent3 12" xfId="13358" hidden="1" xr:uid="{00000000-0005-0000-0000-000087760000}"/>
    <cellStyle name="40% - Accent3 12" xfId="13437" hidden="1" xr:uid="{00000000-0005-0000-0000-000088760000}"/>
    <cellStyle name="40% - Accent3 12" xfId="13961" hidden="1" xr:uid="{00000000-0005-0000-0000-000089760000}"/>
    <cellStyle name="40% - Accent3 12" xfId="14036" hidden="1" xr:uid="{00000000-0005-0000-0000-00008A760000}"/>
    <cellStyle name="40% - Accent3 12" xfId="14111" hidden="1" xr:uid="{00000000-0005-0000-0000-00008B760000}"/>
    <cellStyle name="40% - Accent3 12" xfId="14189" hidden="1" xr:uid="{00000000-0005-0000-0000-00008C760000}"/>
    <cellStyle name="40% - Accent3 12" xfId="14775" hidden="1" xr:uid="{00000000-0005-0000-0000-00008D760000}"/>
    <cellStyle name="40% - Accent3 12" xfId="14850" hidden="1" xr:uid="{00000000-0005-0000-0000-00008E760000}"/>
    <cellStyle name="40% - Accent3 12" xfId="14929" hidden="1" xr:uid="{00000000-0005-0000-0000-00008F760000}"/>
    <cellStyle name="40% - Accent3 12" xfId="15165" hidden="1" xr:uid="{00000000-0005-0000-0000-000090760000}"/>
    <cellStyle name="40% - Accent3 12" xfId="14656" hidden="1" xr:uid="{00000000-0005-0000-0000-000091760000}"/>
    <cellStyle name="40% - Accent3 12" xfId="14566" hidden="1" xr:uid="{00000000-0005-0000-0000-000092760000}"/>
    <cellStyle name="40% - Accent3 12" xfId="15370" hidden="1" xr:uid="{00000000-0005-0000-0000-000093760000}"/>
    <cellStyle name="40% - Accent3 12" xfId="15445" hidden="1" xr:uid="{00000000-0005-0000-0000-000094760000}"/>
    <cellStyle name="40% - Accent3 12" xfId="15523" hidden="1" xr:uid="{00000000-0005-0000-0000-000095760000}"/>
    <cellStyle name="40% - Accent3 12" xfId="15723" hidden="1" xr:uid="{00000000-0005-0000-0000-000096760000}"/>
    <cellStyle name="40% - Accent3 12" xfId="15184" hidden="1" xr:uid="{00000000-0005-0000-0000-000097760000}"/>
    <cellStyle name="40% - Accent3 12" xfId="14867" hidden="1" xr:uid="{00000000-0005-0000-0000-000098760000}"/>
    <cellStyle name="40% - Accent3 12" xfId="15902" hidden="1" xr:uid="{00000000-0005-0000-0000-000099760000}"/>
    <cellStyle name="40% - Accent3 12" xfId="15977" hidden="1" xr:uid="{00000000-0005-0000-0000-00009A760000}"/>
    <cellStyle name="40% - Accent3 12" xfId="16055" hidden="1" xr:uid="{00000000-0005-0000-0000-00009B760000}"/>
    <cellStyle name="40% - Accent3 12" xfId="16239" hidden="1" xr:uid="{00000000-0005-0000-0000-00009C760000}"/>
    <cellStyle name="40% - Accent3 12" xfId="16314" hidden="1" xr:uid="{00000000-0005-0000-0000-00009D760000}"/>
    <cellStyle name="40% - Accent3 12" xfId="16392" hidden="1" xr:uid="{00000000-0005-0000-0000-00009E760000}"/>
    <cellStyle name="40% - Accent3 12" xfId="16576" hidden="1" xr:uid="{00000000-0005-0000-0000-00009F760000}"/>
    <cellStyle name="40% - Accent3 12" xfId="16651" hidden="1" xr:uid="{00000000-0005-0000-0000-0000A0760000}"/>
    <cellStyle name="40% - Accent3 12" xfId="16753" hidden="1" xr:uid="{00000000-0005-0000-0000-0000A1760000}"/>
    <cellStyle name="40% - Accent3 12" xfId="16828" hidden="1" xr:uid="{00000000-0005-0000-0000-0000A2760000}"/>
    <cellStyle name="40% - Accent3 12" xfId="16903" hidden="1" xr:uid="{00000000-0005-0000-0000-0000A3760000}"/>
    <cellStyle name="40% - Accent3 12" xfId="16981" hidden="1" xr:uid="{00000000-0005-0000-0000-0000A4760000}"/>
    <cellStyle name="40% - Accent3 12" xfId="17567" hidden="1" xr:uid="{00000000-0005-0000-0000-0000A5760000}"/>
    <cellStyle name="40% - Accent3 12" xfId="17642" hidden="1" xr:uid="{00000000-0005-0000-0000-0000A6760000}"/>
    <cellStyle name="40% - Accent3 12" xfId="17721" hidden="1" xr:uid="{00000000-0005-0000-0000-0000A7760000}"/>
    <cellStyle name="40% - Accent3 12" xfId="17957" hidden="1" xr:uid="{00000000-0005-0000-0000-0000A8760000}"/>
    <cellStyle name="40% - Accent3 12" xfId="17448" hidden="1" xr:uid="{00000000-0005-0000-0000-0000A9760000}"/>
    <cellStyle name="40% - Accent3 12" xfId="17358" hidden="1" xr:uid="{00000000-0005-0000-0000-0000AA760000}"/>
    <cellStyle name="40% - Accent3 12" xfId="18162" hidden="1" xr:uid="{00000000-0005-0000-0000-0000AB760000}"/>
    <cellStyle name="40% - Accent3 12" xfId="18237" hidden="1" xr:uid="{00000000-0005-0000-0000-0000AC760000}"/>
    <cellStyle name="40% - Accent3 12" xfId="18315" hidden="1" xr:uid="{00000000-0005-0000-0000-0000AD760000}"/>
    <cellStyle name="40% - Accent3 12" xfId="18515" hidden="1" xr:uid="{00000000-0005-0000-0000-0000AE760000}"/>
    <cellStyle name="40% - Accent3 12" xfId="17976" hidden="1" xr:uid="{00000000-0005-0000-0000-0000AF760000}"/>
    <cellStyle name="40% - Accent3 12" xfId="17659" hidden="1" xr:uid="{00000000-0005-0000-0000-0000B0760000}"/>
    <cellStyle name="40% - Accent3 12" xfId="18694" hidden="1" xr:uid="{00000000-0005-0000-0000-0000B1760000}"/>
    <cellStyle name="40% - Accent3 12" xfId="18769" hidden="1" xr:uid="{00000000-0005-0000-0000-0000B2760000}"/>
    <cellStyle name="40% - Accent3 12" xfId="18847" hidden="1" xr:uid="{00000000-0005-0000-0000-0000B3760000}"/>
    <cellStyle name="40% - Accent3 12" xfId="19031" hidden="1" xr:uid="{00000000-0005-0000-0000-0000B4760000}"/>
    <cellStyle name="40% - Accent3 12" xfId="19106" hidden="1" xr:uid="{00000000-0005-0000-0000-0000B5760000}"/>
    <cellStyle name="40% - Accent3 12" xfId="19184" hidden="1" xr:uid="{00000000-0005-0000-0000-0000B6760000}"/>
    <cellStyle name="40% - Accent3 12" xfId="19368" hidden="1" xr:uid="{00000000-0005-0000-0000-0000B7760000}"/>
    <cellStyle name="40% - Accent3 12" xfId="19443" hidden="1" xr:uid="{00000000-0005-0000-0000-0000B8760000}"/>
    <cellStyle name="40% - Accent3 12" xfId="13801" hidden="1" xr:uid="{00000000-0005-0000-0000-0000B9760000}"/>
    <cellStyle name="40% - Accent3 12" xfId="13726" hidden="1" xr:uid="{00000000-0005-0000-0000-0000BA760000}"/>
    <cellStyle name="40% - Accent3 12" xfId="13646" hidden="1" xr:uid="{00000000-0005-0000-0000-0000BB760000}"/>
    <cellStyle name="40% - Accent3 12" xfId="13563" hidden="1" xr:uid="{00000000-0005-0000-0000-0000BC760000}"/>
    <cellStyle name="40% - Accent3 12" xfId="6380" hidden="1" xr:uid="{00000000-0005-0000-0000-0000BD760000}"/>
    <cellStyle name="40% - Accent3 12" xfId="6177" hidden="1" xr:uid="{00000000-0005-0000-0000-0000BE760000}"/>
    <cellStyle name="40% - Accent3 12" xfId="5907" hidden="1" xr:uid="{00000000-0005-0000-0000-0000BF760000}"/>
    <cellStyle name="40% - Accent3 12" xfId="4890" hidden="1" xr:uid="{00000000-0005-0000-0000-0000C0760000}"/>
    <cellStyle name="40% - Accent3 12" xfId="6588" hidden="1" xr:uid="{00000000-0005-0000-0000-0000C1760000}"/>
    <cellStyle name="40% - Accent3 12" xfId="6785" hidden="1" xr:uid="{00000000-0005-0000-0000-0000C2760000}"/>
    <cellStyle name="40% - Accent3 12" xfId="4259" hidden="1" xr:uid="{00000000-0005-0000-0000-0000C3760000}"/>
    <cellStyle name="40% - Accent3 12" xfId="4074" hidden="1" xr:uid="{00000000-0005-0000-0000-0000C4760000}"/>
    <cellStyle name="40% - Accent3 12" xfId="3978" hidden="1" xr:uid="{00000000-0005-0000-0000-0000C5760000}"/>
    <cellStyle name="40% - Accent3 12" xfId="2983" hidden="1" xr:uid="{00000000-0005-0000-0000-0000C6760000}"/>
    <cellStyle name="40% - Accent3 12" xfId="4662" hidden="1" xr:uid="{00000000-0005-0000-0000-0000C7760000}"/>
    <cellStyle name="40% - Accent3 12" xfId="6116" hidden="1" xr:uid="{00000000-0005-0000-0000-0000C8760000}"/>
    <cellStyle name="40% - Accent3 12" xfId="2468" hidden="1" xr:uid="{00000000-0005-0000-0000-0000C9760000}"/>
    <cellStyle name="40% - Accent3 12" xfId="2367" hidden="1" xr:uid="{00000000-0005-0000-0000-0000CA760000}"/>
    <cellStyle name="40% - Accent3 12" xfId="2140" hidden="1" xr:uid="{00000000-0005-0000-0000-0000CB760000}"/>
    <cellStyle name="40% - Accent3 12" xfId="1223" hidden="1" xr:uid="{00000000-0005-0000-0000-0000CC760000}"/>
    <cellStyle name="40% - Accent3 12" xfId="1081" hidden="1" xr:uid="{00000000-0005-0000-0000-0000CD760000}"/>
    <cellStyle name="40% - Accent3 12" xfId="917" hidden="1" xr:uid="{00000000-0005-0000-0000-0000CE760000}"/>
    <cellStyle name="40% - Accent3 12" xfId="19506" hidden="1" xr:uid="{00000000-0005-0000-0000-0000CF760000}"/>
    <cellStyle name="40% - Accent3 12" xfId="19581" hidden="1" xr:uid="{00000000-0005-0000-0000-0000D0760000}"/>
    <cellStyle name="40% - Accent3 12" xfId="19683" hidden="1" xr:uid="{00000000-0005-0000-0000-0000D1760000}"/>
    <cellStyle name="40% - Accent3 12" xfId="19758" hidden="1" xr:uid="{00000000-0005-0000-0000-0000D2760000}"/>
    <cellStyle name="40% - Accent3 12" xfId="19833" hidden="1" xr:uid="{00000000-0005-0000-0000-0000D3760000}"/>
    <cellStyle name="40% - Accent3 12" xfId="19911" hidden="1" xr:uid="{00000000-0005-0000-0000-0000D4760000}"/>
    <cellStyle name="40% - Accent3 12" xfId="20497" hidden="1" xr:uid="{00000000-0005-0000-0000-0000D5760000}"/>
    <cellStyle name="40% - Accent3 12" xfId="20572" hidden="1" xr:uid="{00000000-0005-0000-0000-0000D6760000}"/>
    <cellStyle name="40% - Accent3 12" xfId="20651" hidden="1" xr:uid="{00000000-0005-0000-0000-0000D7760000}"/>
    <cellStyle name="40% - Accent3 12" xfId="20887" hidden="1" xr:uid="{00000000-0005-0000-0000-0000D8760000}"/>
    <cellStyle name="40% - Accent3 12" xfId="20378" hidden="1" xr:uid="{00000000-0005-0000-0000-0000D9760000}"/>
    <cellStyle name="40% - Accent3 12" xfId="20288" hidden="1" xr:uid="{00000000-0005-0000-0000-0000DA760000}"/>
    <cellStyle name="40% - Accent3 12" xfId="21092" hidden="1" xr:uid="{00000000-0005-0000-0000-0000DB760000}"/>
    <cellStyle name="40% - Accent3 12" xfId="21167" hidden="1" xr:uid="{00000000-0005-0000-0000-0000DC760000}"/>
    <cellStyle name="40% - Accent3 12" xfId="21245" hidden="1" xr:uid="{00000000-0005-0000-0000-0000DD760000}"/>
    <cellStyle name="40% - Accent3 12" xfId="21445" hidden="1" xr:uid="{00000000-0005-0000-0000-0000DE760000}"/>
    <cellStyle name="40% - Accent3 12" xfId="20906" hidden="1" xr:uid="{00000000-0005-0000-0000-0000DF760000}"/>
    <cellStyle name="40% - Accent3 12" xfId="20589" hidden="1" xr:uid="{00000000-0005-0000-0000-0000E0760000}"/>
    <cellStyle name="40% - Accent3 12" xfId="21624" hidden="1" xr:uid="{00000000-0005-0000-0000-0000E1760000}"/>
    <cellStyle name="40% - Accent3 12" xfId="21699" hidden="1" xr:uid="{00000000-0005-0000-0000-0000E2760000}"/>
    <cellStyle name="40% - Accent3 12" xfId="21777" hidden="1" xr:uid="{00000000-0005-0000-0000-0000E3760000}"/>
    <cellStyle name="40% - Accent3 12" xfId="21961" hidden="1" xr:uid="{00000000-0005-0000-0000-0000E4760000}"/>
    <cellStyle name="40% - Accent3 12" xfId="22036" hidden="1" xr:uid="{00000000-0005-0000-0000-0000E5760000}"/>
    <cellStyle name="40% - Accent3 12" xfId="22114" hidden="1" xr:uid="{00000000-0005-0000-0000-0000E6760000}"/>
    <cellStyle name="40% - Accent3 12" xfId="22298" hidden="1" xr:uid="{00000000-0005-0000-0000-0000E7760000}"/>
    <cellStyle name="40% - Accent3 12" xfId="22373" hidden="1" xr:uid="{00000000-0005-0000-0000-0000E8760000}"/>
    <cellStyle name="40% - Accent3 12" xfId="22475" hidden="1" xr:uid="{00000000-0005-0000-0000-0000E9760000}"/>
    <cellStyle name="40% - Accent3 12" xfId="22550" hidden="1" xr:uid="{00000000-0005-0000-0000-0000EA760000}"/>
    <cellStyle name="40% - Accent3 12" xfId="22625" hidden="1" xr:uid="{00000000-0005-0000-0000-0000EB760000}"/>
    <cellStyle name="40% - Accent3 12" xfId="22703" hidden="1" xr:uid="{00000000-0005-0000-0000-0000EC760000}"/>
    <cellStyle name="40% - Accent3 12" xfId="23289" hidden="1" xr:uid="{00000000-0005-0000-0000-0000ED760000}"/>
    <cellStyle name="40% - Accent3 12" xfId="23364" hidden="1" xr:uid="{00000000-0005-0000-0000-0000EE760000}"/>
    <cellStyle name="40% - Accent3 12" xfId="23443" hidden="1" xr:uid="{00000000-0005-0000-0000-0000EF760000}"/>
    <cellStyle name="40% - Accent3 12" xfId="23679" hidden="1" xr:uid="{00000000-0005-0000-0000-0000F0760000}"/>
    <cellStyle name="40% - Accent3 12" xfId="23170" hidden="1" xr:uid="{00000000-0005-0000-0000-0000F1760000}"/>
    <cellStyle name="40% - Accent3 12" xfId="23080" hidden="1" xr:uid="{00000000-0005-0000-0000-0000F2760000}"/>
    <cellStyle name="40% - Accent3 12" xfId="23884" hidden="1" xr:uid="{00000000-0005-0000-0000-0000F3760000}"/>
    <cellStyle name="40% - Accent3 12" xfId="23959" hidden="1" xr:uid="{00000000-0005-0000-0000-0000F4760000}"/>
    <cellStyle name="40% - Accent3 12" xfId="24037" hidden="1" xr:uid="{00000000-0005-0000-0000-0000F5760000}"/>
    <cellStyle name="40% - Accent3 12" xfId="24237" hidden="1" xr:uid="{00000000-0005-0000-0000-0000F6760000}"/>
    <cellStyle name="40% - Accent3 12" xfId="23698" hidden="1" xr:uid="{00000000-0005-0000-0000-0000F7760000}"/>
    <cellStyle name="40% - Accent3 12" xfId="23381" hidden="1" xr:uid="{00000000-0005-0000-0000-0000F8760000}"/>
    <cellStyle name="40% - Accent3 12" xfId="24416" hidden="1" xr:uid="{00000000-0005-0000-0000-0000F9760000}"/>
    <cellStyle name="40% - Accent3 12" xfId="24491" hidden="1" xr:uid="{00000000-0005-0000-0000-0000FA760000}"/>
    <cellStyle name="40% - Accent3 12" xfId="24569" hidden="1" xr:uid="{00000000-0005-0000-0000-0000FB760000}"/>
    <cellStyle name="40% - Accent3 12" xfId="24753" hidden="1" xr:uid="{00000000-0005-0000-0000-0000FC760000}"/>
    <cellStyle name="40% - Accent3 12" xfId="24828" hidden="1" xr:uid="{00000000-0005-0000-0000-0000FD760000}"/>
    <cellStyle name="40% - Accent3 12" xfId="24906" hidden="1" xr:uid="{00000000-0005-0000-0000-0000FE760000}"/>
    <cellStyle name="40% - Accent3 12" xfId="25090" hidden="1" xr:uid="{00000000-0005-0000-0000-0000FF760000}"/>
    <cellStyle name="40% - Accent3 12" xfId="25165" hidden="1" xr:uid="{00000000-0005-0000-0000-000000770000}"/>
    <cellStyle name="40% - Accent3 12" xfId="25278" hidden="1" xr:uid="{00000000-0005-0000-0000-000001770000}"/>
    <cellStyle name="40% - Accent3 12" xfId="25357" hidden="1" xr:uid="{00000000-0005-0000-0000-000002770000}"/>
    <cellStyle name="40% - Accent3 12" xfId="25485" hidden="1" xr:uid="{00000000-0005-0000-0000-000003770000}"/>
    <cellStyle name="40% - Accent3 12" xfId="25713" hidden="1" xr:uid="{00000000-0005-0000-0000-000004770000}"/>
    <cellStyle name="40% - Accent3 12" xfId="27080" hidden="1" xr:uid="{00000000-0005-0000-0000-000005770000}"/>
    <cellStyle name="40% - Accent3 12" xfId="27226" hidden="1" xr:uid="{00000000-0005-0000-0000-000006770000}"/>
    <cellStyle name="40% - Accent3 12" xfId="27426" hidden="1" xr:uid="{00000000-0005-0000-0000-000007770000}"/>
    <cellStyle name="40% - Accent3 12" xfId="28108" hidden="1" xr:uid="{00000000-0005-0000-0000-000008770000}"/>
    <cellStyle name="40% - Accent3 12" xfId="26875" hidden="1" xr:uid="{00000000-0005-0000-0000-000009770000}"/>
    <cellStyle name="40% - Accent3 12" xfId="26756" hidden="1" xr:uid="{00000000-0005-0000-0000-00000A770000}"/>
    <cellStyle name="40% - Accent3 12" xfId="28638" hidden="1" xr:uid="{00000000-0005-0000-0000-00000B770000}"/>
    <cellStyle name="40% - Accent3 12" xfId="28768" hidden="1" xr:uid="{00000000-0005-0000-0000-00000C770000}"/>
    <cellStyle name="40% - Accent3 12" xfId="28928" hidden="1" xr:uid="{00000000-0005-0000-0000-00000D770000}"/>
    <cellStyle name="40% - Accent3 12" xfId="29748" hidden="1" xr:uid="{00000000-0005-0000-0000-00000E770000}"/>
    <cellStyle name="40% - Accent3 12" xfId="28170" hidden="1" xr:uid="{00000000-0005-0000-0000-00000F770000}"/>
    <cellStyle name="40% - Accent3 12" xfId="27251" hidden="1" xr:uid="{00000000-0005-0000-0000-000010770000}"/>
    <cellStyle name="40% - Accent3 12" xfId="30133" hidden="1" xr:uid="{00000000-0005-0000-0000-000011770000}"/>
    <cellStyle name="40% - Accent3 12" xfId="30229" hidden="1" xr:uid="{00000000-0005-0000-0000-000012770000}"/>
    <cellStyle name="40% - Accent3 12" xfId="30424" hidden="1" xr:uid="{00000000-0005-0000-0000-000013770000}"/>
    <cellStyle name="40% - Accent3 12" xfId="31143" hidden="1" xr:uid="{00000000-0005-0000-0000-000014770000}"/>
    <cellStyle name="40% - Accent3 12" xfId="31281" hidden="1" xr:uid="{00000000-0005-0000-0000-000015770000}"/>
    <cellStyle name="40% - Accent3 12" xfId="31458" hidden="1" xr:uid="{00000000-0005-0000-0000-000016770000}"/>
    <cellStyle name="40% - Accent3 12" xfId="32144" hidden="1" xr:uid="{00000000-0005-0000-0000-000017770000}"/>
    <cellStyle name="40% - Accent3 12" xfId="32251" hidden="1" xr:uid="{00000000-0005-0000-0000-000018770000}"/>
    <cellStyle name="40% - Accent3 12" xfId="32934" hidden="1" xr:uid="{00000000-0005-0000-0000-000019770000}"/>
    <cellStyle name="40% - Accent3 12" xfId="33009" hidden="1" xr:uid="{00000000-0005-0000-0000-00001A770000}"/>
    <cellStyle name="40% - Accent3 12" xfId="33084" hidden="1" xr:uid="{00000000-0005-0000-0000-00001B770000}"/>
    <cellStyle name="40% - Accent3 12" xfId="33162" hidden="1" xr:uid="{00000000-0005-0000-0000-00001C770000}"/>
    <cellStyle name="40% - Accent3 12" xfId="33748" hidden="1" xr:uid="{00000000-0005-0000-0000-00001D770000}"/>
    <cellStyle name="40% - Accent3 12" xfId="33823" hidden="1" xr:uid="{00000000-0005-0000-0000-00001E770000}"/>
    <cellStyle name="40% - Accent3 12" xfId="33902" hidden="1" xr:uid="{00000000-0005-0000-0000-00001F770000}"/>
    <cellStyle name="40% - Accent3 12" xfId="34138" hidden="1" xr:uid="{00000000-0005-0000-0000-000020770000}"/>
    <cellStyle name="40% - Accent3 12" xfId="33629" hidden="1" xr:uid="{00000000-0005-0000-0000-000021770000}"/>
    <cellStyle name="40% - Accent3 12" xfId="33539" hidden="1" xr:uid="{00000000-0005-0000-0000-000022770000}"/>
    <cellStyle name="40% - Accent3 12" xfId="34343" hidden="1" xr:uid="{00000000-0005-0000-0000-000023770000}"/>
    <cellStyle name="40% - Accent3 12" xfId="34418" hidden="1" xr:uid="{00000000-0005-0000-0000-000024770000}"/>
    <cellStyle name="40% - Accent3 12" xfId="34496" hidden="1" xr:uid="{00000000-0005-0000-0000-000025770000}"/>
    <cellStyle name="40% - Accent3 12" xfId="34696" hidden="1" xr:uid="{00000000-0005-0000-0000-000026770000}"/>
    <cellStyle name="40% - Accent3 12" xfId="34157" hidden="1" xr:uid="{00000000-0005-0000-0000-000027770000}"/>
    <cellStyle name="40% - Accent3 12" xfId="33840" hidden="1" xr:uid="{00000000-0005-0000-0000-000028770000}"/>
    <cellStyle name="40% - Accent3 12" xfId="34875" hidden="1" xr:uid="{00000000-0005-0000-0000-000029770000}"/>
    <cellStyle name="40% - Accent3 12" xfId="34950" hidden="1" xr:uid="{00000000-0005-0000-0000-00002A770000}"/>
    <cellStyle name="40% - Accent3 12" xfId="35028" hidden="1" xr:uid="{00000000-0005-0000-0000-00002B770000}"/>
    <cellStyle name="40% - Accent3 12" xfId="35212" hidden="1" xr:uid="{00000000-0005-0000-0000-00002C770000}"/>
    <cellStyle name="40% - Accent3 12" xfId="35287" hidden="1" xr:uid="{00000000-0005-0000-0000-00002D770000}"/>
    <cellStyle name="40% - Accent3 12" xfId="35365" hidden="1" xr:uid="{00000000-0005-0000-0000-00002E770000}"/>
    <cellStyle name="40% - Accent3 12" xfId="35549" hidden="1" xr:uid="{00000000-0005-0000-0000-00002F770000}"/>
    <cellStyle name="40% - Accent3 12" xfId="35624" hidden="1" xr:uid="{00000000-0005-0000-0000-000030770000}"/>
    <cellStyle name="40% - Accent3 12" xfId="35726" hidden="1" xr:uid="{00000000-0005-0000-0000-000031770000}"/>
    <cellStyle name="40% - Accent3 12" xfId="35801" hidden="1" xr:uid="{00000000-0005-0000-0000-000032770000}"/>
    <cellStyle name="40% - Accent3 12" xfId="35876" hidden="1" xr:uid="{00000000-0005-0000-0000-000033770000}"/>
    <cellStyle name="40% - Accent3 12" xfId="35954" hidden="1" xr:uid="{00000000-0005-0000-0000-000034770000}"/>
    <cellStyle name="40% - Accent3 12" xfId="36540" hidden="1" xr:uid="{00000000-0005-0000-0000-000035770000}"/>
    <cellStyle name="40% - Accent3 12" xfId="36615" hidden="1" xr:uid="{00000000-0005-0000-0000-000036770000}"/>
    <cellStyle name="40% - Accent3 12" xfId="36694" hidden="1" xr:uid="{00000000-0005-0000-0000-000037770000}"/>
    <cellStyle name="40% - Accent3 12" xfId="36930" hidden="1" xr:uid="{00000000-0005-0000-0000-000038770000}"/>
    <cellStyle name="40% - Accent3 12" xfId="36421" hidden="1" xr:uid="{00000000-0005-0000-0000-000039770000}"/>
    <cellStyle name="40% - Accent3 12" xfId="36331" hidden="1" xr:uid="{00000000-0005-0000-0000-00003A770000}"/>
    <cellStyle name="40% - Accent3 12" xfId="37135" hidden="1" xr:uid="{00000000-0005-0000-0000-00003B770000}"/>
    <cellStyle name="40% - Accent3 12" xfId="37210" hidden="1" xr:uid="{00000000-0005-0000-0000-00003C770000}"/>
    <cellStyle name="40% - Accent3 12" xfId="37288" hidden="1" xr:uid="{00000000-0005-0000-0000-00003D770000}"/>
    <cellStyle name="40% - Accent3 12" xfId="37488" hidden="1" xr:uid="{00000000-0005-0000-0000-00003E770000}"/>
    <cellStyle name="40% - Accent3 12" xfId="36949" hidden="1" xr:uid="{00000000-0005-0000-0000-00003F770000}"/>
    <cellStyle name="40% - Accent3 12" xfId="36632" hidden="1" xr:uid="{00000000-0005-0000-0000-000040770000}"/>
    <cellStyle name="40% - Accent3 12" xfId="37667" hidden="1" xr:uid="{00000000-0005-0000-0000-000041770000}"/>
    <cellStyle name="40% - Accent3 12" xfId="37742" hidden="1" xr:uid="{00000000-0005-0000-0000-000042770000}"/>
    <cellStyle name="40% - Accent3 12" xfId="37820" hidden="1" xr:uid="{00000000-0005-0000-0000-000043770000}"/>
    <cellStyle name="40% - Accent3 12" xfId="38004" hidden="1" xr:uid="{00000000-0005-0000-0000-000044770000}"/>
    <cellStyle name="40% - Accent3 12" xfId="38079" hidden="1" xr:uid="{00000000-0005-0000-0000-000045770000}"/>
    <cellStyle name="40% - Accent3 12" xfId="38157" hidden="1" xr:uid="{00000000-0005-0000-0000-000046770000}"/>
    <cellStyle name="40% - Accent3 12" xfId="38341" hidden="1" xr:uid="{00000000-0005-0000-0000-000047770000}"/>
    <cellStyle name="40% - Accent3 12" xfId="38416" hidden="1" xr:uid="{00000000-0005-0000-0000-000048770000}"/>
    <cellStyle name="40% - Accent3 12" xfId="32669" hidden="1" xr:uid="{00000000-0005-0000-0000-000049770000}"/>
    <cellStyle name="40% - Accent3 12" xfId="32594" hidden="1" xr:uid="{00000000-0005-0000-0000-00004A770000}"/>
    <cellStyle name="40% - Accent3 12" xfId="32514" hidden="1" xr:uid="{00000000-0005-0000-0000-00004B770000}"/>
    <cellStyle name="40% - Accent3 12" xfId="32428" hidden="1" xr:uid="{00000000-0005-0000-0000-00004C770000}"/>
    <cellStyle name="40% - Accent3 12" xfId="30655" hidden="1" xr:uid="{00000000-0005-0000-0000-00004D770000}"/>
    <cellStyle name="40% - Accent3 12" xfId="30573" hidden="1" xr:uid="{00000000-0005-0000-0000-00004E770000}"/>
    <cellStyle name="40% - Accent3 12" xfId="30480" hidden="1" xr:uid="{00000000-0005-0000-0000-00004F770000}"/>
    <cellStyle name="40% - Accent3 12" xfId="29596" hidden="1" xr:uid="{00000000-0005-0000-0000-000050770000}"/>
    <cellStyle name="40% - Accent3 12" xfId="30923" hidden="1" xr:uid="{00000000-0005-0000-0000-000051770000}"/>
    <cellStyle name="40% - Accent3 12" xfId="31173" hidden="1" xr:uid="{00000000-0005-0000-0000-000052770000}"/>
    <cellStyle name="40% - Accent3 12" xfId="28969" hidden="1" xr:uid="{00000000-0005-0000-0000-000053770000}"/>
    <cellStyle name="40% - Accent3 12" xfId="28809" hidden="1" xr:uid="{00000000-0005-0000-0000-000054770000}"/>
    <cellStyle name="40% - Accent3 12" xfId="28604" hidden="1" xr:uid="{00000000-0005-0000-0000-000055770000}"/>
    <cellStyle name="40% - Accent3 12" xfId="28035" hidden="1" xr:uid="{00000000-0005-0000-0000-000056770000}"/>
    <cellStyle name="40% - Accent3 12" xfId="29571" hidden="1" xr:uid="{00000000-0005-0000-0000-000057770000}"/>
    <cellStyle name="40% - Accent3 12" xfId="30554" hidden="1" xr:uid="{00000000-0005-0000-0000-000058770000}"/>
    <cellStyle name="40% - Accent3 12" xfId="27301" hidden="1" xr:uid="{00000000-0005-0000-0000-000059770000}"/>
    <cellStyle name="40% - Accent3 12" xfId="27116" hidden="1" xr:uid="{00000000-0005-0000-0000-00005A770000}"/>
    <cellStyle name="40% - Accent3 12" xfId="26945" hidden="1" xr:uid="{00000000-0005-0000-0000-00005B770000}"/>
    <cellStyle name="40% - Accent3 12" xfId="26233" hidden="1" xr:uid="{00000000-0005-0000-0000-00005C770000}"/>
    <cellStyle name="40% - Accent3 12" xfId="26116" hidden="1" xr:uid="{00000000-0005-0000-0000-00005D770000}"/>
    <cellStyle name="40% - Accent3 12" xfId="25882" hidden="1" xr:uid="{00000000-0005-0000-0000-00005E770000}"/>
    <cellStyle name="40% - Accent3 12" xfId="38486" hidden="1" xr:uid="{00000000-0005-0000-0000-00005F770000}"/>
    <cellStyle name="40% - Accent3 12" xfId="38565" hidden="1" xr:uid="{00000000-0005-0000-0000-000060770000}"/>
    <cellStyle name="40% - Accent3 12" xfId="39089" hidden="1" xr:uid="{00000000-0005-0000-0000-000061770000}"/>
    <cellStyle name="40% - Accent3 12" xfId="39164" hidden="1" xr:uid="{00000000-0005-0000-0000-000062770000}"/>
    <cellStyle name="40% - Accent3 12" xfId="39239" hidden="1" xr:uid="{00000000-0005-0000-0000-000063770000}"/>
    <cellStyle name="40% - Accent3 12" xfId="39317" hidden="1" xr:uid="{00000000-0005-0000-0000-000064770000}"/>
    <cellStyle name="40% - Accent3 12" xfId="39903" hidden="1" xr:uid="{00000000-0005-0000-0000-000065770000}"/>
    <cellStyle name="40% - Accent3 12" xfId="39978" hidden="1" xr:uid="{00000000-0005-0000-0000-000066770000}"/>
    <cellStyle name="40% - Accent3 12" xfId="40057" hidden="1" xr:uid="{00000000-0005-0000-0000-000067770000}"/>
    <cellStyle name="40% - Accent3 12" xfId="40293" hidden="1" xr:uid="{00000000-0005-0000-0000-000068770000}"/>
    <cellStyle name="40% - Accent3 12" xfId="39784" hidden="1" xr:uid="{00000000-0005-0000-0000-000069770000}"/>
    <cellStyle name="40% - Accent3 12" xfId="39694" hidden="1" xr:uid="{00000000-0005-0000-0000-00006A770000}"/>
    <cellStyle name="40% - Accent3 12" xfId="40498" hidden="1" xr:uid="{00000000-0005-0000-0000-00006B770000}"/>
    <cellStyle name="40% - Accent3 12" xfId="40573" hidden="1" xr:uid="{00000000-0005-0000-0000-00006C770000}"/>
    <cellStyle name="40% - Accent3 12" xfId="40651" hidden="1" xr:uid="{00000000-0005-0000-0000-00006D770000}"/>
    <cellStyle name="40% - Accent3 12" xfId="40851" hidden="1" xr:uid="{00000000-0005-0000-0000-00006E770000}"/>
    <cellStyle name="40% - Accent3 12" xfId="40312" hidden="1" xr:uid="{00000000-0005-0000-0000-00006F770000}"/>
    <cellStyle name="40% - Accent3 12" xfId="39995" hidden="1" xr:uid="{00000000-0005-0000-0000-000070770000}"/>
    <cellStyle name="40% - Accent3 12" xfId="41030" hidden="1" xr:uid="{00000000-0005-0000-0000-000071770000}"/>
    <cellStyle name="40% - Accent3 12" xfId="41105" hidden="1" xr:uid="{00000000-0005-0000-0000-000072770000}"/>
    <cellStyle name="40% - Accent3 12" xfId="41183" hidden="1" xr:uid="{00000000-0005-0000-0000-000073770000}"/>
    <cellStyle name="40% - Accent3 12" xfId="41367" hidden="1" xr:uid="{00000000-0005-0000-0000-000074770000}"/>
    <cellStyle name="40% - Accent3 12" xfId="41442" hidden="1" xr:uid="{00000000-0005-0000-0000-000075770000}"/>
    <cellStyle name="40% - Accent3 12" xfId="41520" hidden="1" xr:uid="{00000000-0005-0000-0000-000076770000}"/>
    <cellStyle name="40% - Accent3 12" xfId="41704" hidden="1" xr:uid="{00000000-0005-0000-0000-000077770000}"/>
    <cellStyle name="40% - Accent3 12" xfId="41779" hidden="1" xr:uid="{00000000-0005-0000-0000-000078770000}"/>
    <cellStyle name="40% - Accent3 12" xfId="41881" hidden="1" xr:uid="{00000000-0005-0000-0000-000079770000}"/>
    <cellStyle name="40% - Accent3 12" xfId="41956" hidden="1" xr:uid="{00000000-0005-0000-0000-00007A770000}"/>
    <cellStyle name="40% - Accent3 12" xfId="42031" hidden="1" xr:uid="{00000000-0005-0000-0000-00007B770000}"/>
    <cellStyle name="40% - Accent3 12" xfId="42109" hidden="1" xr:uid="{00000000-0005-0000-0000-00007C770000}"/>
    <cellStyle name="40% - Accent3 12" xfId="42695" hidden="1" xr:uid="{00000000-0005-0000-0000-00007D770000}"/>
    <cellStyle name="40% - Accent3 12" xfId="42770" hidden="1" xr:uid="{00000000-0005-0000-0000-00007E770000}"/>
    <cellStyle name="40% - Accent3 12" xfId="42849" hidden="1" xr:uid="{00000000-0005-0000-0000-00007F770000}"/>
    <cellStyle name="40% - Accent3 12" xfId="43085" hidden="1" xr:uid="{00000000-0005-0000-0000-000080770000}"/>
    <cellStyle name="40% - Accent3 12" xfId="42576" hidden="1" xr:uid="{00000000-0005-0000-0000-000081770000}"/>
    <cellStyle name="40% - Accent3 12" xfId="42486" hidden="1" xr:uid="{00000000-0005-0000-0000-000082770000}"/>
    <cellStyle name="40% - Accent3 12" xfId="43290" hidden="1" xr:uid="{00000000-0005-0000-0000-000083770000}"/>
    <cellStyle name="40% - Accent3 12" xfId="43365" hidden="1" xr:uid="{00000000-0005-0000-0000-000084770000}"/>
    <cellStyle name="40% - Accent3 12" xfId="43443" hidden="1" xr:uid="{00000000-0005-0000-0000-000085770000}"/>
    <cellStyle name="40% - Accent3 12" xfId="43643" hidden="1" xr:uid="{00000000-0005-0000-0000-000086770000}"/>
    <cellStyle name="40% - Accent3 12" xfId="43104" hidden="1" xr:uid="{00000000-0005-0000-0000-000087770000}"/>
    <cellStyle name="40% - Accent3 12" xfId="42787" hidden="1" xr:uid="{00000000-0005-0000-0000-000088770000}"/>
    <cellStyle name="40% - Accent3 12" xfId="43822" hidden="1" xr:uid="{00000000-0005-0000-0000-000089770000}"/>
    <cellStyle name="40% - Accent3 12" xfId="43897" hidden="1" xr:uid="{00000000-0005-0000-0000-00008A770000}"/>
    <cellStyle name="40% - Accent3 12" xfId="43975" hidden="1" xr:uid="{00000000-0005-0000-0000-00008B770000}"/>
    <cellStyle name="40% - Accent3 12" xfId="44159" hidden="1" xr:uid="{00000000-0005-0000-0000-00008C770000}"/>
    <cellStyle name="40% - Accent3 12" xfId="44234" hidden="1" xr:uid="{00000000-0005-0000-0000-00008D770000}"/>
    <cellStyle name="40% - Accent3 12" xfId="44312" hidden="1" xr:uid="{00000000-0005-0000-0000-00008E770000}"/>
    <cellStyle name="40% - Accent3 12" xfId="44496" hidden="1" xr:uid="{00000000-0005-0000-0000-00008F770000}"/>
    <cellStyle name="40% - Accent3 12" xfId="44571" hidden="1" xr:uid="{00000000-0005-0000-0000-000090770000}"/>
    <cellStyle name="40% - Accent3 12" xfId="38929" hidden="1" xr:uid="{00000000-0005-0000-0000-000091770000}"/>
    <cellStyle name="40% - Accent3 12" xfId="38854" hidden="1" xr:uid="{00000000-0005-0000-0000-000092770000}"/>
    <cellStyle name="40% - Accent3 12" xfId="38774" hidden="1" xr:uid="{00000000-0005-0000-0000-000093770000}"/>
    <cellStyle name="40% - Accent3 12" xfId="38691" hidden="1" xr:uid="{00000000-0005-0000-0000-000094770000}"/>
    <cellStyle name="40% - Accent3 12" xfId="31508" hidden="1" xr:uid="{00000000-0005-0000-0000-000095770000}"/>
    <cellStyle name="40% - Accent3 12" xfId="31305" hidden="1" xr:uid="{00000000-0005-0000-0000-000096770000}"/>
    <cellStyle name="40% - Accent3 12" xfId="31035" hidden="1" xr:uid="{00000000-0005-0000-0000-000097770000}"/>
    <cellStyle name="40% - Accent3 12" xfId="30018" hidden="1" xr:uid="{00000000-0005-0000-0000-000098770000}"/>
    <cellStyle name="40% - Accent3 12" xfId="31716" hidden="1" xr:uid="{00000000-0005-0000-0000-000099770000}"/>
    <cellStyle name="40% - Accent3 12" xfId="31913" hidden="1" xr:uid="{00000000-0005-0000-0000-00009A770000}"/>
    <cellStyle name="40% - Accent3 12" xfId="29387" hidden="1" xr:uid="{00000000-0005-0000-0000-00009B770000}"/>
    <cellStyle name="40% - Accent3 12" xfId="29202" hidden="1" xr:uid="{00000000-0005-0000-0000-00009C770000}"/>
    <cellStyle name="40% - Accent3 12" xfId="29106" hidden="1" xr:uid="{00000000-0005-0000-0000-00009D770000}"/>
    <cellStyle name="40% - Accent3 12" xfId="28111" hidden="1" xr:uid="{00000000-0005-0000-0000-00009E770000}"/>
    <cellStyle name="40% - Accent3 12" xfId="29790" hidden="1" xr:uid="{00000000-0005-0000-0000-00009F770000}"/>
    <cellStyle name="40% - Accent3 12" xfId="31244" hidden="1" xr:uid="{00000000-0005-0000-0000-0000A0770000}"/>
    <cellStyle name="40% - Accent3 12" xfId="27596" hidden="1" xr:uid="{00000000-0005-0000-0000-0000A1770000}"/>
    <cellStyle name="40% - Accent3 12" xfId="27495" hidden="1" xr:uid="{00000000-0005-0000-0000-0000A2770000}"/>
    <cellStyle name="40% - Accent3 12" xfId="27268" hidden="1" xr:uid="{00000000-0005-0000-0000-0000A3770000}"/>
    <cellStyle name="40% - Accent3 12" xfId="26351" hidden="1" xr:uid="{00000000-0005-0000-0000-0000A4770000}"/>
    <cellStyle name="40% - Accent3 12" xfId="26209" hidden="1" xr:uid="{00000000-0005-0000-0000-0000A5770000}"/>
    <cellStyle name="40% - Accent3 12" xfId="26045" hidden="1" xr:uid="{00000000-0005-0000-0000-0000A6770000}"/>
    <cellStyle name="40% - Accent3 12" xfId="44634" hidden="1" xr:uid="{00000000-0005-0000-0000-0000A7770000}"/>
    <cellStyle name="40% - Accent3 12" xfId="44709" hidden="1" xr:uid="{00000000-0005-0000-0000-0000A8770000}"/>
    <cellStyle name="40% - Accent3 12" xfId="44811" hidden="1" xr:uid="{00000000-0005-0000-0000-0000A9770000}"/>
    <cellStyle name="40% - Accent3 12" xfId="44886" hidden="1" xr:uid="{00000000-0005-0000-0000-0000AA770000}"/>
    <cellStyle name="40% - Accent3 12" xfId="44961" hidden="1" xr:uid="{00000000-0005-0000-0000-0000AB770000}"/>
    <cellStyle name="40% - Accent3 12" xfId="45039" hidden="1" xr:uid="{00000000-0005-0000-0000-0000AC770000}"/>
    <cellStyle name="40% - Accent3 12" xfId="45625" hidden="1" xr:uid="{00000000-0005-0000-0000-0000AD770000}"/>
    <cellStyle name="40% - Accent3 12" xfId="45700" hidden="1" xr:uid="{00000000-0005-0000-0000-0000AE770000}"/>
    <cellStyle name="40% - Accent3 12" xfId="45779" hidden="1" xr:uid="{00000000-0005-0000-0000-0000AF770000}"/>
    <cellStyle name="40% - Accent3 12" xfId="46015" hidden="1" xr:uid="{00000000-0005-0000-0000-0000B0770000}"/>
    <cellStyle name="40% - Accent3 12" xfId="45506" hidden="1" xr:uid="{00000000-0005-0000-0000-0000B1770000}"/>
    <cellStyle name="40% - Accent3 12" xfId="45416" hidden="1" xr:uid="{00000000-0005-0000-0000-0000B2770000}"/>
    <cellStyle name="40% - Accent3 12" xfId="46220" hidden="1" xr:uid="{00000000-0005-0000-0000-0000B3770000}"/>
    <cellStyle name="40% - Accent3 12" xfId="46295" hidden="1" xr:uid="{00000000-0005-0000-0000-0000B4770000}"/>
    <cellStyle name="40% - Accent3 12" xfId="46373" hidden="1" xr:uid="{00000000-0005-0000-0000-0000B5770000}"/>
    <cellStyle name="40% - Accent3 12" xfId="46573" hidden="1" xr:uid="{00000000-0005-0000-0000-0000B6770000}"/>
    <cellStyle name="40% - Accent3 12" xfId="46034" hidden="1" xr:uid="{00000000-0005-0000-0000-0000B7770000}"/>
    <cellStyle name="40% - Accent3 12" xfId="45717" hidden="1" xr:uid="{00000000-0005-0000-0000-0000B8770000}"/>
    <cellStyle name="40% - Accent3 12" xfId="46752" hidden="1" xr:uid="{00000000-0005-0000-0000-0000B9770000}"/>
    <cellStyle name="40% - Accent3 12" xfId="46827" hidden="1" xr:uid="{00000000-0005-0000-0000-0000BA770000}"/>
    <cellStyle name="40% - Accent3 12" xfId="46905" hidden="1" xr:uid="{00000000-0005-0000-0000-0000BB770000}"/>
    <cellStyle name="40% - Accent3 12" xfId="47089" hidden="1" xr:uid="{00000000-0005-0000-0000-0000BC770000}"/>
    <cellStyle name="40% - Accent3 12" xfId="47164" hidden="1" xr:uid="{00000000-0005-0000-0000-0000BD770000}"/>
    <cellStyle name="40% - Accent3 12" xfId="47242" hidden="1" xr:uid="{00000000-0005-0000-0000-0000BE770000}"/>
    <cellStyle name="40% - Accent3 12" xfId="47426" hidden="1" xr:uid="{00000000-0005-0000-0000-0000BF770000}"/>
    <cellStyle name="40% - Accent3 12" xfId="47501" hidden="1" xr:uid="{00000000-0005-0000-0000-0000C0770000}"/>
    <cellStyle name="40% - Accent3 12" xfId="47603" hidden="1" xr:uid="{00000000-0005-0000-0000-0000C1770000}"/>
    <cellStyle name="40% - Accent3 12" xfId="47678" hidden="1" xr:uid="{00000000-0005-0000-0000-0000C2770000}"/>
    <cellStyle name="40% - Accent3 12" xfId="47753" hidden="1" xr:uid="{00000000-0005-0000-0000-0000C3770000}"/>
    <cellStyle name="40% - Accent3 12" xfId="47831" hidden="1" xr:uid="{00000000-0005-0000-0000-0000C4770000}"/>
    <cellStyle name="40% - Accent3 12" xfId="48417" hidden="1" xr:uid="{00000000-0005-0000-0000-0000C5770000}"/>
    <cellStyle name="40% - Accent3 12" xfId="48492" hidden="1" xr:uid="{00000000-0005-0000-0000-0000C6770000}"/>
    <cellStyle name="40% - Accent3 12" xfId="48571" hidden="1" xr:uid="{00000000-0005-0000-0000-0000C7770000}"/>
    <cellStyle name="40% - Accent3 12" xfId="48807" hidden="1" xr:uid="{00000000-0005-0000-0000-0000C8770000}"/>
    <cellStyle name="40% - Accent3 12" xfId="48298" hidden="1" xr:uid="{00000000-0005-0000-0000-0000C9770000}"/>
    <cellStyle name="40% - Accent3 12" xfId="48208" hidden="1" xr:uid="{00000000-0005-0000-0000-0000CA770000}"/>
    <cellStyle name="40% - Accent3 12" xfId="49012" hidden="1" xr:uid="{00000000-0005-0000-0000-0000CB770000}"/>
    <cellStyle name="40% - Accent3 12" xfId="49087" hidden="1" xr:uid="{00000000-0005-0000-0000-0000CC770000}"/>
    <cellStyle name="40% - Accent3 12" xfId="49165" hidden="1" xr:uid="{00000000-0005-0000-0000-0000CD770000}"/>
    <cellStyle name="40% - Accent3 12" xfId="49365" hidden="1" xr:uid="{00000000-0005-0000-0000-0000CE770000}"/>
    <cellStyle name="40% - Accent3 12" xfId="48826" hidden="1" xr:uid="{00000000-0005-0000-0000-0000CF770000}"/>
    <cellStyle name="40% - Accent3 12" xfId="48509" hidden="1" xr:uid="{00000000-0005-0000-0000-0000D0770000}"/>
    <cellStyle name="40% - Accent3 12" xfId="49544" hidden="1" xr:uid="{00000000-0005-0000-0000-0000D1770000}"/>
    <cellStyle name="40% - Accent3 12" xfId="49619" hidden="1" xr:uid="{00000000-0005-0000-0000-0000D2770000}"/>
    <cellStyle name="40% - Accent3 12" xfId="49697" hidden="1" xr:uid="{00000000-0005-0000-0000-0000D3770000}"/>
    <cellStyle name="40% - Accent3 12" xfId="49881" hidden="1" xr:uid="{00000000-0005-0000-0000-0000D4770000}"/>
    <cellStyle name="40% - Accent3 12" xfId="49956" hidden="1" xr:uid="{00000000-0005-0000-0000-0000D5770000}"/>
    <cellStyle name="40% - Accent3 12" xfId="50034" hidden="1" xr:uid="{00000000-0005-0000-0000-0000D6770000}"/>
    <cellStyle name="40% - Accent3 12" xfId="50218" hidden="1" xr:uid="{00000000-0005-0000-0000-0000D7770000}"/>
    <cellStyle name="40% - Accent3 12" xfId="50293" hidden="1" xr:uid="{00000000-0005-0000-0000-0000D8770000}"/>
    <cellStyle name="40% - Accent3 13" xfId="598" hidden="1" xr:uid="{00000000-0005-0000-0000-0000D9770000}"/>
    <cellStyle name="40% - Accent3 13" xfId="780" hidden="1" xr:uid="{00000000-0005-0000-0000-0000DA770000}"/>
    <cellStyle name="40% - Accent3 13" xfId="2800" hidden="1" xr:uid="{00000000-0005-0000-0000-0000DB770000}"/>
    <cellStyle name="40% - Accent3 13" xfId="3164" hidden="1" xr:uid="{00000000-0005-0000-0000-0000DC770000}"/>
    <cellStyle name="40% - Accent3 13" xfId="4328" hidden="1" xr:uid="{00000000-0005-0000-0000-0000DD770000}"/>
    <cellStyle name="40% - Accent3 13" xfId="4784" hidden="1" xr:uid="{00000000-0005-0000-0000-0000DE770000}"/>
    <cellStyle name="40% - Accent3 13" xfId="5625" hidden="1" xr:uid="{00000000-0005-0000-0000-0000DF770000}"/>
    <cellStyle name="40% - Accent3 13" xfId="6638" hidden="1" xr:uid="{00000000-0005-0000-0000-0000E0770000}"/>
    <cellStyle name="40% - Accent3 13" xfId="8047" hidden="1" xr:uid="{00000000-0005-0000-0000-0000E1770000}"/>
    <cellStyle name="40% - Accent3 13" xfId="8162" hidden="1" xr:uid="{00000000-0005-0000-0000-0000E2770000}"/>
    <cellStyle name="40% - Accent3 13" xfId="8885" hidden="1" xr:uid="{00000000-0005-0000-0000-0000E3770000}"/>
    <cellStyle name="40% - Accent3 13" xfId="9058" hidden="1" xr:uid="{00000000-0005-0000-0000-0000E4770000}"/>
    <cellStyle name="40% - Accent3 13" xfId="9451" hidden="1" xr:uid="{00000000-0005-0000-0000-0000E5770000}"/>
    <cellStyle name="40% - Accent3 13" xfId="9599" hidden="1" xr:uid="{00000000-0005-0000-0000-0000E6770000}"/>
    <cellStyle name="40% - Accent3 13" xfId="9937" hidden="1" xr:uid="{00000000-0005-0000-0000-0000E7770000}"/>
    <cellStyle name="40% - Accent3 13" xfId="10274" hidden="1" xr:uid="{00000000-0005-0000-0000-0000E8770000}"/>
    <cellStyle name="40% - Accent3 13" xfId="10839" hidden="1" xr:uid="{00000000-0005-0000-0000-0000E9770000}"/>
    <cellStyle name="40% - Accent3 13" xfId="10954" hidden="1" xr:uid="{00000000-0005-0000-0000-0000EA770000}"/>
    <cellStyle name="40% - Accent3 13" xfId="11677" hidden="1" xr:uid="{00000000-0005-0000-0000-0000EB770000}"/>
    <cellStyle name="40% - Accent3 13" xfId="11850" hidden="1" xr:uid="{00000000-0005-0000-0000-0000EC770000}"/>
    <cellStyle name="40% - Accent3 13" xfId="12243" hidden="1" xr:uid="{00000000-0005-0000-0000-0000ED770000}"/>
    <cellStyle name="40% - Accent3 13" xfId="12391" hidden="1" xr:uid="{00000000-0005-0000-0000-0000EE770000}"/>
    <cellStyle name="40% - Accent3 13" xfId="12729" hidden="1" xr:uid="{00000000-0005-0000-0000-0000EF770000}"/>
    <cellStyle name="40% - Accent3 13" xfId="13066" hidden="1" xr:uid="{00000000-0005-0000-0000-0000F0770000}"/>
    <cellStyle name="40% - Accent3 13" xfId="7287" hidden="1" xr:uid="{00000000-0005-0000-0000-0000F1770000}"/>
    <cellStyle name="40% - Accent3 13" xfId="6916" hidden="1" xr:uid="{00000000-0005-0000-0000-0000F2770000}"/>
    <cellStyle name="40% - Accent3 13" xfId="4763" hidden="1" xr:uid="{00000000-0005-0000-0000-0000F3770000}"/>
    <cellStyle name="40% - Accent3 13" xfId="4231" hidden="1" xr:uid="{00000000-0005-0000-0000-0000F4770000}"/>
    <cellStyle name="40% - Accent3 13" xfId="3118" hidden="1" xr:uid="{00000000-0005-0000-0000-0000F5770000}"/>
    <cellStyle name="40% - Accent3 13" xfId="2650" hidden="1" xr:uid="{00000000-0005-0000-0000-0000F6770000}"/>
    <cellStyle name="40% - Accent3 13" xfId="1458" hidden="1" xr:uid="{00000000-0005-0000-0000-0000F7770000}"/>
    <cellStyle name="40% - Accent3 13" xfId="415" hidden="1" xr:uid="{00000000-0005-0000-0000-0000F8770000}"/>
    <cellStyle name="40% - Accent3 13" xfId="14202" hidden="1" xr:uid="{00000000-0005-0000-0000-0000F9770000}"/>
    <cellStyle name="40% - Accent3 13" xfId="14317" hidden="1" xr:uid="{00000000-0005-0000-0000-0000FA770000}"/>
    <cellStyle name="40% - Accent3 13" xfId="15040" hidden="1" xr:uid="{00000000-0005-0000-0000-0000FB770000}"/>
    <cellStyle name="40% - Accent3 13" xfId="15213" hidden="1" xr:uid="{00000000-0005-0000-0000-0000FC770000}"/>
    <cellStyle name="40% - Accent3 13" xfId="15606" hidden="1" xr:uid="{00000000-0005-0000-0000-0000FD770000}"/>
    <cellStyle name="40% - Accent3 13" xfId="15754" hidden="1" xr:uid="{00000000-0005-0000-0000-0000FE770000}"/>
    <cellStyle name="40% - Accent3 13" xfId="16092" hidden="1" xr:uid="{00000000-0005-0000-0000-0000FF770000}"/>
    <cellStyle name="40% - Accent3 13" xfId="16429" hidden="1" xr:uid="{00000000-0005-0000-0000-000000780000}"/>
    <cellStyle name="40% - Accent3 13" xfId="16994" hidden="1" xr:uid="{00000000-0005-0000-0000-000001780000}"/>
    <cellStyle name="40% - Accent3 13" xfId="17109" hidden="1" xr:uid="{00000000-0005-0000-0000-000002780000}"/>
    <cellStyle name="40% - Accent3 13" xfId="17832" hidden="1" xr:uid="{00000000-0005-0000-0000-000003780000}"/>
    <cellStyle name="40% - Accent3 13" xfId="18005" hidden="1" xr:uid="{00000000-0005-0000-0000-000004780000}"/>
    <cellStyle name="40% - Accent3 13" xfId="18398" hidden="1" xr:uid="{00000000-0005-0000-0000-000005780000}"/>
    <cellStyle name="40% - Accent3 13" xfId="18546" hidden="1" xr:uid="{00000000-0005-0000-0000-000006780000}"/>
    <cellStyle name="40% - Accent3 13" xfId="18884" hidden="1" xr:uid="{00000000-0005-0000-0000-000007780000}"/>
    <cellStyle name="40% - Accent3 13" xfId="19221" hidden="1" xr:uid="{00000000-0005-0000-0000-000008780000}"/>
    <cellStyle name="40% - Accent3 13" xfId="13550" hidden="1" xr:uid="{00000000-0005-0000-0000-000009780000}"/>
    <cellStyle name="40% - Accent3 13" xfId="7711" hidden="1" xr:uid="{00000000-0005-0000-0000-00000A780000}"/>
    <cellStyle name="40% - Accent3 13" xfId="5223" hidden="1" xr:uid="{00000000-0005-0000-0000-00000B780000}"/>
    <cellStyle name="40% - Accent3 13" xfId="4586" hidden="1" xr:uid="{00000000-0005-0000-0000-00000C780000}"/>
    <cellStyle name="40% - Accent3 13" xfId="3351" hidden="1" xr:uid="{00000000-0005-0000-0000-00000D780000}"/>
    <cellStyle name="40% - Accent3 13" xfId="2785" hidden="1" xr:uid="{00000000-0005-0000-0000-00000E780000}"/>
    <cellStyle name="40% - Accent3 13" xfId="1634" hidden="1" xr:uid="{00000000-0005-0000-0000-00000F780000}"/>
    <cellStyle name="40% - Accent3 13" xfId="527" hidden="1" xr:uid="{00000000-0005-0000-0000-000010780000}"/>
    <cellStyle name="40% - Accent3 13" xfId="19924" hidden="1" xr:uid="{00000000-0005-0000-0000-000011780000}"/>
    <cellStyle name="40% - Accent3 13" xfId="20039" hidden="1" xr:uid="{00000000-0005-0000-0000-000012780000}"/>
    <cellStyle name="40% - Accent3 13" xfId="20762" hidden="1" xr:uid="{00000000-0005-0000-0000-000013780000}"/>
    <cellStyle name="40% - Accent3 13" xfId="20935" hidden="1" xr:uid="{00000000-0005-0000-0000-000014780000}"/>
    <cellStyle name="40% - Accent3 13" xfId="21328" hidden="1" xr:uid="{00000000-0005-0000-0000-000015780000}"/>
    <cellStyle name="40% - Accent3 13" xfId="21476" hidden="1" xr:uid="{00000000-0005-0000-0000-000016780000}"/>
    <cellStyle name="40% - Accent3 13" xfId="21814" hidden="1" xr:uid="{00000000-0005-0000-0000-000017780000}"/>
    <cellStyle name="40% - Accent3 13" xfId="22151" hidden="1" xr:uid="{00000000-0005-0000-0000-000018780000}"/>
    <cellStyle name="40% - Accent3 13" xfId="22716" hidden="1" xr:uid="{00000000-0005-0000-0000-000019780000}"/>
    <cellStyle name="40% - Accent3 13" xfId="22831" hidden="1" xr:uid="{00000000-0005-0000-0000-00001A780000}"/>
    <cellStyle name="40% - Accent3 13" xfId="23554" hidden="1" xr:uid="{00000000-0005-0000-0000-00001B780000}"/>
    <cellStyle name="40% - Accent3 13" xfId="23727" hidden="1" xr:uid="{00000000-0005-0000-0000-00001C780000}"/>
    <cellStyle name="40% - Accent3 13" xfId="24120" hidden="1" xr:uid="{00000000-0005-0000-0000-00001D780000}"/>
    <cellStyle name="40% - Accent3 13" xfId="24268" hidden="1" xr:uid="{00000000-0005-0000-0000-00001E780000}"/>
    <cellStyle name="40% - Accent3 13" xfId="24606" hidden="1" xr:uid="{00000000-0005-0000-0000-00001F780000}"/>
    <cellStyle name="40% - Accent3 13" xfId="24943" hidden="1" xr:uid="{00000000-0005-0000-0000-000020780000}"/>
    <cellStyle name="40% - Accent3 13" xfId="25726" hidden="1" xr:uid="{00000000-0005-0000-0000-000021780000}"/>
    <cellStyle name="40% - Accent3 13" xfId="25908" hidden="1" xr:uid="{00000000-0005-0000-0000-000022780000}"/>
    <cellStyle name="40% - Accent3 13" xfId="27928" hidden="1" xr:uid="{00000000-0005-0000-0000-000023780000}"/>
    <cellStyle name="40% - Accent3 13" xfId="28292" hidden="1" xr:uid="{00000000-0005-0000-0000-000024780000}"/>
    <cellStyle name="40% - Accent3 13" xfId="29456" hidden="1" xr:uid="{00000000-0005-0000-0000-000025780000}"/>
    <cellStyle name="40% - Accent3 13" xfId="29912" hidden="1" xr:uid="{00000000-0005-0000-0000-000026780000}"/>
    <cellStyle name="40% - Accent3 13" xfId="30753" hidden="1" xr:uid="{00000000-0005-0000-0000-000027780000}"/>
    <cellStyle name="40% - Accent3 13" xfId="31766" hidden="1" xr:uid="{00000000-0005-0000-0000-000028780000}"/>
    <cellStyle name="40% - Accent3 13" xfId="33175" hidden="1" xr:uid="{00000000-0005-0000-0000-000029780000}"/>
    <cellStyle name="40% - Accent3 13" xfId="33290" hidden="1" xr:uid="{00000000-0005-0000-0000-00002A780000}"/>
    <cellStyle name="40% - Accent3 13" xfId="34013" hidden="1" xr:uid="{00000000-0005-0000-0000-00002B780000}"/>
    <cellStyle name="40% - Accent3 13" xfId="34186" hidden="1" xr:uid="{00000000-0005-0000-0000-00002C780000}"/>
    <cellStyle name="40% - Accent3 13" xfId="34579" hidden="1" xr:uid="{00000000-0005-0000-0000-00002D780000}"/>
    <cellStyle name="40% - Accent3 13" xfId="34727" hidden="1" xr:uid="{00000000-0005-0000-0000-00002E780000}"/>
    <cellStyle name="40% - Accent3 13" xfId="35065" hidden="1" xr:uid="{00000000-0005-0000-0000-00002F780000}"/>
    <cellStyle name="40% - Accent3 13" xfId="35402" hidden="1" xr:uid="{00000000-0005-0000-0000-000030780000}"/>
    <cellStyle name="40% - Accent3 13" xfId="35967" hidden="1" xr:uid="{00000000-0005-0000-0000-000031780000}"/>
    <cellStyle name="40% - Accent3 13" xfId="36082" hidden="1" xr:uid="{00000000-0005-0000-0000-000032780000}"/>
    <cellStyle name="40% - Accent3 13" xfId="36805" hidden="1" xr:uid="{00000000-0005-0000-0000-000033780000}"/>
    <cellStyle name="40% - Accent3 13" xfId="36978" hidden="1" xr:uid="{00000000-0005-0000-0000-000034780000}"/>
    <cellStyle name="40% - Accent3 13" xfId="37371" hidden="1" xr:uid="{00000000-0005-0000-0000-000035780000}"/>
    <cellStyle name="40% - Accent3 13" xfId="37519" hidden="1" xr:uid="{00000000-0005-0000-0000-000036780000}"/>
    <cellStyle name="40% - Accent3 13" xfId="37857" hidden="1" xr:uid="{00000000-0005-0000-0000-000037780000}"/>
    <cellStyle name="40% - Accent3 13" xfId="38194" hidden="1" xr:uid="{00000000-0005-0000-0000-000038780000}"/>
    <cellStyle name="40% - Accent3 13" xfId="32415" hidden="1" xr:uid="{00000000-0005-0000-0000-000039780000}"/>
    <cellStyle name="40% - Accent3 13" xfId="32044" hidden="1" xr:uid="{00000000-0005-0000-0000-00003A780000}"/>
    <cellStyle name="40% - Accent3 13" xfId="29891" hidden="1" xr:uid="{00000000-0005-0000-0000-00003B780000}"/>
    <cellStyle name="40% - Accent3 13" xfId="29359" hidden="1" xr:uid="{00000000-0005-0000-0000-00003C780000}"/>
    <cellStyle name="40% - Accent3 13" xfId="28246" hidden="1" xr:uid="{00000000-0005-0000-0000-00003D780000}"/>
    <cellStyle name="40% - Accent3 13" xfId="27778" hidden="1" xr:uid="{00000000-0005-0000-0000-00003E780000}"/>
    <cellStyle name="40% - Accent3 13" xfId="26586" hidden="1" xr:uid="{00000000-0005-0000-0000-00003F780000}"/>
    <cellStyle name="40% - Accent3 13" xfId="25543" hidden="1" xr:uid="{00000000-0005-0000-0000-000040780000}"/>
    <cellStyle name="40% - Accent3 13" xfId="39330" hidden="1" xr:uid="{00000000-0005-0000-0000-000041780000}"/>
    <cellStyle name="40% - Accent3 13" xfId="39445" hidden="1" xr:uid="{00000000-0005-0000-0000-000042780000}"/>
    <cellStyle name="40% - Accent3 13" xfId="40168" hidden="1" xr:uid="{00000000-0005-0000-0000-000043780000}"/>
    <cellStyle name="40% - Accent3 13" xfId="40341" hidden="1" xr:uid="{00000000-0005-0000-0000-000044780000}"/>
    <cellStyle name="40% - Accent3 13" xfId="40734" hidden="1" xr:uid="{00000000-0005-0000-0000-000045780000}"/>
    <cellStyle name="40% - Accent3 13" xfId="40882" hidden="1" xr:uid="{00000000-0005-0000-0000-000046780000}"/>
    <cellStyle name="40% - Accent3 13" xfId="41220" hidden="1" xr:uid="{00000000-0005-0000-0000-000047780000}"/>
    <cellStyle name="40% - Accent3 13" xfId="41557" hidden="1" xr:uid="{00000000-0005-0000-0000-000048780000}"/>
    <cellStyle name="40% - Accent3 13" xfId="42122" hidden="1" xr:uid="{00000000-0005-0000-0000-000049780000}"/>
    <cellStyle name="40% - Accent3 13" xfId="42237" hidden="1" xr:uid="{00000000-0005-0000-0000-00004A780000}"/>
    <cellStyle name="40% - Accent3 13" xfId="42960" hidden="1" xr:uid="{00000000-0005-0000-0000-00004B780000}"/>
    <cellStyle name="40% - Accent3 13" xfId="43133" hidden="1" xr:uid="{00000000-0005-0000-0000-00004C780000}"/>
    <cellStyle name="40% - Accent3 13" xfId="43526" hidden="1" xr:uid="{00000000-0005-0000-0000-00004D780000}"/>
    <cellStyle name="40% - Accent3 13" xfId="43674" hidden="1" xr:uid="{00000000-0005-0000-0000-00004E780000}"/>
    <cellStyle name="40% - Accent3 13" xfId="44012" hidden="1" xr:uid="{00000000-0005-0000-0000-00004F780000}"/>
    <cellStyle name="40% - Accent3 13" xfId="44349" hidden="1" xr:uid="{00000000-0005-0000-0000-000050780000}"/>
    <cellStyle name="40% - Accent3 13" xfId="38678" hidden="1" xr:uid="{00000000-0005-0000-0000-000051780000}"/>
    <cellStyle name="40% - Accent3 13" xfId="32839" hidden="1" xr:uid="{00000000-0005-0000-0000-000052780000}"/>
    <cellStyle name="40% - Accent3 13" xfId="30351" hidden="1" xr:uid="{00000000-0005-0000-0000-000053780000}"/>
    <cellStyle name="40% - Accent3 13" xfId="29714" hidden="1" xr:uid="{00000000-0005-0000-0000-000054780000}"/>
    <cellStyle name="40% - Accent3 13" xfId="28479" hidden="1" xr:uid="{00000000-0005-0000-0000-000055780000}"/>
    <cellStyle name="40% - Accent3 13" xfId="27913" hidden="1" xr:uid="{00000000-0005-0000-0000-000056780000}"/>
    <cellStyle name="40% - Accent3 13" xfId="26762" hidden="1" xr:uid="{00000000-0005-0000-0000-000057780000}"/>
    <cellStyle name="40% - Accent3 13" xfId="25655" hidden="1" xr:uid="{00000000-0005-0000-0000-000058780000}"/>
    <cellStyle name="40% - Accent3 13" xfId="45052" hidden="1" xr:uid="{00000000-0005-0000-0000-000059780000}"/>
    <cellStyle name="40% - Accent3 13" xfId="45167" hidden="1" xr:uid="{00000000-0005-0000-0000-00005A780000}"/>
    <cellStyle name="40% - Accent3 13" xfId="45890" hidden="1" xr:uid="{00000000-0005-0000-0000-00005B780000}"/>
    <cellStyle name="40% - Accent3 13" xfId="46063" hidden="1" xr:uid="{00000000-0005-0000-0000-00005C780000}"/>
    <cellStyle name="40% - Accent3 13" xfId="46456" hidden="1" xr:uid="{00000000-0005-0000-0000-00005D780000}"/>
    <cellStyle name="40% - Accent3 13" xfId="46604" hidden="1" xr:uid="{00000000-0005-0000-0000-00005E780000}"/>
    <cellStyle name="40% - Accent3 13" xfId="46942" hidden="1" xr:uid="{00000000-0005-0000-0000-00005F780000}"/>
    <cellStyle name="40% - Accent3 13" xfId="47279" hidden="1" xr:uid="{00000000-0005-0000-0000-000060780000}"/>
    <cellStyle name="40% - Accent3 13" xfId="47844" hidden="1" xr:uid="{00000000-0005-0000-0000-000061780000}"/>
    <cellStyle name="40% - Accent3 13" xfId="47959" hidden="1" xr:uid="{00000000-0005-0000-0000-000062780000}"/>
    <cellStyle name="40% - Accent3 13" xfId="48682" hidden="1" xr:uid="{00000000-0005-0000-0000-000063780000}"/>
    <cellStyle name="40% - Accent3 13" xfId="48855" hidden="1" xr:uid="{00000000-0005-0000-0000-000064780000}"/>
    <cellStyle name="40% - Accent3 13" xfId="49248" hidden="1" xr:uid="{00000000-0005-0000-0000-000065780000}"/>
    <cellStyle name="40% - Accent3 13" xfId="49396" hidden="1" xr:uid="{00000000-0005-0000-0000-000066780000}"/>
    <cellStyle name="40% - Accent3 13" xfId="49734" hidden="1" xr:uid="{00000000-0005-0000-0000-000067780000}"/>
    <cellStyle name="40% - Accent3 13" xfId="50071" hidden="1" xr:uid="{00000000-0005-0000-0000-000068780000}"/>
    <cellStyle name="40% - Accent3 3 2 3 2" xfId="683" hidden="1" xr:uid="{00000000-0005-0000-0000-000069780000}"/>
    <cellStyle name="40% - Accent3 3 2 3 2" xfId="867" hidden="1" xr:uid="{00000000-0005-0000-0000-00006A780000}"/>
    <cellStyle name="40% - Accent3 3 2 3 2" xfId="2885" hidden="1" xr:uid="{00000000-0005-0000-0000-00006B780000}"/>
    <cellStyle name="40% - Accent3 3 2 3 2" xfId="3249" hidden="1" xr:uid="{00000000-0005-0000-0000-00006C780000}"/>
    <cellStyle name="40% - Accent3 3 2 3 2" xfId="4413" hidden="1" xr:uid="{00000000-0005-0000-0000-00006D780000}"/>
    <cellStyle name="40% - Accent3 3 2 3 2" xfId="4869" hidden="1" xr:uid="{00000000-0005-0000-0000-00006E780000}"/>
    <cellStyle name="40% - Accent3 3 2 3 2" xfId="5711" hidden="1" xr:uid="{00000000-0005-0000-0000-00006F780000}"/>
    <cellStyle name="40% - Accent3 3 2 3 2" xfId="6723" hidden="1" xr:uid="{00000000-0005-0000-0000-000070780000}"/>
    <cellStyle name="40% - Accent3 3 2 3 2" xfId="8132" hidden="1" xr:uid="{00000000-0005-0000-0000-000071780000}"/>
    <cellStyle name="40% - Accent3 3 2 3 2" xfId="8247" hidden="1" xr:uid="{00000000-0005-0000-0000-000072780000}"/>
    <cellStyle name="40% - Accent3 3 2 3 2" xfId="8970" hidden="1" xr:uid="{00000000-0005-0000-0000-000073780000}"/>
    <cellStyle name="40% - Accent3 3 2 3 2" xfId="9143" hidden="1" xr:uid="{00000000-0005-0000-0000-000074780000}"/>
    <cellStyle name="40% - Accent3 3 2 3 2" xfId="9536" hidden="1" xr:uid="{00000000-0005-0000-0000-000075780000}"/>
    <cellStyle name="40% - Accent3 3 2 3 2" xfId="9684" hidden="1" xr:uid="{00000000-0005-0000-0000-000076780000}"/>
    <cellStyle name="40% - Accent3 3 2 3 2" xfId="10022" hidden="1" xr:uid="{00000000-0005-0000-0000-000077780000}"/>
    <cellStyle name="40% - Accent3 3 2 3 2" xfId="10359" hidden="1" xr:uid="{00000000-0005-0000-0000-000078780000}"/>
    <cellStyle name="40% - Accent3 3 2 3 2" xfId="10924" hidden="1" xr:uid="{00000000-0005-0000-0000-000079780000}"/>
    <cellStyle name="40% - Accent3 3 2 3 2" xfId="11039" hidden="1" xr:uid="{00000000-0005-0000-0000-00007A780000}"/>
    <cellStyle name="40% - Accent3 3 2 3 2" xfId="11762" hidden="1" xr:uid="{00000000-0005-0000-0000-00007B780000}"/>
    <cellStyle name="40% - Accent3 3 2 3 2" xfId="11935" hidden="1" xr:uid="{00000000-0005-0000-0000-00007C780000}"/>
    <cellStyle name="40% - Accent3 3 2 3 2" xfId="12328" hidden="1" xr:uid="{00000000-0005-0000-0000-00007D780000}"/>
    <cellStyle name="40% - Accent3 3 2 3 2" xfId="12476" hidden="1" xr:uid="{00000000-0005-0000-0000-00007E780000}"/>
    <cellStyle name="40% - Accent3 3 2 3 2" xfId="12814" hidden="1" xr:uid="{00000000-0005-0000-0000-00007F780000}"/>
    <cellStyle name="40% - Accent3 3 2 3 2" xfId="13151" hidden="1" xr:uid="{00000000-0005-0000-0000-000080780000}"/>
    <cellStyle name="40% - Accent3 3 2 3 2" xfId="7200" hidden="1" xr:uid="{00000000-0005-0000-0000-000081780000}"/>
    <cellStyle name="40% - Accent3 3 2 3 2" xfId="6830" hidden="1" xr:uid="{00000000-0005-0000-0000-000082780000}"/>
    <cellStyle name="40% - Accent3 3 2 3 2" xfId="4677" hidden="1" xr:uid="{00000000-0005-0000-0000-000083780000}"/>
    <cellStyle name="40% - Accent3 3 2 3 2" xfId="4145" hidden="1" xr:uid="{00000000-0005-0000-0000-000084780000}"/>
    <cellStyle name="40% - Accent3 3 2 3 2" xfId="3029" hidden="1" xr:uid="{00000000-0005-0000-0000-000085780000}"/>
    <cellStyle name="40% - Accent3 3 2 3 2" xfId="2564" hidden="1" xr:uid="{00000000-0005-0000-0000-000086780000}"/>
    <cellStyle name="40% - Accent3 3 2 3 2" xfId="1361" hidden="1" xr:uid="{00000000-0005-0000-0000-000087780000}"/>
    <cellStyle name="40% - Accent3 3 2 3 2" xfId="288" hidden="1" xr:uid="{00000000-0005-0000-0000-000088780000}"/>
    <cellStyle name="40% - Accent3 3 2 3 2" xfId="14287" hidden="1" xr:uid="{00000000-0005-0000-0000-000089780000}"/>
    <cellStyle name="40% - Accent3 3 2 3 2" xfId="14402" hidden="1" xr:uid="{00000000-0005-0000-0000-00008A780000}"/>
    <cellStyle name="40% - Accent3 3 2 3 2" xfId="15125" hidden="1" xr:uid="{00000000-0005-0000-0000-00008B780000}"/>
    <cellStyle name="40% - Accent3 3 2 3 2" xfId="15298" hidden="1" xr:uid="{00000000-0005-0000-0000-00008C780000}"/>
    <cellStyle name="40% - Accent3 3 2 3 2" xfId="15691" hidden="1" xr:uid="{00000000-0005-0000-0000-00008D780000}"/>
    <cellStyle name="40% - Accent3 3 2 3 2" xfId="15839" hidden="1" xr:uid="{00000000-0005-0000-0000-00008E780000}"/>
    <cellStyle name="40% - Accent3 3 2 3 2" xfId="16177" hidden="1" xr:uid="{00000000-0005-0000-0000-00008F780000}"/>
    <cellStyle name="40% - Accent3 3 2 3 2" xfId="16514" hidden="1" xr:uid="{00000000-0005-0000-0000-000090780000}"/>
    <cellStyle name="40% - Accent3 3 2 3 2" xfId="17079" hidden="1" xr:uid="{00000000-0005-0000-0000-000091780000}"/>
    <cellStyle name="40% - Accent3 3 2 3 2" xfId="17194" hidden="1" xr:uid="{00000000-0005-0000-0000-000092780000}"/>
    <cellStyle name="40% - Accent3 3 2 3 2" xfId="17917" hidden="1" xr:uid="{00000000-0005-0000-0000-000093780000}"/>
    <cellStyle name="40% - Accent3 3 2 3 2" xfId="18090" hidden="1" xr:uid="{00000000-0005-0000-0000-000094780000}"/>
    <cellStyle name="40% - Accent3 3 2 3 2" xfId="18483" hidden="1" xr:uid="{00000000-0005-0000-0000-000095780000}"/>
    <cellStyle name="40% - Accent3 3 2 3 2" xfId="18631" hidden="1" xr:uid="{00000000-0005-0000-0000-000096780000}"/>
    <cellStyle name="40% - Accent3 3 2 3 2" xfId="18969" hidden="1" xr:uid="{00000000-0005-0000-0000-000097780000}"/>
    <cellStyle name="40% - Accent3 3 2 3 2" xfId="19306" hidden="1" xr:uid="{00000000-0005-0000-0000-000098780000}"/>
    <cellStyle name="40% - Accent3 3 2 3 2" xfId="13463" hidden="1" xr:uid="{00000000-0005-0000-0000-000099780000}"/>
    <cellStyle name="40% - Accent3 3 2 3 2" xfId="7626" hidden="1" xr:uid="{00000000-0005-0000-0000-00009A780000}"/>
    <cellStyle name="40% - Accent3 3 2 3 2" xfId="5123" hidden="1" xr:uid="{00000000-0005-0000-0000-00009B780000}"/>
    <cellStyle name="40% - Accent3 3 2 3 2" xfId="4481" hidden="1" xr:uid="{00000000-0005-0000-0000-00009C780000}"/>
    <cellStyle name="40% - Accent3 3 2 3 2" xfId="3264" hidden="1" xr:uid="{00000000-0005-0000-0000-00009D780000}"/>
    <cellStyle name="40% - Accent3 3 2 3 2" xfId="2694" hidden="1" xr:uid="{00000000-0005-0000-0000-00009E780000}"/>
    <cellStyle name="40% - Accent3 3 2 3 2" xfId="1532" hidden="1" xr:uid="{00000000-0005-0000-0000-00009F780000}"/>
    <cellStyle name="40% - Accent3 3 2 3 2" xfId="431" hidden="1" xr:uid="{00000000-0005-0000-0000-0000A0780000}"/>
    <cellStyle name="40% - Accent3 3 2 3 2" xfId="20009" hidden="1" xr:uid="{00000000-0005-0000-0000-0000A1780000}"/>
    <cellStyle name="40% - Accent3 3 2 3 2" xfId="20124" hidden="1" xr:uid="{00000000-0005-0000-0000-0000A2780000}"/>
    <cellStyle name="40% - Accent3 3 2 3 2" xfId="20847" hidden="1" xr:uid="{00000000-0005-0000-0000-0000A3780000}"/>
    <cellStyle name="40% - Accent3 3 2 3 2" xfId="21020" hidden="1" xr:uid="{00000000-0005-0000-0000-0000A4780000}"/>
    <cellStyle name="40% - Accent3 3 2 3 2" xfId="21413" hidden="1" xr:uid="{00000000-0005-0000-0000-0000A5780000}"/>
    <cellStyle name="40% - Accent3 3 2 3 2" xfId="21561" hidden="1" xr:uid="{00000000-0005-0000-0000-0000A6780000}"/>
    <cellStyle name="40% - Accent3 3 2 3 2" xfId="21899" hidden="1" xr:uid="{00000000-0005-0000-0000-0000A7780000}"/>
    <cellStyle name="40% - Accent3 3 2 3 2" xfId="22236" hidden="1" xr:uid="{00000000-0005-0000-0000-0000A8780000}"/>
    <cellStyle name="40% - Accent3 3 2 3 2" xfId="22801" hidden="1" xr:uid="{00000000-0005-0000-0000-0000A9780000}"/>
    <cellStyle name="40% - Accent3 3 2 3 2" xfId="22916" hidden="1" xr:uid="{00000000-0005-0000-0000-0000AA780000}"/>
    <cellStyle name="40% - Accent3 3 2 3 2" xfId="23639" hidden="1" xr:uid="{00000000-0005-0000-0000-0000AB780000}"/>
    <cellStyle name="40% - Accent3 3 2 3 2" xfId="23812" hidden="1" xr:uid="{00000000-0005-0000-0000-0000AC780000}"/>
    <cellStyle name="40% - Accent3 3 2 3 2" xfId="24205" hidden="1" xr:uid="{00000000-0005-0000-0000-0000AD780000}"/>
    <cellStyle name="40% - Accent3 3 2 3 2" xfId="24353" hidden="1" xr:uid="{00000000-0005-0000-0000-0000AE780000}"/>
    <cellStyle name="40% - Accent3 3 2 3 2" xfId="24691" hidden="1" xr:uid="{00000000-0005-0000-0000-0000AF780000}"/>
    <cellStyle name="40% - Accent3 3 2 3 2" xfId="25028" hidden="1" xr:uid="{00000000-0005-0000-0000-0000B0780000}"/>
    <cellStyle name="40% - Accent3 3 2 3 2" xfId="25811" hidden="1" xr:uid="{00000000-0005-0000-0000-0000B1780000}"/>
    <cellStyle name="40% - Accent3 3 2 3 2" xfId="25995" hidden="1" xr:uid="{00000000-0005-0000-0000-0000B2780000}"/>
    <cellStyle name="40% - Accent3 3 2 3 2" xfId="28013" hidden="1" xr:uid="{00000000-0005-0000-0000-0000B3780000}"/>
    <cellStyle name="40% - Accent3 3 2 3 2" xfId="28377" hidden="1" xr:uid="{00000000-0005-0000-0000-0000B4780000}"/>
    <cellStyle name="40% - Accent3 3 2 3 2" xfId="29541" hidden="1" xr:uid="{00000000-0005-0000-0000-0000B5780000}"/>
    <cellStyle name="40% - Accent3 3 2 3 2" xfId="29997" hidden="1" xr:uid="{00000000-0005-0000-0000-0000B6780000}"/>
    <cellStyle name="40% - Accent3 3 2 3 2" xfId="30839" hidden="1" xr:uid="{00000000-0005-0000-0000-0000B7780000}"/>
    <cellStyle name="40% - Accent3 3 2 3 2" xfId="31851" hidden="1" xr:uid="{00000000-0005-0000-0000-0000B8780000}"/>
    <cellStyle name="40% - Accent3 3 2 3 2" xfId="33260" hidden="1" xr:uid="{00000000-0005-0000-0000-0000B9780000}"/>
    <cellStyle name="40% - Accent3 3 2 3 2" xfId="33375" hidden="1" xr:uid="{00000000-0005-0000-0000-0000BA780000}"/>
    <cellStyle name="40% - Accent3 3 2 3 2" xfId="34098" hidden="1" xr:uid="{00000000-0005-0000-0000-0000BB780000}"/>
    <cellStyle name="40% - Accent3 3 2 3 2" xfId="34271" hidden="1" xr:uid="{00000000-0005-0000-0000-0000BC780000}"/>
    <cellStyle name="40% - Accent3 3 2 3 2" xfId="34664" hidden="1" xr:uid="{00000000-0005-0000-0000-0000BD780000}"/>
    <cellStyle name="40% - Accent3 3 2 3 2" xfId="34812" hidden="1" xr:uid="{00000000-0005-0000-0000-0000BE780000}"/>
    <cellStyle name="40% - Accent3 3 2 3 2" xfId="35150" hidden="1" xr:uid="{00000000-0005-0000-0000-0000BF780000}"/>
    <cellStyle name="40% - Accent3 3 2 3 2" xfId="35487" hidden="1" xr:uid="{00000000-0005-0000-0000-0000C0780000}"/>
    <cellStyle name="40% - Accent3 3 2 3 2" xfId="36052" hidden="1" xr:uid="{00000000-0005-0000-0000-0000C1780000}"/>
    <cellStyle name="40% - Accent3 3 2 3 2" xfId="36167" hidden="1" xr:uid="{00000000-0005-0000-0000-0000C2780000}"/>
    <cellStyle name="40% - Accent3 3 2 3 2" xfId="36890" hidden="1" xr:uid="{00000000-0005-0000-0000-0000C3780000}"/>
    <cellStyle name="40% - Accent3 3 2 3 2" xfId="37063" hidden="1" xr:uid="{00000000-0005-0000-0000-0000C4780000}"/>
    <cellStyle name="40% - Accent3 3 2 3 2" xfId="37456" hidden="1" xr:uid="{00000000-0005-0000-0000-0000C5780000}"/>
    <cellStyle name="40% - Accent3 3 2 3 2" xfId="37604" hidden="1" xr:uid="{00000000-0005-0000-0000-0000C6780000}"/>
    <cellStyle name="40% - Accent3 3 2 3 2" xfId="37942" hidden="1" xr:uid="{00000000-0005-0000-0000-0000C7780000}"/>
    <cellStyle name="40% - Accent3 3 2 3 2" xfId="38279" hidden="1" xr:uid="{00000000-0005-0000-0000-0000C8780000}"/>
    <cellStyle name="40% - Accent3 3 2 3 2" xfId="32328" hidden="1" xr:uid="{00000000-0005-0000-0000-0000C9780000}"/>
    <cellStyle name="40% - Accent3 3 2 3 2" xfId="31958" hidden="1" xr:uid="{00000000-0005-0000-0000-0000CA780000}"/>
    <cellStyle name="40% - Accent3 3 2 3 2" xfId="29805" hidden="1" xr:uid="{00000000-0005-0000-0000-0000CB780000}"/>
    <cellStyle name="40% - Accent3 3 2 3 2" xfId="29273" hidden="1" xr:uid="{00000000-0005-0000-0000-0000CC780000}"/>
    <cellStyle name="40% - Accent3 3 2 3 2" xfId="28157" hidden="1" xr:uid="{00000000-0005-0000-0000-0000CD780000}"/>
    <cellStyle name="40% - Accent3 3 2 3 2" xfId="27692" hidden="1" xr:uid="{00000000-0005-0000-0000-0000CE780000}"/>
    <cellStyle name="40% - Accent3 3 2 3 2" xfId="26489" hidden="1" xr:uid="{00000000-0005-0000-0000-0000CF780000}"/>
    <cellStyle name="40% - Accent3 3 2 3 2" xfId="25416" hidden="1" xr:uid="{00000000-0005-0000-0000-0000D0780000}"/>
    <cellStyle name="40% - Accent3 3 2 3 2" xfId="39415" hidden="1" xr:uid="{00000000-0005-0000-0000-0000D1780000}"/>
    <cellStyle name="40% - Accent3 3 2 3 2" xfId="39530" hidden="1" xr:uid="{00000000-0005-0000-0000-0000D2780000}"/>
    <cellStyle name="40% - Accent3 3 2 3 2" xfId="40253" hidden="1" xr:uid="{00000000-0005-0000-0000-0000D3780000}"/>
    <cellStyle name="40% - Accent3 3 2 3 2" xfId="40426" hidden="1" xr:uid="{00000000-0005-0000-0000-0000D4780000}"/>
    <cellStyle name="40% - Accent3 3 2 3 2" xfId="40819" hidden="1" xr:uid="{00000000-0005-0000-0000-0000D5780000}"/>
    <cellStyle name="40% - Accent3 3 2 3 2" xfId="40967" hidden="1" xr:uid="{00000000-0005-0000-0000-0000D6780000}"/>
    <cellStyle name="40% - Accent3 3 2 3 2" xfId="41305" hidden="1" xr:uid="{00000000-0005-0000-0000-0000D7780000}"/>
    <cellStyle name="40% - Accent3 3 2 3 2" xfId="41642" hidden="1" xr:uid="{00000000-0005-0000-0000-0000D8780000}"/>
    <cellStyle name="40% - Accent3 3 2 3 2" xfId="42207" hidden="1" xr:uid="{00000000-0005-0000-0000-0000D9780000}"/>
    <cellStyle name="40% - Accent3 3 2 3 2" xfId="42322" hidden="1" xr:uid="{00000000-0005-0000-0000-0000DA780000}"/>
    <cellStyle name="40% - Accent3 3 2 3 2" xfId="43045" hidden="1" xr:uid="{00000000-0005-0000-0000-0000DB780000}"/>
    <cellStyle name="40% - Accent3 3 2 3 2" xfId="43218" hidden="1" xr:uid="{00000000-0005-0000-0000-0000DC780000}"/>
    <cellStyle name="40% - Accent3 3 2 3 2" xfId="43611" hidden="1" xr:uid="{00000000-0005-0000-0000-0000DD780000}"/>
    <cellStyle name="40% - Accent3 3 2 3 2" xfId="43759" hidden="1" xr:uid="{00000000-0005-0000-0000-0000DE780000}"/>
    <cellStyle name="40% - Accent3 3 2 3 2" xfId="44097" hidden="1" xr:uid="{00000000-0005-0000-0000-0000DF780000}"/>
    <cellStyle name="40% - Accent3 3 2 3 2" xfId="44434" hidden="1" xr:uid="{00000000-0005-0000-0000-0000E0780000}"/>
    <cellStyle name="40% - Accent3 3 2 3 2" xfId="38591" hidden="1" xr:uid="{00000000-0005-0000-0000-0000E1780000}"/>
    <cellStyle name="40% - Accent3 3 2 3 2" xfId="32754" hidden="1" xr:uid="{00000000-0005-0000-0000-0000E2780000}"/>
    <cellStyle name="40% - Accent3 3 2 3 2" xfId="30251" hidden="1" xr:uid="{00000000-0005-0000-0000-0000E3780000}"/>
    <cellStyle name="40% - Accent3 3 2 3 2" xfId="29609" hidden="1" xr:uid="{00000000-0005-0000-0000-0000E4780000}"/>
    <cellStyle name="40% - Accent3 3 2 3 2" xfId="28392" hidden="1" xr:uid="{00000000-0005-0000-0000-0000E5780000}"/>
    <cellStyle name="40% - Accent3 3 2 3 2" xfId="27822" hidden="1" xr:uid="{00000000-0005-0000-0000-0000E6780000}"/>
    <cellStyle name="40% - Accent3 3 2 3 2" xfId="26660" hidden="1" xr:uid="{00000000-0005-0000-0000-0000E7780000}"/>
    <cellStyle name="40% - Accent3 3 2 3 2" xfId="25559" hidden="1" xr:uid="{00000000-0005-0000-0000-0000E8780000}"/>
    <cellStyle name="40% - Accent3 3 2 3 2" xfId="45137" hidden="1" xr:uid="{00000000-0005-0000-0000-0000E9780000}"/>
    <cellStyle name="40% - Accent3 3 2 3 2" xfId="45252" hidden="1" xr:uid="{00000000-0005-0000-0000-0000EA780000}"/>
    <cellStyle name="40% - Accent3 3 2 3 2" xfId="45975" hidden="1" xr:uid="{00000000-0005-0000-0000-0000EB780000}"/>
    <cellStyle name="40% - Accent3 3 2 3 2" xfId="46148" hidden="1" xr:uid="{00000000-0005-0000-0000-0000EC780000}"/>
    <cellStyle name="40% - Accent3 3 2 3 2" xfId="46541" hidden="1" xr:uid="{00000000-0005-0000-0000-0000ED780000}"/>
    <cellStyle name="40% - Accent3 3 2 3 2" xfId="46689" hidden="1" xr:uid="{00000000-0005-0000-0000-0000EE780000}"/>
    <cellStyle name="40% - Accent3 3 2 3 2" xfId="47027" hidden="1" xr:uid="{00000000-0005-0000-0000-0000EF780000}"/>
    <cellStyle name="40% - Accent3 3 2 3 2" xfId="47364" hidden="1" xr:uid="{00000000-0005-0000-0000-0000F0780000}"/>
    <cellStyle name="40% - Accent3 3 2 3 2" xfId="47929" hidden="1" xr:uid="{00000000-0005-0000-0000-0000F1780000}"/>
    <cellStyle name="40% - Accent3 3 2 3 2" xfId="48044" hidden="1" xr:uid="{00000000-0005-0000-0000-0000F2780000}"/>
    <cellStyle name="40% - Accent3 3 2 3 2" xfId="48767" hidden="1" xr:uid="{00000000-0005-0000-0000-0000F3780000}"/>
    <cellStyle name="40% - Accent3 3 2 3 2" xfId="48940" hidden="1" xr:uid="{00000000-0005-0000-0000-0000F4780000}"/>
    <cellStyle name="40% - Accent3 3 2 3 2" xfId="49333" hidden="1" xr:uid="{00000000-0005-0000-0000-0000F5780000}"/>
    <cellStyle name="40% - Accent3 3 2 3 2" xfId="49481" hidden="1" xr:uid="{00000000-0005-0000-0000-0000F6780000}"/>
    <cellStyle name="40% - Accent3 3 2 3 2" xfId="49819" hidden="1" xr:uid="{00000000-0005-0000-0000-0000F7780000}"/>
    <cellStyle name="40% - Accent3 3 2 3 2" xfId="50156" hidden="1" xr:uid="{00000000-0005-0000-0000-0000F8780000}"/>
    <cellStyle name="40% - Accent3 3 2 4 2" xfId="650" hidden="1" xr:uid="{00000000-0005-0000-0000-0000F9780000}"/>
    <cellStyle name="40% - Accent3 3 2 4 2" xfId="834" hidden="1" xr:uid="{00000000-0005-0000-0000-0000FA780000}"/>
    <cellStyle name="40% - Accent3 3 2 4 2" xfId="2852" hidden="1" xr:uid="{00000000-0005-0000-0000-0000FB780000}"/>
    <cellStyle name="40% - Accent3 3 2 4 2" xfId="3216" hidden="1" xr:uid="{00000000-0005-0000-0000-0000FC780000}"/>
    <cellStyle name="40% - Accent3 3 2 4 2" xfId="4380" hidden="1" xr:uid="{00000000-0005-0000-0000-0000FD780000}"/>
    <cellStyle name="40% - Accent3 3 2 4 2" xfId="4836" hidden="1" xr:uid="{00000000-0005-0000-0000-0000FE780000}"/>
    <cellStyle name="40% - Accent3 3 2 4 2" xfId="5678" hidden="1" xr:uid="{00000000-0005-0000-0000-0000FF780000}"/>
    <cellStyle name="40% - Accent3 3 2 4 2" xfId="6690" hidden="1" xr:uid="{00000000-0005-0000-0000-000000790000}"/>
    <cellStyle name="40% - Accent3 3 2 4 2" xfId="8099" hidden="1" xr:uid="{00000000-0005-0000-0000-000001790000}"/>
    <cellStyle name="40% - Accent3 3 2 4 2" xfId="8214" hidden="1" xr:uid="{00000000-0005-0000-0000-000002790000}"/>
    <cellStyle name="40% - Accent3 3 2 4 2" xfId="8937" hidden="1" xr:uid="{00000000-0005-0000-0000-000003790000}"/>
    <cellStyle name="40% - Accent3 3 2 4 2" xfId="9110" hidden="1" xr:uid="{00000000-0005-0000-0000-000004790000}"/>
    <cellStyle name="40% - Accent3 3 2 4 2" xfId="9503" hidden="1" xr:uid="{00000000-0005-0000-0000-000005790000}"/>
    <cellStyle name="40% - Accent3 3 2 4 2" xfId="9651" hidden="1" xr:uid="{00000000-0005-0000-0000-000006790000}"/>
    <cellStyle name="40% - Accent3 3 2 4 2" xfId="9989" hidden="1" xr:uid="{00000000-0005-0000-0000-000007790000}"/>
    <cellStyle name="40% - Accent3 3 2 4 2" xfId="10326" hidden="1" xr:uid="{00000000-0005-0000-0000-000008790000}"/>
    <cellStyle name="40% - Accent3 3 2 4 2" xfId="10891" hidden="1" xr:uid="{00000000-0005-0000-0000-000009790000}"/>
    <cellStyle name="40% - Accent3 3 2 4 2" xfId="11006" hidden="1" xr:uid="{00000000-0005-0000-0000-00000A790000}"/>
    <cellStyle name="40% - Accent3 3 2 4 2" xfId="11729" hidden="1" xr:uid="{00000000-0005-0000-0000-00000B790000}"/>
    <cellStyle name="40% - Accent3 3 2 4 2" xfId="11902" hidden="1" xr:uid="{00000000-0005-0000-0000-00000C790000}"/>
    <cellStyle name="40% - Accent3 3 2 4 2" xfId="12295" hidden="1" xr:uid="{00000000-0005-0000-0000-00000D790000}"/>
    <cellStyle name="40% - Accent3 3 2 4 2" xfId="12443" hidden="1" xr:uid="{00000000-0005-0000-0000-00000E790000}"/>
    <cellStyle name="40% - Accent3 3 2 4 2" xfId="12781" hidden="1" xr:uid="{00000000-0005-0000-0000-00000F790000}"/>
    <cellStyle name="40% - Accent3 3 2 4 2" xfId="13118" hidden="1" xr:uid="{00000000-0005-0000-0000-000010790000}"/>
    <cellStyle name="40% - Accent3 3 2 4 2" xfId="7234" hidden="1" xr:uid="{00000000-0005-0000-0000-000011790000}"/>
    <cellStyle name="40% - Accent3 3 2 4 2" xfId="6863" hidden="1" xr:uid="{00000000-0005-0000-0000-000012790000}"/>
    <cellStyle name="40% - Accent3 3 2 4 2" xfId="4710" hidden="1" xr:uid="{00000000-0005-0000-0000-000013790000}"/>
    <cellStyle name="40% - Accent3 3 2 4 2" xfId="4178" hidden="1" xr:uid="{00000000-0005-0000-0000-000014790000}"/>
    <cellStyle name="40% - Accent3 3 2 4 2" xfId="3064" hidden="1" xr:uid="{00000000-0005-0000-0000-000015790000}"/>
    <cellStyle name="40% - Accent3 3 2 4 2" xfId="2597" hidden="1" xr:uid="{00000000-0005-0000-0000-000016790000}"/>
    <cellStyle name="40% - Accent3 3 2 4 2" xfId="1398" hidden="1" xr:uid="{00000000-0005-0000-0000-000017790000}"/>
    <cellStyle name="40% - Accent3 3 2 4 2" xfId="340" hidden="1" xr:uid="{00000000-0005-0000-0000-000018790000}"/>
    <cellStyle name="40% - Accent3 3 2 4 2" xfId="14254" hidden="1" xr:uid="{00000000-0005-0000-0000-000019790000}"/>
    <cellStyle name="40% - Accent3 3 2 4 2" xfId="14369" hidden="1" xr:uid="{00000000-0005-0000-0000-00001A790000}"/>
    <cellStyle name="40% - Accent3 3 2 4 2" xfId="15092" hidden="1" xr:uid="{00000000-0005-0000-0000-00001B790000}"/>
    <cellStyle name="40% - Accent3 3 2 4 2" xfId="15265" hidden="1" xr:uid="{00000000-0005-0000-0000-00001C790000}"/>
    <cellStyle name="40% - Accent3 3 2 4 2" xfId="15658" hidden="1" xr:uid="{00000000-0005-0000-0000-00001D790000}"/>
    <cellStyle name="40% - Accent3 3 2 4 2" xfId="15806" hidden="1" xr:uid="{00000000-0005-0000-0000-00001E790000}"/>
    <cellStyle name="40% - Accent3 3 2 4 2" xfId="16144" hidden="1" xr:uid="{00000000-0005-0000-0000-00001F790000}"/>
    <cellStyle name="40% - Accent3 3 2 4 2" xfId="16481" hidden="1" xr:uid="{00000000-0005-0000-0000-000020790000}"/>
    <cellStyle name="40% - Accent3 3 2 4 2" xfId="17046" hidden="1" xr:uid="{00000000-0005-0000-0000-000021790000}"/>
    <cellStyle name="40% - Accent3 3 2 4 2" xfId="17161" hidden="1" xr:uid="{00000000-0005-0000-0000-000022790000}"/>
    <cellStyle name="40% - Accent3 3 2 4 2" xfId="17884" hidden="1" xr:uid="{00000000-0005-0000-0000-000023790000}"/>
    <cellStyle name="40% - Accent3 3 2 4 2" xfId="18057" hidden="1" xr:uid="{00000000-0005-0000-0000-000024790000}"/>
    <cellStyle name="40% - Accent3 3 2 4 2" xfId="18450" hidden="1" xr:uid="{00000000-0005-0000-0000-000025790000}"/>
    <cellStyle name="40% - Accent3 3 2 4 2" xfId="18598" hidden="1" xr:uid="{00000000-0005-0000-0000-000026790000}"/>
    <cellStyle name="40% - Accent3 3 2 4 2" xfId="18936" hidden="1" xr:uid="{00000000-0005-0000-0000-000027790000}"/>
    <cellStyle name="40% - Accent3 3 2 4 2" xfId="19273" hidden="1" xr:uid="{00000000-0005-0000-0000-000028790000}"/>
    <cellStyle name="40% - Accent3 3 2 4 2" xfId="13497" hidden="1" xr:uid="{00000000-0005-0000-0000-000029790000}"/>
    <cellStyle name="40% - Accent3 3 2 4 2" xfId="7659" hidden="1" xr:uid="{00000000-0005-0000-0000-00002A790000}"/>
    <cellStyle name="40% - Accent3 3 2 4 2" xfId="5165" hidden="1" xr:uid="{00000000-0005-0000-0000-00002B790000}"/>
    <cellStyle name="40% - Accent3 3 2 4 2" xfId="4521" hidden="1" xr:uid="{00000000-0005-0000-0000-00002C790000}"/>
    <cellStyle name="40% - Accent3 3 2 4 2" xfId="3298" hidden="1" xr:uid="{00000000-0005-0000-0000-00002D790000}"/>
    <cellStyle name="40% - Accent3 3 2 4 2" xfId="2729" hidden="1" xr:uid="{00000000-0005-0000-0000-00002E790000}"/>
    <cellStyle name="40% - Accent3 3 2 4 2" xfId="1573" hidden="1" xr:uid="{00000000-0005-0000-0000-00002F790000}"/>
    <cellStyle name="40% - Accent3 3 2 4 2" xfId="467" hidden="1" xr:uid="{00000000-0005-0000-0000-000030790000}"/>
    <cellStyle name="40% - Accent3 3 2 4 2" xfId="19976" hidden="1" xr:uid="{00000000-0005-0000-0000-000031790000}"/>
    <cellStyle name="40% - Accent3 3 2 4 2" xfId="20091" hidden="1" xr:uid="{00000000-0005-0000-0000-000032790000}"/>
    <cellStyle name="40% - Accent3 3 2 4 2" xfId="20814" hidden="1" xr:uid="{00000000-0005-0000-0000-000033790000}"/>
    <cellStyle name="40% - Accent3 3 2 4 2" xfId="20987" hidden="1" xr:uid="{00000000-0005-0000-0000-000034790000}"/>
    <cellStyle name="40% - Accent3 3 2 4 2" xfId="21380" hidden="1" xr:uid="{00000000-0005-0000-0000-000035790000}"/>
    <cellStyle name="40% - Accent3 3 2 4 2" xfId="21528" hidden="1" xr:uid="{00000000-0005-0000-0000-000036790000}"/>
    <cellStyle name="40% - Accent3 3 2 4 2" xfId="21866" hidden="1" xr:uid="{00000000-0005-0000-0000-000037790000}"/>
    <cellStyle name="40% - Accent3 3 2 4 2" xfId="22203" hidden="1" xr:uid="{00000000-0005-0000-0000-000038790000}"/>
    <cellStyle name="40% - Accent3 3 2 4 2" xfId="22768" hidden="1" xr:uid="{00000000-0005-0000-0000-000039790000}"/>
    <cellStyle name="40% - Accent3 3 2 4 2" xfId="22883" hidden="1" xr:uid="{00000000-0005-0000-0000-00003A790000}"/>
    <cellStyle name="40% - Accent3 3 2 4 2" xfId="23606" hidden="1" xr:uid="{00000000-0005-0000-0000-00003B790000}"/>
    <cellStyle name="40% - Accent3 3 2 4 2" xfId="23779" hidden="1" xr:uid="{00000000-0005-0000-0000-00003C790000}"/>
    <cellStyle name="40% - Accent3 3 2 4 2" xfId="24172" hidden="1" xr:uid="{00000000-0005-0000-0000-00003D790000}"/>
    <cellStyle name="40% - Accent3 3 2 4 2" xfId="24320" hidden="1" xr:uid="{00000000-0005-0000-0000-00003E790000}"/>
    <cellStyle name="40% - Accent3 3 2 4 2" xfId="24658" hidden="1" xr:uid="{00000000-0005-0000-0000-00003F790000}"/>
    <cellStyle name="40% - Accent3 3 2 4 2" xfId="24995" hidden="1" xr:uid="{00000000-0005-0000-0000-000040790000}"/>
    <cellStyle name="40% - Accent3 3 2 4 2" xfId="25778" hidden="1" xr:uid="{00000000-0005-0000-0000-000041790000}"/>
    <cellStyle name="40% - Accent3 3 2 4 2" xfId="25962" hidden="1" xr:uid="{00000000-0005-0000-0000-000042790000}"/>
    <cellStyle name="40% - Accent3 3 2 4 2" xfId="27980" hidden="1" xr:uid="{00000000-0005-0000-0000-000043790000}"/>
    <cellStyle name="40% - Accent3 3 2 4 2" xfId="28344" hidden="1" xr:uid="{00000000-0005-0000-0000-000044790000}"/>
    <cellStyle name="40% - Accent3 3 2 4 2" xfId="29508" hidden="1" xr:uid="{00000000-0005-0000-0000-000045790000}"/>
    <cellStyle name="40% - Accent3 3 2 4 2" xfId="29964" hidden="1" xr:uid="{00000000-0005-0000-0000-000046790000}"/>
    <cellStyle name="40% - Accent3 3 2 4 2" xfId="30806" hidden="1" xr:uid="{00000000-0005-0000-0000-000047790000}"/>
    <cellStyle name="40% - Accent3 3 2 4 2" xfId="31818" hidden="1" xr:uid="{00000000-0005-0000-0000-000048790000}"/>
    <cellStyle name="40% - Accent3 3 2 4 2" xfId="33227" hidden="1" xr:uid="{00000000-0005-0000-0000-000049790000}"/>
    <cellStyle name="40% - Accent3 3 2 4 2" xfId="33342" hidden="1" xr:uid="{00000000-0005-0000-0000-00004A790000}"/>
    <cellStyle name="40% - Accent3 3 2 4 2" xfId="34065" hidden="1" xr:uid="{00000000-0005-0000-0000-00004B790000}"/>
    <cellStyle name="40% - Accent3 3 2 4 2" xfId="34238" hidden="1" xr:uid="{00000000-0005-0000-0000-00004C790000}"/>
    <cellStyle name="40% - Accent3 3 2 4 2" xfId="34631" hidden="1" xr:uid="{00000000-0005-0000-0000-00004D790000}"/>
    <cellStyle name="40% - Accent3 3 2 4 2" xfId="34779" hidden="1" xr:uid="{00000000-0005-0000-0000-00004E790000}"/>
    <cellStyle name="40% - Accent3 3 2 4 2" xfId="35117" hidden="1" xr:uid="{00000000-0005-0000-0000-00004F790000}"/>
    <cellStyle name="40% - Accent3 3 2 4 2" xfId="35454" hidden="1" xr:uid="{00000000-0005-0000-0000-000050790000}"/>
    <cellStyle name="40% - Accent3 3 2 4 2" xfId="36019" hidden="1" xr:uid="{00000000-0005-0000-0000-000051790000}"/>
    <cellStyle name="40% - Accent3 3 2 4 2" xfId="36134" hidden="1" xr:uid="{00000000-0005-0000-0000-000052790000}"/>
    <cellStyle name="40% - Accent3 3 2 4 2" xfId="36857" hidden="1" xr:uid="{00000000-0005-0000-0000-000053790000}"/>
    <cellStyle name="40% - Accent3 3 2 4 2" xfId="37030" hidden="1" xr:uid="{00000000-0005-0000-0000-000054790000}"/>
    <cellStyle name="40% - Accent3 3 2 4 2" xfId="37423" hidden="1" xr:uid="{00000000-0005-0000-0000-000055790000}"/>
    <cellStyle name="40% - Accent3 3 2 4 2" xfId="37571" hidden="1" xr:uid="{00000000-0005-0000-0000-000056790000}"/>
    <cellStyle name="40% - Accent3 3 2 4 2" xfId="37909" hidden="1" xr:uid="{00000000-0005-0000-0000-000057790000}"/>
    <cellStyle name="40% - Accent3 3 2 4 2" xfId="38246" hidden="1" xr:uid="{00000000-0005-0000-0000-000058790000}"/>
    <cellStyle name="40% - Accent3 3 2 4 2" xfId="32362" hidden="1" xr:uid="{00000000-0005-0000-0000-000059790000}"/>
    <cellStyle name="40% - Accent3 3 2 4 2" xfId="31991" hidden="1" xr:uid="{00000000-0005-0000-0000-00005A790000}"/>
    <cellStyle name="40% - Accent3 3 2 4 2" xfId="29838" hidden="1" xr:uid="{00000000-0005-0000-0000-00005B790000}"/>
    <cellStyle name="40% - Accent3 3 2 4 2" xfId="29306" hidden="1" xr:uid="{00000000-0005-0000-0000-00005C790000}"/>
    <cellStyle name="40% - Accent3 3 2 4 2" xfId="28192" hidden="1" xr:uid="{00000000-0005-0000-0000-00005D790000}"/>
    <cellStyle name="40% - Accent3 3 2 4 2" xfId="27725" hidden="1" xr:uid="{00000000-0005-0000-0000-00005E790000}"/>
    <cellStyle name="40% - Accent3 3 2 4 2" xfId="26526" hidden="1" xr:uid="{00000000-0005-0000-0000-00005F790000}"/>
    <cellStyle name="40% - Accent3 3 2 4 2" xfId="25468" hidden="1" xr:uid="{00000000-0005-0000-0000-000060790000}"/>
    <cellStyle name="40% - Accent3 3 2 4 2" xfId="39382" hidden="1" xr:uid="{00000000-0005-0000-0000-000061790000}"/>
    <cellStyle name="40% - Accent3 3 2 4 2" xfId="39497" hidden="1" xr:uid="{00000000-0005-0000-0000-000062790000}"/>
    <cellStyle name="40% - Accent3 3 2 4 2" xfId="40220" hidden="1" xr:uid="{00000000-0005-0000-0000-000063790000}"/>
    <cellStyle name="40% - Accent3 3 2 4 2" xfId="40393" hidden="1" xr:uid="{00000000-0005-0000-0000-000064790000}"/>
    <cellStyle name="40% - Accent3 3 2 4 2" xfId="40786" hidden="1" xr:uid="{00000000-0005-0000-0000-000065790000}"/>
    <cellStyle name="40% - Accent3 3 2 4 2" xfId="40934" hidden="1" xr:uid="{00000000-0005-0000-0000-000066790000}"/>
    <cellStyle name="40% - Accent3 3 2 4 2" xfId="41272" hidden="1" xr:uid="{00000000-0005-0000-0000-000067790000}"/>
    <cellStyle name="40% - Accent3 3 2 4 2" xfId="41609" hidden="1" xr:uid="{00000000-0005-0000-0000-000068790000}"/>
    <cellStyle name="40% - Accent3 3 2 4 2" xfId="42174" hidden="1" xr:uid="{00000000-0005-0000-0000-000069790000}"/>
    <cellStyle name="40% - Accent3 3 2 4 2" xfId="42289" hidden="1" xr:uid="{00000000-0005-0000-0000-00006A790000}"/>
    <cellStyle name="40% - Accent3 3 2 4 2" xfId="43012" hidden="1" xr:uid="{00000000-0005-0000-0000-00006B790000}"/>
    <cellStyle name="40% - Accent3 3 2 4 2" xfId="43185" hidden="1" xr:uid="{00000000-0005-0000-0000-00006C790000}"/>
    <cellStyle name="40% - Accent3 3 2 4 2" xfId="43578" hidden="1" xr:uid="{00000000-0005-0000-0000-00006D790000}"/>
    <cellStyle name="40% - Accent3 3 2 4 2" xfId="43726" hidden="1" xr:uid="{00000000-0005-0000-0000-00006E790000}"/>
    <cellStyle name="40% - Accent3 3 2 4 2" xfId="44064" hidden="1" xr:uid="{00000000-0005-0000-0000-00006F790000}"/>
    <cellStyle name="40% - Accent3 3 2 4 2" xfId="44401" hidden="1" xr:uid="{00000000-0005-0000-0000-000070790000}"/>
    <cellStyle name="40% - Accent3 3 2 4 2" xfId="38625" hidden="1" xr:uid="{00000000-0005-0000-0000-000071790000}"/>
    <cellStyle name="40% - Accent3 3 2 4 2" xfId="32787" hidden="1" xr:uid="{00000000-0005-0000-0000-000072790000}"/>
    <cellStyle name="40% - Accent3 3 2 4 2" xfId="30293" hidden="1" xr:uid="{00000000-0005-0000-0000-000073790000}"/>
    <cellStyle name="40% - Accent3 3 2 4 2" xfId="29649" hidden="1" xr:uid="{00000000-0005-0000-0000-000074790000}"/>
    <cellStyle name="40% - Accent3 3 2 4 2" xfId="28426" hidden="1" xr:uid="{00000000-0005-0000-0000-000075790000}"/>
    <cellStyle name="40% - Accent3 3 2 4 2" xfId="27857" hidden="1" xr:uid="{00000000-0005-0000-0000-000076790000}"/>
    <cellStyle name="40% - Accent3 3 2 4 2" xfId="26701" hidden="1" xr:uid="{00000000-0005-0000-0000-000077790000}"/>
    <cellStyle name="40% - Accent3 3 2 4 2" xfId="25595" hidden="1" xr:uid="{00000000-0005-0000-0000-000078790000}"/>
    <cellStyle name="40% - Accent3 3 2 4 2" xfId="45104" hidden="1" xr:uid="{00000000-0005-0000-0000-000079790000}"/>
    <cellStyle name="40% - Accent3 3 2 4 2" xfId="45219" hidden="1" xr:uid="{00000000-0005-0000-0000-00007A790000}"/>
    <cellStyle name="40% - Accent3 3 2 4 2" xfId="45942" hidden="1" xr:uid="{00000000-0005-0000-0000-00007B790000}"/>
    <cellStyle name="40% - Accent3 3 2 4 2" xfId="46115" hidden="1" xr:uid="{00000000-0005-0000-0000-00007C790000}"/>
    <cellStyle name="40% - Accent3 3 2 4 2" xfId="46508" hidden="1" xr:uid="{00000000-0005-0000-0000-00007D790000}"/>
    <cellStyle name="40% - Accent3 3 2 4 2" xfId="46656" hidden="1" xr:uid="{00000000-0005-0000-0000-00007E790000}"/>
    <cellStyle name="40% - Accent3 3 2 4 2" xfId="46994" hidden="1" xr:uid="{00000000-0005-0000-0000-00007F790000}"/>
    <cellStyle name="40% - Accent3 3 2 4 2" xfId="47331" hidden="1" xr:uid="{00000000-0005-0000-0000-000080790000}"/>
    <cellStyle name="40% - Accent3 3 2 4 2" xfId="47896" hidden="1" xr:uid="{00000000-0005-0000-0000-000081790000}"/>
    <cellStyle name="40% - Accent3 3 2 4 2" xfId="48011" hidden="1" xr:uid="{00000000-0005-0000-0000-000082790000}"/>
    <cellStyle name="40% - Accent3 3 2 4 2" xfId="48734" hidden="1" xr:uid="{00000000-0005-0000-0000-000083790000}"/>
    <cellStyle name="40% - Accent3 3 2 4 2" xfId="48907" hidden="1" xr:uid="{00000000-0005-0000-0000-000084790000}"/>
    <cellStyle name="40% - Accent3 3 2 4 2" xfId="49300" hidden="1" xr:uid="{00000000-0005-0000-0000-000085790000}"/>
    <cellStyle name="40% - Accent3 3 2 4 2" xfId="49448" hidden="1" xr:uid="{00000000-0005-0000-0000-000086790000}"/>
    <cellStyle name="40% - Accent3 3 2 4 2" xfId="49786" hidden="1" xr:uid="{00000000-0005-0000-0000-000087790000}"/>
    <cellStyle name="40% - Accent3 3 2 4 2" xfId="50123" hidden="1" xr:uid="{00000000-0005-0000-0000-000088790000}"/>
    <cellStyle name="40% - Accent3 3 3 3 2" xfId="649" hidden="1" xr:uid="{00000000-0005-0000-0000-000089790000}"/>
    <cellStyle name="40% - Accent3 3 3 3 2" xfId="833" hidden="1" xr:uid="{00000000-0005-0000-0000-00008A790000}"/>
    <cellStyle name="40% - Accent3 3 3 3 2" xfId="2851" hidden="1" xr:uid="{00000000-0005-0000-0000-00008B790000}"/>
    <cellStyle name="40% - Accent3 3 3 3 2" xfId="3215" hidden="1" xr:uid="{00000000-0005-0000-0000-00008C790000}"/>
    <cellStyle name="40% - Accent3 3 3 3 2" xfId="4379" hidden="1" xr:uid="{00000000-0005-0000-0000-00008D790000}"/>
    <cellStyle name="40% - Accent3 3 3 3 2" xfId="4835" hidden="1" xr:uid="{00000000-0005-0000-0000-00008E790000}"/>
    <cellStyle name="40% - Accent3 3 3 3 2" xfId="5677" hidden="1" xr:uid="{00000000-0005-0000-0000-00008F790000}"/>
    <cellStyle name="40% - Accent3 3 3 3 2" xfId="6689" hidden="1" xr:uid="{00000000-0005-0000-0000-000090790000}"/>
    <cellStyle name="40% - Accent3 3 3 3 2" xfId="8098" hidden="1" xr:uid="{00000000-0005-0000-0000-000091790000}"/>
    <cellStyle name="40% - Accent3 3 3 3 2" xfId="8213" hidden="1" xr:uid="{00000000-0005-0000-0000-000092790000}"/>
    <cellStyle name="40% - Accent3 3 3 3 2" xfId="8936" hidden="1" xr:uid="{00000000-0005-0000-0000-000093790000}"/>
    <cellStyle name="40% - Accent3 3 3 3 2" xfId="9109" hidden="1" xr:uid="{00000000-0005-0000-0000-000094790000}"/>
    <cellStyle name="40% - Accent3 3 3 3 2" xfId="9502" hidden="1" xr:uid="{00000000-0005-0000-0000-000095790000}"/>
    <cellStyle name="40% - Accent3 3 3 3 2" xfId="9650" hidden="1" xr:uid="{00000000-0005-0000-0000-000096790000}"/>
    <cellStyle name="40% - Accent3 3 3 3 2" xfId="9988" hidden="1" xr:uid="{00000000-0005-0000-0000-000097790000}"/>
    <cellStyle name="40% - Accent3 3 3 3 2" xfId="10325" hidden="1" xr:uid="{00000000-0005-0000-0000-000098790000}"/>
    <cellStyle name="40% - Accent3 3 3 3 2" xfId="10890" hidden="1" xr:uid="{00000000-0005-0000-0000-000099790000}"/>
    <cellStyle name="40% - Accent3 3 3 3 2" xfId="11005" hidden="1" xr:uid="{00000000-0005-0000-0000-00009A790000}"/>
    <cellStyle name="40% - Accent3 3 3 3 2" xfId="11728" hidden="1" xr:uid="{00000000-0005-0000-0000-00009B790000}"/>
    <cellStyle name="40% - Accent3 3 3 3 2" xfId="11901" hidden="1" xr:uid="{00000000-0005-0000-0000-00009C790000}"/>
    <cellStyle name="40% - Accent3 3 3 3 2" xfId="12294" hidden="1" xr:uid="{00000000-0005-0000-0000-00009D790000}"/>
    <cellStyle name="40% - Accent3 3 3 3 2" xfId="12442" hidden="1" xr:uid="{00000000-0005-0000-0000-00009E790000}"/>
    <cellStyle name="40% - Accent3 3 3 3 2" xfId="12780" hidden="1" xr:uid="{00000000-0005-0000-0000-00009F790000}"/>
    <cellStyle name="40% - Accent3 3 3 3 2" xfId="13117" hidden="1" xr:uid="{00000000-0005-0000-0000-0000A0790000}"/>
    <cellStyle name="40% - Accent3 3 3 3 2" xfId="7235" hidden="1" xr:uid="{00000000-0005-0000-0000-0000A1790000}"/>
    <cellStyle name="40% - Accent3 3 3 3 2" xfId="6864" hidden="1" xr:uid="{00000000-0005-0000-0000-0000A2790000}"/>
    <cellStyle name="40% - Accent3 3 3 3 2" xfId="4711" hidden="1" xr:uid="{00000000-0005-0000-0000-0000A3790000}"/>
    <cellStyle name="40% - Accent3 3 3 3 2" xfId="4179" hidden="1" xr:uid="{00000000-0005-0000-0000-0000A4790000}"/>
    <cellStyle name="40% - Accent3 3 3 3 2" xfId="3065" hidden="1" xr:uid="{00000000-0005-0000-0000-0000A5790000}"/>
    <cellStyle name="40% - Accent3 3 3 3 2" xfId="2598" hidden="1" xr:uid="{00000000-0005-0000-0000-0000A6790000}"/>
    <cellStyle name="40% - Accent3 3 3 3 2" xfId="1400" hidden="1" xr:uid="{00000000-0005-0000-0000-0000A7790000}"/>
    <cellStyle name="40% - Accent3 3 3 3 2" xfId="341" hidden="1" xr:uid="{00000000-0005-0000-0000-0000A8790000}"/>
    <cellStyle name="40% - Accent3 3 3 3 2" xfId="14253" hidden="1" xr:uid="{00000000-0005-0000-0000-0000A9790000}"/>
    <cellStyle name="40% - Accent3 3 3 3 2" xfId="14368" hidden="1" xr:uid="{00000000-0005-0000-0000-0000AA790000}"/>
    <cellStyle name="40% - Accent3 3 3 3 2" xfId="15091" hidden="1" xr:uid="{00000000-0005-0000-0000-0000AB790000}"/>
    <cellStyle name="40% - Accent3 3 3 3 2" xfId="15264" hidden="1" xr:uid="{00000000-0005-0000-0000-0000AC790000}"/>
    <cellStyle name="40% - Accent3 3 3 3 2" xfId="15657" hidden="1" xr:uid="{00000000-0005-0000-0000-0000AD790000}"/>
    <cellStyle name="40% - Accent3 3 3 3 2" xfId="15805" hidden="1" xr:uid="{00000000-0005-0000-0000-0000AE790000}"/>
    <cellStyle name="40% - Accent3 3 3 3 2" xfId="16143" hidden="1" xr:uid="{00000000-0005-0000-0000-0000AF790000}"/>
    <cellStyle name="40% - Accent3 3 3 3 2" xfId="16480" hidden="1" xr:uid="{00000000-0005-0000-0000-0000B0790000}"/>
    <cellStyle name="40% - Accent3 3 3 3 2" xfId="17045" hidden="1" xr:uid="{00000000-0005-0000-0000-0000B1790000}"/>
    <cellStyle name="40% - Accent3 3 3 3 2" xfId="17160" hidden="1" xr:uid="{00000000-0005-0000-0000-0000B2790000}"/>
    <cellStyle name="40% - Accent3 3 3 3 2" xfId="17883" hidden="1" xr:uid="{00000000-0005-0000-0000-0000B3790000}"/>
    <cellStyle name="40% - Accent3 3 3 3 2" xfId="18056" hidden="1" xr:uid="{00000000-0005-0000-0000-0000B4790000}"/>
    <cellStyle name="40% - Accent3 3 3 3 2" xfId="18449" hidden="1" xr:uid="{00000000-0005-0000-0000-0000B5790000}"/>
    <cellStyle name="40% - Accent3 3 3 3 2" xfId="18597" hidden="1" xr:uid="{00000000-0005-0000-0000-0000B6790000}"/>
    <cellStyle name="40% - Accent3 3 3 3 2" xfId="18935" hidden="1" xr:uid="{00000000-0005-0000-0000-0000B7790000}"/>
    <cellStyle name="40% - Accent3 3 3 3 2" xfId="19272" hidden="1" xr:uid="{00000000-0005-0000-0000-0000B8790000}"/>
    <cellStyle name="40% - Accent3 3 3 3 2" xfId="13498" hidden="1" xr:uid="{00000000-0005-0000-0000-0000B9790000}"/>
    <cellStyle name="40% - Accent3 3 3 3 2" xfId="7660" hidden="1" xr:uid="{00000000-0005-0000-0000-0000BA790000}"/>
    <cellStyle name="40% - Accent3 3 3 3 2" xfId="5166" hidden="1" xr:uid="{00000000-0005-0000-0000-0000BB790000}"/>
    <cellStyle name="40% - Accent3 3 3 3 2" xfId="4522" hidden="1" xr:uid="{00000000-0005-0000-0000-0000BC790000}"/>
    <cellStyle name="40% - Accent3 3 3 3 2" xfId="3299" hidden="1" xr:uid="{00000000-0005-0000-0000-0000BD790000}"/>
    <cellStyle name="40% - Accent3 3 3 3 2" xfId="2730" hidden="1" xr:uid="{00000000-0005-0000-0000-0000BE790000}"/>
    <cellStyle name="40% - Accent3 3 3 3 2" xfId="1574" hidden="1" xr:uid="{00000000-0005-0000-0000-0000BF790000}"/>
    <cellStyle name="40% - Accent3 3 3 3 2" xfId="468" hidden="1" xr:uid="{00000000-0005-0000-0000-0000C0790000}"/>
    <cellStyle name="40% - Accent3 3 3 3 2" xfId="19975" hidden="1" xr:uid="{00000000-0005-0000-0000-0000C1790000}"/>
    <cellStyle name="40% - Accent3 3 3 3 2" xfId="20090" hidden="1" xr:uid="{00000000-0005-0000-0000-0000C2790000}"/>
    <cellStyle name="40% - Accent3 3 3 3 2" xfId="20813" hidden="1" xr:uid="{00000000-0005-0000-0000-0000C3790000}"/>
    <cellStyle name="40% - Accent3 3 3 3 2" xfId="20986" hidden="1" xr:uid="{00000000-0005-0000-0000-0000C4790000}"/>
    <cellStyle name="40% - Accent3 3 3 3 2" xfId="21379" hidden="1" xr:uid="{00000000-0005-0000-0000-0000C5790000}"/>
    <cellStyle name="40% - Accent3 3 3 3 2" xfId="21527" hidden="1" xr:uid="{00000000-0005-0000-0000-0000C6790000}"/>
    <cellStyle name="40% - Accent3 3 3 3 2" xfId="21865" hidden="1" xr:uid="{00000000-0005-0000-0000-0000C7790000}"/>
    <cellStyle name="40% - Accent3 3 3 3 2" xfId="22202" hidden="1" xr:uid="{00000000-0005-0000-0000-0000C8790000}"/>
    <cellStyle name="40% - Accent3 3 3 3 2" xfId="22767" hidden="1" xr:uid="{00000000-0005-0000-0000-0000C9790000}"/>
    <cellStyle name="40% - Accent3 3 3 3 2" xfId="22882" hidden="1" xr:uid="{00000000-0005-0000-0000-0000CA790000}"/>
    <cellStyle name="40% - Accent3 3 3 3 2" xfId="23605" hidden="1" xr:uid="{00000000-0005-0000-0000-0000CB790000}"/>
    <cellStyle name="40% - Accent3 3 3 3 2" xfId="23778" hidden="1" xr:uid="{00000000-0005-0000-0000-0000CC790000}"/>
    <cellStyle name="40% - Accent3 3 3 3 2" xfId="24171" hidden="1" xr:uid="{00000000-0005-0000-0000-0000CD790000}"/>
    <cellStyle name="40% - Accent3 3 3 3 2" xfId="24319" hidden="1" xr:uid="{00000000-0005-0000-0000-0000CE790000}"/>
    <cellStyle name="40% - Accent3 3 3 3 2" xfId="24657" hidden="1" xr:uid="{00000000-0005-0000-0000-0000CF790000}"/>
    <cellStyle name="40% - Accent3 3 3 3 2" xfId="24994" hidden="1" xr:uid="{00000000-0005-0000-0000-0000D0790000}"/>
    <cellStyle name="40% - Accent3 3 3 3 2" xfId="25777" hidden="1" xr:uid="{00000000-0005-0000-0000-0000D1790000}"/>
    <cellStyle name="40% - Accent3 3 3 3 2" xfId="25961" hidden="1" xr:uid="{00000000-0005-0000-0000-0000D2790000}"/>
    <cellStyle name="40% - Accent3 3 3 3 2" xfId="27979" hidden="1" xr:uid="{00000000-0005-0000-0000-0000D3790000}"/>
    <cellStyle name="40% - Accent3 3 3 3 2" xfId="28343" hidden="1" xr:uid="{00000000-0005-0000-0000-0000D4790000}"/>
    <cellStyle name="40% - Accent3 3 3 3 2" xfId="29507" hidden="1" xr:uid="{00000000-0005-0000-0000-0000D5790000}"/>
    <cellStyle name="40% - Accent3 3 3 3 2" xfId="29963" hidden="1" xr:uid="{00000000-0005-0000-0000-0000D6790000}"/>
    <cellStyle name="40% - Accent3 3 3 3 2" xfId="30805" hidden="1" xr:uid="{00000000-0005-0000-0000-0000D7790000}"/>
    <cellStyle name="40% - Accent3 3 3 3 2" xfId="31817" hidden="1" xr:uid="{00000000-0005-0000-0000-0000D8790000}"/>
    <cellStyle name="40% - Accent3 3 3 3 2" xfId="33226" hidden="1" xr:uid="{00000000-0005-0000-0000-0000D9790000}"/>
    <cellStyle name="40% - Accent3 3 3 3 2" xfId="33341" hidden="1" xr:uid="{00000000-0005-0000-0000-0000DA790000}"/>
    <cellStyle name="40% - Accent3 3 3 3 2" xfId="34064" hidden="1" xr:uid="{00000000-0005-0000-0000-0000DB790000}"/>
    <cellStyle name="40% - Accent3 3 3 3 2" xfId="34237" hidden="1" xr:uid="{00000000-0005-0000-0000-0000DC790000}"/>
    <cellStyle name="40% - Accent3 3 3 3 2" xfId="34630" hidden="1" xr:uid="{00000000-0005-0000-0000-0000DD790000}"/>
    <cellStyle name="40% - Accent3 3 3 3 2" xfId="34778" hidden="1" xr:uid="{00000000-0005-0000-0000-0000DE790000}"/>
    <cellStyle name="40% - Accent3 3 3 3 2" xfId="35116" hidden="1" xr:uid="{00000000-0005-0000-0000-0000DF790000}"/>
    <cellStyle name="40% - Accent3 3 3 3 2" xfId="35453" hidden="1" xr:uid="{00000000-0005-0000-0000-0000E0790000}"/>
    <cellStyle name="40% - Accent3 3 3 3 2" xfId="36018" hidden="1" xr:uid="{00000000-0005-0000-0000-0000E1790000}"/>
    <cellStyle name="40% - Accent3 3 3 3 2" xfId="36133" hidden="1" xr:uid="{00000000-0005-0000-0000-0000E2790000}"/>
    <cellStyle name="40% - Accent3 3 3 3 2" xfId="36856" hidden="1" xr:uid="{00000000-0005-0000-0000-0000E3790000}"/>
    <cellStyle name="40% - Accent3 3 3 3 2" xfId="37029" hidden="1" xr:uid="{00000000-0005-0000-0000-0000E4790000}"/>
    <cellStyle name="40% - Accent3 3 3 3 2" xfId="37422" hidden="1" xr:uid="{00000000-0005-0000-0000-0000E5790000}"/>
    <cellStyle name="40% - Accent3 3 3 3 2" xfId="37570" hidden="1" xr:uid="{00000000-0005-0000-0000-0000E6790000}"/>
    <cellStyle name="40% - Accent3 3 3 3 2" xfId="37908" hidden="1" xr:uid="{00000000-0005-0000-0000-0000E7790000}"/>
    <cellStyle name="40% - Accent3 3 3 3 2" xfId="38245" hidden="1" xr:uid="{00000000-0005-0000-0000-0000E8790000}"/>
    <cellStyle name="40% - Accent3 3 3 3 2" xfId="32363" hidden="1" xr:uid="{00000000-0005-0000-0000-0000E9790000}"/>
    <cellStyle name="40% - Accent3 3 3 3 2" xfId="31992" hidden="1" xr:uid="{00000000-0005-0000-0000-0000EA790000}"/>
    <cellStyle name="40% - Accent3 3 3 3 2" xfId="29839" hidden="1" xr:uid="{00000000-0005-0000-0000-0000EB790000}"/>
    <cellStyle name="40% - Accent3 3 3 3 2" xfId="29307" hidden="1" xr:uid="{00000000-0005-0000-0000-0000EC790000}"/>
    <cellStyle name="40% - Accent3 3 3 3 2" xfId="28193" hidden="1" xr:uid="{00000000-0005-0000-0000-0000ED790000}"/>
    <cellStyle name="40% - Accent3 3 3 3 2" xfId="27726" hidden="1" xr:uid="{00000000-0005-0000-0000-0000EE790000}"/>
    <cellStyle name="40% - Accent3 3 3 3 2" xfId="26528" hidden="1" xr:uid="{00000000-0005-0000-0000-0000EF790000}"/>
    <cellStyle name="40% - Accent3 3 3 3 2" xfId="25469" hidden="1" xr:uid="{00000000-0005-0000-0000-0000F0790000}"/>
    <cellStyle name="40% - Accent3 3 3 3 2" xfId="39381" hidden="1" xr:uid="{00000000-0005-0000-0000-0000F1790000}"/>
    <cellStyle name="40% - Accent3 3 3 3 2" xfId="39496" hidden="1" xr:uid="{00000000-0005-0000-0000-0000F2790000}"/>
    <cellStyle name="40% - Accent3 3 3 3 2" xfId="40219" hidden="1" xr:uid="{00000000-0005-0000-0000-0000F3790000}"/>
    <cellStyle name="40% - Accent3 3 3 3 2" xfId="40392" hidden="1" xr:uid="{00000000-0005-0000-0000-0000F4790000}"/>
    <cellStyle name="40% - Accent3 3 3 3 2" xfId="40785" hidden="1" xr:uid="{00000000-0005-0000-0000-0000F5790000}"/>
    <cellStyle name="40% - Accent3 3 3 3 2" xfId="40933" hidden="1" xr:uid="{00000000-0005-0000-0000-0000F6790000}"/>
    <cellStyle name="40% - Accent3 3 3 3 2" xfId="41271" hidden="1" xr:uid="{00000000-0005-0000-0000-0000F7790000}"/>
    <cellStyle name="40% - Accent3 3 3 3 2" xfId="41608" hidden="1" xr:uid="{00000000-0005-0000-0000-0000F8790000}"/>
    <cellStyle name="40% - Accent3 3 3 3 2" xfId="42173" hidden="1" xr:uid="{00000000-0005-0000-0000-0000F9790000}"/>
    <cellStyle name="40% - Accent3 3 3 3 2" xfId="42288" hidden="1" xr:uid="{00000000-0005-0000-0000-0000FA790000}"/>
    <cellStyle name="40% - Accent3 3 3 3 2" xfId="43011" hidden="1" xr:uid="{00000000-0005-0000-0000-0000FB790000}"/>
    <cellStyle name="40% - Accent3 3 3 3 2" xfId="43184" hidden="1" xr:uid="{00000000-0005-0000-0000-0000FC790000}"/>
    <cellStyle name="40% - Accent3 3 3 3 2" xfId="43577" hidden="1" xr:uid="{00000000-0005-0000-0000-0000FD790000}"/>
    <cellStyle name="40% - Accent3 3 3 3 2" xfId="43725" hidden="1" xr:uid="{00000000-0005-0000-0000-0000FE790000}"/>
    <cellStyle name="40% - Accent3 3 3 3 2" xfId="44063" hidden="1" xr:uid="{00000000-0005-0000-0000-0000FF790000}"/>
    <cellStyle name="40% - Accent3 3 3 3 2" xfId="44400" hidden="1" xr:uid="{00000000-0005-0000-0000-0000007A0000}"/>
    <cellStyle name="40% - Accent3 3 3 3 2" xfId="38626" hidden="1" xr:uid="{00000000-0005-0000-0000-0000017A0000}"/>
    <cellStyle name="40% - Accent3 3 3 3 2" xfId="32788" hidden="1" xr:uid="{00000000-0005-0000-0000-0000027A0000}"/>
    <cellStyle name="40% - Accent3 3 3 3 2" xfId="30294" hidden="1" xr:uid="{00000000-0005-0000-0000-0000037A0000}"/>
    <cellStyle name="40% - Accent3 3 3 3 2" xfId="29650" hidden="1" xr:uid="{00000000-0005-0000-0000-0000047A0000}"/>
    <cellStyle name="40% - Accent3 3 3 3 2" xfId="28427" hidden="1" xr:uid="{00000000-0005-0000-0000-0000057A0000}"/>
    <cellStyle name="40% - Accent3 3 3 3 2" xfId="27858" hidden="1" xr:uid="{00000000-0005-0000-0000-0000067A0000}"/>
    <cellStyle name="40% - Accent3 3 3 3 2" xfId="26702" hidden="1" xr:uid="{00000000-0005-0000-0000-0000077A0000}"/>
    <cellStyle name="40% - Accent3 3 3 3 2" xfId="25596" hidden="1" xr:uid="{00000000-0005-0000-0000-0000087A0000}"/>
    <cellStyle name="40% - Accent3 3 3 3 2" xfId="45103" hidden="1" xr:uid="{00000000-0005-0000-0000-0000097A0000}"/>
    <cellStyle name="40% - Accent3 3 3 3 2" xfId="45218" hidden="1" xr:uid="{00000000-0005-0000-0000-00000A7A0000}"/>
    <cellStyle name="40% - Accent3 3 3 3 2" xfId="45941" hidden="1" xr:uid="{00000000-0005-0000-0000-00000B7A0000}"/>
    <cellStyle name="40% - Accent3 3 3 3 2" xfId="46114" hidden="1" xr:uid="{00000000-0005-0000-0000-00000C7A0000}"/>
    <cellStyle name="40% - Accent3 3 3 3 2" xfId="46507" hidden="1" xr:uid="{00000000-0005-0000-0000-00000D7A0000}"/>
    <cellStyle name="40% - Accent3 3 3 3 2" xfId="46655" hidden="1" xr:uid="{00000000-0005-0000-0000-00000E7A0000}"/>
    <cellStyle name="40% - Accent3 3 3 3 2" xfId="46993" hidden="1" xr:uid="{00000000-0005-0000-0000-00000F7A0000}"/>
    <cellStyle name="40% - Accent3 3 3 3 2" xfId="47330" hidden="1" xr:uid="{00000000-0005-0000-0000-0000107A0000}"/>
    <cellStyle name="40% - Accent3 3 3 3 2" xfId="47895" hidden="1" xr:uid="{00000000-0005-0000-0000-0000117A0000}"/>
    <cellStyle name="40% - Accent3 3 3 3 2" xfId="48010" hidden="1" xr:uid="{00000000-0005-0000-0000-0000127A0000}"/>
    <cellStyle name="40% - Accent3 3 3 3 2" xfId="48733" hidden="1" xr:uid="{00000000-0005-0000-0000-0000137A0000}"/>
    <cellStyle name="40% - Accent3 3 3 3 2" xfId="48906" hidden="1" xr:uid="{00000000-0005-0000-0000-0000147A0000}"/>
    <cellStyle name="40% - Accent3 3 3 3 2" xfId="49299" hidden="1" xr:uid="{00000000-0005-0000-0000-0000157A0000}"/>
    <cellStyle name="40% - Accent3 3 3 3 2" xfId="49447" hidden="1" xr:uid="{00000000-0005-0000-0000-0000167A0000}"/>
    <cellStyle name="40% - Accent3 3 3 3 2" xfId="49785" hidden="1" xr:uid="{00000000-0005-0000-0000-0000177A0000}"/>
    <cellStyle name="40% - Accent3 3 3 3 2" xfId="50122" hidden="1" xr:uid="{00000000-0005-0000-0000-0000187A0000}"/>
    <cellStyle name="40% - Accent3 4 2 3 2" xfId="684" hidden="1" xr:uid="{00000000-0005-0000-0000-0000197A0000}"/>
    <cellStyle name="40% - Accent3 4 2 3 2" xfId="868" hidden="1" xr:uid="{00000000-0005-0000-0000-00001A7A0000}"/>
    <cellStyle name="40% - Accent3 4 2 3 2" xfId="2886" hidden="1" xr:uid="{00000000-0005-0000-0000-00001B7A0000}"/>
    <cellStyle name="40% - Accent3 4 2 3 2" xfId="3250" hidden="1" xr:uid="{00000000-0005-0000-0000-00001C7A0000}"/>
    <cellStyle name="40% - Accent3 4 2 3 2" xfId="4414" hidden="1" xr:uid="{00000000-0005-0000-0000-00001D7A0000}"/>
    <cellStyle name="40% - Accent3 4 2 3 2" xfId="4870" hidden="1" xr:uid="{00000000-0005-0000-0000-00001E7A0000}"/>
    <cellStyle name="40% - Accent3 4 2 3 2" xfId="5712" hidden="1" xr:uid="{00000000-0005-0000-0000-00001F7A0000}"/>
    <cellStyle name="40% - Accent3 4 2 3 2" xfId="6724" hidden="1" xr:uid="{00000000-0005-0000-0000-0000207A0000}"/>
    <cellStyle name="40% - Accent3 4 2 3 2" xfId="8133" hidden="1" xr:uid="{00000000-0005-0000-0000-0000217A0000}"/>
    <cellStyle name="40% - Accent3 4 2 3 2" xfId="8248" hidden="1" xr:uid="{00000000-0005-0000-0000-0000227A0000}"/>
    <cellStyle name="40% - Accent3 4 2 3 2" xfId="8971" hidden="1" xr:uid="{00000000-0005-0000-0000-0000237A0000}"/>
    <cellStyle name="40% - Accent3 4 2 3 2" xfId="9144" hidden="1" xr:uid="{00000000-0005-0000-0000-0000247A0000}"/>
    <cellStyle name="40% - Accent3 4 2 3 2" xfId="9537" hidden="1" xr:uid="{00000000-0005-0000-0000-0000257A0000}"/>
    <cellStyle name="40% - Accent3 4 2 3 2" xfId="9685" hidden="1" xr:uid="{00000000-0005-0000-0000-0000267A0000}"/>
    <cellStyle name="40% - Accent3 4 2 3 2" xfId="10023" hidden="1" xr:uid="{00000000-0005-0000-0000-0000277A0000}"/>
    <cellStyle name="40% - Accent3 4 2 3 2" xfId="10360" hidden="1" xr:uid="{00000000-0005-0000-0000-0000287A0000}"/>
    <cellStyle name="40% - Accent3 4 2 3 2" xfId="10925" hidden="1" xr:uid="{00000000-0005-0000-0000-0000297A0000}"/>
    <cellStyle name="40% - Accent3 4 2 3 2" xfId="11040" hidden="1" xr:uid="{00000000-0005-0000-0000-00002A7A0000}"/>
    <cellStyle name="40% - Accent3 4 2 3 2" xfId="11763" hidden="1" xr:uid="{00000000-0005-0000-0000-00002B7A0000}"/>
    <cellStyle name="40% - Accent3 4 2 3 2" xfId="11936" hidden="1" xr:uid="{00000000-0005-0000-0000-00002C7A0000}"/>
    <cellStyle name="40% - Accent3 4 2 3 2" xfId="12329" hidden="1" xr:uid="{00000000-0005-0000-0000-00002D7A0000}"/>
    <cellStyle name="40% - Accent3 4 2 3 2" xfId="12477" hidden="1" xr:uid="{00000000-0005-0000-0000-00002E7A0000}"/>
    <cellStyle name="40% - Accent3 4 2 3 2" xfId="12815" hidden="1" xr:uid="{00000000-0005-0000-0000-00002F7A0000}"/>
    <cellStyle name="40% - Accent3 4 2 3 2" xfId="13152" hidden="1" xr:uid="{00000000-0005-0000-0000-0000307A0000}"/>
    <cellStyle name="40% - Accent3 4 2 3 2" xfId="7199" hidden="1" xr:uid="{00000000-0005-0000-0000-0000317A0000}"/>
    <cellStyle name="40% - Accent3 4 2 3 2" xfId="6829" hidden="1" xr:uid="{00000000-0005-0000-0000-0000327A0000}"/>
    <cellStyle name="40% - Accent3 4 2 3 2" xfId="4676" hidden="1" xr:uid="{00000000-0005-0000-0000-0000337A0000}"/>
    <cellStyle name="40% - Accent3 4 2 3 2" xfId="4144" hidden="1" xr:uid="{00000000-0005-0000-0000-0000347A0000}"/>
    <cellStyle name="40% - Accent3 4 2 3 2" xfId="3028" hidden="1" xr:uid="{00000000-0005-0000-0000-0000357A0000}"/>
    <cellStyle name="40% - Accent3 4 2 3 2" xfId="2562" hidden="1" xr:uid="{00000000-0005-0000-0000-0000367A0000}"/>
    <cellStyle name="40% - Accent3 4 2 3 2" xfId="1360" hidden="1" xr:uid="{00000000-0005-0000-0000-0000377A0000}"/>
    <cellStyle name="40% - Accent3 4 2 3 2" xfId="285" hidden="1" xr:uid="{00000000-0005-0000-0000-0000387A0000}"/>
    <cellStyle name="40% - Accent3 4 2 3 2" xfId="14288" hidden="1" xr:uid="{00000000-0005-0000-0000-0000397A0000}"/>
    <cellStyle name="40% - Accent3 4 2 3 2" xfId="14403" hidden="1" xr:uid="{00000000-0005-0000-0000-00003A7A0000}"/>
    <cellStyle name="40% - Accent3 4 2 3 2" xfId="15126" hidden="1" xr:uid="{00000000-0005-0000-0000-00003B7A0000}"/>
    <cellStyle name="40% - Accent3 4 2 3 2" xfId="15299" hidden="1" xr:uid="{00000000-0005-0000-0000-00003C7A0000}"/>
    <cellStyle name="40% - Accent3 4 2 3 2" xfId="15692" hidden="1" xr:uid="{00000000-0005-0000-0000-00003D7A0000}"/>
    <cellStyle name="40% - Accent3 4 2 3 2" xfId="15840" hidden="1" xr:uid="{00000000-0005-0000-0000-00003E7A0000}"/>
    <cellStyle name="40% - Accent3 4 2 3 2" xfId="16178" hidden="1" xr:uid="{00000000-0005-0000-0000-00003F7A0000}"/>
    <cellStyle name="40% - Accent3 4 2 3 2" xfId="16515" hidden="1" xr:uid="{00000000-0005-0000-0000-0000407A0000}"/>
    <cellStyle name="40% - Accent3 4 2 3 2" xfId="17080" hidden="1" xr:uid="{00000000-0005-0000-0000-0000417A0000}"/>
    <cellStyle name="40% - Accent3 4 2 3 2" xfId="17195" hidden="1" xr:uid="{00000000-0005-0000-0000-0000427A0000}"/>
    <cellStyle name="40% - Accent3 4 2 3 2" xfId="17918" hidden="1" xr:uid="{00000000-0005-0000-0000-0000437A0000}"/>
    <cellStyle name="40% - Accent3 4 2 3 2" xfId="18091" hidden="1" xr:uid="{00000000-0005-0000-0000-0000447A0000}"/>
    <cellStyle name="40% - Accent3 4 2 3 2" xfId="18484" hidden="1" xr:uid="{00000000-0005-0000-0000-0000457A0000}"/>
    <cellStyle name="40% - Accent3 4 2 3 2" xfId="18632" hidden="1" xr:uid="{00000000-0005-0000-0000-0000467A0000}"/>
    <cellStyle name="40% - Accent3 4 2 3 2" xfId="18970" hidden="1" xr:uid="{00000000-0005-0000-0000-0000477A0000}"/>
    <cellStyle name="40% - Accent3 4 2 3 2" xfId="19307" hidden="1" xr:uid="{00000000-0005-0000-0000-0000487A0000}"/>
    <cellStyle name="40% - Accent3 4 2 3 2" xfId="13462" hidden="1" xr:uid="{00000000-0005-0000-0000-0000497A0000}"/>
    <cellStyle name="40% - Accent3 4 2 3 2" xfId="7625" hidden="1" xr:uid="{00000000-0005-0000-0000-00004A7A0000}"/>
    <cellStyle name="40% - Accent3 4 2 3 2" xfId="5122" hidden="1" xr:uid="{00000000-0005-0000-0000-00004B7A0000}"/>
    <cellStyle name="40% - Accent3 4 2 3 2" xfId="4480" hidden="1" xr:uid="{00000000-0005-0000-0000-00004C7A0000}"/>
    <cellStyle name="40% - Accent3 4 2 3 2" xfId="3263" hidden="1" xr:uid="{00000000-0005-0000-0000-00004D7A0000}"/>
    <cellStyle name="40% - Accent3 4 2 3 2" xfId="2693" hidden="1" xr:uid="{00000000-0005-0000-0000-00004E7A0000}"/>
    <cellStyle name="40% - Accent3 4 2 3 2" xfId="1531" hidden="1" xr:uid="{00000000-0005-0000-0000-00004F7A0000}"/>
    <cellStyle name="40% - Accent3 4 2 3 2" xfId="430" hidden="1" xr:uid="{00000000-0005-0000-0000-0000507A0000}"/>
    <cellStyle name="40% - Accent3 4 2 3 2" xfId="20010" hidden="1" xr:uid="{00000000-0005-0000-0000-0000517A0000}"/>
    <cellStyle name="40% - Accent3 4 2 3 2" xfId="20125" hidden="1" xr:uid="{00000000-0005-0000-0000-0000527A0000}"/>
    <cellStyle name="40% - Accent3 4 2 3 2" xfId="20848" hidden="1" xr:uid="{00000000-0005-0000-0000-0000537A0000}"/>
    <cellStyle name="40% - Accent3 4 2 3 2" xfId="21021" hidden="1" xr:uid="{00000000-0005-0000-0000-0000547A0000}"/>
    <cellStyle name="40% - Accent3 4 2 3 2" xfId="21414" hidden="1" xr:uid="{00000000-0005-0000-0000-0000557A0000}"/>
    <cellStyle name="40% - Accent3 4 2 3 2" xfId="21562" hidden="1" xr:uid="{00000000-0005-0000-0000-0000567A0000}"/>
    <cellStyle name="40% - Accent3 4 2 3 2" xfId="21900" hidden="1" xr:uid="{00000000-0005-0000-0000-0000577A0000}"/>
    <cellStyle name="40% - Accent3 4 2 3 2" xfId="22237" hidden="1" xr:uid="{00000000-0005-0000-0000-0000587A0000}"/>
    <cellStyle name="40% - Accent3 4 2 3 2" xfId="22802" hidden="1" xr:uid="{00000000-0005-0000-0000-0000597A0000}"/>
    <cellStyle name="40% - Accent3 4 2 3 2" xfId="22917" hidden="1" xr:uid="{00000000-0005-0000-0000-00005A7A0000}"/>
    <cellStyle name="40% - Accent3 4 2 3 2" xfId="23640" hidden="1" xr:uid="{00000000-0005-0000-0000-00005B7A0000}"/>
    <cellStyle name="40% - Accent3 4 2 3 2" xfId="23813" hidden="1" xr:uid="{00000000-0005-0000-0000-00005C7A0000}"/>
    <cellStyle name="40% - Accent3 4 2 3 2" xfId="24206" hidden="1" xr:uid="{00000000-0005-0000-0000-00005D7A0000}"/>
    <cellStyle name="40% - Accent3 4 2 3 2" xfId="24354" hidden="1" xr:uid="{00000000-0005-0000-0000-00005E7A0000}"/>
    <cellStyle name="40% - Accent3 4 2 3 2" xfId="24692" hidden="1" xr:uid="{00000000-0005-0000-0000-00005F7A0000}"/>
    <cellStyle name="40% - Accent3 4 2 3 2" xfId="25029" hidden="1" xr:uid="{00000000-0005-0000-0000-0000607A0000}"/>
    <cellStyle name="40% - Accent3 4 2 3 2" xfId="25812" hidden="1" xr:uid="{00000000-0005-0000-0000-0000617A0000}"/>
    <cellStyle name="40% - Accent3 4 2 3 2" xfId="25996" hidden="1" xr:uid="{00000000-0005-0000-0000-0000627A0000}"/>
    <cellStyle name="40% - Accent3 4 2 3 2" xfId="28014" hidden="1" xr:uid="{00000000-0005-0000-0000-0000637A0000}"/>
    <cellStyle name="40% - Accent3 4 2 3 2" xfId="28378" hidden="1" xr:uid="{00000000-0005-0000-0000-0000647A0000}"/>
    <cellStyle name="40% - Accent3 4 2 3 2" xfId="29542" hidden="1" xr:uid="{00000000-0005-0000-0000-0000657A0000}"/>
    <cellStyle name="40% - Accent3 4 2 3 2" xfId="29998" hidden="1" xr:uid="{00000000-0005-0000-0000-0000667A0000}"/>
    <cellStyle name="40% - Accent3 4 2 3 2" xfId="30840" hidden="1" xr:uid="{00000000-0005-0000-0000-0000677A0000}"/>
    <cellStyle name="40% - Accent3 4 2 3 2" xfId="31852" hidden="1" xr:uid="{00000000-0005-0000-0000-0000687A0000}"/>
    <cellStyle name="40% - Accent3 4 2 3 2" xfId="33261" hidden="1" xr:uid="{00000000-0005-0000-0000-0000697A0000}"/>
    <cellStyle name="40% - Accent3 4 2 3 2" xfId="33376" hidden="1" xr:uid="{00000000-0005-0000-0000-00006A7A0000}"/>
    <cellStyle name="40% - Accent3 4 2 3 2" xfId="34099" hidden="1" xr:uid="{00000000-0005-0000-0000-00006B7A0000}"/>
    <cellStyle name="40% - Accent3 4 2 3 2" xfId="34272" hidden="1" xr:uid="{00000000-0005-0000-0000-00006C7A0000}"/>
    <cellStyle name="40% - Accent3 4 2 3 2" xfId="34665" hidden="1" xr:uid="{00000000-0005-0000-0000-00006D7A0000}"/>
    <cellStyle name="40% - Accent3 4 2 3 2" xfId="34813" hidden="1" xr:uid="{00000000-0005-0000-0000-00006E7A0000}"/>
    <cellStyle name="40% - Accent3 4 2 3 2" xfId="35151" hidden="1" xr:uid="{00000000-0005-0000-0000-00006F7A0000}"/>
    <cellStyle name="40% - Accent3 4 2 3 2" xfId="35488" hidden="1" xr:uid="{00000000-0005-0000-0000-0000707A0000}"/>
    <cellStyle name="40% - Accent3 4 2 3 2" xfId="36053" hidden="1" xr:uid="{00000000-0005-0000-0000-0000717A0000}"/>
    <cellStyle name="40% - Accent3 4 2 3 2" xfId="36168" hidden="1" xr:uid="{00000000-0005-0000-0000-0000727A0000}"/>
    <cellStyle name="40% - Accent3 4 2 3 2" xfId="36891" hidden="1" xr:uid="{00000000-0005-0000-0000-0000737A0000}"/>
    <cellStyle name="40% - Accent3 4 2 3 2" xfId="37064" hidden="1" xr:uid="{00000000-0005-0000-0000-0000747A0000}"/>
    <cellStyle name="40% - Accent3 4 2 3 2" xfId="37457" hidden="1" xr:uid="{00000000-0005-0000-0000-0000757A0000}"/>
    <cellStyle name="40% - Accent3 4 2 3 2" xfId="37605" hidden="1" xr:uid="{00000000-0005-0000-0000-0000767A0000}"/>
    <cellStyle name="40% - Accent3 4 2 3 2" xfId="37943" hidden="1" xr:uid="{00000000-0005-0000-0000-0000777A0000}"/>
    <cellStyle name="40% - Accent3 4 2 3 2" xfId="38280" hidden="1" xr:uid="{00000000-0005-0000-0000-0000787A0000}"/>
    <cellStyle name="40% - Accent3 4 2 3 2" xfId="32327" hidden="1" xr:uid="{00000000-0005-0000-0000-0000797A0000}"/>
    <cellStyle name="40% - Accent3 4 2 3 2" xfId="31957" hidden="1" xr:uid="{00000000-0005-0000-0000-00007A7A0000}"/>
    <cellStyle name="40% - Accent3 4 2 3 2" xfId="29804" hidden="1" xr:uid="{00000000-0005-0000-0000-00007B7A0000}"/>
    <cellStyle name="40% - Accent3 4 2 3 2" xfId="29272" hidden="1" xr:uid="{00000000-0005-0000-0000-00007C7A0000}"/>
    <cellStyle name="40% - Accent3 4 2 3 2" xfId="28156" hidden="1" xr:uid="{00000000-0005-0000-0000-00007D7A0000}"/>
    <cellStyle name="40% - Accent3 4 2 3 2" xfId="27690" hidden="1" xr:uid="{00000000-0005-0000-0000-00007E7A0000}"/>
    <cellStyle name="40% - Accent3 4 2 3 2" xfId="26488" hidden="1" xr:uid="{00000000-0005-0000-0000-00007F7A0000}"/>
    <cellStyle name="40% - Accent3 4 2 3 2" xfId="25413" hidden="1" xr:uid="{00000000-0005-0000-0000-0000807A0000}"/>
    <cellStyle name="40% - Accent3 4 2 3 2" xfId="39416" hidden="1" xr:uid="{00000000-0005-0000-0000-0000817A0000}"/>
    <cellStyle name="40% - Accent3 4 2 3 2" xfId="39531" hidden="1" xr:uid="{00000000-0005-0000-0000-0000827A0000}"/>
    <cellStyle name="40% - Accent3 4 2 3 2" xfId="40254" hidden="1" xr:uid="{00000000-0005-0000-0000-0000837A0000}"/>
    <cellStyle name="40% - Accent3 4 2 3 2" xfId="40427" hidden="1" xr:uid="{00000000-0005-0000-0000-0000847A0000}"/>
    <cellStyle name="40% - Accent3 4 2 3 2" xfId="40820" hidden="1" xr:uid="{00000000-0005-0000-0000-0000857A0000}"/>
    <cellStyle name="40% - Accent3 4 2 3 2" xfId="40968" hidden="1" xr:uid="{00000000-0005-0000-0000-0000867A0000}"/>
    <cellStyle name="40% - Accent3 4 2 3 2" xfId="41306" hidden="1" xr:uid="{00000000-0005-0000-0000-0000877A0000}"/>
    <cellStyle name="40% - Accent3 4 2 3 2" xfId="41643" hidden="1" xr:uid="{00000000-0005-0000-0000-0000887A0000}"/>
    <cellStyle name="40% - Accent3 4 2 3 2" xfId="42208" hidden="1" xr:uid="{00000000-0005-0000-0000-0000897A0000}"/>
    <cellStyle name="40% - Accent3 4 2 3 2" xfId="42323" hidden="1" xr:uid="{00000000-0005-0000-0000-00008A7A0000}"/>
    <cellStyle name="40% - Accent3 4 2 3 2" xfId="43046" hidden="1" xr:uid="{00000000-0005-0000-0000-00008B7A0000}"/>
    <cellStyle name="40% - Accent3 4 2 3 2" xfId="43219" hidden="1" xr:uid="{00000000-0005-0000-0000-00008C7A0000}"/>
    <cellStyle name="40% - Accent3 4 2 3 2" xfId="43612" hidden="1" xr:uid="{00000000-0005-0000-0000-00008D7A0000}"/>
    <cellStyle name="40% - Accent3 4 2 3 2" xfId="43760" hidden="1" xr:uid="{00000000-0005-0000-0000-00008E7A0000}"/>
    <cellStyle name="40% - Accent3 4 2 3 2" xfId="44098" hidden="1" xr:uid="{00000000-0005-0000-0000-00008F7A0000}"/>
    <cellStyle name="40% - Accent3 4 2 3 2" xfId="44435" hidden="1" xr:uid="{00000000-0005-0000-0000-0000907A0000}"/>
    <cellStyle name="40% - Accent3 4 2 3 2" xfId="38590" hidden="1" xr:uid="{00000000-0005-0000-0000-0000917A0000}"/>
    <cellStyle name="40% - Accent3 4 2 3 2" xfId="32753" hidden="1" xr:uid="{00000000-0005-0000-0000-0000927A0000}"/>
    <cellStyle name="40% - Accent3 4 2 3 2" xfId="30250" hidden="1" xr:uid="{00000000-0005-0000-0000-0000937A0000}"/>
    <cellStyle name="40% - Accent3 4 2 3 2" xfId="29608" hidden="1" xr:uid="{00000000-0005-0000-0000-0000947A0000}"/>
    <cellStyle name="40% - Accent3 4 2 3 2" xfId="28391" hidden="1" xr:uid="{00000000-0005-0000-0000-0000957A0000}"/>
    <cellStyle name="40% - Accent3 4 2 3 2" xfId="27821" hidden="1" xr:uid="{00000000-0005-0000-0000-0000967A0000}"/>
    <cellStyle name="40% - Accent3 4 2 3 2" xfId="26659" hidden="1" xr:uid="{00000000-0005-0000-0000-0000977A0000}"/>
    <cellStyle name="40% - Accent3 4 2 3 2" xfId="25558" hidden="1" xr:uid="{00000000-0005-0000-0000-0000987A0000}"/>
    <cellStyle name="40% - Accent3 4 2 3 2" xfId="45138" hidden="1" xr:uid="{00000000-0005-0000-0000-0000997A0000}"/>
    <cellStyle name="40% - Accent3 4 2 3 2" xfId="45253" hidden="1" xr:uid="{00000000-0005-0000-0000-00009A7A0000}"/>
    <cellStyle name="40% - Accent3 4 2 3 2" xfId="45976" hidden="1" xr:uid="{00000000-0005-0000-0000-00009B7A0000}"/>
    <cellStyle name="40% - Accent3 4 2 3 2" xfId="46149" hidden="1" xr:uid="{00000000-0005-0000-0000-00009C7A0000}"/>
    <cellStyle name="40% - Accent3 4 2 3 2" xfId="46542" hidden="1" xr:uid="{00000000-0005-0000-0000-00009D7A0000}"/>
    <cellStyle name="40% - Accent3 4 2 3 2" xfId="46690" hidden="1" xr:uid="{00000000-0005-0000-0000-00009E7A0000}"/>
    <cellStyle name="40% - Accent3 4 2 3 2" xfId="47028" hidden="1" xr:uid="{00000000-0005-0000-0000-00009F7A0000}"/>
    <cellStyle name="40% - Accent3 4 2 3 2" xfId="47365" hidden="1" xr:uid="{00000000-0005-0000-0000-0000A07A0000}"/>
    <cellStyle name="40% - Accent3 4 2 3 2" xfId="47930" hidden="1" xr:uid="{00000000-0005-0000-0000-0000A17A0000}"/>
    <cellStyle name="40% - Accent3 4 2 3 2" xfId="48045" hidden="1" xr:uid="{00000000-0005-0000-0000-0000A27A0000}"/>
    <cellStyle name="40% - Accent3 4 2 3 2" xfId="48768" hidden="1" xr:uid="{00000000-0005-0000-0000-0000A37A0000}"/>
    <cellStyle name="40% - Accent3 4 2 3 2" xfId="48941" hidden="1" xr:uid="{00000000-0005-0000-0000-0000A47A0000}"/>
    <cellStyle name="40% - Accent3 4 2 3 2" xfId="49334" hidden="1" xr:uid="{00000000-0005-0000-0000-0000A57A0000}"/>
    <cellStyle name="40% - Accent3 4 2 3 2" xfId="49482" hidden="1" xr:uid="{00000000-0005-0000-0000-0000A67A0000}"/>
    <cellStyle name="40% - Accent3 4 2 3 2" xfId="49820" hidden="1" xr:uid="{00000000-0005-0000-0000-0000A77A0000}"/>
    <cellStyle name="40% - Accent3 4 2 3 2" xfId="50157" hidden="1" xr:uid="{00000000-0005-0000-0000-0000A87A0000}"/>
    <cellStyle name="40% - Accent3 4 2 4 2" xfId="652" hidden="1" xr:uid="{00000000-0005-0000-0000-0000A97A0000}"/>
    <cellStyle name="40% - Accent3 4 2 4 2" xfId="836" hidden="1" xr:uid="{00000000-0005-0000-0000-0000AA7A0000}"/>
    <cellStyle name="40% - Accent3 4 2 4 2" xfId="2854" hidden="1" xr:uid="{00000000-0005-0000-0000-0000AB7A0000}"/>
    <cellStyle name="40% - Accent3 4 2 4 2" xfId="3218" hidden="1" xr:uid="{00000000-0005-0000-0000-0000AC7A0000}"/>
    <cellStyle name="40% - Accent3 4 2 4 2" xfId="4382" hidden="1" xr:uid="{00000000-0005-0000-0000-0000AD7A0000}"/>
    <cellStyle name="40% - Accent3 4 2 4 2" xfId="4838" hidden="1" xr:uid="{00000000-0005-0000-0000-0000AE7A0000}"/>
    <cellStyle name="40% - Accent3 4 2 4 2" xfId="5680" hidden="1" xr:uid="{00000000-0005-0000-0000-0000AF7A0000}"/>
    <cellStyle name="40% - Accent3 4 2 4 2" xfId="6692" hidden="1" xr:uid="{00000000-0005-0000-0000-0000B07A0000}"/>
    <cellStyle name="40% - Accent3 4 2 4 2" xfId="8101" hidden="1" xr:uid="{00000000-0005-0000-0000-0000B17A0000}"/>
    <cellStyle name="40% - Accent3 4 2 4 2" xfId="8216" hidden="1" xr:uid="{00000000-0005-0000-0000-0000B27A0000}"/>
    <cellStyle name="40% - Accent3 4 2 4 2" xfId="8939" hidden="1" xr:uid="{00000000-0005-0000-0000-0000B37A0000}"/>
    <cellStyle name="40% - Accent3 4 2 4 2" xfId="9112" hidden="1" xr:uid="{00000000-0005-0000-0000-0000B47A0000}"/>
    <cellStyle name="40% - Accent3 4 2 4 2" xfId="9505" hidden="1" xr:uid="{00000000-0005-0000-0000-0000B57A0000}"/>
    <cellStyle name="40% - Accent3 4 2 4 2" xfId="9653" hidden="1" xr:uid="{00000000-0005-0000-0000-0000B67A0000}"/>
    <cellStyle name="40% - Accent3 4 2 4 2" xfId="9991" hidden="1" xr:uid="{00000000-0005-0000-0000-0000B77A0000}"/>
    <cellStyle name="40% - Accent3 4 2 4 2" xfId="10328" hidden="1" xr:uid="{00000000-0005-0000-0000-0000B87A0000}"/>
    <cellStyle name="40% - Accent3 4 2 4 2" xfId="10893" hidden="1" xr:uid="{00000000-0005-0000-0000-0000B97A0000}"/>
    <cellStyle name="40% - Accent3 4 2 4 2" xfId="11008" hidden="1" xr:uid="{00000000-0005-0000-0000-0000BA7A0000}"/>
    <cellStyle name="40% - Accent3 4 2 4 2" xfId="11731" hidden="1" xr:uid="{00000000-0005-0000-0000-0000BB7A0000}"/>
    <cellStyle name="40% - Accent3 4 2 4 2" xfId="11904" hidden="1" xr:uid="{00000000-0005-0000-0000-0000BC7A0000}"/>
    <cellStyle name="40% - Accent3 4 2 4 2" xfId="12297" hidden="1" xr:uid="{00000000-0005-0000-0000-0000BD7A0000}"/>
    <cellStyle name="40% - Accent3 4 2 4 2" xfId="12445" hidden="1" xr:uid="{00000000-0005-0000-0000-0000BE7A0000}"/>
    <cellStyle name="40% - Accent3 4 2 4 2" xfId="12783" hidden="1" xr:uid="{00000000-0005-0000-0000-0000BF7A0000}"/>
    <cellStyle name="40% - Accent3 4 2 4 2" xfId="13120" hidden="1" xr:uid="{00000000-0005-0000-0000-0000C07A0000}"/>
    <cellStyle name="40% - Accent3 4 2 4 2" xfId="7232" hidden="1" xr:uid="{00000000-0005-0000-0000-0000C17A0000}"/>
    <cellStyle name="40% - Accent3 4 2 4 2" xfId="6861" hidden="1" xr:uid="{00000000-0005-0000-0000-0000C27A0000}"/>
    <cellStyle name="40% - Accent3 4 2 4 2" xfId="4708" hidden="1" xr:uid="{00000000-0005-0000-0000-0000C37A0000}"/>
    <cellStyle name="40% - Accent3 4 2 4 2" xfId="4176" hidden="1" xr:uid="{00000000-0005-0000-0000-0000C47A0000}"/>
    <cellStyle name="40% - Accent3 4 2 4 2" xfId="3062" hidden="1" xr:uid="{00000000-0005-0000-0000-0000C57A0000}"/>
    <cellStyle name="40% - Accent3 4 2 4 2" xfId="2595" hidden="1" xr:uid="{00000000-0005-0000-0000-0000C67A0000}"/>
    <cellStyle name="40% - Accent3 4 2 4 2" xfId="1395" hidden="1" xr:uid="{00000000-0005-0000-0000-0000C77A0000}"/>
    <cellStyle name="40% - Accent3 4 2 4 2" xfId="338" hidden="1" xr:uid="{00000000-0005-0000-0000-0000C87A0000}"/>
    <cellStyle name="40% - Accent3 4 2 4 2" xfId="14256" hidden="1" xr:uid="{00000000-0005-0000-0000-0000C97A0000}"/>
    <cellStyle name="40% - Accent3 4 2 4 2" xfId="14371" hidden="1" xr:uid="{00000000-0005-0000-0000-0000CA7A0000}"/>
    <cellStyle name="40% - Accent3 4 2 4 2" xfId="15094" hidden="1" xr:uid="{00000000-0005-0000-0000-0000CB7A0000}"/>
    <cellStyle name="40% - Accent3 4 2 4 2" xfId="15267" hidden="1" xr:uid="{00000000-0005-0000-0000-0000CC7A0000}"/>
    <cellStyle name="40% - Accent3 4 2 4 2" xfId="15660" hidden="1" xr:uid="{00000000-0005-0000-0000-0000CD7A0000}"/>
    <cellStyle name="40% - Accent3 4 2 4 2" xfId="15808" hidden="1" xr:uid="{00000000-0005-0000-0000-0000CE7A0000}"/>
    <cellStyle name="40% - Accent3 4 2 4 2" xfId="16146" hidden="1" xr:uid="{00000000-0005-0000-0000-0000CF7A0000}"/>
    <cellStyle name="40% - Accent3 4 2 4 2" xfId="16483" hidden="1" xr:uid="{00000000-0005-0000-0000-0000D07A0000}"/>
    <cellStyle name="40% - Accent3 4 2 4 2" xfId="17048" hidden="1" xr:uid="{00000000-0005-0000-0000-0000D17A0000}"/>
    <cellStyle name="40% - Accent3 4 2 4 2" xfId="17163" hidden="1" xr:uid="{00000000-0005-0000-0000-0000D27A0000}"/>
    <cellStyle name="40% - Accent3 4 2 4 2" xfId="17886" hidden="1" xr:uid="{00000000-0005-0000-0000-0000D37A0000}"/>
    <cellStyle name="40% - Accent3 4 2 4 2" xfId="18059" hidden="1" xr:uid="{00000000-0005-0000-0000-0000D47A0000}"/>
    <cellStyle name="40% - Accent3 4 2 4 2" xfId="18452" hidden="1" xr:uid="{00000000-0005-0000-0000-0000D57A0000}"/>
    <cellStyle name="40% - Accent3 4 2 4 2" xfId="18600" hidden="1" xr:uid="{00000000-0005-0000-0000-0000D67A0000}"/>
    <cellStyle name="40% - Accent3 4 2 4 2" xfId="18938" hidden="1" xr:uid="{00000000-0005-0000-0000-0000D77A0000}"/>
    <cellStyle name="40% - Accent3 4 2 4 2" xfId="19275" hidden="1" xr:uid="{00000000-0005-0000-0000-0000D87A0000}"/>
    <cellStyle name="40% - Accent3 4 2 4 2" xfId="13495" hidden="1" xr:uid="{00000000-0005-0000-0000-0000D97A0000}"/>
    <cellStyle name="40% - Accent3 4 2 4 2" xfId="7657" hidden="1" xr:uid="{00000000-0005-0000-0000-0000DA7A0000}"/>
    <cellStyle name="40% - Accent3 4 2 4 2" xfId="5163" hidden="1" xr:uid="{00000000-0005-0000-0000-0000DB7A0000}"/>
    <cellStyle name="40% - Accent3 4 2 4 2" xfId="4519" hidden="1" xr:uid="{00000000-0005-0000-0000-0000DC7A0000}"/>
    <cellStyle name="40% - Accent3 4 2 4 2" xfId="3296" hidden="1" xr:uid="{00000000-0005-0000-0000-0000DD7A0000}"/>
    <cellStyle name="40% - Accent3 4 2 4 2" xfId="2727" hidden="1" xr:uid="{00000000-0005-0000-0000-0000DE7A0000}"/>
    <cellStyle name="40% - Accent3 4 2 4 2" xfId="1571" hidden="1" xr:uid="{00000000-0005-0000-0000-0000DF7A0000}"/>
    <cellStyle name="40% - Accent3 4 2 4 2" xfId="465" hidden="1" xr:uid="{00000000-0005-0000-0000-0000E07A0000}"/>
    <cellStyle name="40% - Accent3 4 2 4 2" xfId="19978" hidden="1" xr:uid="{00000000-0005-0000-0000-0000E17A0000}"/>
    <cellStyle name="40% - Accent3 4 2 4 2" xfId="20093" hidden="1" xr:uid="{00000000-0005-0000-0000-0000E27A0000}"/>
    <cellStyle name="40% - Accent3 4 2 4 2" xfId="20816" hidden="1" xr:uid="{00000000-0005-0000-0000-0000E37A0000}"/>
    <cellStyle name="40% - Accent3 4 2 4 2" xfId="20989" hidden="1" xr:uid="{00000000-0005-0000-0000-0000E47A0000}"/>
    <cellStyle name="40% - Accent3 4 2 4 2" xfId="21382" hidden="1" xr:uid="{00000000-0005-0000-0000-0000E57A0000}"/>
    <cellStyle name="40% - Accent3 4 2 4 2" xfId="21530" hidden="1" xr:uid="{00000000-0005-0000-0000-0000E67A0000}"/>
    <cellStyle name="40% - Accent3 4 2 4 2" xfId="21868" hidden="1" xr:uid="{00000000-0005-0000-0000-0000E77A0000}"/>
    <cellStyle name="40% - Accent3 4 2 4 2" xfId="22205" hidden="1" xr:uid="{00000000-0005-0000-0000-0000E87A0000}"/>
    <cellStyle name="40% - Accent3 4 2 4 2" xfId="22770" hidden="1" xr:uid="{00000000-0005-0000-0000-0000E97A0000}"/>
    <cellStyle name="40% - Accent3 4 2 4 2" xfId="22885" hidden="1" xr:uid="{00000000-0005-0000-0000-0000EA7A0000}"/>
    <cellStyle name="40% - Accent3 4 2 4 2" xfId="23608" hidden="1" xr:uid="{00000000-0005-0000-0000-0000EB7A0000}"/>
    <cellStyle name="40% - Accent3 4 2 4 2" xfId="23781" hidden="1" xr:uid="{00000000-0005-0000-0000-0000EC7A0000}"/>
    <cellStyle name="40% - Accent3 4 2 4 2" xfId="24174" hidden="1" xr:uid="{00000000-0005-0000-0000-0000ED7A0000}"/>
    <cellStyle name="40% - Accent3 4 2 4 2" xfId="24322" hidden="1" xr:uid="{00000000-0005-0000-0000-0000EE7A0000}"/>
    <cellStyle name="40% - Accent3 4 2 4 2" xfId="24660" hidden="1" xr:uid="{00000000-0005-0000-0000-0000EF7A0000}"/>
    <cellStyle name="40% - Accent3 4 2 4 2" xfId="24997" hidden="1" xr:uid="{00000000-0005-0000-0000-0000F07A0000}"/>
    <cellStyle name="40% - Accent3 4 2 4 2" xfId="25780" hidden="1" xr:uid="{00000000-0005-0000-0000-0000F17A0000}"/>
    <cellStyle name="40% - Accent3 4 2 4 2" xfId="25964" hidden="1" xr:uid="{00000000-0005-0000-0000-0000F27A0000}"/>
    <cellStyle name="40% - Accent3 4 2 4 2" xfId="27982" hidden="1" xr:uid="{00000000-0005-0000-0000-0000F37A0000}"/>
    <cellStyle name="40% - Accent3 4 2 4 2" xfId="28346" hidden="1" xr:uid="{00000000-0005-0000-0000-0000F47A0000}"/>
    <cellStyle name="40% - Accent3 4 2 4 2" xfId="29510" hidden="1" xr:uid="{00000000-0005-0000-0000-0000F57A0000}"/>
    <cellStyle name="40% - Accent3 4 2 4 2" xfId="29966" hidden="1" xr:uid="{00000000-0005-0000-0000-0000F67A0000}"/>
    <cellStyle name="40% - Accent3 4 2 4 2" xfId="30808" hidden="1" xr:uid="{00000000-0005-0000-0000-0000F77A0000}"/>
    <cellStyle name="40% - Accent3 4 2 4 2" xfId="31820" hidden="1" xr:uid="{00000000-0005-0000-0000-0000F87A0000}"/>
    <cellStyle name="40% - Accent3 4 2 4 2" xfId="33229" hidden="1" xr:uid="{00000000-0005-0000-0000-0000F97A0000}"/>
    <cellStyle name="40% - Accent3 4 2 4 2" xfId="33344" hidden="1" xr:uid="{00000000-0005-0000-0000-0000FA7A0000}"/>
    <cellStyle name="40% - Accent3 4 2 4 2" xfId="34067" hidden="1" xr:uid="{00000000-0005-0000-0000-0000FB7A0000}"/>
    <cellStyle name="40% - Accent3 4 2 4 2" xfId="34240" hidden="1" xr:uid="{00000000-0005-0000-0000-0000FC7A0000}"/>
    <cellStyle name="40% - Accent3 4 2 4 2" xfId="34633" hidden="1" xr:uid="{00000000-0005-0000-0000-0000FD7A0000}"/>
    <cellStyle name="40% - Accent3 4 2 4 2" xfId="34781" hidden="1" xr:uid="{00000000-0005-0000-0000-0000FE7A0000}"/>
    <cellStyle name="40% - Accent3 4 2 4 2" xfId="35119" hidden="1" xr:uid="{00000000-0005-0000-0000-0000FF7A0000}"/>
    <cellStyle name="40% - Accent3 4 2 4 2" xfId="35456" hidden="1" xr:uid="{00000000-0005-0000-0000-0000007B0000}"/>
    <cellStyle name="40% - Accent3 4 2 4 2" xfId="36021" hidden="1" xr:uid="{00000000-0005-0000-0000-0000017B0000}"/>
    <cellStyle name="40% - Accent3 4 2 4 2" xfId="36136" hidden="1" xr:uid="{00000000-0005-0000-0000-0000027B0000}"/>
    <cellStyle name="40% - Accent3 4 2 4 2" xfId="36859" hidden="1" xr:uid="{00000000-0005-0000-0000-0000037B0000}"/>
    <cellStyle name="40% - Accent3 4 2 4 2" xfId="37032" hidden="1" xr:uid="{00000000-0005-0000-0000-0000047B0000}"/>
    <cellStyle name="40% - Accent3 4 2 4 2" xfId="37425" hidden="1" xr:uid="{00000000-0005-0000-0000-0000057B0000}"/>
    <cellStyle name="40% - Accent3 4 2 4 2" xfId="37573" hidden="1" xr:uid="{00000000-0005-0000-0000-0000067B0000}"/>
    <cellStyle name="40% - Accent3 4 2 4 2" xfId="37911" hidden="1" xr:uid="{00000000-0005-0000-0000-0000077B0000}"/>
    <cellStyle name="40% - Accent3 4 2 4 2" xfId="38248" hidden="1" xr:uid="{00000000-0005-0000-0000-0000087B0000}"/>
    <cellStyle name="40% - Accent3 4 2 4 2" xfId="32360" hidden="1" xr:uid="{00000000-0005-0000-0000-0000097B0000}"/>
    <cellStyle name="40% - Accent3 4 2 4 2" xfId="31989" hidden="1" xr:uid="{00000000-0005-0000-0000-00000A7B0000}"/>
    <cellStyle name="40% - Accent3 4 2 4 2" xfId="29836" hidden="1" xr:uid="{00000000-0005-0000-0000-00000B7B0000}"/>
    <cellStyle name="40% - Accent3 4 2 4 2" xfId="29304" hidden="1" xr:uid="{00000000-0005-0000-0000-00000C7B0000}"/>
    <cellStyle name="40% - Accent3 4 2 4 2" xfId="28190" hidden="1" xr:uid="{00000000-0005-0000-0000-00000D7B0000}"/>
    <cellStyle name="40% - Accent3 4 2 4 2" xfId="27723" hidden="1" xr:uid="{00000000-0005-0000-0000-00000E7B0000}"/>
    <cellStyle name="40% - Accent3 4 2 4 2" xfId="26523" hidden="1" xr:uid="{00000000-0005-0000-0000-00000F7B0000}"/>
    <cellStyle name="40% - Accent3 4 2 4 2" xfId="25466" hidden="1" xr:uid="{00000000-0005-0000-0000-0000107B0000}"/>
    <cellStyle name="40% - Accent3 4 2 4 2" xfId="39384" hidden="1" xr:uid="{00000000-0005-0000-0000-0000117B0000}"/>
    <cellStyle name="40% - Accent3 4 2 4 2" xfId="39499" hidden="1" xr:uid="{00000000-0005-0000-0000-0000127B0000}"/>
    <cellStyle name="40% - Accent3 4 2 4 2" xfId="40222" hidden="1" xr:uid="{00000000-0005-0000-0000-0000137B0000}"/>
    <cellStyle name="40% - Accent3 4 2 4 2" xfId="40395" hidden="1" xr:uid="{00000000-0005-0000-0000-0000147B0000}"/>
    <cellStyle name="40% - Accent3 4 2 4 2" xfId="40788" hidden="1" xr:uid="{00000000-0005-0000-0000-0000157B0000}"/>
    <cellStyle name="40% - Accent3 4 2 4 2" xfId="40936" hidden="1" xr:uid="{00000000-0005-0000-0000-0000167B0000}"/>
    <cellStyle name="40% - Accent3 4 2 4 2" xfId="41274" hidden="1" xr:uid="{00000000-0005-0000-0000-0000177B0000}"/>
    <cellStyle name="40% - Accent3 4 2 4 2" xfId="41611" hidden="1" xr:uid="{00000000-0005-0000-0000-0000187B0000}"/>
    <cellStyle name="40% - Accent3 4 2 4 2" xfId="42176" hidden="1" xr:uid="{00000000-0005-0000-0000-0000197B0000}"/>
    <cellStyle name="40% - Accent3 4 2 4 2" xfId="42291" hidden="1" xr:uid="{00000000-0005-0000-0000-00001A7B0000}"/>
    <cellStyle name="40% - Accent3 4 2 4 2" xfId="43014" hidden="1" xr:uid="{00000000-0005-0000-0000-00001B7B0000}"/>
    <cellStyle name="40% - Accent3 4 2 4 2" xfId="43187" hidden="1" xr:uid="{00000000-0005-0000-0000-00001C7B0000}"/>
    <cellStyle name="40% - Accent3 4 2 4 2" xfId="43580" hidden="1" xr:uid="{00000000-0005-0000-0000-00001D7B0000}"/>
    <cellStyle name="40% - Accent3 4 2 4 2" xfId="43728" hidden="1" xr:uid="{00000000-0005-0000-0000-00001E7B0000}"/>
    <cellStyle name="40% - Accent3 4 2 4 2" xfId="44066" hidden="1" xr:uid="{00000000-0005-0000-0000-00001F7B0000}"/>
    <cellStyle name="40% - Accent3 4 2 4 2" xfId="44403" hidden="1" xr:uid="{00000000-0005-0000-0000-0000207B0000}"/>
    <cellStyle name="40% - Accent3 4 2 4 2" xfId="38623" hidden="1" xr:uid="{00000000-0005-0000-0000-0000217B0000}"/>
    <cellStyle name="40% - Accent3 4 2 4 2" xfId="32785" hidden="1" xr:uid="{00000000-0005-0000-0000-0000227B0000}"/>
    <cellStyle name="40% - Accent3 4 2 4 2" xfId="30291" hidden="1" xr:uid="{00000000-0005-0000-0000-0000237B0000}"/>
    <cellStyle name="40% - Accent3 4 2 4 2" xfId="29647" hidden="1" xr:uid="{00000000-0005-0000-0000-0000247B0000}"/>
    <cellStyle name="40% - Accent3 4 2 4 2" xfId="28424" hidden="1" xr:uid="{00000000-0005-0000-0000-0000257B0000}"/>
    <cellStyle name="40% - Accent3 4 2 4 2" xfId="27855" hidden="1" xr:uid="{00000000-0005-0000-0000-0000267B0000}"/>
    <cellStyle name="40% - Accent3 4 2 4 2" xfId="26699" hidden="1" xr:uid="{00000000-0005-0000-0000-0000277B0000}"/>
    <cellStyle name="40% - Accent3 4 2 4 2" xfId="25593" hidden="1" xr:uid="{00000000-0005-0000-0000-0000287B0000}"/>
    <cellStyle name="40% - Accent3 4 2 4 2" xfId="45106" hidden="1" xr:uid="{00000000-0005-0000-0000-0000297B0000}"/>
    <cellStyle name="40% - Accent3 4 2 4 2" xfId="45221" hidden="1" xr:uid="{00000000-0005-0000-0000-00002A7B0000}"/>
    <cellStyle name="40% - Accent3 4 2 4 2" xfId="45944" hidden="1" xr:uid="{00000000-0005-0000-0000-00002B7B0000}"/>
    <cellStyle name="40% - Accent3 4 2 4 2" xfId="46117" hidden="1" xr:uid="{00000000-0005-0000-0000-00002C7B0000}"/>
    <cellStyle name="40% - Accent3 4 2 4 2" xfId="46510" hidden="1" xr:uid="{00000000-0005-0000-0000-00002D7B0000}"/>
    <cellStyle name="40% - Accent3 4 2 4 2" xfId="46658" hidden="1" xr:uid="{00000000-0005-0000-0000-00002E7B0000}"/>
    <cellStyle name="40% - Accent3 4 2 4 2" xfId="46996" hidden="1" xr:uid="{00000000-0005-0000-0000-00002F7B0000}"/>
    <cellStyle name="40% - Accent3 4 2 4 2" xfId="47333" hidden="1" xr:uid="{00000000-0005-0000-0000-0000307B0000}"/>
    <cellStyle name="40% - Accent3 4 2 4 2" xfId="47898" hidden="1" xr:uid="{00000000-0005-0000-0000-0000317B0000}"/>
    <cellStyle name="40% - Accent3 4 2 4 2" xfId="48013" hidden="1" xr:uid="{00000000-0005-0000-0000-0000327B0000}"/>
    <cellStyle name="40% - Accent3 4 2 4 2" xfId="48736" hidden="1" xr:uid="{00000000-0005-0000-0000-0000337B0000}"/>
    <cellStyle name="40% - Accent3 4 2 4 2" xfId="48909" hidden="1" xr:uid="{00000000-0005-0000-0000-0000347B0000}"/>
    <cellStyle name="40% - Accent3 4 2 4 2" xfId="49302" hidden="1" xr:uid="{00000000-0005-0000-0000-0000357B0000}"/>
    <cellStyle name="40% - Accent3 4 2 4 2" xfId="49450" hidden="1" xr:uid="{00000000-0005-0000-0000-0000367B0000}"/>
    <cellStyle name="40% - Accent3 4 2 4 2" xfId="49788" hidden="1" xr:uid="{00000000-0005-0000-0000-0000377B0000}"/>
    <cellStyle name="40% - Accent3 4 2 4 2" xfId="50125" hidden="1" xr:uid="{00000000-0005-0000-0000-0000387B0000}"/>
    <cellStyle name="40% - Accent3 4 3 3 2" xfId="651" hidden="1" xr:uid="{00000000-0005-0000-0000-0000397B0000}"/>
    <cellStyle name="40% - Accent3 4 3 3 2" xfId="835" hidden="1" xr:uid="{00000000-0005-0000-0000-00003A7B0000}"/>
    <cellStyle name="40% - Accent3 4 3 3 2" xfId="2853" hidden="1" xr:uid="{00000000-0005-0000-0000-00003B7B0000}"/>
    <cellStyle name="40% - Accent3 4 3 3 2" xfId="3217" hidden="1" xr:uid="{00000000-0005-0000-0000-00003C7B0000}"/>
    <cellStyle name="40% - Accent3 4 3 3 2" xfId="4381" hidden="1" xr:uid="{00000000-0005-0000-0000-00003D7B0000}"/>
    <cellStyle name="40% - Accent3 4 3 3 2" xfId="4837" hidden="1" xr:uid="{00000000-0005-0000-0000-00003E7B0000}"/>
    <cellStyle name="40% - Accent3 4 3 3 2" xfId="5679" hidden="1" xr:uid="{00000000-0005-0000-0000-00003F7B0000}"/>
    <cellStyle name="40% - Accent3 4 3 3 2" xfId="6691" hidden="1" xr:uid="{00000000-0005-0000-0000-0000407B0000}"/>
    <cellStyle name="40% - Accent3 4 3 3 2" xfId="8100" hidden="1" xr:uid="{00000000-0005-0000-0000-0000417B0000}"/>
    <cellStyle name="40% - Accent3 4 3 3 2" xfId="8215" hidden="1" xr:uid="{00000000-0005-0000-0000-0000427B0000}"/>
    <cellStyle name="40% - Accent3 4 3 3 2" xfId="8938" hidden="1" xr:uid="{00000000-0005-0000-0000-0000437B0000}"/>
    <cellStyle name="40% - Accent3 4 3 3 2" xfId="9111" hidden="1" xr:uid="{00000000-0005-0000-0000-0000447B0000}"/>
    <cellStyle name="40% - Accent3 4 3 3 2" xfId="9504" hidden="1" xr:uid="{00000000-0005-0000-0000-0000457B0000}"/>
    <cellStyle name="40% - Accent3 4 3 3 2" xfId="9652" hidden="1" xr:uid="{00000000-0005-0000-0000-0000467B0000}"/>
    <cellStyle name="40% - Accent3 4 3 3 2" xfId="9990" hidden="1" xr:uid="{00000000-0005-0000-0000-0000477B0000}"/>
    <cellStyle name="40% - Accent3 4 3 3 2" xfId="10327" hidden="1" xr:uid="{00000000-0005-0000-0000-0000487B0000}"/>
    <cellStyle name="40% - Accent3 4 3 3 2" xfId="10892" hidden="1" xr:uid="{00000000-0005-0000-0000-0000497B0000}"/>
    <cellStyle name="40% - Accent3 4 3 3 2" xfId="11007" hidden="1" xr:uid="{00000000-0005-0000-0000-00004A7B0000}"/>
    <cellStyle name="40% - Accent3 4 3 3 2" xfId="11730" hidden="1" xr:uid="{00000000-0005-0000-0000-00004B7B0000}"/>
    <cellStyle name="40% - Accent3 4 3 3 2" xfId="11903" hidden="1" xr:uid="{00000000-0005-0000-0000-00004C7B0000}"/>
    <cellStyle name="40% - Accent3 4 3 3 2" xfId="12296" hidden="1" xr:uid="{00000000-0005-0000-0000-00004D7B0000}"/>
    <cellStyle name="40% - Accent3 4 3 3 2" xfId="12444" hidden="1" xr:uid="{00000000-0005-0000-0000-00004E7B0000}"/>
    <cellStyle name="40% - Accent3 4 3 3 2" xfId="12782" hidden="1" xr:uid="{00000000-0005-0000-0000-00004F7B0000}"/>
    <cellStyle name="40% - Accent3 4 3 3 2" xfId="13119" hidden="1" xr:uid="{00000000-0005-0000-0000-0000507B0000}"/>
    <cellStyle name="40% - Accent3 4 3 3 2" xfId="7233" hidden="1" xr:uid="{00000000-0005-0000-0000-0000517B0000}"/>
    <cellStyle name="40% - Accent3 4 3 3 2" xfId="6862" hidden="1" xr:uid="{00000000-0005-0000-0000-0000527B0000}"/>
    <cellStyle name="40% - Accent3 4 3 3 2" xfId="4709" hidden="1" xr:uid="{00000000-0005-0000-0000-0000537B0000}"/>
    <cellStyle name="40% - Accent3 4 3 3 2" xfId="4177" hidden="1" xr:uid="{00000000-0005-0000-0000-0000547B0000}"/>
    <cellStyle name="40% - Accent3 4 3 3 2" xfId="3063" hidden="1" xr:uid="{00000000-0005-0000-0000-0000557B0000}"/>
    <cellStyle name="40% - Accent3 4 3 3 2" xfId="2596" hidden="1" xr:uid="{00000000-0005-0000-0000-0000567B0000}"/>
    <cellStyle name="40% - Accent3 4 3 3 2" xfId="1396" hidden="1" xr:uid="{00000000-0005-0000-0000-0000577B0000}"/>
    <cellStyle name="40% - Accent3 4 3 3 2" xfId="339" hidden="1" xr:uid="{00000000-0005-0000-0000-0000587B0000}"/>
    <cellStyle name="40% - Accent3 4 3 3 2" xfId="14255" hidden="1" xr:uid="{00000000-0005-0000-0000-0000597B0000}"/>
    <cellStyle name="40% - Accent3 4 3 3 2" xfId="14370" hidden="1" xr:uid="{00000000-0005-0000-0000-00005A7B0000}"/>
    <cellStyle name="40% - Accent3 4 3 3 2" xfId="15093" hidden="1" xr:uid="{00000000-0005-0000-0000-00005B7B0000}"/>
    <cellStyle name="40% - Accent3 4 3 3 2" xfId="15266" hidden="1" xr:uid="{00000000-0005-0000-0000-00005C7B0000}"/>
    <cellStyle name="40% - Accent3 4 3 3 2" xfId="15659" hidden="1" xr:uid="{00000000-0005-0000-0000-00005D7B0000}"/>
    <cellStyle name="40% - Accent3 4 3 3 2" xfId="15807" hidden="1" xr:uid="{00000000-0005-0000-0000-00005E7B0000}"/>
    <cellStyle name="40% - Accent3 4 3 3 2" xfId="16145" hidden="1" xr:uid="{00000000-0005-0000-0000-00005F7B0000}"/>
    <cellStyle name="40% - Accent3 4 3 3 2" xfId="16482" hidden="1" xr:uid="{00000000-0005-0000-0000-0000607B0000}"/>
    <cellStyle name="40% - Accent3 4 3 3 2" xfId="17047" hidden="1" xr:uid="{00000000-0005-0000-0000-0000617B0000}"/>
    <cellStyle name="40% - Accent3 4 3 3 2" xfId="17162" hidden="1" xr:uid="{00000000-0005-0000-0000-0000627B0000}"/>
    <cellStyle name="40% - Accent3 4 3 3 2" xfId="17885" hidden="1" xr:uid="{00000000-0005-0000-0000-0000637B0000}"/>
    <cellStyle name="40% - Accent3 4 3 3 2" xfId="18058" hidden="1" xr:uid="{00000000-0005-0000-0000-0000647B0000}"/>
    <cellStyle name="40% - Accent3 4 3 3 2" xfId="18451" hidden="1" xr:uid="{00000000-0005-0000-0000-0000657B0000}"/>
    <cellStyle name="40% - Accent3 4 3 3 2" xfId="18599" hidden="1" xr:uid="{00000000-0005-0000-0000-0000667B0000}"/>
    <cellStyle name="40% - Accent3 4 3 3 2" xfId="18937" hidden="1" xr:uid="{00000000-0005-0000-0000-0000677B0000}"/>
    <cellStyle name="40% - Accent3 4 3 3 2" xfId="19274" hidden="1" xr:uid="{00000000-0005-0000-0000-0000687B0000}"/>
    <cellStyle name="40% - Accent3 4 3 3 2" xfId="13496" hidden="1" xr:uid="{00000000-0005-0000-0000-0000697B0000}"/>
    <cellStyle name="40% - Accent3 4 3 3 2" xfId="7658" hidden="1" xr:uid="{00000000-0005-0000-0000-00006A7B0000}"/>
    <cellStyle name="40% - Accent3 4 3 3 2" xfId="5164" hidden="1" xr:uid="{00000000-0005-0000-0000-00006B7B0000}"/>
    <cellStyle name="40% - Accent3 4 3 3 2" xfId="4520" hidden="1" xr:uid="{00000000-0005-0000-0000-00006C7B0000}"/>
    <cellStyle name="40% - Accent3 4 3 3 2" xfId="3297" hidden="1" xr:uid="{00000000-0005-0000-0000-00006D7B0000}"/>
    <cellStyle name="40% - Accent3 4 3 3 2" xfId="2728" hidden="1" xr:uid="{00000000-0005-0000-0000-00006E7B0000}"/>
    <cellStyle name="40% - Accent3 4 3 3 2" xfId="1572" hidden="1" xr:uid="{00000000-0005-0000-0000-00006F7B0000}"/>
    <cellStyle name="40% - Accent3 4 3 3 2" xfId="466" hidden="1" xr:uid="{00000000-0005-0000-0000-0000707B0000}"/>
    <cellStyle name="40% - Accent3 4 3 3 2" xfId="19977" hidden="1" xr:uid="{00000000-0005-0000-0000-0000717B0000}"/>
    <cellStyle name="40% - Accent3 4 3 3 2" xfId="20092" hidden="1" xr:uid="{00000000-0005-0000-0000-0000727B0000}"/>
    <cellStyle name="40% - Accent3 4 3 3 2" xfId="20815" hidden="1" xr:uid="{00000000-0005-0000-0000-0000737B0000}"/>
    <cellStyle name="40% - Accent3 4 3 3 2" xfId="20988" hidden="1" xr:uid="{00000000-0005-0000-0000-0000747B0000}"/>
    <cellStyle name="40% - Accent3 4 3 3 2" xfId="21381" hidden="1" xr:uid="{00000000-0005-0000-0000-0000757B0000}"/>
    <cellStyle name="40% - Accent3 4 3 3 2" xfId="21529" hidden="1" xr:uid="{00000000-0005-0000-0000-0000767B0000}"/>
    <cellStyle name="40% - Accent3 4 3 3 2" xfId="21867" hidden="1" xr:uid="{00000000-0005-0000-0000-0000777B0000}"/>
    <cellStyle name="40% - Accent3 4 3 3 2" xfId="22204" hidden="1" xr:uid="{00000000-0005-0000-0000-0000787B0000}"/>
    <cellStyle name="40% - Accent3 4 3 3 2" xfId="22769" hidden="1" xr:uid="{00000000-0005-0000-0000-0000797B0000}"/>
    <cellStyle name="40% - Accent3 4 3 3 2" xfId="22884" hidden="1" xr:uid="{00000000-0005-0000-0000-00007A7B0000}"/>
    <cellStyle name="40% - Accent3 4 3 3 2" xfId="23607" hidden="1" xr:uid="{00000000-0005-0000-0000-00007B7B0000}"/>
    <cellStyle name="40% - Accent3 4 3 3 2" xfId="23780" hidden="1" xr:uid="{00000000-0005-0000-0000-00007C7B0000}"/>
    <cellStyle name="40% - Accent3 4 3 3 2" xfId="24173" hidden="1" xr:uid="{00000000-0005-0000-0000-00007D7B0000}"/>
    <cellStyle name="40% - Accent3 4 3 3 2" xfId="24321" hidden="1" xr:uid="{00000000-0005-0000-0000-00007E7B0000}"/>
    <cellStyle name="40% - Accent3 4 3 3 2" xfId="24659" hidden="1" xr:uid="{00000000-0005-0000-0000-00007F7B0000}"/>
    <cellStyle name="40% - Accent3 4 3 3 2" xfId="24996" hidden="1" xr:uid="{00000000-0005-0000-0000-0000807B0000}"/>
    <cellStyle name="40% - Accent3 4 3 3 2" xfId="25779" hidden="1" xr:uid="{00000000-0005-0000-0000-0000817B0000}"/>
    <cellStyle name="40% - Accent3 4 3 3 2" xfId="25963" hidden="1" xr:uid="{00000000-0005-0000-0000-0000827B0000}"/>
    <cellStyle name="40% - Accent3 4 3 3 2" xfId="27981" hidden="1" xr:uid="{00000000-0005-0000-0000-0000837B0000}"/>
    <cellStyle name="40% - Accent3 4 3 3 2" xfId="28345" hidden="1" xr:uid="{00000000-0005-0000-0000-0000847B0000}"/>
    <cellStyle name="40% - Accent3 4 3 3 2" xfId="29509" hidden="1" xr:uid="{00000000-0005-0000-0000-0000857B0000}"/>
    <cellStyle name="40% - Accent3 4 3 3 2" xfId="29965" hidden="1" xr:uid="{00000000-0005-0000-0000-0000867B0000}"/>
    <cellStyle name="40% - Accent3 4 3 3 2" xfId="30807" hidden="1" xr:uid="{00000000-0005-0000-0000-0000877B0000}"/>
    <cellStyle name="40% - Accent3 4 3 3 2" xfId="31819" hidden="1" xr:uid="{00000000-0005-0000-0000-0000887B0000}"/>
    <cellStyle name="40% - Accent3 4 3 3 2" xfId="33228" hidden="1" xr:uid="{00000000-0005-0000-0000-0000897B0000}"/>
    <cellStyle name="40% - Accent3 4 3 3 2" xfId="33343" hidden="1" xr:uid="{00000000-0005-0000-0000-00008A7B0000}"/>
    <cellStyle name="40% - Accent3 4 3 3 2" xfId="34066" hidden="1" xr:uid="{00000000-0005-0000-0000-00008B7B0000}"/>
    <cellStyle name="40% - Accent3 4 3 3 2" xfId="34239" hidden="1" xr:uid="{00000000-0005-0000-0000-00008C7B0000}"/>
    <cellStyle name="40% - Accent3 4 3 3 2" xfId="34632" hidden="1" xr:uid="{00000000-0005-0000-0000-00008D7B0000}"/>
    <cellStyle name="40% - Accent3 4 3 3 2" xfId="34780" hidden="1" xr:uid="{00000000-0005-0000-0000-00008E7B0000}"/>
    <cellStyle name="40% - Accent3 4 3 3 2" xfId="35118" hidden="1" xr:uid="{00000000-0005-0000-0000-00008F7B0000}"/>
    <cellStyle name="40% - Accent3 4 3 3 2" xfId="35455" hidden="1" xr:uid="{00000000-0005-0000-0000-0000907B0000}"/>
    <cellStyle name="40% - Accent3 4 3 3 2" xfId="36020" hidden="1" xr:uid="{00000000-0005-0000-0000-0000917B0000}"/>
    <cellStyle name="40% - Accent3 4 3 3 2" xfId="36135" hidden="1" xr:uid="{00000000-0005-0000-0000-0000927B0000}"/>
    <cellStyle name="40% - Accent3 4 3 3 2" xfId="36858" hidden="1" xr:uid="{00000000-0005-0000-0000-0000937B0000}"/>
    <cellStyle name="40% - Accent3 4 3 3 2" xfId="37031" hidden="1" xr:uid="{00000000-0005-0000-0000-0000947B0000}"/>
    <cellStyle name="40% - Accent3 4 3 3 2" xfId="37424" hidden="1" xr:uid="{00000000-0005-0000-0000-0000957B0000}"/>
    <cellStyle name="40% - Accent3 4 3 3 2" xfId="37572" hidden="1" xr:uid="{00000000-0005-0000-0000-0000967B0000}"/>
    <cellStyle name="40% - Accent3 4 3 3 2" xfId="37910" hidden="1" xr:uid="{00000000-0005-0000-0000-0000977B0000}"/>
    <cellStyle name="40% - Accent3 4 3 3 2" xfId="38247" hidden="1" xr:uid="{00000000-0005-0000-0000-0000987B0000}"/>
    <cellStyle name="40% - Accent3 4 3 3 2" xfId="32361" hidden="1" xr:uid="{00000000-0005-0000-0000-0000997B0000}"/>
    <cellStyle name="40% - Accent3 4 3 3 2" xfId="31990" hidden="1" xr:uid="{00000000-0005-0000-0000-00009A7B0000}"/>
    <cellStyle name="40% - Accent3 4 3 3 2" xfId="29837" hidden="1" xr:uid="{00000000-0005-0000-0000-00009B7B0000}"/>
    <cellStyle name="40% - Accent3 4 3 3 2" xfId="29305" hidden="1" xr:uid="{00000000-0005-0000-0000-00009C7B0000}"/>
    <cellStyle name="40% - Accent3 4 3 3 2" xfId="28191" hidden="1" xr:uid="{00000000-0005-0000-0000-00009D7B0000}"/>
    <cellStyle name="40% - Accent3 4 3 3 2" xfId="27724" hidden="1" xr:uid="{00000000-0005-0000-0000-00009E7B0000}"/>
    <cellStyle name="40% - Accent3 4 3 3 2" xfId="26524" hidden="1" xr:uid="{00000000-0005-0000-0000-00009F7B0000}"/>
    <cellStyle name="40% - Accent3 4 3 3 2" xfId="25467" hidden="1" xr:uid="{00000000-0005-0000-0000-0000A07B0000}"/>
    <cellStyle name="40% - Accent3 4 3 3 2" xfId="39383" hidden="1" xr:uid="{00000000-0005-0000-0000-0000A17B0000}"/>
    <cellStyle name="40% - Accent3 4 3 3 2" xfId="39498" hidden="1" xr:uid="{00000000-0005-0000-0000-0000A27B0000}"/>
    <cellStyle name="40% - Accent3 4 3 3 2" xfId="40221" hidden="1" xr:uid="{00000000-0005-0000-0000-0000A37B0000}"/>
    <cellStyle name="40% - Accent3 4 3 3 2" xfId="40394" hidden="1" xr:uid="{00000000-0005-0000-0000-0000A47B0000}"/>
    <cellStyle name="40% - Accent3 4 3 3 2" xfId="40787" hidden="1" xr:uid="{00000000-0005-0000-0000-0000A57B0000}"/>
    <cellStyle name="40% - Accent3 4 3 3 2" xfId="40935" hidden="1" xr:uid="{00000000-0005-0000-0000-0000A67B0000}"/>
    <cellStyle name="40% - Accent3 4 3 3 2" xfId="41273" hidden="1" xr:uid="{00000000-0005-0000-0000-0000A77B0000}"/>
    <cellStyle name="40% - Accent3 4 3 3 2" xfId="41610" hidden="1" xr:uid="{00000000-0005-0000-0000-0000A87B0000}"/>
    <cellStyle name="40% - Accent3 4 3 3 2" xfId="42175" hidden="1" xr:uid="{00000000-0005-0000-0000-0000A97B0000}"/>
    <cellStyle name="40% - Accent3 4 3 3 2" xfId="42290" hidden="1" xr:uid="{00000000-0005-0000-0000-0000AA7B0000}"/>
    <cellStyle name="40% - Accent3 4 3 3 2" xfId="43013" hidden="1" xr:uid="{00000000-0005-0000-0000-0000AB7B0000}"/>
    <cellStyle name="40% - Accent3 4 3 3 2" xfId="43186" hidden="1" xr:uid="{00000000-0005-0000-0000-0000AC7B0000}"/>
    <cellStyle name="40% - Accent3 4 3 3 2" xfId="43579" hidden="1" xr:uid="{00000000-0005-0000-0000-0000AD7B0000}"/>
    <cellStyle name="40% - Accent3 4 3 3 2" xfId="43727" hidden="1" xr:uid="{00000000-0005-0000-0000-0000AE7B0000}"/>
    <cellStyle name="40% - Accent3 4 3 3 2" xfId="44065" hidden="1" xr:uid="{00000000-0005-0000-0000-0000AF7B0000}"/>
    <cellStyle name="40% - Accent3 4 3 3 2" xfId="44402" hidden="1" xr:uid="{00000000-0005-0000-0000-0000B07B0000}"/>
    <cellStyle name="40% - Accent3 4 3 3 2" xfId="38624" hidden="1" xr:uid="{00000000-0005-0000-0000-0000B17B0000}"/>
    <cellStyle name="40% - Accent3 4 3 3 2" xfId="32786" hidden="1" xr:uid="{00000000-0005-0000-0000-0000B27B0000}"/>
    <cellStyle name="40% - Accent3 4 3 3 2" xfId="30292" hidden="1" xr:uid="{00000000-0005-0000-0000-0000B37B0000}"/>
    <cellStyle name="40% - Accent3 4 3 3 2" xfId="29648" hidden="1" xr:uid="{00000000-0005-0000-0000-0000B47B0000}"/>
    <cellStyle name="40% - Accent3 4 3 3 2" xfId="28425" hidden="1" xr:uid="{00000000-0005-0000-0000-0000B57B0000}"/>
    <cellStyle name="40% - Accent3 4 3 3 2" xfId="27856" hidden="1" xr:uid="{00000000-0005-0000-0000-0000B67B0000}"/>
    <cellStyle name="40% - Accent3 4 3 3 2" xfId="26700" hidden="1" xr:uid="{00000000-0005-0000-0000-0000B77B0000}"/>
    <cellStyle name="40% - Accent3 4 3 3 2" xfId="25594" hidden="1" xr:uid="{00000000-0005-0000-0000-0000B87B0000}"/>
    <cellStyle name="40% - Accent3 4 3 3 2" xfId="45105" hidden="1" xr:uid="{00000000-0005-0000-0000-0000B97B0000}"/>
    <cellStyle name="40% - Accent3 4 3 3 2" xfId="45220" hidden="1" xr:uid="{00000000-0005-0000-0000-0000BA7B0000}"/>
    <cellStyle name="40% - Accent3 4 3 3 2" xfId="45943" hidden="1" xr:uid="{00000000-0005-0000-0000-0000BB7B0000}"/>
    <cellStyle name="40% - Accent3 4 3 3 2" xfId="46116" hidden="1" xr:uid="{00000000-0005-0000-0000-0000BC7B0000}"/>
    <cellStyle name="40% - Accent3 4 3 3 2" xfId="46509" hidden="1" xr:uid="{00000000-0005-0000-0000-0000BD7B0000}"/>
    <cellStyle name="40% - Accent3 4 3 3 2" xfId="46657" hidden="1" xr:uid="{00000000-0005-0000-0000-0000BE7B0000}"/>
    <cellStyle name="40% - Accent3 4 3 3 2" xfId="46995" hidden="1" xr:uid="{00000000-0005-0000-0000-0000BF7B0000}"/>
    <cellStyle name="40% - Accent3 4 3 3 2" xfId="47332" hidden="1" xr:uid="{00000000-0005-0000-0000-0000C07B0000}"/>
    <cellStyle name="40% - Accent3 4 3 3 2" xfId="47897" hidden="1" xr:uid="{00000000-0005-0000-0000-0000C17B0000}"/>
    <cellStyle name="40% - Accent3 4 3 3 2" xfId="48012" hidden="1" xr:uid="{00000000-0005-0000-0000-0000C27B0000}"/>
    <cellStyle name="40% - Accent3 4 3 3 2" xfId="48735" hidden="1" xr:uid="{00000000-0005-0000-0000-0000C37B0000}"/>
    <cellStyle name="40% - Accent3 4 3 3 2" xfId="48908" hidden="1" xr:uid="{00000000-0005-0000-0000-0000C47B0000}"/>
    <cellStyle name="40% - Accent3 4 3 3 2" xfId="49301" hidden="1" xr:uid="{00000000-0005-0000-0000-0000C57B0000}"/>
    <cellStyle name="40% - Accent3 4 3 3 2" xfId="49449" hidden="1" xr:uid="{00000000-0005-0000-0000-0000C67B0000}"/>
    <cellStyle name="40% - Accent3 4 3 3 2" xfId="49787" hidden="1" xr:uid="{00000000-0005-0000-0000-0000C77B0000}"/>
    <cellStyle name="40% - Accent3 4 3 3 2" xfId="50124" hidden="1" xr:uid="{00000000-0005-0000-0000-0000C87B0000}"/>
    <cellStyle name="40% - Accent3 5 2" xfId="612" hidden="1" xr:uid="{00000000-0005-0000-0000-0000C97B0000}"/>
    <cellStyle name="40% - Accent3 5 2" xfId="796" hidden="1" xr:uid="{00000000-0005-0000-0000-0000CA7B0000}"/>
    <cellStyle name="40% - Accent3 5 2" xfId="2814" hidden="1" xr:uid="{00000000-0005-0000-0000-0000CB7B0000}"/>
    <cellStyle name="40% - Accent3 5 2" xfId="3178" hidden="1" xr:uid="{00000000-0005-0000-0000-0000CC7B0000}"/>
    <cellStyle name="40% - Accent3 5 2" xfId="4342" hidden="1" xr:uid="{00000000-0005-0000-0000-0000CD7B0000}"/>
    <cellStyle name="40% - Accent3 5 2" xfId="4798" hidden="1" xr:uid="{00000000-0005-0000-0000-0000CE7B0000}"/>
    <cellStyle name="40% - Accent3 5 2" xfId="5640" hidden="1" xr:uid="{00000000-0005-0000-0000-0000CF7B0000}"/>
    <cellStyle name="40% - Accent3 5 2" xfId="6652" hidden="1" xr:uid="{00000000-0005-0000-0000-0000D07B0000}"/>
    <cellStyle name="40% - Accent3 5 2" xfId="8061" hidden="1" xr:uid="{00000000-0005-0000-0000-0000D17B0000}"/>
    <cellStyle name="40% - Accent3 5 2" xfId="8176" hidden="1" xr:uid="{00000000-0005-0000-0000-0000D27B0000}"/>
    <cellStyle name="40% - Accent3 5 2" xfId="8899" hidden="1" xr:uid="{00000000-0005-0000-0000-0000D37B0000}"/>
    <cellStyle name="40% - Accent3 5 2" xfId="9072" hidden="1" xr:uid="{00000000-0005-0000-0000-0000D47B0000}"/>
    <cellStyle name="40% - Accent3 5 2" xfId="9465" hidden="1" xr:uid="{00000000-0005-0000-0000-0000D57B0000}"/>
    <cellStyle name="40% - Accent3 5 2" xfId="9613" hidden="1" xr:uid="{00000000-0005-0000-0000-0000D67B0000}"/>
    <cellStyle name="40% - Accent3 5 2" xfId="9951" hidden="1" xr:uid="{00000000-0005-0000-0000-0000D77B0000}"/>
    <cellStyle name="40% - Accent3 5 2" xfId="10288" hidden="1" xr:uid="{00000000-0005-0000-0000-0000D87B0000}"/>
    <cellStyle name="40% - Accent3 5 2" xfId="10853" hidden="1" xr:uid="{00000000-0005-0000-0000-0000D97B0000}"/>
    <cellStyle name="40% - Accent3 5 2" xfId="10968" hidden="1" xr:uid="{00000000-0005-0000-0000-0000DA7B0000}"/>
    <cellStyle name="40% - Accent3 5 2" xfId="11691" hidden="1" xr:uid="{00000000-0005-0000-0000-0000DB7B0000}"/>
    <cellStyle name="40% - Accent3 5 2" xfId="11864" hidden="1" xr:uid="{00000000-0005-0000-0000-0000DC7B0000}"/>
    <cellStyle name="40% - Accent3 5 2" xfId="12257" hidden="1" xr:uid="{00000000-0005-0000-0000-0000DD7B0000}"/>
    <cellStyle name="40% - Accent3 5 2" xfId="12405" hidden="1" xr:uid="{00000000-0005-0000-0000-0000DE7B0000}"/>
    <cellStyle name="40% - Accent3 5 2" xfId="12743" hidden="1" xr:uid="{00000000-0005-0000-0000-0000DF7B0000}"/>
    <cellStyle name="40% - Accent3 5 2" xfId="13080" hidden="1" xr:uid="{00000000-0005-0000-0000-0000E07B0000}"/>
    <cellStyle name="40% - Accent3 5 2" xfId="7273" hidden="1" xr:uid="{00000000-0005-0000-0000-0000E17B0000}"/>
    <cellStyle name="40% - Accent3 5 2" xfId="6901" hidden="1" xr:uid="{00000000-0005-0000-0000-0000E27B0000}"/>
    <cellStyle name="40% - Accent3 5 2" xfId="4749" hidden="1" xr:uid="{00000000-0005-0000-0000-0000E37B0000}"/>
    <cellStyle name="40% - Accent3 5 2" xfId="4216" hidden="1" xr:uid="{00000000-0005-0000-0000-0000E47B0000}"/>
    <cellStyle name="40% - Accent3 5 2" xfId="3104" hidden="1" xr:uid="{00000000-0005-0000-0000-0000E57B0000}"/>
    <cellStyle name="40% - Accent3 5 2" xfId="2635" hidden="1" xr:uid="{00000000-0005-0000-0000-0000E67B0000}"/>
    <cellStyle name="40% - Accent3 5 2" xfId="1443" hidden="1" xr:uid="{00000000-0005-0000-0000-0000E77B0000}"/>
    <cellStyle name="40% - Accent3 5 2" xfId="395" hidden="1" xr:uid="{00000000-0005-0000-0000-0000E87B0000}"/>
    <cellStyle name="40% - Accent3 5 2" xfId="14216" hidden="1" xr:uid="{00000000-0005-0000-0000-0000E97B0000}"/>
    <cellStyle name="40% - Accent3 5 2" xfId="14331" hidden="1" xr:uid="{00000000-0005-0000-0000-0000EA7B0000}"/>
    <cellStyle name="40% - Accent3 5 2" xfId="15054" hidden="1" xr:uid="{00000000-0005-0000-0000-0000EB7B0000}"/>
    <cellStyle name="40% - Accent3 5 2" xfId="15227" hidden="1" xr:uid="{00000000-0005-0000-0000-0000EC7B0000}"/>
    <cellStyle name="40% - Accent3 5 2" xfId="15620" hidden="1" xr:uid="{00000000-0005-0000-0000-0000ED7B0000}"/>
    <cellStyle name="40% - Accent3 5 2" xfId="15768" hidden="1" xr:uid="{00000000-0005-0000-0000-0000EE7B0000}"/>
    <cellStyle name="40% - Accent3 5 2" xfId="16106" hidden="1" xr:uid="{00000000-0005-0000-0000-0000EF7B0000}"/>
    <cellStyle name="40% - Accent3 5 2" xfId="16443" hidden="1" xr:uid="{00000000-0005-0000-0000-0000F07B0000}"/>
    <cellStyle name="40% - Accent3 5 2" xfId="17008" hidden="1" xr:uid="{00000000-0005-0000-0000-0000F17B0000}"/>
    <cellStyle name="40% - Accent3 5 2" xfId="17123" hidden="1" xr:uid="{00000000-0005-0000-0000-0000F27B0000}"/>
    <cellStyle name="40% - Accent3 5 2" xfId="17846" hidden="1" xr:uid="{00000000-0005-0000-0000-0000F37B0000}"/>
    <cellStyle name="40% - Accent3 5 2" xfId="18019" hidden="1" xr:uid="{00000000-0005-0000-0000-0000F47B0000}"/>
    <cellStyle name="40% - Accent3 5 2" xfId="18412" hidden="1" xr:uid="{00000000-0005-0000-0000-0000F57B0000}"/>
    <cellStyle name="40% - Accent3 5 2" xfId="18560" hidden="1" xr:uid="{00000000-0005-0000-0000-0000F67B0000}"/>
    <cellStyle name="40% - Accent3 5 2" xfId="18898" hidden="1" xr:uid="{00000000-0005-0000-0000-0000F77B0000}"/>
    <cellStyle name="40% - Accent3 5 2" xfId="19235" hidden="1" xr:uid="{00000000-0005-0000-0000-0000F87B0000}"/>
    <cellStyle name="40% - Accent3 5 2" xfId="13536" hidden="1" xr:uid="{00000000-0005-0000-0000-0000F97B0000}"/>
    <cellStyle name="40% - Accent3 5 2" xfId="7697" hidden="1" xr:uid="{00000000-0005-0000-0000-0000FA7B0000}"/>
    <cellStyle name="40% - Accent3 5 2" xfId="5208" hidden="1" xr:uid="{00000000-0005-0000-0000-0000FB7B0000}"/>
    <cellStyle name="40% - Accent3 5 2" xfId="4568" hidden="1" xr:uid="{00000000-0005-0000-0000-0000FC7B0000}"/>
    <cellStyle name="40% - Accent3 5 2" xfId="3336" hidden="1" xr:uid="{00000000-0005-0000-0000-0000FD7B0000}"/>
    <cellStyle name="40% - Accent3 5 2" xfId="2769" hidden="1" xr:uid="{00000000-0005-0000-0000-0000FE7B0000}"/>
    <cellStyle name="40% - Accent3 5 2" xfId="1614" hidden="1" xr:uid="{00000000-0005-0000-0000-0000FF7B0000}"/>
    <cellStyle name="40% - Accent3 5 2" xfId="512" hidden="1" xr:uid="{00000000-0005-0000-0000-0000007C0000}"/>
    <cellStyle name="40% - Accent3 5 2" xfId="19938" hidden="1" xr:uid="{00000000-0005-0000-0000-0000017C0000}"/>
    <cellStyle name="40% - Accent3 5 2" xfId="20053" hidden="1" xr:uid="{00000000-0005-0000-0000-0000027C0000}"/>
    <cellStyle name="40% - Accent3 5 2" xfId="20776" hidden="1" xr:uid="{00000000-0005-0000-0000-0000037C0000}"/>
    <cellStyle name="40% - Accent3 5 2" xfId="20949" hidden="1" xr:uid="{00000000-0005-0000-0000-0000047C0000}"/>
    <cellStyle name="40% - Accent3 5 2" xfId="21342" hidden="1" xr:uid="{00000000-0005-0000-0000-0000057C0000}"/>
    <cellStyle name="40% - Accent3 5 2" xfId="21490" hidden="1" xr:uid="{00000000-0005-0000-0000-0000067C0000}"/>
    <cellStyle name="40% - Accent3 5 2" xfId="21828" hidden="1" xr:uid="{00000000-0005-0000-0000-0000077C0000}"/>
    <cellStyle name="40% - Accent3 5 2" xfId="22165" hidden="1" xr:uid="{00000000-0005-0000-0000-0000087C0000}"/>
    <cellStyle name="40% - Accent3 5 2" xfId="22730" hidden="1" xr:uid="{00000000-0005-0000-0000-0000097C0000}"/>
    <cellStyle name="40% - Accent3 5 2" xfId="22845" hidden="1" xr:uid="{00000000-0005-0000-0000-00000A7C0000}"/>
    <cellStyle name="40% - Accent3 5 2" xfId="23568" hidden="1" xr:uid="{00000000-0005-0000-0000-00000B7C0000}"/>
    <cellStyle name="40% - Accent3 5 2" xfId="23741" hidden="1" xr:uid="{00000000-0005-0000-0000-00000C7C0000}"/>
    <cellStyle name="40% - Accent3 5 2" xfId="24134" hidden="1" xr:uid="{00000000-0005-0000-0000-00000D7C0000}"/>
    <cellStyle name="40% - Accent3 5 2" xfId="24282" hidden="1" xr:uid="{00000000-0005-0000-0000-00000E7C0000}"/>
    <cellStyle name="40% - Accent3 5 2" xfId="24620" hidden="1" xr:uid="{00000000-0005-0000-0000-00000F7C0000}"/>
    <cellStyle name="40% - Accent3 5 2" xfId="24957" hidden="1" xr:uid="{00000000-0005-0000-0000-0000107C0000}"/>
    <cellStyle name="40% - Accent3 5 2" xfId="25740" hidden="1" xr:uid="{00000000-0005-0000-0000-0000117C0000}"/>
    <cellStyle name="40% - Accent3 5 2" xfId="25924" hidden="1" xr:uid="{00000000-0005-0000-0000-0000127C0000}"/>
    <cellStyle name="40% - Accent3 5 2" xfId="27942" hidden="1" xr:uid="{00000000-0005-0000-0000-0000137C0000}"/>
    <cellStyle name="40% - Accent3 5 2" xfId="28306" hidden="1" xr:uid="{00000000-0005-0000-0000-0000147C0000}"/>
    <cellStyle name="40% - Accent3 5 2" xfId="29470" hidden="1" xr:uid="{00000000-0005-0000-0000-0000157C0000}"/>
    <cellStyle name="40% - Accent3 5 2" xfId="29926" hidden="1" xr:uid="{00000000-0005-0000-0000-0000167C0000}"/>
    <cellStyle name="40% - Accent3 5 2" xfId="30768" hidden="1" xr:uid="{00000000-0005-0000-0000-0000177C0000}"/>
    <cellStyle name="40% - Accent3 5 2" xfId="31780" hidden="1" xr:uid="{00000000-0005-0000-0000-0000187C0000}"/>
    <cellStyle name="40% - Accent3 5 2" xfId="33189" hidden="1" xr:uid="{00000000-0005-0000-0000-0000197C0000}"/>
    <cellStyle name="40% - Accent3 5 2" xfId="33304" hidden="1" xr:uid="{00000000-0005-0000-0000-00001A7C0000}"/>
    <cellStyle name="40% - Accent3 5 2" xfId="34027" hidden="1" xr:uid="{00000000-0005-0000-0000-00001B7C0000}"/>
    <cellStyle name="40% - Accent3 5 2" xfId="34200" hidden="1" xr:uid="{00000000-0005-0000-0000-00001C7C0000}"/>
    <cellStyle name="40% - Accent3 5 2" xfId="34593" hidden="1" xr:uid="{00000000-0005-0000-0000-00001D7C0000}"/>
    <cellStyle name="40% - Accent3 5 2" xfId="34741" hidden="1" xr:uid="{00000000-0005-0000-0000-00001E7C0000}"/>
    <cellStyle name="40% - Accent3 5 2" xfId="35079" hidden="1" xr:uid="{00000000-0005-0000-0000-00001F7C0000}"/>
    <cellStyle name="40% - Accent3 5 2" xfId="35416" hidden="1" xr:uid="{00000000-0005-0000-0000-0000207C0000}"/>
    <cellStyle name="40% - Accent3 5 2" xfId="35981" hidden="1" xr:uid="{00000000-0005-0000-0000-0000217C0000}"/>
    <cellStyle name="40% - Accent3 5 2" xfId="36096" hidden="1" xr:uid="{00000000-0005-0000-0000-0000227C0000}"/>
    <cellStyle name="40% - Accent3 5 2" xfId="36819" hidden="1" xr:uid="{00000000-0005-0000-0000-0000237C0000}"/>
    <cellStyle name="40% - Accent3 5 2" xfId="36992" hidden="1" xr:uid="{00000000-0005-0000-0000-0000247C0000}"/>
    <cellStyle name="40% - Accent3 5 2" xfId="37385" hidden="1" xr:uid="{00000000-0005-0000-0000-0000257C0000}"/>
    <cellStyle name="40% - Accent3 5 2" xfId="37533" hidden="1" xr:uid="{00000000-0005-0000-0000-0000267C0000}"/>
    <cellStyle name="40% - Accent3 5 2" xfId="37871" hidden="1" xr:uid="{00000000-0005-0000-0000-0000277C0000}"/>
    <cellStyle name="40% - Accent3 5 2" xfId="38208" hidden="1" xr:uid="{00000000-0005-0000-0000-0000287C0000}"/>
    <cellStyle name="40% - Accent3 5 2" xfId="32401" hidden="1" xr:uid="{00000000-0005-0000-0000-0000297C0000}"/>
    <cellStyle name="40% - Accent3 5 2" xfId="32029" hidden="1" xr:uid="{00000000-0005-0000-0000-00002A7C0000}"/>
    <cellStyle name="40% - Accent3 5 2" xfId="29877" hidden="1" xr:uid="{00000000-0005-0000-0000-00002B7C0000}"/>
    <cellStyle name="40% - Accent3 5 2" xfId="29344" hidden="1" xr:uid="{00000000-0005-0000-0000-00002C7C0000}"/>
    <cellStyle name="40% - Accent3 5 2" xfId="28232" hidden="1" xr:uid="{00000000-0005-0000-0000-00002D7C0000}"/>
    <cellStyle name="40% - Accent3 5 2" xfId="27763" hidden="1" xr:uid="{00000000-0005-0000-0000-00002E7C0000}"/>
    <cellStyle name="40% - Accent3 5 2" xfId="26571" hidden="1" xr:uid="{00000000-0005-0000-0000-00002F7C0000}"/>
    <cellStyle name="40% - Accent3 5 2" xfId="25523" hidden="1" xr:uid="{00000000-0005-0000-0000-0000307C0000}"/>
    <cellStyle name="40% - Accent3 5 2" xfId="39344" hidden="1" xr:uid="{00000000-0005-0000-0000-0000317C0000}"/>
    <cellStyle name="40% - Accent3 5 2" xfId="39459" hidden="1" xr:uid="{00000000-0005-0000-0000-0000327C0000}"/>
    <cellStyle name="40% - Accent3 5 2" xfId="40182" hidden="1" xr:uid="{00000000-0005-0000-0000-0000337C0000}"/>
    <cellStyle name="40% - Accent3 5 2" xfId="40355" hidden="1" xr:uid="{00000000-0005-0000-0000-0000347C0000}"/>
    <cellStyle name="40% - Accent3 5 2" xfId="40748" hidden="1" xr:uid="{00000000-0005-0000-0000-0000357C0000}"/>
    <cellStyle name="40% - Accent3 5 2" xfId="40896" hidden="1" xr:uid="{00000000-0005-0000-0000-0000367C0000}"/>
    <cellStyle name="40% - Accent3 5 2" xfId="41234" hidden="1" xr:uid="{00000000-0005-0000-0000-0000377C0000}"/>
    <cellStyle name="40% - Accent3 5 2" xfId="41571" hidden="1" xr:uid="{00000000-0005-0000-0000-0000387C0000}"/>
    <cellStyle name="40% - Accent3 5 2" xfId="42136" hidden="1" xr:uid="{00000000-0005-0000-0000-0000397C0000}"/>
    <cellStyle name="40% - Accent3 5 2" xfId="42251" hidden="1" xr:uid="{00000000-0005-0000-0000-00003A7C0000}"/>
    <cellStyle name="40% - Accent3 5 2" xfId="42974" hidden="1" xr:uid="{00000000-0005-0000-0000-00003B7C0000}"/>
    <cellStyle name="40% - Accent3 5 2" xfId="43147" hidden="1" xr:uid="{00000000-0005-0000-0000-00003C7C0000}"/>
    <cellStyle name="40% - Accent3 5 2" xfId="43540" hidden="1" xr:uid="{00000000-0005-0000-0000-00003D7C0000}"/>
    <cellStyle name="40% - Accent3 5 2" xfId="43688" hidden="1" xr:uid="{00000000-0005-0000-0000-00003E7C0000}"/>
    <cellStyle name="40% - Accent3 5 2" xfId="44026" hidden="1" xr:uid="{00000000-0005-0000-0000-00003F7C0000}"/>
    <cellStyle name="40% - Accent3 5 2" xfId="44363" hidden="1" xr:uid="{00000000-0005-0000-0000-0000407C0000}"/>
    <cellStyle name="40% - Accent3 5 2" xfId="38664" hidden="1" xr:uid="{00000000-0005-0000-0000-0000417C0000}"/>
    <cellStyle name="40% - Accent3 5 2" xfId="32825" hidden="1" xr:uid="{00000000-0005-0000-0000-0000427C0000}"/>
    <cellStyle name="40% - Accent3 5 2" xfId="30336" hidden="1" xr:uid="{00000000-0005-0000-0000-0000437C0000}"/>
    <cellStyle name="40% - Accent3 5 2" xfId="29696" hidden="1" xr:uid="{00000000-0005-0000-0000-0000447C0000}"/>
    <cellStyle name="40% - Accent3 5 2" xfId="28464" hidden="1" xr:uid="{00000000-0005-0000-0000-0000457C0000}"/>
    <cellStyle name="40% - Accent3 5 2" xfId="27897" hidden="1" xr:uid="{00000000-0005-0000-0000-0000467C0000}"/>
    <cellStyle name="40% - Accent3 5 2" xfId="26742" hidden="1" xr:uid="{00000000-0005-0000-0000-0000477C0000}"/>
    <cellStyle name="40% - Accent3 5 2" xfId="25640" hidden="1" xr:uid="{00000000-0005-0000-0000-0000487C0000}"/>
    <cellStyle name="40% - Accent3 5 2" xfId="45066" hidden="1" xr:uid="{00000000-0005-0000-0000-0000497C0000}"/>
    <cellStyle name="40% - Accent3 5 2" xfId="45181" hidden="1" xr:uid="{00000000-0005-0000-0000-00004A7C0000}"/>
    <cellStyle name="40% - Accent3 5 2" xfId="45904" hidden="1" xr:uid="{00000000-0005-0000-0000-00004B7C0000}"/>
    <cellStyle name="40% - Accent3 5 2" xfId="46077" hidden="1" xr:uid="{00000000-0005-0000-0000-00004C7C0000}"/>
    <cellStyle name="40% - Accent3 5 2" xfId="46470" hidden="1" xr:uid="{00000000-0005-0000-0000-00004D7C0000}"/>
    <cellStyle name="40% - Accent3 5 2" xfId="46618" hidden="1" xr:uid="{00000000-0005-0000-0000-00004E7C0000}"/>
    <cellStyle name="40% - Accent3 5 2" xfId="46956" hidden="1" xr:uid="{00000000-0005-0000-0000-00004F7C0000}"/>
    <cellStyle name="40% - Accent3 5 2" xfId="47293" hidden="1" xr:uid="{00000000-0005-0000-0000-0000507C0000}"/>
    <cellStyle name="40% - Accent3 5 2" xfId="47858" hidden="1" xr:uid="{00000000-0005-0000-0000-0000517C0000}"/>
    <cellStyle name="40% - Accent3 5 2" xfId="47973" hidden="1" xr:uid="{00000000-0005-0000-0000-0000527C0000}"/>
    <cellStyle name="40% - Accent3 5 2" xfId="48696" hidden="1" xr:uid="{00000000-0005-0000-0000-0000537C0000}"/>
    <cellStyle name="40% - Accent3 5 2" xfId="48869" hidden="1" xr:uid="{00000000-0005-0000-0000-0000547C0000}"/>
    <cellStyle name="40% - Accent3 5 2" xfId="49262" hidden="1" xr:uid="{00000000-0005-0000-0000-0000557C0000}"/>
    <cellStyle name="40% - Accent3 5 2" xfId="49410" hidden="1" xr:uid="{00000000-0005-0000-0000-0000567C0000}"/>
    <cellStyle name="40% - Accent3 5 2" xfId="49748" hidden="1" xr:uid="{00000000-0005-0000-0000-0000577C0000}"/>
    <cellStyle name="40% - Accent3 5 2" xfId="50085" hidden="1" xr:uid="{00000000-0005-0000-0000-0000587C0000}"/>
    <cellStyle name="40% - Accent3 7" xfId="82" hidden="1" xr:uid="{00000000-0005-0000-0000-0000597C0000}"/>
    <cellStyle name="40% - Accent3 7" xfId="161" hidden="1" xr:uid="{00000000-0005-0000-0000-00005A7C0000}"/>
    <cellStyle name="40% - Accent3 7" xfId="241" hidden="1" xr:uid="{00000000-0005-0000-0000-00005B7C0000}"/>
    <cellStyle name="40% - Accent3 7" xfId="409" hidden="1" xr:uid="{00000000-0005-0000-0000-00005C7C0000}"/>
    <cellStyle name="40% - Accent3 7" xfId="1832" hidden="1" xr:uid="{00000000-0005-0000-0000-00005D7C0000}"/>
    <cellStyle name="40% - Accent3 7" xfId="1967" hidden="1" xr:uid="{00000000-0005-0000-0000-00005E7C0000}"/>
    <cellStyle name="40% - Accent3 7" xfId="2118" hidden="1" xr:uid="{00000000-0005-0000-0000-00005F7C0000}"/>
    <cellStyle name="40% - Accent3 7" xfId="1667" hidden="1" xr:uid="{00000000-0005-0000-0000-0000607C0000}"/>
    <cellStyle name="40% - Accent3 7" xfId="1515" hidden="1" xr:uid="{00000000-0005-0000-0000-0000617C0000}"/>
    <cellStyle name="40% - Accent3 7" xfId="1485" hidden="1" xr:uid="{00000000-0005-0000-0000-0000627C0000}"/>
    <cellStyle name="40% - Accent3 7" xfId="3010" hidden="1" xr:uid="{00000000-0005-0000-0000-0000637C0000}"/>
    <cellStyle name="40% - Accent3 7" xfId="3529" hidden="1" xr:uid="{00000000-0005-0000-0000-0000647C0000}"/>
    <cellStyle name="40% - Accent3 7" xfId="3665" hidden="1" xr:uid="{00000000-0005-0000-0000-0000657C0000}"/>
    <cellStyle name="40% - Accent3 7" xfId="1330" hidden="1" xr:uid="{00000000-0005-0000-0000-0000667C0000}"/>
    <cellStyle name="40% - Accent3 7" xfId="1666" hidden="1" xr:uid="{00000000-0005-0000-0000-0000677C0000}"/>
    <cellStyle name="40% - Accent3 7" xfId="1703" hidden="1" xr:uid="{00000000-0005-0000-0000-0000687C0000}"/>
    <cellStyle name="40% - Accent3 7" xfId="4625" hidden="1" xr:uid="{00000000-0005-0000-0000-0000697C0000}"/>
    <cellStyle name="40% - Accent3 7" xfId="5018" hidden="1" xr:uid="{00000000-0005-0000-0000-00006A7C0000}"/>
    <cellStyle name="40% - Accent3 7" xfId="5133" hidden="1" xr:uid="{00000000-0005-0000-0000-00006B7C0000}"/>
    <cellStyle name="40% - Accent3 7" xfId="5344" hidden="1" xr:uid="{00000000-0005-0000-0000-00006C7C0000}"/>
    <cellStyle name="40% - Accent3 7" xfId="6037" hidden="1" xr:uid="{00000000-0005-0000-0000-00006D7C0000}"/>
    <cellStyle name="40% - Accent3 7" xfId="6187" hidden="1" xr:uid="{00000000-0005-0000-0000-00006E7C0000}"/>
    <cellStyle name="40% - Accent3 7" xfId="6442" hidden="1" xr:uid="{00000000-0005-0000-0000-00006F7C0000}"/>
    <cellStyle name="40% - Accent3 7" xfId="7032" hidden="1" xr:uid="{00000000-0005-0000-0000-0000707C0000}"/>
    <cellStyle name="40% - Accent3 7" xfId="7738" hidden="1" xr:uid="{00000000-0005-0000-0000-0000717C0000}"/>
    <cellStyle name="40% - Accent3 7" xfId="7815" hidden="1" xr:uid="{00000000-0005-0000-0000-0000727C0000}"/>
    <cellStyle name="40% - Accent3 7" xfId="7893" hidden="1" xr:uid="{00000000-0005-0000-0000-0000737C0000}"/>
    <cellStyle name="40% - Accent3 7" xfId="7971" hidden="1" xr:uid="{00000000-0005-0000-0000-0000747C0000}"/>
    <cellStyle name="40% - Accent3 7" xfId="8553" hidden="1" xr:uid="{00000000-0005-0000-0000-0000757C0000}"/>
    <cellStyle name="40% - Accent3 7" xfId="8632" hidden="1" xr:uid="{00000000-0005-0000-0000-0000767C0000}"/>
    <cellStyle name="40% - Accent3 7" xfId="8710" hidden="1" xr:uid="{00000000-0005-0000-0000-0000777C0000}"/>
    <cellStyle name="40% - Accent3 7" xfId="8436" hidden="1" xr:uid="{00000000-0005-0000-0000-0000787C0000}"/>
    <cellStyle name="40% - Accent3 7" xfId="8388" hidden="1" xr:uid="{00000000-0005-0000-0000-0000797C0000}"/>
    <cellStyle name="40% - Accent3 7" xfId="8362" hidden="1" xr:uid="{00000000-0005-0000-0000-00007A7C0000}"/>
    <cellStyle name="40% - Accent3 7" xfId="9022" hidden="1" xr:uid="{00000000-0005-0000-0000-00007B7C0000}"/>
    <cellStyle name="40% - Accent3 7" xfId="9227" hidden="1" xr:uid="{00000000-0005-0000-0000-00007C7C0000}"/>
    <cellStyle name="40% - Accent3 7" xfId="9305" hidden="1" xr:uid="{00000000-0005-0000-0000-00007D7C0000}"/>
    <cellStyle name="40% - Accent3 7" xfId="8309" hidden="1" xr:uid="{00000000-0005-0000-0000-00007E7C0000}"/>
    <cellStyle name="40% - Accent3 7" xfId="8435" hidden="1" xr:uid="{00000000-0005-0000-0000-00007F7C0000}"/>
    <cellStyle name="40% - Accent3 7" xfId="8466" hidden="1" xr:uid="{00000000-0005-0000-0000-0000807C0000}"/>
    <cellStyle name="40% - Accent3 7" xfId="9571" hidden="1" xr:uid="{00000000-0005-0000-0000-0000817C0000}"/>
    <cellStyle name="40% - Accent3 7" xfId="9759" hidden="1" xr:uid="{00000000-0005-0000-0000-0000827C0000}"/>
    <cellStyle name="40% - Accent3 7" xfId="9837" hidden="1" xr:uid="{00000000-0005-0000-0000-0000837C0000}"/>
    <cellStyle name="40% - Accent3 7" xfId="9913" hidden="1" xr:uid="{00000000-0005-0000-0000-0000847C0000}"/>
    <cellStyle name="40% - Accent3 7" xfId="10096" hidden="1" xr:uid="{00000000-0005-0000-0000-0000857C0000}"/>
    <cellStyle name="40% - Accent3 7" xfId="10174" hidden="1" xr:uid="{00000000-0005-0000-0000-0000867C0000}"/>
    <cellStyle name="40% - Accent3 7" xfId="10250" hidden="1" xr:uid="{00000000-0005-0000-0000-0000877C0000}"/>
    <cellStyle name="40% - Accent3 7" xfId="10433" hidden="1" xr:uid="{00000000-0005-0000-0000-0000887C0000}"/>
    <cellStyle name="40% - Accent3 7" xfId="10530" hidden="1" xr:uid="{00000000-0005-0000-0000-0000897C0000}"/>
    <cellStyle name="40% - Accent3 7" xfId="10607" hidden="1" xr:uid="{00000000-0005-0000-0000-00008A7C0000}"/>
    <cellStyle name="40% - Accent3 7" xfId="10685" hidden="1" xr:uid="{00000000-0005-0000-0000-00008B7C0000}"/>
    <cellStyle name="40% - Accent3 7" xfId="10763" hidden="1" xr:uid="{00000000-0005-0000-0000-00008C7C0000}"/>
    <cellStyle name="40% - Accent3 7" xfId="11345" hidden="1" xr:uid="{00000000-0005-0000-0000-00008D7C0000}"/>
    <cellStyle name="40% - Accent3 7" xfId="11424" hidden="1" xr:uid="{00000000-0005-0000-0000-00008E7C0000}"/>
    <cellStyle name="40% - Accent3 7" xfId="11502" hidden="1" xr:uid="{00000000-0005-0000-0000-00008F7C0000}"/>
    <cellStyle name="40% - Accent3 7" xfId="11228" hidden="1" xr:uid="{00000000-0005-0000-0000-0000907C0000}"/>
    <cellStyle name="40% - Accent3 7" xfId="11180" hidden="1" xr:uid="{00000000-0005-0000-0000-0000917C0000}"/>
    <cellStyle name="40% - Accent3 7" xfId="11154" hidden="1" xr:uid="{00000000-0005-0000-0000-0000927C0000}"/>
    <cellStyle name="40% - Accent3 7" xfId="11814" hidden="1" xr:uid="{00000000-0005-0000-0000-0000937C0000}"/>
    <cellStyle name="40% - Accent3 7" xfId="12019" hidden="1" xr:uid="{00000000-0005-0000-0000-0000947C0000}"/>
    <cellStyle name="40% - Accent3 7" xfId="12097" hidden="1" xr:uid="{00000000-0005-0000-0000-0000957C0000}"/>
    <cellStyle name="40% - Accent3 7" xfId="11101" hidden="1" xr:uid="{00000000-0005-0000-0000-0000967C0000}"/>
    <cellStyle name="40% - Accent3 7" xfId="11227" hidden="1" xr:uid="{00000000-0005-0000-0000-0000977C0000}"/>
    <cellStyle name="40% - Accent3 7" xfId="11258" hidden="1" xr:uid="{00000000-0005-0000-0000-0000987C0000}"/>
    <cellStyle name="40% - Accent3 7" xfId="12363" hidden="1" xr:uid="{00000000-0005-0000-0000-0000997C0000}"/>
    <cellStyle name="40% - Accent3 7" xfId="12551" hidden="1" xr:uid="{00000000-0005-0000-0000-00009A7C0000}"/>
    <cellStyle name="40% - Accent3 7" xfId="12629" hidden="1" xr:uid="{00000000-0005-0000-0000-00009B7C0000}"/>
    <cellStyle name="40% - Accent3 7" xfId="12705" hidden="1" xr:uid="{00000000-0005-0000-0000-00009C7C0000}"/>
    <cellStyle name="40% - Accent3 7" xfId="12888" hidden="1" xr:uid="{00000000-0005-0000-0000-00009D7C0000}"/>
    <cellStyle name="40% - Accent3 7" xfId="12966" hidden="1" xr:uid="{00000000-0005-0000-0000-00009E7C0000}"/>
    <cellStyle name="40% - Accent3 7" xfId="13042" hidden="1" xr:uid="{00000000-0005-0000-0000-00009F7C0000}"/>
    <cellStyle name="40% - Accent3 7" xfId="13225" hidden="1" xr:uid="{00000000-0005-0000-0000-0000A07C0000}"/>
    <cellStyle name="40% - Accent3 7" xfId="7609" hidden="1" xr:uid="{00000000-0005-0000-0000-0000A17C0000}"/>
    <cellStyle name="40% - Accent3 7" xfId="7532" hidden="1" xr:uid="{00000000-0005-0000-0000-0000A27C0000}"/>
    <cellStyle name="40% - Accent3 7" xfId="7454" hidden="1" xr:uid="{00000000-0005-0000-0000-0000A37C0000}"/>
    <cellStyle name="40% - Accent3 7" xfId="7371" hidden="1" xr:uid="{00000000-0005-0000-0000-0000A47C0000}"/>
    <cellStyle name="40% - Accent3 7" xfId="5614" hidden="1" xr:uid="{00000000-0005-0000-0000-0000A57C0000}"/>
    <cellStyle name="40% - Accent3 7" xfId="5515" hidden="1" xr:uid="{00000000-0005-0000-0000-0000A67C0000}"/>
    <cellStyle name="40% - Accent3 7" xfId="5428" hidden="1" xr:uid="{00000000-0005-0000-0000-0000A77C0000}"/>
    <cellStyle name="40% - Accent3 7" xfId="5910" hidden="1" xr:uid="{00000000-0005-0000-0000-0000A87C0000}"/>
    <cellStyle name="40% - Accent3 7" xfId="6123" hidden="1" xr:uid="{00000000-0005-0000-0000-0000A97C0000}"/>
    <cellStyle name="40% - Accent3 7" xfId="6262" hidden="1" xr:uid="{00000000-0005-0000-0000-0000AA7C0000}"/>
    <cellStyle name="40% - Accent3 7" xfId="4456" hidden="1" xr:uid="{00000000-0005-0000-0000-0000AB7C0000}"/>
    <cellStyle name="40% - Accent3 7" xfId="3825" hidden="1" xr:uid="{00000000-0005-0000-0000-0000AC7C0000}"/>
    <cellStyle name="40% - Accent3 7" xfId="3652" hidden="1" xr:uid="{00000000-0005-0000-0000-0000AD7C0000}"/>
    <cellStyle name="40% - Accent3 7" xfId="6455" hidden="1" xr:uid="{00000000-0005-0000-0000-0000AE7C0000}"/>
    <cellStyle name="40% - Accent3 7" xfId="5916" hidden="1" xr:uid="{00000000-0005-0000-0000-0000AF7C0000}"/>
    <cellStyle name="40% - Accent3 7" xfId="5860" hidden="1" xr:uid="{00000000-0005-0000-0000-0000B07C0000}"/>
    <cellStyle name="40% - Accent3 7" xfId="2903" hidden="1" xr:uid="{00000000-0005-0000-0000-0000B17C0000}"/>
    <cellStyle name="40% - Accent3 7" xfId="2151" hidden="1" xr:uid="{00000000-0005-0000-0000-0000B27C0000}"/>
    <cellStyle name="40% - Accent3 7" xfId="1963" hidden="1" xr:uid="{00000000-0005-0000-0000-0000B37C0000}"/>
    <cellStyle name="40% - Accent3 7" xfId="1757" hidden="1" xr:uid="{00000000-0005-0000-0000-0000B47C0000}"/>
    <cellStyle name="40% - Accent3 7" xfId="1087" hidden="1" xr:uid="{00000000-0005-0000-0000-0000B57C0000}"/>
    <cellStyle name="40% - Accent3 7" xfId="959" hidden="1" xr:uid="{00000000-0005-0000-0000-0000B67C0000}"/>
    <cellStyle name="40% - Accent3 7" xfId="730" hidden="1" xr:uid="{00000000-0005-0000-0000-0000B77C0000}"/>
    <cellStyle name="40% - Accent3 7" xfId="13370" hidden="1" xr:uid="{00000000-0005-0000-0000-0000B87C0000}"/>
    <cellStyle name="40% - Accent3 7" xfId="13893" hidden="1" xr:uid="{00000000-0005-0000-0000-0000B97C0000}"/>
    <cellStyle name="40% - Accent3 7" xfId="13970" hidden="1" xr:uid="{00000000-0005-0000-0000-0000BA7C0000}"/>
    <cellStyle name="40% - Accent3 7" xfId="14048" hidden="1" xr:uid="{00000000-0005-0000-0000-0000BB7C0000}"/>
    <cellStyle name="40% - Accent3 7" xfId="14126" hidden="1" xr:uid="{00000000-0005-0000-0000-0000BC7C0000}"/>
    <cellStyle name="40% - Accent3 7" xfId="14708" hidden="1" xr:uid="{00000000-0005-0000-0000-0000BD7C0000}"/>
    <cellStyle name="40% - Accent3 7" xfId="14787" hidden="1" xr:uid="{00000000-0005-0000-0000-0000BE7C0000}"/>
    <cellStyle name="40% - Accent3 7" xfId="14865" hidden="1" xr:uid="{00000000-0005-0000-0000-0000BF7C0000}"/>
    <cellStyle name="40% - Accent3 7" xfId="14591" hidden="1" xr:uid="{00000000-0005-0000-0000-0000C07C0000}"/>
    <cellStyle name="40% - Accent3 7" xfId="14543" hidden="1" xr:uid="{00000000-0005-0000-0000-0000C17C0000}"/>
    <cellStyle name="40% - Accent3 7" xfId="14517" hidden="1" xr:uid="{00000000-0005-0000-0000-0000C27C0000}"/>
    <cellStyle name="40% - Accent3 7" xfId="15177" hidden="1" xr:uid="{00000000-0005-0000-0000-0000C37C0000}"/>
    <cellStyle name="40% - Accent3 7" xfId="15382" hidden="1" xr:uid="{00000000-0005-0000-0000-0000C47C0000}"/>
    <cellStyle name="40% - Accent3 7" xfId="15460" hidden="1" xr:uid="{00000000-0005-0000-0000-0000C57C0000}"/>
    <cellStyle name="40% - Accent3 7" xfId="14464" hidden="1" xr:uid="{00000000-0005-0000-0000-0000C67C0000}"/>
    <cellStyle name="40% - Accent3 7" xfId="14590" hidden="1" xr:uid="{00000000-0005-0000-0000-0000C77C0000}"/>
    <cellStyle name="40% - Accent3 7" xfId="14621" hidden="1" xr:uid="{00000000-0005-0000-0000-0000C87C0000}"/>
    <cellStyle name="40% - Accent3 7" xfId="15726" hidden="1" xr:uid="{00000000-0005-0000-0000-0000C97C0000}"/>
    <cellStyle name="40% - Accent3 7" xfId="15914" hidden="1" xr:uid="{00000000-0005-0000-0000-0000CA7C0000}"/>
    <cellStyle name="40% - Accent3 7" xfId="15992" hidden="1" xr:uid="{00000000-0005-0000-0000-0000CB7C0000}"/>
    <cellStyle name="40% - Accent3 7" xfId="16068" hidden="1" xr:uid="{00000000-0005-0000-0000-0000CC7C0000}"/>
    <cellStyle name="40% - Accent3 7" xfId="16251" hidden="1" xr:uid="{00000000-0005-0000-0000-0000CD7C0000}"/>
    <cellStyle name="40% - Accent3 7" xfId="16329" hidden="1" xr:uid="{00000000-0005-0000-0000-0000CE7C0000}"/>
    <cellStyle name="40% - Accent3 7" xfId="16405" hidden="1" xr:uid="{00000000-0005-0000-0000-0000CF7C0000}"/>
    <cellStyle name="40% - Accent3 7" xfId="16588" hidden="1" xr:uid="{00000000-0005-0000-0000-0000D07C0000}"/>
    <cellStyle name="40% - Accent3 7" xfId="16685" hidden="1" xr:uid="{00000000-0005-0000-0000-0000D17C0000}"/>
    <cellStyle name="40% - Accent3 7" xfId="16762" hidden="1" xr:uid="{00000000-0005-0000-0000-0000D27C0000}"/>
    <cellStyle name="40% - Accent3 7" xfId="16840" hidden="1" xr:uid="{00000000-0005-0000-0000-0000D37C0000}"/>
    <cellStyle name="40% - Accent3 7" xfId="16918" hidden="1" xr:uid="{00000000-0005-0000-0000-0000D47C0000}"/>
    <cellStyle name="40% - Accent3 7" xfId="17500" hidden="1" xr:uid="{00000000-0005-0000-0000-0000D57C0000}"/>
    <cellStyle name="40% - Accent3 7" xfId="17579" hidden="1" xr:uid="{00000000-0005-0000-0000-0000D67C0000}"/>
    <cellStyle name="40% - Accent3 7" xfId="17657" hidden="1" xr:uid="{00000000-0005-0000-0000-0000D77C0000}"/>
    <cellStyle name="40% - Accent3 7" xfId="17383" hidden="1" xr:uid="{00000000-0005-0000-0000-0000D87C0000}"/>
    <cellStyle name="40% - Accent3 7" xfId="17335" hidden="1" xr:uid="{00000000-0005-0000-0000-0000D97C0000}"/>
    <cellStyle name="40% - Accent3 7" xfId="17309" hidden="1" xr:uid="{00000000-0005-0000-0000-0000DA7C0000}"/>
    <cellStyle name="40% - Accent3 7" xfId="17969" hidden="1" xr:uid="{00000000-0005-0000-0000-0000DB7C0000}"/>
    <cellStyle name="40% - Accent3 7" xfId="18174" hidden="1" xr:uid="{00000000-0005-0000-0000-0000DC7C0000}"/>
    <cellStyle name="40% - Accent3 7" xfId="18252" hidden="1" xr:uid="{00000000-0005-0000-0000-0000DD7C0000}"/>
    <cellStyle name="40% - Accent3 7" xfId="17256" hidden="1" xr:uid="{00000000-0005-0000-0000-0000DE7C0000}"/>
    <cellStyle name="40% - Accent3 7" xfId="17382" hidden="1" xr:uid="{00000000-0005-0000-0000-0000DF7C0000}"/>
    <cellStyle name="40% - Accent3 7" xfId="17413" hidden="1" xr:uid="{00000000-0005-0000-0000-0000E07C0000}"/>
    <cellStyle name="40% - Accent3 7" xfId="18518" hidden="1" xr:uid="{00000000-0005-0000-0000-0000E17C0000}"/>
    <cellStyle name="40% - Accent3 7" xfId="18706" hidden="1" xr:uid="{00000000-0005-0000-0000-0000E27C0000}"/>
    <cellStyle name="40% - Accent3 7" xfId="18784" hidden="1" xr:uid="{00000000-0005-0000-0000-0000E37C0000}"/>
    <cellStyle name="40% - Accent3 7" xfId="18860" hidden="1" xr:uid="{00000000-0005-0000-0000-0000E47C0000}"/>
    <cellStyle name="40% - Accent3 7" xfId="19043" hidden="1" xr:uid="{00000000-0005-0000-0000-0000E57C0000}"/>
    <cellStyle name="40% - Accent3 7" xfId="19121" hidden="1" xr:uid="{00000000-0005-0000-0000-0000E67C0000}"/>
    <cellStyle name="40% - Accent3 7" xfId="19197" hidden="1" xr:uid="{00000000-0005-0000-0000-0000E77C0000}"/>
    <cellStyle name="40% - Accent3 7" xfId="19380" hidden="1" xr:uid="{00000000-0005-0000-0000-0000E87C0000}"/>
    <cellStyle name="40% - Accent3 7" xfId="13869" hidden="1" xr:uid="{00000000-0005-0000-0000-0000E97C0000}"/>
    <cellStyle name="40% - Accent3 7" xfId="13792" hidden="1" xr:uid="{00000000-0005-0000-0000-0000EA7C0000}"/>
    <cellStyle name="40% - Accent3 7" xfId="13714" hidden="1" xr:uid="{00000000-0005-0000-0000-0000EB7C0000}"/>
    <cellStyle name="40% - Accent3 7" xfId="13631" hidden="1" xr:uid="{00000000-0005-0000-0000-0000EC7C0000}"/>
    <cellStyle name="40% - Accent3 7" xfId="6493" hidden="1" xr:uid="{00000000-0005-0000-0000-0000ED7C0000}"/>
    <cellStyle name="40% - Accent3 7" xfId="6363" hidden="1" xr:uid="{00000000-0005-0000-0000-0000EE7C0000}"/>
    <cellStyle name="40% - Accent3 7" xfId="6126" hidden="1" xr:uid="{00000000-0005-0000-0000-0000EF7C0000}"/>
    <cellStyle name="40% - Accent3 7" xfId="6760" hidden="1" xr:uid="{00000000-0005-0000-0000-0000F07C0000}"/>
    <cellStyle name="40% - Accent3 7" xfId="6810" hidden="1" xr:uid="{00000000-0005-0000-0000-0000F17C0000}"/>
    <cellStyle name="40% - Accent3 7" xfId="6938" hidden="1" xr:uid="{00000000-0005-0000-0000-0000F27C0000}"/>
    <cellStyle name="40% - Accent3 7" xfId="4877" hidden="1" xr:uid="{00000000-0005-0000-0000-0000F37C0000}"/>
    <cellStyle name="40% - Accent3 7" xfId="4245" hidden="1" xr:uid="{00000000-0005-0000-0000-0000F47C0000}"/>
    <cellStyle name="40% - Accent3 7" xfId="4058" hidden="1" xr:uid="{00000000-0005-0000-0000-0000F57C0000}"/>
    <cellStyle name="40% - Accent3 7" xfId="7102" hidden="1" xr:uid="{00000000-0005-0000-0000-0000F67C0000}"/>
    <cellStyle name="40% - Accent3 7" xfId="6761" hidden="1" xr:uid="{00000000-0005-0000-0000-0000F77C0000}"/>
    <cellStyle name="40% - Accent3 7" xfId="6630" hidden="1" xr:uid="{00000000-0005-0000-0000-0000F87C0000}"/>
    <cellStyle name="40% - Accent3 7" xfId="2966" hidden="1" xr:uid="{00000000-0005-0000-0000-0000F97C0000}"/>
    <cellStyle name="40% - Accent3 7" xfId="2453" hidden="1" xr:uid="{00000000-0005-0000-0000-0000FA7C0000}"/>
    <cellStyle name="40% - Accent3 7" xfId="2344" hidden="1" xr:uid="{00000000-0005-0000-0000-0000FB7C0000}"/>
    <cellStyle name="40% - Accent3 7" xfId="1898" hidden="1" xr:uid="{00000000-0005-0000-0000-0000FC7C0000}"/>
    <cellStyle name="40% - Accent3 7" xfId="1210" hidden="1" xr:uid="{00000000-0005-0000-0000-0000FD7C0000}"/>
    <cellStyle name="40% - Accent3 7" xfId="1058" hidden="1" xr:uid="{00000000-0005-0000-0000-0000FE7C0000}"/>
    <cellStyle name="40% - Accent3 7" xfId="738" hidden="1" xr:uid="{00000000-0005-0000-0000-0000FF7C0000}"/>
    <cellStyle name="40% - Accent3 7" xfId="19518" hidden="1" xr:uid="{00000000-0005-0000-0000-0000007D0000}"/>
    <cellStyle name="40% - Accent3 7" xfId="19615" hidden="1" xr:uid="{00000000-0005-0000-0000-0000017D0000}"/>
    <cellStyle name="40% - Accent3 7" xfId="19692" hidden="1" xr:uid="{00000000-0005-0000-0000-0000027D0000}"/>
    <cellStyle name="40% - Accent3 7" xfId="19770" hidden="1" xr:uid="{00000000-0005-0000-0000-0000037D0000}"/>
    <cellStyle name="40% - Accent3 7" xfId="19848" hidden="1" xr:uid="{00000000-0005-0000-0000-0000047D0000}"/>
    <cellStyle name="40% - Accent3 7" xfId="20430" hidden="1" xr:uid="{00000000-0005-0000-0000-0000057D0000}"/>
    <cellStyle name="40% - Accent3 7" xfId="20509" hidden="1" xr:uid="{00000000-0005-0000-0000-0000067D0000}"/>
    <cellStyle name="40% - Accent3 7" xfId="20587" hidden="1" xr:uid="{00000000-0005-0000-0000-0000077D0000}"/>
    <cellStyle name="40% - Accent3 7" xfId="20313" hidden="1" xr:uid="{00000000-0005-0000-0000-0000087D0000}"/>
    <cellStyle name="40% - Accent3 7" xfId="20265" hidden="1" xr:uid="{00000000-0005-0000-0000-0000097D0000}"/>
    <cellStyle name="40% - Accent3 7" xfId="20239" hidden="1" xr:uid="{00000000-0005-0000-0000-00000A7D0000}"/>
    <cellStyle name="40% - Accent3 7" xfId="20899" hidden="1" xr:uid="{00000000-0005-0000-0000-00000B7D0000}"/>
    <cellStyle name="40% - Accent3 7" xfId="21104" hidden="1" xr:uid="{00000000-0005-0000-0000-00000C7D0000}"/>
    <cellStyle name="40% - Accent3 7" xfId="21182" hidden="1" xr:uid="{00000000-0005-0000-0000-00000D7D0000}"/>
    <cellStyle name="40% - Accent3 7" xfId="20186" hidden="1" xr:uid="{00000000-0005-0000-0000-00000E7D0000}"/>
    <cellStyle name="40% - Accent3 7" xfId="20312" hidden="1" xr:uid="{00000000-0005-0000-0000-00000F7D0000}"/>
    <cellStyle name="40% - Accent3 7" xfId="20343" hidden="1" xr:uid="{00000000-0005-0000-0000-0000107D0000}"/>
    <cellStyle name="40% - Accent3 7" xfId="21448" hidden="1" xr:uid="{00000000-0005-0000-0000-0000117D0000}"/>
    <cellStyle name="40% - Accent3 7" xfId="21636" hidden="1" xr:uid="{00000000-0005-0000-0000-0000127D0000}"/>
    <cellStyle name="40% - Accent3 7" xfId="21714" hidden="1" xr:uid="{00000000-0005-0000-0000-0000137D0000}"/>
    <cellStyle name="40% - Accent3 7" xfId="21790" hidden="1" xr:uid="{00000000-0005-0000-0000-0000147D0000}"/>
    <cellStyle name="40% - Accent3 7" xfId="21973" hidden="1" xr:uid="{00000000-0005-0000-0000-0000157D0000}"/>
    <cellStyle name="40% - Accent3 7" xfId="22051" hidden="1" xr:uid="{00000000-0005-0000-0000-0000167D0000}"/>
    <cellStyle name="40% - Accent3 7" xfId="22127" hidden="1" xr:uid="{00000000-0005-0000-0000-0000177D0000}"/>
    <cellStyle name="40% - Accent3 7" xfId="22310" hidden="1" xr:uid="{00000000-0005-0000-0000-0000187D0000}"/>
    <cellStyle name="40% - Accent3 7" xfId="22407" hidden="1" xr:uid="{00000000-0005-0000-0000-0000197D0000}"/>
    <cellStyle name="40% - Accent3 7" xfId="22484" hidden="1" xr:uid="{00000000-0005-0000-0000-00001A7D0000}"/>
    <cellStyle name="40% - Accent3 7" xfId="22562" hidden="1" xr:uid="{00000000-0005-0000-0000-00001B7D0000}"/>
    <cellStyle name="40% - Accent3 7" xfId="22640" hidden="1" xr:uid="{00000000-0005-0000-0000-00001C7D0000}"/>
    <cellStyle name="40% - Accent3 7" xfId="23222" hidden="1" xr:uid="{00000000-0005-0000-0000-00001D7D0000}"/>
    <cellStyle name="40% - Accent3 7" xfId="23301" hidden="1" xr:uid="{00000000-0005-0000-0000-00001E7D0000}"/>
    <cellStyle name="40% - Accent3 7" xfId="23379" hidden="1" xr:uid="{00000000-0005-0000-0000-00001F7D0000}"/>
    <cellStyle name="40% - Accent3 7" xfId="23105" hidden="1" xr:uid="{00000000-0005-0000-0000-0000207D0000}"/>
    <cellStyle name="40% - Accent3 7" xfId="23057" hidden="1" xr:uid="{00000000-0005-0000-0000-0000217D0000}"/>
    <cellStyle name="40% - Accent3 7" xfId="23031" hidden="1" xr:uid="{00000000-0005-0000-0000-0000227D0000}"/>
    <cellStyle name="40% - Accent3 7" xfId="23691" hidden="1" xr:uid="{00000000-0005-0000-0000-0000237D0000}"/>
    <cellStyle name="40% - Accent3 7" xfId="23896" hidden="1" xr:uid="{00000000-0005-0000-0000-0000247D0000}"/>
    <cellStyle name="40% - Accent3 7" xfId="23974" hidden="1" xr:uid="{00000000-0005-0000-0000-0000257D0000}"/>
    <cellStyle name="40% - Accent3 7" xfId="22978" hidden="1" xr:uid="{00000000-0005-0000-0000-0000267D0000}"/>
    <cellStyle name="40% - Accent3 7" xfId="23104" hidden="1" xr:uid="{00000000-0005-0000-0000-0000277D0000}"/>
    <cellStyle name="40% - Accent3 7" xfId="23135" hidden="1" xr:uid="{00000000-0005-0000-0000-0000287D0000}"/>
    <cellStyle name="40% - Accent3 7" xfId="24240" hidden="1" xr:uid="{00000000-0005-0000-0000-0000297D0000}"/>
    <cellStyle name="40% - Accent3 7" xfId="24428" hidden="1" xr:uid="{00000000-0005-0000-0000-00002A7D0000}"/>
    <cellStyle name="40% - Accent3 7" xfId="24506" hidden="1" xr:uid="{00000000-0005-0000-0000-00002B7D0000}"/>
    <cellStyle name="40% - Accent3 7" xfId="24582" hidden="1" xr:uid="{00000000-0005-0000-0000-00002C7D0000}"/>
    <cellStyle name="40% - Accent3 7" xfId="24765" hidden="1" xr:uid="{00000000-0005-0000-0000-00002D7D0000}"/>
    <cellStyle name="40% - Accent3 7" xfId="24843" hidden="1" xr:uid="{00000000-0005-0000-0000-00002E7D0000}"/>
    <cellStyle name="40% - Accent3 7" xfId="24919" hidden="1" xr:uid="{00000000-0005-0000-0000-00002F7D0000}"/>
    <cellStyle name="40% - Accent3 7" xfId="25102" hidden="1" xr:uid="{00000000-0005-0000-0000-0000307D0000}"/>
    <cellStyle name="40% - Accent3 7" xfId="25210" hidden="1" xr:uid="{00000000-0005-0000-0000-0000317D0000}"/>
    <cellStyle name="40% - Accent3 7" xfId="25289" hidden="1" xr:uid="{00000000-0005-0000-0000-0000327D0000}"/>
    <cellStyle name="40% - Accent3 7" xfId="25369" hidden="1" xr:uid="{00000000-0005-0000-0000-0000337D0000}"/>
    <cellStyle name="40% - Accent3 7" xfId="25537" hidden="1" xr:uid="{00000000-0005-0000-0000-0000347D0000}"/>
    <cellStyle name="40% - Accent3 7" xfId="26960" hidden="1" xr:uid="{00000000-0005-0000-0000-0000357D0000}"/>
    <cellStyle name="40% - Accent3 7" xfId="27095" hidden="1" xr:uid="{00000000-0005-0000-0000-0000367D0000}"/>
    <cellStyle name="40% - Accent3 7" xfId="27246" hidden="1" xr:uid="{00000000-0005-0000-0000-0000377D0000}"/>
    <cellStyle name="40% - Accent3 7" xfId="26795" hidden="1" xr:uid="{00000000-0005-0000-0000-0000387D0000}"/>
    <cellStyle name="40% - Accent3 7" xfId="26643" hidden="1" xr:uid="{00000000-0005-0000-0000-0000397D0000}"/>
    <cellStyle name="40% - Accent3 7" xfId="26613" hidden="1" xr:uid="{00000000-0005-0000-0000-00003A7D0000}"/>
    <cellStyle name="40% - Accent3 7" xfId="28138" hidden="1" xr:uid="{00000000-0005-0000-0000-00003B7D0000}"/>
    <cellStyle name="40% - Accent3 7" xfId="28657" hidden="1" xr:uid="{00000000-0005-0000-0000-00003C7D0000}"/>
    <cellStyle name="40% - Accent3 7" xfId="28793" hidden="1" xr:uid="{00000000-0005-0000-0000-00003D7D0000}"/>
    <cellStyle name="40% - Accent3 7" xfId="26458" hidden="1" xr:uid="{00000000-0005-0000-0000-00003E7D0000}"/>
    <cellStyle name="40% - Accent3 7" xfId="26794" hidden="1" xr:uid="{00000000-0005-0000-0000-00003F7D0000}"/>
    <cellStyle name="40% - Accent3 7" xfId="26831" hidden="1" xr:uid="{00000000-0005-0000-0000-0000407D0000}"/>
    <cellStyle name="40% - Accent3 7" xfId="29753" hidden="1" xr:uid="{00000000-0005-0000-0000-0000417D0000}"/>
    <cellStyle name="40% - Accent3 7" xfId="30146" hidden="1" xr:uid="{00000000-0005-0000-0000-0000427D0000}"/>
    <cellStyle name="40% - Accent3 7" xfId="30261" hidden="1" xr:uid="{00000000-0005-0000-0000-0000437D0000}"/>
    <cellStyle name="40% - Accent3 7" xfId="30472" hidden="1" xr:uid="{00000000-0005-0000-0000-0000447D0000}"/>
    <cellStyle name="40% - Accent3 7" xfId="31165" hidden="1" xr:uid="{00000000-0005-0000-0000-0000457D0000}"/>
    <cellStyle name="40% - Accent3 7" xfId="31315" hidden="1" xr:uid="{00000000-0005-0000-0000-0000467D0000}"/>
    <cellStyle name="40% - Accent3 7" xfId="31570" hidden="1" xr:uid="{00000000-0005-0000-0000-0000477D0000}"/>
    <cellStyle name="40% - Accent3 7" xfId="32160" hidden="1" xr:uid="{00000000-0005-0000-0000-0000487D0000}"/>
    <cellStyle name="40% - Accent3 7" xfId="32866" hidden="1" xr:uid="{00000000-0005-0000-0000-0000497D0000}"/>
    <cellStyle name="40% - Accent3 7" xfId="32943" hidden="1" xr:uid="{00000000-0005-0000-0000-00004A7D0000}"/>
    <cellStyle name="40% - Accent3 7" xfId="33021" hidden="1" xr:uid="{00000000-0005-0000-0000-00004B7D0000}"/>
    <cellStyle name="40% - Accent3 7" xfId="33099" hidden="1" xr:uid="{00000000-0005-0000-0000-00004C7D0000}"/>
    <cellStyle name="40% - Accent3 7" xfId="33681" hidden="1" xr:uid="{00000000-0005-0000-0000-00004D7D0000}"/>
    <cellStyle name="40% - Accent3 7" xfId="33760" hidden="1" xr:uid="{00000000-0005-0000-0000-00004E7D0000}"/>
    <cellStyle name="40% - Accent3 7" xfId="33838" hidden="1" xr:uid="{00000000-0005-0000-0000-00004F7D0000}"/>
    <cellStyle name="40% - Accent3 7" xfId="33564" hidden="1" xr:uid="{00000000-0005-0000-0000-0000507D0000}"/>
    <cellStyle name="40% - Accent3 7" xfId="33516" hidden="1" xr:uid="{00000000-0005-0000-0000-0000517D0000}"/>
    <cellStyle name="40% - Accent3 7" xfId="33490" hidden="1" xr:uid="{00000000-0005-0000-0000-0000527D0000}"/>
    <cellStyle name="40% - Accent3 7" xfId="34150" hidden="1" xr:uid="{00000000-0005-0000-0000-0000537D0000}"/>
    <cellStyle name="40% - Accent3 7" xfId="34355" hidden="1" xr:uid="{00000000-0005-0000-0000-0000547D0000}"/>
    <cellStyle name="40% - Accent3 7" xfId="34433" hidden="1" xr:uid="{00000000-0005-0000-0000-0000557D0000}"/>
    <cellStyle name="40% - Accent3 7" xfId="33437" hidden="1" xr:uid="{00000000-0005-0000-0000-0000567D0000}"/>
    <cellStyle name="40% - Accent3 7" xfId="33563" hidden="1" xr:uid="{00000000-0005-0000-0000-0000577D0000}"/>
    <cellStyle name="40% - Accent3 7" xfId="33594" hidden="1" xr:uid="{00000000-0005-0000-0000-0000587D0000}"/>
    <cellStyle name="40% - Accent3 7" xfId="34699" hidden="1" xr:uid="{00000000-0005-0000-0000-0000597D0000}"/>
    <cellStyle name="40% - Accent3 7" xfId="34887" hidden="1" xr:uid="{00000000-0005-0000-0000-00005A7D0000}"/>
    <cellStyle name="40% - Accent3 7" xfId="34965" hidden="1" xr:uid="{00000000-0005-0000-0000-00005B7D0000}"/>
    <cellStyle name="40% - Accent3 7" xfId="35041" hidden="1" xr:uid="{00000000-0005-0000-0000-00005C7D0000}"/>
    <cellStyle name="40% - Accent3 7" xfId="35224" hidden="1" xr:uid="{00000000-0005-0000-0000-00005D7D0000}"/>
    <cellStyle name="40% - Accent3 7" xfId="35302" hidden="1" xr:uid="{00000000-0005-0000-0000-00005E7D0000}"/>
    <cellStyle name="40% - Accent3 7" xfId="35378" hidden="1" xr:uid="{00000000-0005-0000-0000-00005F7D0000}"/>
    <cellStyle name="40% - Accent3 7" xfId="35561" hidden="1" xr:uid="{00000000-0005-0000-0000-0000607D0000}"/>
    <cellStyle name="40% - Accent3 7" xfId="35658" hidden="1" xr:uid="{00000000-0005-0000-0000-0000617D0000}"/>
    <cellStyle name="40% - Accent3 7" xfId="35735" hidden="1" xr:uid="{00000000-0005-0000-0000-0000627D0000}"/>
    <cellStyle name="40% - Accent3 7" xfId="35813" hidden="1" xr:uid="{00000000-0005-0000-0000-0000637D0000}"/>
    <cellStyle name="40% - Accent3 7" xfId="35891" hidden="1" xr:uid="{00000000-0005-0000-0000-0000647D0000}"/>
    <cellStyle name="40% - Accent3 7" xfId="36473" hidden="1" xr:uid="{00000000-0005-0000-0000-0000657D0000}"/>
    <cellStyle name="40% - Accent3 7" xfId="36552" hidden="1" xr:uid="{00000000-0005-0000-0000-0000667D0000}"/>
    <cellStyle name="40% - Accent3 7" xfId="36630" hidden="1" xr:uid="{00000000-0005-0000-0000-0000677D0000}"/>
    <cellStyle name="40% - Accent3 7" xfId="36356" hidden="1" xr:uid="{00000000-0005-0000-0000-0000687D0000}"/>
    <cellStyle name="40% - Accent3 7" xfId="36308" hidden="1" xr:uid="{00000000-0005-0000-0000-0000697D0000}"/>
    <cellStyle name="40% - Accent3 7" xfId="36282" hidden="1" xr:uid="{00000000-0005-0000-0000-00006A7D0000}"/>
    <cellStyle name="40% - Accent3 7" xfId="36942" hidden="1" xr:uid="{00000000-0005-0000-0000-00006B7D0000}"/>
    <cellStyle name="40% - Accent3 7" xfId="37147" hidden="1" xr:uid="{00000000-0005-0000-0000-00006C7D0000}"/>
    <cellStyle name="40% - Accent3 7" xfId="37225" hidden="1" xr:uid="{00000000-0005-0000-0000-00006D7D0000}"/>
    <cellStyle name="40% - Accent3 7" xfId="36229" hidden="1" xr:uid="{00000000-0005-0000-0000-00006E7D0000}"/>
    <cellStyle name="40% - Accent3 7" xfId="36355" hidden="1" xr:uid="{00000000-0005-0000-0000-00006F7D0000}"/>
    <cellStyle name="40% - Accent3 7" xfId="36386" hidden="1" xr:uid="{00000000-0005-0000-0000-0000707D0000}"/>
    <cellStyle name="40% - Accent3 7" xfId="37491" hidden="1" xr:uid="{00000000-0005-0000-0000-0000717D0000}"/>
    <cellStyle name="40% - Accent3 7" xfId="37679" hidden="1" xr:uid="{00000000-0005-0000-0000-0000727D0000}"/>
    <cellStyle name="40% - Accent3 7" xfId="37757" hidden="1" xr:uid="{00000000-0005-0000-0000-0000737D0000}"/>
    <cellStyle name="40% - Accent3 7" xfId="37833" hidden="1" xr:uid="{00000000-0005-0000-0000-0000747D0000}"/>
    <cellStyle name="40% - Accent3 7" xfId="38016" hidden="1" xr:uid="{00000000-0005-0000-0000-0000757D0000}"/>
    <cellStyle name="40% - Accent3 7" xfId="38094" hidden="1" xr:uid="{00000000-0005-0000-0000-0000767D0000}"/>
    <cellStyle name="40% - Accent3 7" xfId="38170" hidden="1" xr:uid="{00000000-0005-0000-0000-0000777D0000}"/>
    <cellStyle name="40% - Accent3 7" xfId="38353" hidden="1" xr:uid="{00000000-0005-0000-0000-0000787D0000}"/>
    <cellStyle name="40% - Accent3 7" xfId="32737" hidden="1" xr:uid="{00000000-0005-0000-0000-0000797D0000}"/>
    <cellStyle name="40% - Accent3 7" xfId="32660" hidden="1" xr:uid="{00000000-0005-0000-0000-00007A7D0000}"/>
    <cellStyle name="40% - Accent3 7" xfId="32582" hidden="1" xr:uid="{00000000-0005-0000-0000-00007B7D0000}"/>
    <cellStyle name="40% - Accent3 7" xfId="32499" hidden="1" xr:uid="{00000000-0005-0000-0000-00007C7D0000}"/>
    <cellStyle name="40% - Accent3 7" xfId="30742" hidden="1" xr:uid="{00000000-0005-0000-0000-00007D7D0000}"/>
    <cellStyle name="40% - Accent3 7" xfId="30643" hidden="1" xr:uid="{00000000-0005-0000-0000-00007E7D0000}"/>
    <cellStyle name="40% - Accent3 7" xfId="30556" hidden="1" xr:uid="{00000000-0005-0000-0000-00007F7D0000}"/>
    <cellStyle name="40% - Accent3 7" xfId="31038" hidden="1" xr:uid="{00000000-0005-0000-0000-0000807D0000}"/>
    <cellStyle name="40% - Accent3 7" xfId="31251" hidden="1" xr:uid="{00000000-0005-0000-0000-0000817D0000}"/>
    <cellStyle name="40% - Accent3 7" xfId="31390" hidden="1" xr:uid="{00000000-0005-0000-0000-0000827D0000}"/>
    <cellStyle name="40% - Accent3 7" xfId="29584" hidden="1" xr:uid="{00000000-0005-0000-0000-0000837D0000}"/>
    <cellStyle name="40% - Accent3 7" xfId="28953" hidden="1" xr:uid="{00000000-0005-0000-0000-0000847D0000}"/>
    <cellStyle name="40% - Accent3 7" xfId="28780" hidden="1" xr:uid="{00000000-0005-0000-0000-0000857D0000}"/>
    <cellStyle name="40% - Accent3 7" xfId="31583" hidden="1" xr:uid="{00000000-0005-0000-0000-0000867D0000}"/>
    <cellStyle name="40% - Accent3 7" xfId="31044" hidden="1" xr:uid="{00000000-0005-0000-0000-0000877D0000}"/>
    <cellStyle name="40% - Accent3 7" xfId="30988" hidden="1" xr:uid="{00000000-0005-0000-0000-0000887D0000}"/>
    <cellStyle name="40% - Accent3 7" xfId="28031" hidden="1" xr:uid="{00000000-0005-0000-0000-0000897D0000}"/>
    <cellStyle name="40% - Accent3 7" xfId="27279" hidden="1" xr:uid="{00000000-0005-0000-0000-00008A7D0000}"/>
    <cellStyle name="40% - Accent3 7" xfId="27091" hidden="1" xr:uid="{00000000-0005-0000-0000-00008B7D0000}"/>
    <cellStyle name="40% - Accent3 7" xfId="26885" hidden="1" xr:uid="{00000000-0005-0000-0000-00008C7D0000}"/>
    <cellStyle name="40% - Accent3 7" xfId="26215" hidden="1" xr:uid="{00000000-0005-0000-0000-00008D7D0000}"/>
    <cellStyle name="40% - Accent3 7" xfId="26087" hidden="1" xr:uid="{00000000-0005-0000-0000-00008E7D0000}"/>
    <cellStyle name="40% - Accent3 7" xfId="25858" hidden="1" xr:uid="{00000000-0005-0000-0000-00008F7D0000}"/>
    <cellStyle name="40% - Accent3 7" xfId="38498" hidden="1" xr:uid="{00000000-0005-0000-0000-0000907D0000}"/>
    <cellStyle name="40% - Accent3 7" xfId="39021" hidden="1" xr:uid="{00000000-0005-0000-0000-0000917D0000}"/>
    <cellStyle name="40% - Accent3 7" xfId="39098" hidden="1" xr:uid="{00000000-0005-0000-0000-0000927D0000}"/>
    <cellStyle name="40% - Accent3 7" xfId="39176" hidden="1" xr:uid="{00000000-0005-0000-0000-0000937D0000}"/>
    <cellStyle name="40% - Accent3 7" xfId="39254" hidden="1" xr:uid="{00000000-0005-0000-0000-0000947D0000}"/>
    <cellStyle name="40% - Accent3 7" xfId="39836" hidden="1" xr:uid="{00000000-0005-0000-0000-0000957D0000}"/>
    <cellStyle name="40% - Accent3 7" xfId="39915" hidden="1" xr:uid="{00000000-0005-0000-0000-0000967D0000}"/>
    <cellStyle name="40% - Accent3 7" xfId="39993" hidden="1" xr:uid="{00000000-0005-0000-0000-0000977D0000}"/>
    <cellStyle name="40% - Accent3 7" xfId="39719" hidden="1" xr:uid="{00000000-0005-0000-0000-0000987D0000}"/>
    <cellStyle name="40% - Accent3 7" xfId="39671" hidden="1" xr:uid="{00000000-0005-0000-0000-0000997D0000}"/>
    <cellStyle name="40% - Accent3 7" xfId="39645" hidden="1" xr:uid="{00000000-0005-0000-0000-00009A7D0000}"/>
    <cellStyle name="40% - Accent3 7" xfId="40305" hidden="1" xr:uid="{00000000-0005-0000-0000-00009B7D0000}"/>
    <cellStyle name="40% - Accent3 7" xfId="40510" hidden="1" xr:uid="{00000000-0005-0000-0000-00009C7D0000}"/>
    <cellStyle name="40% - Accent3 7" xfId="40588" hidden="1" xr:uid="{00000000-0005-0000-0000-00009D7D0000}"/>
    <cellStyle name="40% - Accent3 7" xfId="39592" hidden="1" xr:uid="{00000000-0005-0000-0000-00009E7D0000}"/>
    <cellStyle name="40% - Accent3 7" xfId="39718" hidden="1" xr:uid="{00000000-0005-0000-0000-00009F7D0000}"/>
    <cellStyle name="40% - Accent3 7" xfId="39749" hidden="1" xr:uid="{00000000-0005-0000-0000-0000A07D0000}"/>
    <cellStyle name="40% - Accent3 7" xfId="40854" hidden="1" xr:uid="{00000000-0005-0000-0000-0000A17D0000}"/>
    <cellStyle name="40% - Accent3 7" xfId="41042" hidden="1" xr:uid="{00000000-0005-0000-0000-0000A27D0000}"/>
    <cellStyle name="40% - Accent3 7" xfId="41120" hidden="1" xr:uid="{00000000-0005-0000-0000-0000A37D0000}"/>
    <cellStyle name="40% - Accent3 7" xfId="41196" hidden="1" xr:uid="{00000000-0005-0000-0000-0000A47D0000}"/>
    <cellStyle name="40% - Accent3 7" xfId="41379" hidden="1" xr:uid="{00000000-0005-0000-0000-0000A57D0000}"/>
    <cellStyle name="40% - Accent3 7" xfId="41457" hidden="1" xr:uid="{00000000-0005-0000-0000-0000A67D0000}"/>
    <cellStyle name="40% - Accent3 7" xfId="41533" hidden="1" xr:uid="{00000000-0005-0000-0000-0000A77D0000}"/>
    <cellStyle name="40% - Accent3 7" xfId="41716" hidden="1" xr:uid="{00000000-0005-0000-0000-0000A87D0000}"/>
    <cellStyle name="40% - Accent3 7" xfId="41813" hidden="1" xr:uid="{00000000-0005-0000-0000-0000A97D0000}"/>
    <cellStyle name="40% - Accent3 7" xfId="41890" hidden="1" xr:uid="{00000000-0005-0000-0000-0000AA7D0000}"/>
    <cellStyle name="40% - Accent3 7" xfId="41968" hidden="1" xr:uid="{00000000-0005-0000-0000-0000AB7D0000}"/>
    <cellStyle name="40% - Accent3 7" xfId="42046" hidden="1" xr:uid="{00000000-0005-0000-0000-0000AC7D0000}"/>
    <cellStyle name="40% - Accent3 7" xfId="42628" hidden="1" xr:uid="{00000000-0005-0000-0000-0000AD7D0000}"/>
    <cellStyle name="40% - Accent3 7" xfId="42707" hidden="1" xr:uid="{00000000-0005-0000-0000-0000AE7D0000}"/>
    <cellStyle name="40% - Accent3 7" xfId="42785" hidden="1" xr:uid="{00000000-0005-0000-0000-0000AF7D0000}"/>
    <cellStyle name="40% - Accent3 7" xfId="42511" hidden="1" xr:uid="{00000000-0005-0000-0000-0000B07D0000}"/>
    <cellStyle name="40% - Accent3 7" xfId="42463" hidden="1" xr:uid="{00000000-0005-0000-0000-0000B17D0000}"/>
    <cellStyle name="40% - Accent3 7" xfId="42437" hidden="1" xr:uid="{00000000-0005-0000-0000-0000B27D0000}"/>
    <cellStyle name="40% - Accent3 7" xfId="43097" hidden="1" xr:uid="{00000000-0005-0000-0000-0000B37D0000}"/>
    <cellStyle name="40% - Accent3 7" xfId="43302" hidden="1" xr:uid="{00000000-0005-0000-0000-0000B47D0000}"/>
    <cellStyle name="40% - Accent3 7" xfId="43380" hidden="1" xr:uid="{00000000-0005-0000-0000-0000B57D0000}"/>
    <cellStyle name="40% - Accent3 7" xfId="42384" hidden="1" xr:uid="{00000000-0005-0000-0000-0000B67D0000}"/>
    <cellStyle name="40% - Accent3 7" xfId="42510" hidden="1" xr:uid="{00000000-0005-0000-0000-0000B77D0000}"/>
    <cellStyle name="40% - Accent3 7" xfId="42541" hidden="1" xr:uid="{00000000-0005-0000-0000-0000B87D0000}"/>
    <cellStyle name="40% - Accent3 7" xfId="43646" hidden="1" xr:uid="{00000000-0005-0000-0000-0000B97D0000}"/>
    <cellStyle name="40% - Accent3 7" xfId="43834" hidden="1" xr:uid="{00000000-0005-0000-0000-0000BA7D0000}"/>
    <cellStyle name="40% - Accent3 7" xfId="43912" hidden="1" xr:uid="{00000000-0005-0000-0000-0000BB7D0000}"/>
    <cellStyle name="40% - Accent3 7" xfId="43988" hidden="1" xr:uid="{00000000-0005-0000-0000-0000BC7D0000}"/>
    <cellStyle name="40% - Accent3 7" xfId="44171" hidden="1" xr:uid="{00000000-0005-0000-0000-0000BD7D0000}"/>
    <cellStyle name="40% - Accent3 7" xfId="44249" hidden="1" xr:uid="{00000000-0005-0000-0000-0000BE7D0000}"/>
    <cellStyle name="40% - Accent3 7" xfId="44325" hidden="1" xr:uid="{00000000-0005-0000-0000-0000BF7D0000}"/>
    <cellStyle name="40% - Accent3 7" xfId="44508" hidden="1" xr:uid="{00000000-0005-0000-0000-0000C07D0000}"/>
    <cellStyle name="40% - Accent3 7" xfId="38997" hidden="1" xr:uid="{00000000-0005-0000-0000-0000C17D0000}"/>
    <cellStyle name="40% - Accent3 7" xfId="38920" hidden="1" xr:uid="{00000000-0005-0000-0000-0000C27D0000}"/>
    <cellStyle name="40% - Accent3 7" xfId="38842" hidden="1" xr:uid="{00000000-0005-0000-0000-0000C37D0000}"/>
    <cellStyle name="40% - Accent3 7" xfId="38759" hidden="1" xr:uid="{00000000-0005-0000-0000-0000C47D0000}"/>
    <cellStyle name="40% - Accent3 7" xfId="31621" hidden="1" xr:uid="{00000000-0005-0000-0000-0000C57D0000}"/>
    <cellStyle name="40% - Accent3 7" xfId="31491" hidden="1" xr:uid="{00000000-0005-0000-0000-0000C67D0000}"/>
    <cellStyle name="40% - Accent3 7" xfId="31254" hidden="1" xr:uid="{00000000-0005-0000-0000-0000C77D0000}"/>
    <cellStyle name="40% - Accent3 7" xfId="31888" hidden="1" xr:uid="{00000000-0005-0000-0000-0000C87D0000}"/>
    <cellStyle name="40% - Accent3 7" xfId="31938" hidden="1" xr:uid="{00000000-0005-0000-0000-0000C97D0000}"/>
    <cellStyle name="40% - Accent3 7" xfId="32066" hidden="1" xr:uid="{00000000-0005-0000-0000-0000CA7D0000}"/>
    <cellStyle name="40% - Accent3 7" xfId="30005" hidden="1" xr:uid="{00000000-0005-0000-0000-0000CB7D0000}"/>
    <cellStyle name="40% - Accent3 7" xfId="29373" hidden="1" xr:uid="{00000000-0005-0000-0000-0000CC7D0000}"/>
    <cellStyle name="40% - Accent3 7" xfId="29186" hidden="1" xr:uid="{00000000-0005-0000-0000-0000CD7D0000}"/>
    <cellStyle name="40% - Accent3 7" xfId="32230" hidden="1" xr:uid="{00000000-0005-0000-0000-0000CE7D0000}"/>
    <cellStyle name="40% - Accent3 7" xfId="31889" hidden="1" xr:uid="{00000000-0005-0000-0000-0000CF7D0000}"/>
    <cellStyle name="40% - Accent3 7" xfId="31758" hidden="1" xr:uid="{00000000-0005-0000-0000-0000D07D0000}"/>
    <cellStyle name="40% - Accent3 7" xfId="28094" hidden="1" xr:uid="{00000000-0005-0000-0000-0000D17D0000}"/>
    <cellStyle name="40% - Accent3 7" xfId="27581" hidden="1" xr:uid="{00000000-0005-0000-0000-0000D27D0000}"/>
    <cellStyle name="40% - Accent3 7" xfId="27472" hidden="1" xr:uid="{00000000-0005-0000-0000-0000D37D0000}"/>
    <cellStyle name="40% - Accent3 7" xfId="27026" hidden="1" xr:uid="{00000000-0005-0000-0000-0000D47D0000}"/>
    <cellStyle name="40% - Accent3 7" xfId="26338" hidden="1" xr:uid="{00000000-0005-0000-0000-0000D57D0000}"/>
    <cellStyle name="40% - Accent3 7" xfId="26186" hidden="1" xr:uid="{00000000-0005-0000-0000-0000D67D0000}"/>
    <cellStyle name="40% - Accent3 7" xfId="25866" hidden="1" xr:uid="{00000000-0005-0000-0000-0000D77D0000}"/>
    <cellStyle name="40% - Accent3 7" xfId="44646" hidden="1" xr:uid="{00000000-0005-0000-0000-0000D87D0000}"/>
    <cellStyle name="40% - Accent3 7" xfId="44743" hidden="1" xr:uid="{00000000-0005-0000-0000-0000D97D0000}"/>
    <cellStyle name="40% - Accent3 7" xfId="44820" hidden="1" xr:uid="{00000000-0005-0000-0000-0000DA7D0000}"/>
    <cellStyle name="40% - Accent3 7" xfId="44898" hidden="1" xr:uid="{00000000-0005-0000-0000-0000DB7D0000}"/>
    <cellStyle name="40% - Accent3 7" xfId="44976" hidden="1" xr:uid="{00000000-0005-0000-0000-0000DC7D0000}"/>
    <cellStyle name="40% - Accent3 7" xfId="45558" hidden="1" xr:uid="{00000000-0005-0000-0000-0000DD7D0000}"/>
    <cellStyle name="40% - Accent3 7" xfId="45637" hidden="1" xr:uid="{00000000-0005-0000-0000-0000DE7D0000}"/>
    <cellStyle name="40% - Accent3 7" xfId="45715" hidden="1" xr:uid="{00000000-0005-0000-0000-0000DF7D0000}"/>
    <cellStyle name="40% - Accent3 7" xfId="45441" hidden="1" xr:uid="{00000000-0005-0000-0000-0000E07D0000}"/>
    <cellStyle name="40% - Accent3 7" xfId="45393" hidden="1" xr:uid="{00000000-0005-0000-0000-0000E17D0000}"/>
    <cellStyle name="40% - Accent3 7" xfId="45367" hidden="1" xr:uid="{00000000-0005-0000-0000-0000E27D0000}"/>
    <cellStyle name="40% - Accent3 7" xfId="46027" hidden="1" xr:uid="{00000000-0005-0000-0000-0000E37D0000}"/>
    <cellStyle name="40% - Accent3 7" xfId="46232" hidden="1" xr:uid="{00000000-0005-0000-0000-0000E47D0000}"/>
    <cellStyle name="40% - Accent3 7" xfId="46310" hidden="1" xr:uid="{00000000-0005-0000-0000-0000E57D0000}"/>
    <cellStyle name="40% - Accent3 7" xfId="45314" hidden="1" xr:uid="{00000000-0005-0000-0000-0000E67D0000}"/>
    <cellStyle name="40% - Accent3 7" xfId="45440" hidden="1" xr:uid="{00000000-0005-0000-0000-0000E77D0000}"/>
    <cellStyle name="40% - Accent3 7" xfId="45471" hidden="1" xr:uid="{00000000-0005-0000-0000-0000E87D0000}"/>
    <cellStyle name="40% - Accent3 7" xfId="46576" hidden="1" xr:uid="{00000000-0005-0000-0000-0000E97D0000}"/>
    <cellStyle name="40% - Accent3 7" xfId="46764" hidden="1" xr:uid="{00000000-0005-0000-0000-0000EA7D0000}"/>
    <cellStyle name="40% - Accent3 7" xfId="46842" hidden="1" xr:uid="{00000000-0005-0000-0000-0000EB7D0000}"/>
    <cellStyle name="40% - Accent3 7" xfId="46918" hidden="1" xr:uid="{00000000-0005-0000-0000-0000EC7D0000}"/>
    <cellStyle name="40% - Accent3 7" xfId="47101" hidden="1" xr:uid="{00000000-0005-0000-0000-0000ED7D0000}"/>
    <cellStyle name="40% - Accent3 7" xfId="47179" hidden="1" xr:uid="{00000000-0005-0000-0000-0000EE7D0000}"/>
    <cellStyle name="40% - Accent3 7" xfId="47255" hidden="1" xr:uid="{00000000-0005-0000-0000-0000EF7D0000}"/>
    <cellStyle name="40% - Accent3 7" xfId="47438" hidden="1" xr:uid="{00000000-0005-0000-0000-0000F07D0000}"/>
    <cellStyle name="40% - Accent3 7" xfId="47535" hidden="1" xr:uid="{00000000-0005-0000-0000-0000F17D0000}"/>
    <cellStyle name="40% - Accent3 7" xfId="47612" hidden="1" xr:uid="{00000000-0005-0000-0000-0000F27D0000}"/>
    <cellStyle name="40% - Accent3 7" xfId="47690" hidden="1" xr:uid="{00000000-0005-0000-0000-0000F37D0000}"/>
    <cellStyle name="40% - Accent3 7" xfId="47768" hidden="1" xr:uid="{00000000-0005-0000-0000-0000F47D0000}"/>
    <cellStyle name="40% - Accent3 7" xfId="48350" hidden="1" xr:uid="{00000000-0005-0000-0000-0000F57D0000}"/>
    <cellStyle name="40% - Accent3 7" xfId="48429" hidden="1" xr:uid="{00000000-0005-0000-0000-0000F67D0000}"/>
    <cellStyle name="40% - Accent3 7" xfId="48507" hidden="1" xr:uid="{00000000-0005-0000-0000-0000F77D0000}"/>
    <cellStyle name="40% - Accent3 7" xfId="48233" hidden="1" xr:uid="{00000000-0005-0000-0000-0000F87D0000}"/>
    <cellStyle name="40% - Accent3 7" xfId="48185" hidden="1" xr:uid="{00000000-0005-0000-0000-0000F97D0000}"/>
    <cellStyle name="40% - Accent3 7" xfId="48159" hidden="1" xr:uid="{00000000-0005-0000-0000-0000FA7D0000}"/>
    <cellStyle name="40% - Accent3 7" xfId="48819" hidden="1" xr:uid="{00000000-0005-0000-0000-0000FB7D0000}"/>
    <cellStyle name="40% - Accent3 7" xfId="49024" hidden="1" xr:uid="{00000000-0005-0000-0000-0000FC7D0000}"/>
    <cellStyle name="40% - Accent3 7" xfId="49102" hidden="1" xr:uid="{00000000-0005-0000-0000-0000FD7D0000}"/>
    <cellStyle name="40% - Accent3 7" xfId="48106" hidden="1" xr:uid="{00000000-0005-0000-0000-0000FE7D0000}"/>
    <cellStyle name="40% - Accent3 7" xfId="48232" hidden="1" xr:uid="{00000000-0005-0000-0000-0000FF7D0000}"/>
    <cellStyle name="40% - Accent3 7" xfId="48263" hidden="1" xr:uid="{00000000-0005-0000-0000-0000007E0000}"/>
    <cellStyle name="40% - Accent3 7" xfId="49368" hidden="1" xr:uid="{00000000-0005-0000-0000-0000017E0000}"/>
    <cellStyle name="40% - Accent3 7" xfId="49556" hidden="1" xr:uid="{00000000-0005-0000-0000-0000027E0000}"/>
    <cellStyle name="40% - Accent3 7" xfId="49634" hidden="1" xr:uid="{00000000-0005-0000-0000-0000037E0000}"/>
    <cellStyle name="40% - Accent3 7" xfId="49710" hidden="1" xr:uid="{00000000-0005-0000-0000-0000047E0000}"/>
    <cellStyle name="40% - Accent3 7" xfId="49893" hidden="1" xr:uid="{00000000-0005-0000-0000-0000057E0000}"/>
    <cellStyle name="40% - Accent3 7" xfId="49971" hidden="1" xr:uid="{00000000-0005-0000-0000-0000067E0000}"/>
    <cellStyle name="40% - Accent3 7" xfId="50047" hidden="1" xr:uid="{00000000-0005-0000-0000-0000077E0000}"/>
    <cellStyle name="40% - Accent3 7" xfId="50230" hidden="1" xr:uid="{00000000-0005-0000-0000-0000087E0000}"/>
    <cellStyle name="40% - Accent3 8" xfId="98" hidden="1" xr:uid="{00000000-0005-0000-0000-0000097E0000}"/>
    <cellStyle name="40% - Accent3 8" xfId="87" hidden="1" xr:uid="{00000000-0005-0000-0000-00000A7E0000}"/>
    <cellStyle name="40% - Accent3 8" xfId="238" hidden="1" xr:uid="{00000000-0005-0000-0000-00000B7E0000}"/>
    <cellStyle name="40% - Accent3 8" xfId="403" hidden="1" xr:uid="{00000000-0005-0000-0000-00000C7E0000}"/>
    <cellStyle name="40% - Accent3 8" xfId="1803" hidden="1" xr:uid="{00000000-0005-0000-0000-00000D7E0000}"/>
    <cellStyle name="40% - Accent3 8" xfId="1962" hidden="1" xr:uid="{00000000-0005-0000-0000-00000E7E0000}"/>
    <cellStyle name="40% - Accent3 8" xfId="2114" hidden="1" xr:uid="{00000000-0005-0000-0000-00000F7E0000}"/>
    <cellStyle name="40% - Accent3 8" xfId="1689" hidden="1" xr:uid="{00000000-0005-0000-0000-0000107E0000}"/>
    <cellStyle name="40% - Accent3 8" xfId="2973" hidden="1" xr:uid="{00000000-0005-0000-0000-0000117E0000}"/>
    <cellStyle name="40% - Accent3 8" xfId="1785" hidden="1" xr:uid="{00000000-0005-0000-0000-0000127E0000}"/>
    <cellStyle name="40% - Accent3 8" xfId="2937" hidden="1" xr:uid="{00000000-0005-0000-0000-0000137E0000}"/>
    <cellStyle name="40% - Accent3 8" xfId="3526" hidden="1" xr:uid="{00000000-0005-0000-0000-0000147E0000}"/>
    <cellStyle name="40% - Accent3 8" xfId="3661" hidden="1" xr:uid="{00000000-0005-0000-0000-0000157E0000}"/>
    <cellStyle name="40% - Accent3 8" xfId="1273" hidden="1" xr:uid="{00000000-0005-0000-0000-0000167E0000}"/>
    <cellStyle name="40% - Accent3 8" xfId="4614" hidden="1" xr:uid="{00000000-0005-0000-0000-0000177E0000}"/>
    <cellStyle name="40% - Accent3 8" xfId="3373" hidden="1" xr:uid="{00000000-0005-0000-0000-0000187E0000}"/>
    <cellStyle name="40% - Accent3 8" xfId="4451" hidden="1" xr:uid="{00000000-0005-0000-0000-0000197E0000}"/>
    <cellStyle name="40% - Accent3 8" xfId="5014" hidden="1" xr:uid="{00000000-0005-0000-0000-00001A7E0000}"/>
    <cellStyle name="40% - Accent3 8" xfId="5124" hidden="1" xr:uid="{00000000-0005-0000-0000-00001B7E0000}"/>
    <cellStyle name="40% - Accent3 8" xfId="5314" hidden="1" xr:uid="{00000000-0005-0000-0000-00001C7E0000}"/>
    <cellStyle name="40% - Accent3 8" xfId="6031" hidden="1" xr:uid="{00000000-0005-0000-0000-00001D7E0000}"/>
    <cellStyle name="40% - Accent3 8" xfId="6180" hidden="1" xr:uid="{00000000-0005-0000-0000-00001E7E0000}"/>
    <cellStyle name="40% - Accent3 8" xfId="6349" hidden="1" xr:uid="{00000000-0005-0000-0000-00001F7E0000}"/>
    <cellStyle name="40% - Accent3 8" xfId="7027" hidden="1" xr:uid="{00000000-0005-0000-0000-0000207E0000}"/>
    <cellStyle name="40% - Accent3 8" xfId="7754" hidden="1" xr:uid="{00000000-0005-0000-0000-0000217E0000}"/>
    <cellStyle name="40% - Accent3 8" xfId="7743" hidden="1" xr:uid="{00000000-0005-0000-0000-0000227E0000}"/>
    <cellStyle name="40% - Accent3 8" xfId="7890" hidden="1" xr:uid="{00000000-0005-0000-0000-0000237E0000}"/>
    <cellStyle name="40% - Accent3 8" xfId="7968" hidden="1" xr:uid="{00000000-0005-0000-0000-0000247E0000}"/>
    <cellStyle name="40% - Accent3 8" xfId="8548" hidden="1" xr:uid="{00000000-0005-0000-0000-0000257E0000}"/>
    <cellStyle name="40% - Accent3 8" xfId="8629" hidden="1" xr:uid="{00000000-0005-0000-0000-0000267E0000}"/>
    <cellStyle name="40% - Accent3 8" xfId="8707" hidden="1" xr:uid="{00000000-0005-0000-0000-0000277E0000}"/>
    <cellStyle name="40% - Accent3 8" xfId="8456" hidden="1" xr:uid="{00000000-0005-0000-0000-0000287E0000}"/>
    <cellStyle name="40% - Accent3 8" xfId="9004" hidden="1" xr:uid="{00000000-0005-0000-0000-0000297E0000}"/>
    <cellStyle name="40% - Accent3 8" xfId="8532" hidden="1" xr:uid="{00000000-0005-0000-0000-00002A7E0000}"/>
    <cellStyle name="40% - Accent3 8" xfId="8980" hidden="1" xr:uid="{00000000-0005-0000-0000-00002B7E0000}"/>
    <cellStyle name="40% - Accent3 8" xfId="9224" hidden="1" xr:uid="{00000000-0005-0000-0000-00002C7E0000}"/>
    <cellStyle name="40% - Accent3 8" xfId="9302" hidden="1" xr:uid="{00000000-0005-0000-0000-00002D7E0000}"/>
    <cellStyle name="40% - Accent3 8" xfId="8258" hidden="1" xr:uid="{00000000-0005-0000-0000-00002E7E0000}"/>
    <cellStyle name="40% - Accent3 8" xfId="9562" hidden="1" xr:uid="{00000000-0005-0000-0000-00002F7E0000}"/>
    <cellStyle name="40% - Accent3 8" xfId="9154" hidden="1" xr:uid="{00000000-0005-0000-0000-0000307E0000}"/>
    <cellStyle name="40% - Accent3 8" xfId="9545" hidden="1" xr:uid="{00000000-0005-0000-0000-0000317E0000}"/>
    <cellStyle name="40% - Accent3 8" xfId="9756" hidden="1" xr:uid="{00000000-0005-0000-0000-0000327E0000}"/>
    <cellStyle name="40% - Accent3 8" xfId="9834" hidden="1" xr:uid="{00000000-0005-0000-0000-0000337E0000}"/>
    <cellStyle name="40% - Accent3 8" xfId="9908" hidden="1" xr:uid="{00000000-0005-0000-0000-0000347E0000}"/>
    <cellStyle name="40% - Accent3 8" xfId="10093" hidden="1" xr:uid="{00000000-0005-0000-0000-0000357E0000}"/>
    <cellStyle name="40% - Accent3 8" xfId="10171" hidden="1" xr:uid="{00000000-0005-0000-0000-0000367E0000}"/>
    <cellStyle name="40% - Accent3 8" xfId="10245" hidden="1" xr:uid="{00000000-0005-0000-0000-0000377E0000}"/>
    <cellStyle name="40% - Accent3 8" xfId="10430" hidden="1" xr:uid="{00000000-0005-0000-0000-0000387E0000}"/>
    <cellStyle name="40% - Accent3 8" xfId="10546" hidden="1" xr:uid="{00000000-0005-0000-0000-0000397E0000}"/>
    <cellStyle name="40% - Accent3 8" xfId="10535" hidden="1" xr:uid="{00000000-0005-0000-0000-00003A7E0000}"/>
    <cellStyle name="40% - Accent3 8" xfId="10682" hidden="1" xr:uid="{00000000-0005-0000-0000-00003B7E0000}"/>
    <cellStyle name="40% - Accent3 8" xfId="10760" hidden="1" xr:uid="{00000000-0005-0000-0000-00003C7E0000}"/>
    <cellStyle name="40% - Accent3 8" xfId="11340" hidden="1" xr:uid="{00000000-0005-0000-0000-00003D7E0000}"/>
    <cellStyle name="40% - Accent3 8" xfId="11421" hidden="1" xr:uid="{00000000-0005-0000-0000-00003E7E0000}"/>
    <cellStyle name="40% - Accent3 8" xfId="11499" hidden="1" xr:uid="{00000000-0005-0000-0000-00003F7E0000}"/>
    <cellStyle name="40% - Accent3 8" xfId="11248" hidden="1" xr:uid="{00000000-0005-0000-0000-0000407E0000}"/>
    <cellStyle name="40% - Accent3 8" xfId="11796" hidden="1" xr:uid="{00000000-0005-0000-0000-0000417E0000}"/>
    <cellStyle name="40% - Accent3 8" xfId="11324" hidden="1" xr:uid="{00000000-0005-0000-0000-0000427E0000}"/>
    <cellStyle name="40% - Accent3 8" xfId="11772" hidden="1" xr:uid="{00000000-0005-0000-0000-0000437E0000}"/>
    <cellStyle name="40% - Accent3 8" xfId="12016" hidden="1" xr:uid="{00000000-0005-0000-0000-0000447E0000}"/>
    <cellStyle name="40% - Accent3 8" xfId="12094" hidden="1" xr:uid="{00000000-0005-0000-0000-0000457E0000}"/>
    <cellStyle name="40% - Accent3 8" xfId="11050" hidden="1" xr:uid="{00000000-0005-0000-0000-0000467E0000}"/>
    <cellStyle name="40% - Accent3 8" xfId="12354" hidden="1" xr:uid="{00000000-0005-0000-0000-0000477E0000}"/>
    <cellStyle name="40% - Accent3 8" xfId="11946" hidden="1" xr:uid="{00000000-0005-0000-0000-0000487E0000}"/>
    <cellStyle name="40% - Accent3 8" xfId="12337" hidden="1" xr:uid="{00000000-0005-0000-0000-0000497E0000}"/>
    <cellStyle name="40% - Accent3 8" xfId="12548" hidden="1" xr:uid="{00000000-0005-0000-0000-00004A7E0000}"/>
    <cellStyle name="40% - Accent3 8" xfId="12626" hidden="1" xr:uid="{00000000-0005-0000-0000-00004B7E0000}"/>
    <cellStyle name="40% - Accent3 8" xfId="12700" hidden="1" xr:uid="{00000000-0005-0000-0000-00004C7E0000}"/>
    <cellStyle name="40% - Accent3 8" xfId="12885" hidden="1" xr:uid="{00000000-0005-0000-0000-00004D7E0000}"/>
    <cellStyle name="40% - Accent3 8" xfId="12963" hidden="1" xr:uid="{00000000-0005-0000-0000-00004E7E0000}"/>
    <cellStyle name="40% - Accent3 8" xfId="13037" hidden="1" xr:uid="{00000000-0005-0000-0000-00004F7E0000}"/>
    <cellStyle name="40% - Accent3 8" xfId="13222" hidden="1" xr:uid="{00000000-0005-0000-0000-0000507E0000}"/>
    <cellStyle name="40% - Accent3 8" xfId="7593" hidden="1" xr:uid="{00000000-0005-0000-0000-0000517E0000}"/>
    <cellStyle name="40% - Accent3 8" xfId="7604" hidden="1" xr:uid="{00000000-0005-0000-0000-0000527E0000}"/>
    <cellStyle name="40% - Accent3 8" xfId="7457" hidden="1" xr:uid="{00000000-0005-0000-0000-0000537E0000}"/>
    <cellStyle name="40% - Accent3 8" xfId="7374" hidden="1" xr:uid="{00000000-0005-0000-0000-0000547E0000}"/>
    <cellStyle name="40% - Accent3 8" xfId="5733" hidden="1" xr:uid="{00000000-0005-0000-0000-0000557E0000}"/>
    <cellStyle name="40% - Accent3 8" xfId="5518" hidden="1" xr:uid="{00000000-0005-0000-0000-0000567E0000}"/>
    <cellStyle name="40% - Accent3 8" xfId="5431" hidden="1" xr:uid="{00000000-0005-0000-0000-0000577E0000}"/>
    <cellStyle name="40% - Accent3 8" xfId="5875" hidden="1" xr:uid="{00000000-0005-0000-0000-0000587E0000}"/>
    <cellStyle name="40% - Accent3 8" xfId="4483" hidden="1" xr:uid="{00000000-0005-0000-0000-0000597E0000}"/>
    <cellStyle name="40% - Accent3 8" xfId="5756" hidden="1" xr:uid="{00000000-0005-0000-0000-00005A7E0000}"/>
    <cellStyle name="40% - Accent3 8" xfId="4633" hidden="1" xr:uid="{00000000-0005-0000-0000-00005B7E0000}"/>
    <cellStyle name="40% - Accent3 8" xfId="3828" hidden="1" xr:uid="{00000000-0005-0000-0000-00005C7E0000}"/>
    <cellStyle name="40% - Accent3 8" xfId="3655" hidden="1" xr:uid="{00000000-0005-0000-0000-00005D7E0000}"/>
    <cellStyle name="40% - Accent3 8" xfId="6567" hidden="1" xr:uid="{00000000-0005-0000-0000-00005E7E0000}"/>
    <cellStyle name="40% - Accent3 8" xfId="2915" hidden="1" xr:uid="{00000000-0005-0000-0000-00005F7E0000}"/>
    <cellStyle name="40% - Accent3 8" xfId="4053" hidden="1" xr:uid="{00000000-0005-0000-0000-0000607E0000}"/>
    <cellStyle name="40% - Accent3 8" xfId="2941" hidden="1" xr:uid="{00000000-0005-0000-0000-0000617E0000}"/>
    <cellStyle name="40% - Accent3 8" xfId="2154" hidden="1" xr:uid="{00000000-0005-0000-0000-0000627E0000}"/>
    <cellStyle name="40% - Accent3 8" xfId="1970" hidden="1" xr:uid="{00000000-0005-0000-0000-0000637E0000}"/>
    <cellStyle name="40% - Accent3 8" xfId="1807" hidden="1" xr:uid="{00000000-0005-0000-0000-0000647E0000}"/>
    <cellStyle name="40% - Accent3 8" xfId="1092" hidden="1" xr:uid="{00000000-0005-0000-0000-0000657E0000}"/>
    <cellStyle name="40% - Accent3 8" xfId="962" hidden="1" xr:uid="{00000000-0005-0000-0000-0000667E0000}"/>
    <cellStyle name="40% - Accent3 8" xfId="744" hidden="1" xr:uid="{00000000-0005-0000-0000-0000677E0000}"/>
    <cellStyle name="40% - Accent3 8" xfId="13367" hidden="1" xr:uid="{00000000-0005-0000-0000-0000687E0000}"/>
    <cellStyle name="40% - Accent3 8" xfId="13909" hidden="1" xr:uid="{00000000-0005-0000-0000-0000697E0000}"/>
    <cellStyle name="40% - Accent3 8" xfId="13898" hidden="1" xr:uid="{00000000-0005-0000-0000-00006A7E0000}"/>
    <cellStyle name="40% - Accent3 8" xfId="14045" hidden="1" xr:uid="{00000000-0005-0000-0000-00006B7E0000}"/>
    <cellStyle name="40% - Accent3 8" xfId="14123" hidden="1" xr:uid="{00000000-0005-0000-0000-00006C7E0000}"/>
    <cellStyle name="40% - Accent3 8" xfId="14703" hidden="1" xr:uid="{00000000-0005-0000-0000-00006D7E0000}"/>
    <cellStyle name="40% - Accent3 8" xfId="14784" hidden="1" xr:uid="{00000000-0005-0000-0000-00006E7E0000}"/>
    <cellStyle name="40% - Accent3 8" xfId="14862" hidden="1" xr:uid="{00000000-0005-0000-0000-00006F7E0000}"/>
    <cellStyle name="40% - Accent3 8" xfId="14611" hidden="1" xr:uid="{00000000-0005-0000-0000-0000707E0000}"/>
    <cellStyle name="40% - Accent3 8" xfId="15159" hidden="1" xr:uid="{00000000-0005-0000-0000-0000717E0000}"/>
    <cellStyle name="40% - Accent3 8" xfId="14687" hidden="1" xr:uid="{00000000-0005-0000-0000-0000727E0000}"/>
    <cellStyle name="40% - Accent3 8" xfId="15135" hidden="1" xr:uid="{00000000-0005-0000-0000-0000737E0000}"/>
    <cellStyle name="40% - Accent3 8" xfId="15379" hidden="1" xr:uid="{00000000-0005-0000-0000-0000747E0000}"/>
    <cellStyle name="40% - Accent3 8" xfId="15457" hidden="1" xr:uid="{00000000-0005-0000-0000-0000757E0000}"/>
    <cellStyle name="40% - Accent3 8" xfId="14413" hidden="1" xr:uid="{00000000-0005-0000-0000-0000767E0000}"/>
    <cellStyle name="40% - Accent3 8" xfId="15717" hidden="1" xr:uid="{00000000-0005-0000-0000-0000777E0000}"/>
    <cellStyle name="40% - Accent3 8" xfId="15309" hidden="1" xr:uid="{00000000-0005-0000-0000-0000787E0000}"/>
    <cellStyle name="40% - Accent3 8" xfId="15700" hidden="1" xr:uid="{00000000-0005-0000-0000-0000797E0000}"/>
    <cellStyle name="40% - Accent3 8" xfId="15911" hidden="1" xr:uid="{00000000-0005-0000-0000-00007A7E0000}"/>
    <cellStyle name="40% - Accent3 8" xfId="15989" hidden="1" xr:uid="{00000000-0005-0000-0000-00007B7E0000}"/>
    <cellStyle name="40% - Accent3 8" xfId="16063" hidden="1" xr:uid="{00000000-0005-0000-0000-00007C7E0000}"/>
    <cellStyle name="40% - Accent3 8" xfId="16248" hidden="1" xr:uid="{00000000-0005-0000-0000-00007D7E0000}"/>
    <cellStyle name="40% - Accent3 8" xfId="16326" hidden="1" xr:uid="{00000000-0005-0000-0000-00007E7E0000}"/>
    <cellStyle name="40% - Accent3 8" xfId="16400" hidden="1" xr:uid="{00000000-0005-0000-0000-00007F7E0000}"/>
    <cellStyle name="40% - Accent3 8" xfId="16585" hidden="1" xr:uid="{00000000-0005-0000-0000-0000807E0000}"/>
    <cellStyle name="40% - Accent3 8" xfId="16701" hidden="1" xr:uid="{00000000-0005-0000-0000-0000817E0000}"/>
    <cellStyle name="40% - Accent3 8" xfId="16690" hidden="1" xr:uid="{00000000-0005-0000-0000-0000827E0000}"/>
    <cellStyle name="40% - Accent3 8" xfId="16837" hidden="1" xr:uid="{00000000-0005-0000-0000-0000837E0000}"/>
    <cellStyle name="40% - Accent3 8" xfId="16915" hidden="1" xr:uid="{00000000-0005-0000-0000-0000847E0000}"/>
    <cellStyle name="40% - Accent3 8" xfId="17495" hidden="1" xr:uid="{00000000-0005-0000-0000-0000857E0000}"/>
    <cellStyle name="40% - Accent3 8" xfId="17576" hidden="1" xr:uid="{00000000-0005-0000-0000-0000867E0000}"/>
    <cellStyle name="40% - Accent3 8" xfId="17654" hidden="1" xr:uid="{00000000-0005-0000-0000-0000877E0000}"/>
    <cellStyle name="40% - Accent3 8" xfId="17403" hidden="1" xr:uid="{00000000-0005-0000-0000-0000887E0000}"/>
    <cellStyle name="40% - Accent3 8" xfId="17951" hidden="1" xr:uid="{00000000-0005-0000-0000-0000897E0000}"/>
    <cellStyle name="40% - Accent3 8" xfId="17479" hidden="1" xr:uid="{00000000-0005-0000-0000-00008A7E0000}"/>
    <cellStyle name="40% - Accent3 8" xfId="17927" hidden="1" xr:uid="{00000000-0005-0000-0000-00008B7E0000}"/>
    <cellStyle name="40% - Accent3 8" xfId="18171" hidden="1" xr:uid="{00000000-0005-0000-0000-00008C7E0000}"/>
    <cellStyle name="40% - Accent3 8" xfId="18249" hidden="1" xr:uid="{00000000-0005-0000-0000-00008D7E0000}"/>
    <cellStyle name="40% - Accent3 8" xfId="17205" hidden="1" xr:uid="{00000000-0005-0000-0000-00008E7E0000}"/>
    <cellStyle name="40% - Accent3 8" xfId="18509" hidden="1" xr:uid="{00000000-0005-0000-0000-00008F7E0000}"/>
    <cellStyle name="40% - Accent3 8" xfId="18101" hidden="1" xr:uid="{00000000-0005-0000-0000-0000907E0000}"/>
    <cellStyle name="40% - Accent3 8" xfId="18492" hidden="1" xr:uid="{00000000-0005-0000-0000-0000917E0000}"/>
    <cellStyle name="40% - Accent3 8" xfId="18703" hidden="1" xr:uid="{00000000-0005-0000-0000-0000927E0000}"/>
    <cellStyle name="40% - Accent3 8" xfId="18781" hidden="1" xr:uid="{00000000-0005-0000-0000-0000937E0000}"/>
    <cellStyle name="40% - Accent3 8" xfId="18855" hidden="1" xr:uid="{00000000-0005-0000-0000-0000947E0000}"/>
    <cellStyle name="40% - Accent3 8" xfId="19040" hidden="1" xr:uid="{00000000-0005-0000-0000-0000957E0000}"/>
    <cellStyle name="40% - Accent3 8" xfId="19118" hidden="1" xr:uid="{00000000-0005-0000-0000-0000967E0000}"/>
    <cellStyle name="40% - Accent3 8" xfId="19192" hidden="1" xr:uid="{00000000-0005-0000-0000-0000977E0000}"/>
    <cellStyle name="40% - Accent3 8" xfId="19377" hidden="1" xr:uid="{00000000-0005-0000-0000-0000987E0000}"/>
    <cellStyle name="40% - Accent3 8" xfId="13853" hidden="1" xr:uid="{00000000-0005-0000-0000-0000997E0000}"/>
    <cellStyle name="40% - Accent3 8" xfId="13864" hidden="1" xr:uid="{00000000-0005-0000-0000-00009A7E0000}"/>
    <cellStyle name="40% - Accent3 8" xfId="13717" hidden="1" xr:uid="{00000000-0005-0000-0000-00009B7E0000}"/>
    <cellStyle name="40% - Accent3 8" xfId="13634" hidden="1" xr:uid="{00000000-0005-0000-0000-00009C7E0000}"/>
    <cellStyle name="40% - Accent3 8" xfId="6514" hidden="1" xr:uid="{00000000-0005-0000-0000-00009D7E0000}"/>
    <cellStyle name="40% - Accent3 8" xfId="6366" hidden="1" xr:uid="{00000000-0005-0000-0000-00009E7E0000}"/>
    <cellStyle name="40% - Accent3 8" xfId="6134" hidden="1" xr:uid="{00000000-0005-0000-0000-00009F7E0000}"/>
    <cellStyle name="40% - Accent3 8" xfId="6739" hidden="1" xr:uid="{00000000-0005-0000-0000-0000A07E0000}"/>
    <cellStyle name="40% - Accent3 8" xfId="4897" hidden="1" xr:uid="{00000000-0005-0000-0000-0000A17E0000}"/>
    <cellStyle name="40% - Accent3 8" xfId="6536" hidden="1" xr:uid="{00000000-0005-0000-0000-0000A27E0000}"/>
    <cellStyle name="40% - Accent3 8" xfId="4936" hidden="1" xr:uid="{00000000-0005-0000-0000-0000A37E0000}"/>
    <cellStyle name="40% - Accent3 8" xfId="4248" hidden="1" xr:uid="{00000000-0005-0000-0000-0000A47E0000}"/>
    <cellStyle name="40% - Accent3 8" xfId="4061" hidden="1" xr:uid="{00000000-0005-0000-0000-0000A57E0000}"/>
    <cellStyle name="40% - Accent3 8" xfId="7188" hidden="1" xr:uid="{00000000-0005-0000-0000-0000A67E0000}"/>
    <cellStyle name="40% - Accent3 8" xfId="2996" hidden="1" xr:uid="{00000000-0005-0000-0000-0000A77E0000}"/>
    <cellStyle name="40% - Accent3 8" xfId="4445" hidden="1" xr:uid="{00000000-0005-0000-0000-0000A87E0000}"/>
    <cellStyle name="40% - Accent3 8" xfId="3133" hidden="1" xr:uid="{00000000-0005-0000-0000-0000A97E0000}"/>
    <cellStyle name="40% - Accent3 8" xfId="2457" hidden="1" xr:uid="{00000000-0005-0000-0000-0000AA7E0000}"/>
    <cellStyle name="40% - Accent3 8" xfId="2348" hidden="1" xr:uid="{00000000-0005-0000-0000-0000AB7E0000}"/>
    <cellStyle name="40% - Accent3 8" xfId="2101" hidden="1" xr:uid="{00000000-0005-0000-0000-0000AC7E0000}"/>
    <cellStyle name="40% - Accent3 8" xfId="1214" hidden="1" xr:uid="{00000000-0005-0000-0000-0000AD7E0000}"/>
    <cellStyle name="40% - Accent3 8" xfId="1064" hidden="1" xr:uid="{00000000-0005-0000-0000-0000AE7E0000}"/>
    <cellStyle name="40% - Accent3 8" xfId="901" hidden="1" xr:uid="{00000000-0005-0000-0000-0000AF7E0000}"/>
    <cellStyle name="40% - Accent3 8" xfId="19515" hidden="1" xr:uid="{00000000-0005-0000-0000-0000B07E0000}"/>
    <cellStyle name="40% - Accent3 8" xfId="19631" hidden="1" xr:uid="{00000000-0005-0000-0000-0000B17E0000}"/>
    <cellStyle name="40% - Accent3 8" xfId="19620" hidden="1" xr:uid="{00000000-0005-0000-0000-0000B27E0000}"/>
    <cellStyle name="40% - Accent3 8" xfId="19767" hidden="1" xr:uid="{00000000-0005-0000-0000-0000B37E0000}"/>
    <cellStyle name="40% - Accent3 8" xfId="19845" hidden="1" xr:uid="{00000000-0005-0000-0000-0000B47E0000}"/>
    <cellStyle name="40% - Accent3 8" xfId="20425" hidden="1" xr:uid="{00000000-0005-0000-0000-0000B57E0000}"/>
    <cellStyle name="40% - Accent3 8" xfId="20506" hidden="1" xr:uid="{00000000-0005-0000-0000-0000B67E0000}"/>
    <cellStyle name="40% - Accent3 8" xfId="20584" hidden="1" xr:uid="{00000000-0005-0000-0000-0000B77E0000}"/>
    <cellStyle name="40% - Accent3 8" xfId="20333" hidden="1" xr:uid="{00000000-0005-0000-0000-0000B87E0000}"/>
    <cellStyle name="40% - Accent3 8" xfId="20881" hidden="1" xr:uid="{00000000-0005-0000-0000-0000B97E0000}"/>
    <cellStyle name="40% - Accent3 8" xfId="20409" hidden="1" xr:uid="{00000000-0005-0000-0000-0000BA7E0000}"/>
    <cellStyle name="40% - Accent3 8" xfId="20857" hidden="1" xr:uid="{00000000-0005-0000-0000-0000BB7E0000}"/>
    <cellStyle name="40% - Accent3 8" xfId="21101" hidden="1" xr:uid="{00000000-0005-0000-0000-0000BC7E0000}"/>
    <cellStyle name="40% - Accent3 8" xfId="21179" hidden="1" xr:uid="{00000000-0005-0000-0000-0000BD7E0000}"/>
    <cellStyle name="40% - Accent3 8" xfId="20135" hidden="1" xr:uid="{00000000-0005-0000-0000-0000BE7E0000}"/>
    <cellStyle name="40% - Accent3 8" xfId="21439" hidden="1" xr:uid="{00000000-0005-0000-0000-0000BF7E0000}"/>
    <cellStyle name="40% - Accent3 8" xfId="21031" hidden="1" xr:uid="{00000000-0005-0000-0000-0000C07E0000}"/>
    <cellStyle name="40% - Accent3 8" xfId="21422" hidden="1" xr:uid="{00000000-0005-0000-0000-0000C17E0000}"/>
    <cellStyle name="40% - Accent3 8" xfId="21633" hidden="1" xr:uid="{00000000-0005-0000-0000-0000C27E0000}"/>
    <cellStyle name="40% - Accent3 8" xfId="21711" hidden="1" xr:uid="{00000000-0005-0000-0000-0000C37E0000}"/>
    <cellStyle name="40% - Accent3 8" xfId="21785" hidden="1" xr:uid="{00000000-0005-0000-0000-0000C47E0000}"/>
    <cellStyle name="40% - Accent3 8" xfId="21970" hidden="1" xr:uid="{00000000-0005-0000-0000-0000C57E0000}"/>
    <cellStyle name="40% - Accent3 8" xfId="22048" hidden="1" xr:uid="{00000000-0005-0000-0000-0000C67E0000}"/>
    <cellStyle name="40% - Accent3 8" xfId="22122" hidden="1" xr:uid="{00000000-0005-0000-0000-0000C77E0000}"/>
    <cellStyle name="40% - Accent3 8" xfId="22307" hidden="1" xr:uid="{00000000-0005-0000-0000-0000C87E0000}"/>
    <cellStyle name="40% - Accent3 8" xfId="22423" hidden="1" xr:uid="{00000000-0005-0000-0000-0000C97E0000}"/>
    <cellStyle name="40% - Accent3 8" xfId="22412" hidden="1" xr:uid="{00000000-0005-0000-0000-0000CA7E0000}"/>
    <cellStyle name="40% - Accent3 8" xfId="22559" hidden="1" xr:uid="{00000000-0005-0000-0000-0000CB7E0000}"/>
    <cellStyle name="40% - Accent3 8" xfId="22637" hidden="1" xr:uid="{00000000-0005-0000-0000-0000CC7E0000}"/>
    <cellStyle name="40% - Accent3 8" xfId="23217" hidden="1" xr:uid="{00000000-0005-0000-0000-0000CD7E0000}"/>
    <cellStyle name="40% - Accent3 8" xfId="23298" hidden="1" xr:uid="{00000000-0005-0000-0000-0000CE7E0000}"/>
    <cellStyle name="40% - Accent3 8" xfId="23376" hidden="1" xr:uid="{00000000-0005-0000-0000-0000CF7E0000}"/>
    <cellStyle name="40% - Accent3 8" xfId="23125" hidden="1" xr:uid="{00000000-0005-0000-0000-0000D07E0000}"/>
    <cellStyle name="40% - Accent3 8" xfId="23673" hidden="1" xr:uid="{00000000-0005-0000-0000-0000D17E0000}"/>
    <cellStyle name="40% - Accent3 8" xfId="23201" hidden="1" xr:uid="{00000000-0005-0000-0000-0000D27E0000}"/>
    <cellStyle name="40% - Accent3 8" xfId="23649" hidden="1" xr:uid="{00000000-0005-0000-0000-0000D37E0000}"/>
    <cellStyle name="40% - Accent3 8" xfId="23893" hidden="1" xr:uid="{00000000-0005-0000-0000-0000D47E0000}"/>
    <cellStyle name="40% - Accent3 8" xfId="23971" hidden="1" xr:uid="{00000000-0005-0000-0000-0000D57E0000}"/>
    <cellStyle name="40% - Accent3 8" xfId="22927" hidden="1" xr:uid="{00000000-0005-0000-0000-0000D67E0000}"/>
    <cellStyle name="40% - Accent3 8" xfId="24231" hidden="1" xr:uid="{00000000-0005-0000-0000-0000D77E0000}"/>
    <cellStyle name="40% - Accent3 8" xfId="23823" hidden="1" xr:uid="{00000000-0005-0000-0000-0000D87E0000}"/>
    <cellStyle name="40% - Accent3 8" xfId="24214" hidden="1" xr:uid="{00000000-0005-0000-0000-0000D97E0000}"/>
    <cellStyle name="40% - Accent3 8" xfId="24425" hidden="1" xr:uid="{00000000-0005-0000-0000-0000DA7E0000}"/>
    <cellStyle name="40% - Accent3 8" xfId="24503" hidden="1" xr:uid="{00000000-0005-0000-0000-0000DB7E0000}"/>
    <cellStyle name="40% - Accent3 8" xfId="24577" hidden="1" xr:uid="{00000000-0005-0000-0000-0000DC7E0000}"/>
    <cellStyle name="40% - Accent3 8" xfId="24762" hidden="1" xr:uid="{00000000-0005-0000-0000-0000DD7E0000}"/>
    <cellStyle name="40% - Accent3 8" xfId="24840" hidden="1" xr:uid="{00000000-0005-0000-0000-0000DE7E0000}"/>
    <cellStyle name="40% - Accent3 8" xfId="24914" hidden="1" xr:uid="{00000000-0005-0000-0000-0000DF7E0000}"/>
    <cellStyle name="40% - Accent3 8" xfId="25099" hidden="1" xr:uid="{00000000-0005-0000-0000-0000E07E0000}"/>
    <cellStyle name="40% - Accent3 8" xfId="25226" hidden="1" xr:uid="{00000000-0005-0000-0000-0000E17E0000}"/>
    <cellStyle name="40% - Accent3 8" xfId="25215" hidden="1" xr:uid="{00000000-0005-0000-0000-0000E27E0000}"/>
    <cellStyle name="40% - Accent3 8" xfId="25366" hidden="1" xr:uid="{00000000-0005-0000-0000-0000E37E0000}"/>
    <cellStyle name="40% - Accent3 8" xfId="25531" hidden="1" xr:uid="{00000000-0005-0000-0000-0000E47E0000}"/>
    <cellStyle name="40% - Accent3 8" xfId="26931" hidden="1" xr:uid="{00000000-0005-0000-0000-0000E57E0000}"/>
    <cellStyle name="40% - Accent3 8" xfId="27090" hidden="1" xr:uid="{00000000-0005-0000-0000-0000E67E0000}"/>
    <cellStyle name="40% - Accent3 8" xfId="27242" hidden="1" xr:uid="{00000000-0005-0000-0000-0000E77E0000}"/>
    <cellStyle name="40% - Accent3 8" xfId="26817" hidden="1" xr:uid="{00000000-0005-0000-0000-0000E87E0000}"/>
    <cellStyle name="40% - Accent3 8" xfId="28101" hidden="1" xr:uid="{00000000-0005-0000-0000-0000E97E0000}"/>
    <cellStyle name="40% - Accent3 8" xfId="26913" hidden="1" xr:uid="{00000000-0005-0000-0000-0000EA7E0000}"/>
    <cellStyle name="40% - Accent3 8" xfId="28065" hidden="1" xr:uid="{00000000-0005-0000-0000-0000EB7E0000}"/>
    <cellStyle name="40% - Accent3 8" xfId="28654" hidden="1" xr:uid="{00000000-0005-0000-0000-0000EC7E0000}"/>
    <cellStyle name="40% - Accent3 8" xfId="28789" hidden="1" xr:uid="{00000000-0005-0000-0000-0000ED7E0000}"/>
    <cellStyle name="40% - Accent3 8" xfId="26401" hidden="1" xr:uid="{00000000-0005-0000-0000-0000EE7E0000}"/>
    <cellStyle name="40% - Accent3 8" xfId="29742" hidden="1" xr:uid="{00000000-0005-0000-0000-0000EF7E0000}"/>
    <cellStyle name="40% - Accent3 8" xfId="28501" hidden="1" xr:uid="{00000000-0005-0000-0000-0000F07E0000}"/>
    <cellStyle name="40% - Accent3 8" xfId="29579" hidden="1" xr:uid="{00000000-0005-0000-0000-0000F17E0000}"/>
    <cellStyle name="40% - Accent3 8" xfId="30142" hidden="1" xr:uid="{00000000-0005-0000-0000-0000F27E0000}"/>
    <cellStyle name="40% - Accent3 8" xfId="30252" hidden="1" xr:uid="{00000000-0005-0000-0000-0000F37E0000}"/>
    <cellStyle name="40% - Accent3 8" xfId="30442" hidden="1" xr:uid="{00000000-0005-0000-0000-0000F47E0000}"/>
    <cellStyle name="40% - Accent3 8" xfId="31159" hidden="1" xr:uid="{00000000-0005-0000-0000-0000F57E0000}"/>
    <cellStyle name="40% - Accent3 8" xfId="31308" hidden="1" xr:uid="{00000000-0005-0000-0000-0000F67E0000}"/>
    <cellStyle name="40% - Accent3 8" xfId="31477" hidden="1" xr:uid="{00000000-0005-0000-0000-0000F77E0000}"/>
    <cellStyle name="40% - Accent3 8" xfId="32155" hidden="1" xr:uid="{00000000-0005-0000-0000-0000F87E0000}"/>
    <cellStyle name="40% - Accent3 8" xfId="32882" hidden="1" xr:uid="{00000000-0005-0000-0000-0000F97E0000}"/>
    <cellStyle name="40% - Accent3 8" xfId="32871" hidden="1" xr:uid="{00000000-0005-0000-0000-0000FA7E0000}"/>
    <cellStyle name="40% - Accent3 8" xfId="33018" hidden="1" xr:uid="{00000000-0005-0000-0000-0000FB7E0000}"/>
    <cellStyle name="40% - Accent3 8" xfId="33096" hidden="1" xr:uid="{00000000-0005-0000-0000-0000FC7E0000}"/>
    <cellStyle name="40% - Accent3 8" xfId="33676" hidden="1" xr:uid="{00000000-0005-0000-0000-0000FD7E0000}"/>
    <cellStyle name="40% - Accent3 8" xfId="33757" hidden="1" xr:uid="{00000000-0005-0000-0000-0000FE7E0000}"/>
    <cellStyle name="40% - Accent3 8" xfId="33835" hidden="1" xr:uid="{00000000-0005-0000-0000-0000FF7E0000}"/>
    <cellStyle name="40% - Accent3 8" xfId="33584" hidden="1" xr:uid="{00000000-0005-0000-0000-0000007F0000}"/>
    <cellStyle name="40% - Accent3 8" xfId="34132" hidden="1" xr:uid="{00000000-0005-0000-0000-0000017F0000}"/>
    <cellStyle name="40% - Accent3 8" xfId="33660" hidden="1" xr:uid="{00000000-0005-0000-0000-0000027F0000}"/>
    <cellStyle name="40% - Accent3 8" xfId="34108" hidden="1" xr:uid="{00000000-0005-0000-0000-0000037F0000}"/>
    <cellStyle name="40% - Accent3 8" xfId="34352" hidden="1" xr:uid="{00000000-0005-0000-0000-0000047F0000}"/>
    <cellStyle name="40% - Accent3 8" xfId="34430" hidden="1" xr:uid="{00000000-0005-0000-0000-0000057F0000}"/>
    <cellStyle name="40% - Accent3 8" xfId="33386" hidden="1" xr:uid="{00000000-0005-0000-0000-0000067F0000}"/>
    <cellStyle name="40% - Accent3 8" xfId="34690" hidden="1" xr:uid="{00000000-0005-0000-0000-0000077F0000}"/>
    <cellStyle name="40% - Accent3 8" xfId="34282" hidden="1" xr:uid="{00000000-0005-0000-0000-0000087F0000}"/>
    <cellStyle name="40% - Accent3 8" xfId="34673" hidden="1" xr:uid="{00000000-0005-0000-0000-0000097F0000}"/>
    <cellStyle name="40% - Accent3 8" xfId="34884" hidden="1" xr:uid="{00000000-0005-0000-0000-00000A7F0000}"/>
    <cellStyle name="40% - Accent3 8" xfId="34962" hidden="1" xr:uid="{00000000-0005-0000-0000-00000B7F0000}"/>
    <cellStyle name="40% - Accent3 8" xfId="35036" hidden="1" xr:uid="{00000000-0005-0000-0000-00000C7F0000}"/>
    <cellStyle name="40% - Accent3 8" xfId="35221" hidden="1" xr:uid="{00000000-0005-0000-0000-00000D7F0000}"/>
    <cellStyle name="40% - Accent3 8" xfId="35299" hidden="1" xr:uid="{00000000-0005-0000-0000-00000E7F0000}"/>
    <cellStyle name="40% - Accent3 8" xfId="35373" hidden="1" xr:uid="{00000000-0005-0000-0000-00000F7F0000}"/>
    <cellStyle name="40% - Accent3 8" xfId="35558" hidden="1" xr:uid="{00000000-0005-0000-0000-0000107F0000}"/>
    <cellStyle name="40% - Accent3 8" xfId="35674" hidden="1" xr:uid="{00000000-0005-0000-0000-0000117F0000}"/>
    <cellStyle name="40% - Accent3 8" xfId="35663" hidden="1" xr:uid="{00000000-0005-0000-0000-0000127F0000}"/>
    <cellStyle name="40% - Accent3 8" xfId="35810" hidden="1" xr:uid="{00000000-0005-0000-0000-0000137F0000}"/>
    <cellStyle name="40% - Accent3 8" xfId="35888" hidden="1" xr:uid="{00000000-0005-0000-0000-0000147F0000}"/>
    <cellStyle name="40% - Accent3 8" xfId="36468" hidden="1" xr:uid="{00000000-0005-0000-0000-0000157F0000}"/>
    <cellStyle name="40% - Accent3 8" xfId="36549" hidden="1" xr:uid="{00000000-0005-0000-0000-0000167F0000}"/>
    <cellStyle name="40% - Accent3 8" xfId="36627" hidden="1" xr:uid="{00000000-0005-0000-0000-0000177F0000}"/>
    <cellStyle name="40% - Accent3 8" xfId="36376" hidden="1" xr:uid="{00000000-0005-0000-0000-0000187F0000}"/>
    <cellStyle name="40% - Accent3 8" xfId="36924" hidden="1" xr:uid="{00000000-0005-0000-0000-0000197F0000}"/>
    <cellStyle name="40% - Accent3 8" xfId="36452" hidden="1" xr:uid="{00000000-0005-0000-0000-00001A7F0000}"/>
    <cellStyle name="40% - Accent3 8" xfId="36900" hidden="1" xr:uid="{00000000-0005-0000-0000-00001B7F0000}"/>
    <cellStyle name="40% - Accent3 8" xfId="37144" hidden="1" xr:uid="{00000000-0005-0000-0000-00001C7F0000}"/>
    <cellStyle name="40% - Accent3 8" xfId="37222" hidden="1" xr:uid="{00000000-0005-0000-0000-00001D7F0000}"/>
    <cellStyle name="40% - Accent3 8" xfId="36178" hidden="1" xr:uid="{00000000-0005-0000-0000-00001E7F0000}"/>
    <cellStyle name="40% - Accent3 8" xfId="37482" hidden="1" xr:uid="{00000000-0005-0000-0000-00001F7F0000}"/>
    <cellStyle name="40% - Accent3 8" xfId="37074" hidden="1" xr:uid="{00000000-0005-0000-0000-0000207F0000}"/>
    <cellStyle name="40% - Accent3 8" xfId="37465" hidden="1" xr:uid="{00000000-0005-0000-0000-0000217F0000}"/>
    <cellStyle name="40% - Accent3 8" xfId="37676" hidden="1" xr:uid="{00000000-0005-0000-0000-0000227F0000}"/>
    <cellStyle name="40% - Accent3 8" xfId="37754" hidden="1" xr:uid="{00000000-0005-0000-0000-0000237F0000}"/>
    <cellStyle name="40% - Accent3 8" xfId="37828" hidden="1" xr:uid="{00000000-0005-0000-0000-0000247F0000}"/>
    <cellStyle name="40% - Accent3 8" xfId="38013" hidden="1" xr:uid="{00000000-0005-0000-0000-0000257F0000}"/>
    <cellStyle name="40% - Accent3 8" xfId="38091" hidden="1" xr:uid="{00000000-0005-0000-0000-0000267F0000}"/>
    <cellStyle name="40% - Accent3 8" xfId="38165" hidden="1" xr:uid="{00000000-0005-0000-0000-0000277F0000}"/>
    <cellStyle name="40% - Accent3 8" xfId="38350" hidden="1" xr:uid="{00000000-0005-0000-0000-0000287F0000}"/>
    <cellStyle name="40% - Accent3 8" xfId="32721" hidden="1" xr:uid="{00000000-0005-0000-0000-0000297F0000}"/>
    <cellStyle name="40% - Accent3 8" xfId="32732" hidden="1" xr:uid="{00000000-0005-0000-0000-00002A7F0000}"/>
    <cellStyle name="40% - Accent3 8" xfId="32585" hidden="1" xr:uid="{00000000-0005-0000-0000-00002B7F0000}"/>
    <cellStyle name="40% - Accent3 8" xfId="32502" hidden="1" xr:uid="{00000000-0005-0000-0000-00002C7F0000}"/>
    <cellStyle name="40% - Accent3 8" xfId="30861" hidden="1" xr:uid="{00000000-0005-0000-0000-00002D7F0000}"/>
    <cellStyle name="40% - Accent3 8" xfId="30646" hidden="1" xr:uid="{00000000-0005-0000-0000-00002E7F0000}"/>
    <cellStyle name="40% - Accent3 8" xfId="30559" hidden="1" xr:uid="{00000000-0005-0000-0000-00002F7F0000}"/>
    <cellStyle name="40% - Accent3 8" xfId="31003" hidden="1" xr:uid="{00000000-0005-0000-0000-0000307F0000}"/>
    <cellStyle name="40% - Accent3 8" xfId="29611" hidden="1" xr:uid="{00000000-0005-0000-0000-0000317F0000}"/>
    <cellStyle name="40% - Accent3 8" xfId="30884" hidden="1" xr:uid="{00000000-0005-0000-0000-0000327F0000}"/>
    <cellStyle name="40% - Accent3 8" xfId="29761" hidden="1" xr:uid="{00000000-0005-0000-0000-0000337F0000}"/>
    <cellStyle name="40% - Accent3 8" xfId="28956" hidden="1" xr:uid="{00000000-0005-0000-0000-0000347F0000}"/>
    <cellStyle name="40% - Accent3 8" xfId="28783" hidden="1" xr:uid="{00000000-0005-0000-0000-0000357F0000}"/>
    <cellStyle name="40% - Accent3 8" xfId="31695" hidden="1" xr:uid="{00000000-0005-0000-0000-0000367F0000}"/>
    <cellStyle name="40% - Accent3 8" xfId="28043" hidden="1" xr:uid="{00000000-0005-0000-0000-0000377F0000}"/>
    <cellStyle name="40% - Accent3 8" xfId="29181" hidden="1" xr:uid="{00000000-0005-0000-0000-0000387F0000}"/>
    <cellStyle name="40% - Accent3 8" xfId="28069" hidden="1" xr:uid="{00000000-0005-0000-0000-0000397F0000}"/>
    <cellStyle name="40% - Accent3 8" xfId="27282" hidden="1" xr:uid="{00000000-0005-0000-0000-00003A7F0000}"/>
    <cellStyle name="40% - Accent3 8" xfId="27098" hidden="1" xr:uid="{00000000-0005-0000-0000-00003B7F0000}"/>
    <cellStyle name="40% - Accent3 8" xfId="26935" hidden="1" xr:uid="{00000000-0005-0000-0000-00003C7F0000}"/>
    <cellStyle name="40% - Accent3 8" xfId="26220" hidden="1" xr:uid="{00000000-0005-0000-0000-00003D7F0000}"/>
    <cellStyle name="40% - Accent3 8" xfId="26090" hidden="1" xr:uid="{00000000-0005-0000-0000-00003E7F0000}"/>
    <cellStyle name="40% - Accent3 8" xfId="25872" hidden="1" xr:uid="{00000000-0005-0000-0000-00003F7F0000}"/>
    <cellStyle name="40% - Accent3 8" xfId="38495" hidden="1" xr:uid="{00000000-0005-0000-0000-0000407F0000}"/>
    <cellStyle name="40% - Accent3 8" xfId="39037" hidden="1" xr:uid="{00000000-0005-0000-0000-0000417F0000}"/>
    <cellStyle name="40% - Accent3 8" xfId="39026" hidden="1" xr:uid="{00000000-0005-0000-0000-0000427F0000}"/>
    <cellStyle name="40% - Accent3 8" xfId="39173" hidden="1" xr:uid="{00000000-0005-0000-0000-0000437F0000}"/>
    <cellStyle name="40% - Accent3 8" xfId="39251" hidden="1" xr:uid="{00000000-0005-0000-0000-0000447F0000}"/>
    <cellStyle name="40% - Accent3 8" xfId="39831" hidden="1" xr:uid="{00000000-0005-0000-0000-0000457F0000}"/>
    <cellStyle name="40% - Accent3 8" xfId="39912" hidden="1" xr:uid="{00000000-0005-0000-0000-0000467F0000}"/>
    <cellStyle name="40% - Accent3 8" xfId="39990" hidden="1" xr:uid="{00000000-0005-0000-0000-0000477F0000}"/>
    <cellStyle name="40% - Accent3 8" xfId="39739" hidden="1" xr:uid="{00000000-0005-0000-0000-0000487F0000}"/>
    <cellStyle name="40% - Accent3 8" xfId="40287" hidden="1" xr:uid="{00000000-0005-0000-0000-0000497F0000}"/>
    <cellStyle name="40% - Accent3 8" xfId="39815" hidden="1" xr:uid="{00000000-0005-0000-0000-00004A7F0000}"/>
    <cellStyle name="40% - Accent3 8" xfId="40263" hidden="1" xr:uid="{00000000-0005-0000-0000-00004B7F0000}"/>
    <cellStyle name="40% - Accent3 8" xfId="40507" hidden="1" xr:uid="{00000000-0005-0000-0000-00004C7F0000}"/>
    <cellStyle name="40% - Accent3 8" xfId="40585" hidden="1" xr:uid="{00000000-0005-0000-0000-00004D7F0000}"/>
    <cellStyle name="40% - Accent3 8" xfId="39541" hidden="1" xr:uid="{00000000-0005-0000-0000-00004E7F0000}"/>
    <cellStyle name="40% - Accent3 8" xfId="40845" hidden="1" xr:uid="{00000000-0005-0000-0000-00004F7F0000}"/>
    <cellStyle name="40% - Accent3 8" xfId="40437" hidden="1" xr:uid="{00000000-0005-0000-0000-0000507F0000}"/>
    <cellStyle name="40% - Accent3 8" xfId="40828" hidden="1" xr:uid="{00000000-0005-0000-0000-0000517F0000}"/>
    <cellStyle name="40% - Accent3 8" xfId="41039" hidden="1" xr:uid="{00000000-0005-0000-0000-0000527F0000}"/>
    <cellStyle name="40% - Accent3 8" xfId="41117" hidden="1" xr:uid="{00000000-0005-0000-0000-0000537F0000}"/>
    <cellStyle name="40% - Accent3 8" xfId="41191" hidden="1" xr:uid="{00000000-0005-0000-0000-0000547F0000}"/>
    <cellStyle name="40% - Accent3 8" xfId="41376" hidden="1" xr:uid="{00000000-0005-0000-0000-0000557F0000}"/>
    <cellStyle name="40% - Accent3 8" xfId="41454" hidden="1" xr:uid="{00000000-0005-0000-0000-0000567F0000}"/>
    <cellStyle name="40% - Accent3 8" xfId="41528" hidden="1" xr:uid="{00000000-0005-0000-0000-0000577F0000}"/>
    <cellStyle name="40% - Accent3 8" xfId="41713" hidden="1" xr:uid="{00000000-0005-0000-0000-0000587F0000}"/>
    <cellStyle name="40% - Accent3 8" xfId="41829" hidden="1" xr:uid="{00000000-0005-0000-0000-0000597F0000}"/>
    <cellStyle name="40% - Accent3 8" xfId="41818" hidden="1" xr:uid="{00000000-0005-0000-0000-00005A7F0000}"/>
    <cellStyle name="40% - Accent3 8" xfId="41965" hidden="1" xr:uid="{00000000-0005-0000-0000-00005B7F0000}"/>
    <cellStyle name="40% - Accent3 8" xfId="42043" hidden="1" xr:uid="{00000000-0005-0000-0000-00005C7F0000}"/>
    <cellStyle name="40% - Accent3 8" xfId="42623" hidden="1" xr:uid="{00000000-0005-0000-0000-00005D7F0000}"/>
    <cellStyle name="40% - Accent3 8" xfId="42704" hidden="1" xr:uid="{00000000-0005-0000-0000-00005E7F0000}"/>
    <cellStyle name="40% - Accent3 8" xfId="42782" hidden="1" xr:uid="{00000000-0005-0000-0000-00005F7F0000}"/>
    <cellStyle name="40% - Accent3 8" xfId="42531" hidden="1" xr:uid="{00000000-0005-0000-0000-0000607F0000}"/>
    <cellStyle name="40% - Accent3 8" xfId="43079" hidden="1" xr:uid="{00000000-0005-0000-0000-0000617F0000}"/>
    <cellStyle name="40% - Accent3 8" xfId="42607" hidden="1" xr:uid="{00000000-0005-0000-0000-0000627F0000}"/>
    <cellStyle name="40% - Accent3 8" xfId="43055" hidden="1" xr:uid="{00000000-0005-0000-0000-0000637F0000}"/>
    <cellStyle name="40% - Accent3 8" xfId="43299" hidden="1" xr:uid="{00000000-0005-0000-0000-0000647F0000}"/>
    <cellStyle name="40% - Accent3 8" xfId="43377" hidden="1" xr:uid="{00000000-0005-0000-0000-0000657F0000}"/>
    <cellStyle name="40% - Accent3 8" xfId="42333" hidden="1" xr:uid="{00000000-0005-0000-0000-0000667F0000}"/>
    <cellStyle name="40% - Accent3 8" xfId="43637" hidden="1" xr:uid="{00000000-0005-0000-0000-0000677F0000}"/>
    <cellStyle name="40% - Accent3 8" xfId="43229" hidden="1" xr:uid="{00000000-0005-0000-0000-0000687F0000}"/>
    <cellStyle name="40% - Accent3 8" xfId="43620" hidden="1" xr:uid="{00000000-0005-0000-0000-0000697F0000}"/>
    <cellStyle name="40% - Accent3 8" xfId="43831" hidden="1" xr:uid="{00000000-0005-0000-0000-00006A7F0000}"/>
    <cellStyle name="40% - Accent3 8" xfId="43909" hidden="1" xr:uid="{00000000-0005-0000-0000-00006B7F0000}"/>
    <cellStyle name="40% - Accent3 8" xfId="43983" hidden="1" xr:uid="{00000000-0005-0000-0000-00006C7F0000}"/>
    <cellStyle name="40% - Accent3 8" xfId="44168" hidden="1" xr:uid="{00000000-0005-0000-0000-00006D7F0000}"/>
    <cellStyle name="40% - Accent3 8" xfId="44246" hidden="1" xr:uid="{00000000-0005-0000-0000-00006E7F0000}"/>
    <cellStyle name="40% - Accent3 8" xfId="44320" hidden="1" xr:uid="{00000000-0005-0000-0000-00006F7F0000}"/>
    <cellStyle name="40% - Accent3 8" xfId="44505" hidden="1" xr:uid="{00000000-0005-0000-0000-0000707F0000}"/>
    <cellStyle name="40% - Accent3 8" xfId="38981" hidden="1" xr:uid="{00000000-0005-0000-0000-0000717F0000}"/>
    <cellStyle name="40% - Accent3 8" xfId="38992" hidden="1" xr:uid="{00000000-0005-0000-0000-0000727F0000}"/>
    <cellStyle name="40% - Accent3 8" xfId="38845" hidden="1" xr:uid="{00000000-0005-0000-0000-0000737F0000}"/>
    <cellStyle name="40% - Accent3 8" xfId="38762" hidden="1" xr:uid="{00000000-0005-0000-0000-0000747F0000}"/>
    <cellStyle name="40% - Accent3 8" xfId="31642" hidden="1" xr:uid="{00000000-0005-0000-0000-0000757F0000}"/>
    <cellStyle name="40% - Accent3 8" xfId="31494" hidden="1" xr:uid="{00000000-0005-0000-0000-0000767F0000}"/>
    <cellStyle name="40% - Accent3 8" xfId="31262" hidden="1" xr:uid="{00000000-0005-0000-0000-0000777F0000}"/>
    <cellStyle name="40% - Accent3 8" xfId="31867" hidden="1" xr:uid="{00000000-0005-0000-0000-0000787F0000}"/>
    <cellStyle name="40% - Accent3 8" xfId="30025" hidden="1" xr:uid="{00000000-0005-0000-0000-0000797F0000}"/>
    <cellStyle name="40% - Accent3 8" xfId="31664" hidden="1" xr:uid="{00000000-0005-0000-0000-00007A7F0000}"/>
    <cellStyle name="40% - Accent3 8" xfId="30064" hidden="1" xr:uid="{00000000-0005-0000-0000-00007B7F0000}"/>
    <cellStyle name="40% - Accent3 8" xfId="29376" hidden="1" xr:uid="{00000000-0005-0000-0000-00007C7F0000}"/>
    <cellStyle name="40% - Accent3 8" xfId="29189" hidden="1" xr:uid="{00000000-0005-0000-0000-00007D7F0000}"/>
    <cellStyle name="40% - Accent3 8" xfId="32316" hidden="1" xr:uid="{00000000-0005-0000-0000-00007E7F0000}"/>
    <cellStyle name="40% - Accent3 8" xfId="28124" hidden="1" xr:uid="{00000000-0005-0000-0000-00007F7F0000}"/>
    <cellStyle name="40% - Accent3 8" xfId="29573" hidden="1" xr:uid="{00000000-0005-0000-0000-0000807F0000}"/>
    <cellStyle name="40% - Accent3 8" xfId="28261" hidden="1" xr:uid="{00000000-0005-0000-0000-0000817F0000}"/>
    <cellStyle name="40% - Accent3 8" xfId="27585" hidden="1" xr:uid="{00000000-0005-0000-0000-0000827F0000}"/>
    <cellStyle name="40% - Accent3 8" xfId="27476" hidden="1" xr:uid="{00000000-0005-0000-0000-0000837F0000}"/>
    <cellStyle name="40% - Accent3 8" xfId="27229" hidden="1" xr:uid="{00000000-0005-0000-0000-0000847F0000}"/>
    <cellStyle name="40% - Accent3 8" xfId="26342" hidden="1" xr:uid="{00000000-0005-0000-0000-0000857F0000}"/>
    <cellStyle name="40% - Accent3 8" xfId="26192" hidden="1" xr:uid="{00000000-0005-0000-0000-0000867F0000}"/>
    <cellStyle name="40% - Accent3 8" xfId="26029" hidden="1" xr:uid="{00000000-0005-0000-0000-0000877F0000}"/>
    <cellStyle name="40% - Accent3 8" xfId="44643" hidden="1" xr:uid="{00000000-0005-0000-0000-0000887F0000}"/>
    <cellStyle name="40% - Accent3 8" xfId="44759" hidden="1" xr:uid="{00000000-0005-0000-0000-0000897F0000}"/>
    <cellStyle name="40% - Accent3 8" xfId="44748" hidden="1" xr:uid="{00000000-0005-0000-0000-00008A7F0000}"/>
    <cellStyle name="40% - Accent3 8" xfId="44895" hidden="1" xr:uid="{00000000-0005-0000-0000-00008B7F0000}"/>
    <cellStyle name="40% - Accent3 8" xfId="44973" hidden="1" xr:uid="{00000000-0005-0000-0000-00008C7F0000}"/>
    <cellStyle name="40% - Accent3 8" xfId="45553" hidden="1" xr:uid="{00000000-0005-0000-0000-00008D7F0000}"/>
    <cellStyle name="40% - Accent3 8" xfId="45634" hidden="1" xr:uid="{00000000-0005-0000-0000-00008E7F0000}"/>
    <cellStyle name="40% - Accent3 8" xfId="45712" hidden="1" xr:uid="{00000000-0005-0000-0000-00008F7F0000}"/>
    <cellStyle name="40% - Accent3 8" xfId="45461" hidden="1" xr:uid="{00000000-0005-0000-0000-0000907F0000}"/>
    <cellStyle name="40% - Accent3 8" xfId="46009" hidden="1" xr:uid="{00000000-0005-0000-0000-0000917F0000}"/>
    <cellStyle name="40% - Accent3 8" xfId="45537" hidden="1" xr:uid="{00000000-0005-0000-0000-0000927F0000}"/>
    <cellStyle name="40% - Accent3 8" xfId="45985" hidden="1" xr:uid="{00000000-0005-0000-0000-0000937F0000}"/>
    <cellStyle name="40% - Accent3 8" xfId="46229" hidden="1" xr:uid="{00000000-0005-0000-0000-0000947F0000}"/>
    <cellStyle name="40% - Accent3 8" xfId="46307" hidden="1" xr:uid="{00000000-0005-0000-0000-0000957F0000}"/>
    <cellStyle name="40% - Accent3 8" xfId="45263" hidden="1" xr:uid="{00000000-0005-0000-0000-0000967F0000}"/>
    <cellStyle name="40% - Accent3 8" xfId="46567" hidden="1" xr:uid="{00000000-0005-0000-0000-0000977F0000}"/>
    <cellStyle name="40% - Accent3 8" xfId="46159" hidden="1" xr:uid="{00000000-0005-0000-0000-0000987F0000}"/>
    <cellStyle name="40% - Accent3 8" xfId="46550" hidden="1" xr:uid="{00000000-0005-0000-0000-0000997F0000}"/>
    <cellStyle name="40% - Accent3 8" xfId="46761" hidden="1" xr:uid="{00000000-0005-0000-0000-00009A7F0000}"/>
    <cellStyle name="40% - Accent3 8" xfId="46839" hidden="1" xr:uid="{00000000-0005-0000-0000-00009B7F0000}"/>
    <cellStyle name="40% - Accent3 8" xfId="46913" hidden="1" xr:uid="{00000000-0005-0000-0000-00009C7F0000}"/>
    <cellStyle name="40% - Accent3 8" xfId="47098" hidden="1" xr:uid="{00000000-0005-0000-0000-00009D7F0000}"/>
    <cellStyle name="40% - Accent3 8" xfId="47176" hidden="1" xr:uid="{00000000-0005-0000-0000-00009E7F0000}"/>
    <cellStyle name="40% - Accent3 8" xfId="47250" hidden="1" xr:uid="{00000000-0005-0000-0000-00009F7F0000}"/>
    <cellStyle name="40% - Accent3 8" xfId="47435" hidden="1" xr:uid="{00000000-0005-0000-0000-0000A07F0000}"/>
    <cellStyle name="40% - Accent3 8" xfId="47551" hidden="1" xr:uid="{00000000-0005-0000-0000-0000A17F0000}"/>
    <cellStyle name="40% - Accent3 8" xfId="47540" hidden="1" xr:uid="{00000000-0005-0000-0000-0000A27F0000}"/>
    <cellStyle name="40% - Accent3 8" xfId="47687" hidden="1" xr:uid="{00000000-0005-0000-0000-0000A37F0000}"/>
    <cellStyle name="40% - Accent3 8" xfId="47765" hidden="1" xr:uid="{00000000-0005-0000-0000-0000A47F0000}"/>
    <cellStyle name="40% - Accent3 8" xfId="48345" hidden="1" xr:uid="{00000000-0005-0000-0000-0000A57F0000}"/>
    <cellStyle name="40% - Accent3 8" xfId="48426" hidden="1" xr:uid="{00000000-0005-0000-0000-0000A67F0000}"/>
    <cellStyle name="40% - Accent3 8" xfId="48504" hidden="1" xr:uid="{00000000-0005-0000-0000-0000A77F0000}"/>
    <cellStyle name="40% - Accent3 8" xfId="48253" hidden="1" xr:uid="{00000000-0005-0000-0000-0000A87F0000}"/>
    <cellStyle name="40% - Accent3 8" xfId="48801" hidden="1" xr:uid="{00000000-0005-0000-0000-0000A97F0000}"/>
    <cellStyle name="40% - Accent3 8" xfId="48329" hidden="1" xr:uid="{00000000-0005-0000-0000-0000AA7F0000}"/>
    <cellStyle name="40% - Accent3 8" xfId="48777" hidden="1" xr:uid="{00000000-0005-0000-0000-0000AB7F0000}"/>
    <cellStyle name="40% - Accent3 8" xfId="49021" hidden="1" xr:uid="{00000000-0005-0000-0000-0000AC7F0000}"/>
    <cellStyle name="40% - Accent3 8" xfId="49099" hidden="1" xr:uid="{00000000-0005-0000-0000-0000AD7F0000}"/>
    <cellStyle name="40% - Accent3 8" xfId="48055" hidden="1" xr:uid="{00000000-0005-0000-0000-0000AE7F0000}"/>
    <cellStyle name="40% - Accent3 8" xfId="49359" hidden="1" xr:uid="{00000000-0005-0000-0000-0000AF7F0000}"/>
    <cellStyle name="40% - Accent3 8" xfId="48951" hidden="1" xr:uid="{00000000-0005-0000-0000-0000B07F0000}"/>
    <cellStyle name="40% - Accent3 8" xfId="49342" hidden="1" xr:uid="{00000000-0005-0000-0000-0000B17F0000}"/>
    <cellStyle name="40% - Accent3 8" xfId="49553" hidden="1" xr:uid="{00000000-0005-0000-0000-0000B27F0000}"/>
    <cellStyle name="40% - Accent3 8" xfId="49631" hidden="1" xr:uid="{00000000-0005-0000-0000-0000B37F0000}"/>
    <cellStyle name="40% - Accent3 8" xfId="49705" hidden="1" xr:uid="{00000000-0005-0000-0000-0000B47F0000}"/>
    <cellStyle name="40% - Accent3 8" xfId="49890" hidden="1" xr:uid="{00000000-0005-0000-0000-0000B57F0000}"/>
    <cellStyle name="40% - Accent3 8" xfId="49968" hidden="1" xr:uid="{00000000-0005-0000-0000-0000B67F0000}"/>
    <cellStyle name="40% - Accent3 8" xfId="50042" hidden="1" xr:uid="{00000000-0005-0000-0000-0000B77F0000}"/>
    <cellStyle name="40% - Accent3 8" xfId="50227" hidden="1" xr:uid="{00000000-0005-0000-0000-0000B87F0000}"/>
    <cellStyle name="40% - Accent3 9" xfId="111" hidden="1" xr:uid="{00000000-0005-0000-0000-0000B97F0000}"/>
    <cellStyle name="40% - Accent3 9" xfId="189" hidden="1" xr:uid="{00000000-0005-0000-0000-0000BA7F0000}"/>
    <cellStyle name="40% - Accent3 9" xfId="267" hidden="1" xr:uid="{00000000-0005-0000-0000-0000BB7F0000}"/>
    <cellStyle name="40% - Accent3 9" xfId="544" hidden="1" xr:uid="{00000000-0005-0000-0000-0000BC7F0000}"/>
    <cellStyle name="40% - Accent3 9" xfId="1904" hidden="1" xr:uid="{00000000-0005-0000-0000-0000BD7F0000}"/>
    <cellStyle name="40% - Accent3 9" xfId="2047" hidden="1" xr:uid="{00000000-0005-0000-0000-0000BE7F0000}"/>
    <cellStyle name="40% - Accent3 9" xfId="2217" hidden="1" xr:uid="{00000000-0005-0000-0000-0000BF7F0000}"/>
    <cellStyle name="40% - Accent3 9" xfId="2339" hidden="1" xr:uid="{00000000-0005-0000-0000-0000C07F0000}"/>
    <cellStyle name="40% - Accent3 9" xfId="1661" hidden="1" xr:uid="{00000000-0005-0000-0000-0000C17F0000}"/>
    <cellStyle name="40% - Accent3 9" xfId="1465" hidden="1" xr:uid="{00000000-0005-0000-0000-0000C27F0000}"/>
    <cellStyle name="40% - Accent3 9" xfId="3450" hidden="1" xr:uid="{00000000-0005-0000-0000-0000C37F0000}"/>
    <cellStyle name="40% - Accent3 9" xfId="3592" hidden="1" xr:uid="{00000000-0005-0000-0000-0000C47F0000}"/>
    <cellStyle name="40% - Accent3 9" xfId="3750" hidden="1" xr:uid="{00000000-0005-0000-0000-0000C57F0000}"/>
    <cellStyle name="40% - Accent3 9" xfId="3850" hidden="1" xr:uid="{00000000-0005-0000-0000-0000C67F0000}"/>
    <cellStyle name="40% - Accent3 9" xfId="2997" hidden="1" xr:uid="{00000000-0005-0000-0000-0000C77F0000}"/>
    <cellStyle name="40% - Accent3 9" xfId="1698" hidden="1" xr:uid="{00000000-0005-0000-0000-0000C87F0000}"/>
    <cellStyle name="40% - Accent3 9" xfId="4958" hidden="1" xr:uid="{00000000-0005-0000-0000-0000C97F0000}"/>
    <cellStyle name="40% - Accent3 9" xfId="5058" hidden="1" xr:uid="{00000000-0005-0000-0000-0000CA7F0000}"/>
    <cellStyle name="40% - Accent3 9" xfId="5251" hidden="1" xr:uid="{00000000-0005-0000-0000-0000CB7F0000}"/>
    <cellStyle name="40% - Accent3 9" xfId="5943" hidden="1" xr:uid="{00000000-0005-0000-0000-0000CC7F0000}"/>
    <cellStyle name="40% - Accent3 9" xfId="6096" hidden="1" xr:uid="{00000000-0005-0000-0000-0000CD7F0000}"/>
    <cellStyle name="40% - Accent3 9" xfId="6279" hidden="1" xr:uid="{00000000-0005-0000-0000-0000CE7F0000}"/>
    <cellStyle name="40% - Accent3 9" xfId="6965" hidden="1" xr:uid="{00000000-0005-0000-0000-0000CF7F0000}"/>
    <cellStyle name="40% - Accent3 9" xfId="7078" hidden="1" xr:uid="{00000000-0005-0000-0000-0000D07F0000}"/>
    <cellStyle name="40% - Accent3 9" xfId="7767" hidden="1" xr:uid="{00000000-0005-0000-0000-0000D17F0000}"/>
    <cellStyle name="40% - Accent3 9" xfId="7841" hidden="1" xr:uid="{00000000-0005-0000-0000-0000D27F0000}"/>
    <cellStyle name="40% - Accent3 9" xfId="7917" hidden="1" xr:uid="{00000000-0005-0000-0000-0000D37F0000}"/>
    <cellStyle name="40% - Accent3 9" xfId="7995" hidden="1" xr:uid="{00000000-0005-0000-0000-0000D47F0000}"/>
    <cellStyle name="40% - Accent3 9" xfId="8580" hidden="1" xr:uid="{00000000-0005-0000-0000-0000D57F0000}"/>
    <cellStyle name="40% - Accent3 9" xfId="8656" hidden="1" xr:uid="{00000000-0005-0000-0000-0000D67F0000}"/>
    <cellStyle name="40% - Accent3 9" xfId="8735" hidden="1" xr:uid="{00000000-0005-0000-0000-0000D77F0000}"/>
    <cellStyle name="40% - Accent3 9" xfId="8792" hidden="1" xr:uid="{00000000-0005-0000-0000-0000D87F0000}"/>
    <cellStyle name="40% - Accent3 9" xfId="8431" hidden="1" xr:uid="{00000000-0005-0000-0000-0000D97F0000}"/>
    <cellStyle name="40% - Accent3 9" xfId="8345" hidden="1" xr:uid="{00000000-0005-0000-0000-0000DA7F0000}"/>
    <cellStyle name="40% - Accent3 9" xfId="9175" hidden="1" xr:uid="{00000000-0005-0000-0000-0000DB7F0000}"/>
    <cellStyle name="40% - Accent3 9" xfId="9251" hidden="1" xr:uid="{00000000-0005-0000-0000-0000DC7F0000}"/>
    <cellStyle name="40% - Accent3 9" xfId="9329" hidden="1" xr:uid="{00000000-0005-0000-0000-0000DD7F0000}"/>
    <cellStyle name="40% - Accent3 9" xfId="9382" hidden="1" xr:uid="{00000000-0005-0000-0000-0000DE7F0000}"/>
    <cellStyle name="40% - Accent3 9" xfId="9019" hidden="1" xr:uid="{00000000-0005-0000-0000-0000DF7F0000}"/>
    <cellStyle name="40% - Accent3 9" xfId="8462" hidden="1" xr:uid="{00000000-0005-0000-0000-0000E07F0000}"/>
    <cellStyle name="40% - Accent3 9" xfId="9707" hidden="1" xr:uid="{00000000-0005-0000-0000-0000E17F0000}"/>
    <cellStyle name="40% - Accent3 9" xfId="9783" hidden="1" xr:uid="{00000000-0005-0000-0000-0000E27F0000}"/>
    <cellStyle name="40% - Accent3 9" xfId="9861" hidden="1" xr:uid="{00000000-0005-0000-0000-0000E37F0000}"/>
    <cellStyle name="40% - Accent3 9" xfId="10044" hidden="1" xr:uid="{00000000-0005-0000-0000-0000E47F0000}"/>
    <cellStyle name="40% - Accent3 9" xfId="10120" hidden="1" xr:uid="{00000000-0005-0000-0000-0000E57F0000}"/>
    <cellStyle name="40% - Accent3 9" xfId="10198" hidden="1" xr:uid="{00000000-0005-0000-0000-0000E67F0000}"/>
    <cellStyle name="40% - Accent3 9" xfId="10381" hidden="1" xr:uid="{00000000-0005-0000-0000-0000E77F0000}"/>
    <cellStyle name="40% - Accent3 9" xfId="10457" hidden="1" xr:uid="{00000000-0005-0000-0000-0000E87F0000}"/>
    <cellStyle name="40% - Accent3 9" xfId="10559" hidden="1" xr:uid="{00000000-0005-0000-0000-0000E97F0000}"/>
    <cellStyle name="40% - Accent3 9" xfId="10633" hidden="1" xr:uid="{00000000-0005-0000-0000-0000EA7F0000}"/>
    <cellStyle name="40% - Accent3 9" xfId="10709" hidden="1" xr:uid="{00000000-0005-0000-0000-0000EB7F0000}"/>
    <cellStyle name="40% - Accent3 9" xfId="10787" hidden="1" xr:uid="{00000000-0005-0000-0000-0000EC7F0000}"/>
    <cellStyle name="40% - Accent3 9" xfId="11372" hidden="1" xr:uid="{00000000-0005-0000-0000-0000ED7F0000}"/>
    <cellStyle name="40% - Accent3 9" xfId="11448" hidden="1" xr:uid="{00000000-0005-0000-0000-0000EE7F0000}"/>
    <cellStyle name="40% - Accent3 9" xfId="11527" hidden="1" xr:uid="{00000000-0005-0000-0000-0000EF7F0000}"/>
    <cellStyle name="40% - Accent3 9" xfId="11584" hidden="1" xr:uid="{00000000-0005-0000-0000-0000F07F0000}"/>
    <cellStyle name="40% - Accent3 9" xfId="11223" hidden="1" xr:uid="{00000000-0005-0000-0000-0000F17F0000}"/>
    <cellStyle name="40% - Accent3 9" xfId="11137" hidden="1" xr:uid="{00000000-0005-0000-0000-0000F27F0000}"/>
    <cellStyle name="40% - Accent3 9" xfId="11967" hidden="1" xr:uid="{00000000-0005-0000-0000-0000F37F0000}"/>
    <cellStyle name="40% - Accent3 9" xfId="12043" hidden="1" xr:uid="{00000000-0005-0000-0000-0000F47F0000}"/>
    <cellStyle name="40% - Accent3 9" xfId="12121" hidden="1" xr:uid="{00000000-0005-0000-0000-0000F57F0000}"/>
    <cellStyle name="40% - Accent3 9" xfId="12174" hidden="1" xr:uid="{00000000-0005-0000-0000-0000F67F0000}"/>
    <cellStyle name="40% - Accent3 9" xfId="11811" hidden="1" xr:uid="{00000000-0005-0000-0000-0000F77F0000}"/>
    <cellStyle name="40% - Accent3 9" xfId="11254" hidden="1" xr:uid="{00000000-0005-0000-0000-0000F87F0000}"/>
    <cellStyle name="40% - Accent3 9" xfId="12499" hidden="1" xr:uid="{00000000-0005-0000-0000-0000F97F0000}"/>
    <cellStyle name="40% - Accent3 9" xfId="12575" hidden="1" xr:uid="{00000000-0005-0000-0000-0000FA7F0000}"/>
    <cellStyle name="40% - Accent3 9" xfId="12653" hidden="1" xr:uid="{00000000-0005-0000-0000-0000FB7F0000}"/>
    <cellStyle name="40% - Accent3 9" xfId="12836" hidden="1" xr:uid="{00000000-0005-0000-0000-0000FC7F0000}"/>
    <cellStyle name="40% - Accent3 9" xfId="12912" hidden="1" xr:uid="{00000000-0005-0000-0000-0000FD7F0000}"/>
    <cellStyle name="40% - Accent3 9" xfId="12990" hidden="1" xr:uid="{00000000-0005-0000-0000-0000FE7F0000}"/>
    <cellStyle name="40% - Accent3 9" xfId="13173" hidden="1" xr:uid="{00000000-0005-0000-0000-0000FF7F0000}"/>
    <cellStyle name="40% - Accent3 9" xfId="13249" hidden="1" xr:uid="{00000000-0005-0000-0000-000000800000}"/>
    <cellStyle name="40% - Accent3 9" xfId="7580" hidden="1" xr:uid="{00000000-0005-0000-0000-000001800000}"/>
    <cellStyle name="40% - Accent3 9" xfId="7506" hidden="1" xr:uid="{00000000-0005-0000-0000-000002800000}"/>
    <cellStyle name="40% - Accent3 9" xfId="7428" hidden="1" xr:uid="{00000000-0005-0000-0000-000003800000}"/>
    <cellStyle name="40% - Accent3 9" xfId="7343" hidden="1" xr:uid="{00000000-0005-0000-0000-000004800000}"/>
    <cellStyle name="40% - Accent3 9" xfId="5575" hidden="1" xr:uid="{00000000-0005-0000-0000-000005800000}"/>
    <cellStyle name="40% - Accent3 9" xfId="5486" hidden="1" xr:uid="{00000000-0005-0000-0000-000006800000}"/>
    <cellStyle name="40% - Accent3 9" xfId="5395" hidden="1" xr:uid="{00000000-0005-0000-0000-000007800000}"/>
    <cellStyle name="40% - Accent3 9" xfId="5328" hidden="1" xr:uid="{00000000-0005-0000-0000-000008800000}"/>
    <cellStyle name="40% - Accent3 9" xfId="5938" hidden="1" xr:uid="{00000000-0005-0000-0000-000009800000}"/>
    <cellStyle name="40% - Accent3 9" xfId="6343" hidden="1" xr:uid="{00000000-0005-0000-0000-00000A800000}"/>
    <cellStyle name="40% - Accent3 9" xfId="3899" hidden="1" xr:uid="{00000000-0005-0000-0000-00000B800000}"/>
    <cellStyle name="40% - Accent3 9" xfId="3732" hidden="1" xr:uid="{00000000-0005-0000-0000-00000C800000}"/>
    <cellStyle name="40% - Accent3 9" xfId="3555" hidden="1" xr:uid="{00000000-0005-0000-0000-00000D800000}"/>
    <cellStyle name="40% - Accent3 9" xfId="3432" hidden="1" xr:uid="{00000000-0005-0000-0000-00000E800000}"/>
    <cellStyle name="40% - Accent3 9" xfId="4459" hidden="1" xr:uid="{00000000-0005-0000-0000-00000F800000}"/>
    <cellStyle name="40% - Accent3 9" xfId="5869" hidden="1" xr:uid="{00000000-0005-0000-0000-000010800000}"/>
    <cellStyle name="40% - Accent3 9" xfId="2283" hidden="1" xr:uid="{00000000-0005-0000-0000-000011800000}"/>
    <cellStyle name="40% - Accent3 9" xfId="2042" hidden="1" xr:uid="{00000000-0005-0000-0000-000012800000}"/>
    <cellStyle name="40% - Accent3 9" xfId="1870" hidden="1" xr:uid="{00000000-0005-0000-0000-000013800000}"/>
    <cellStyle name="40% - Accent3 9" xfId="1171" hidden="1" xr:uid="{00000000-0005-0000-0000-000014800000}"/>
    <cellStyle name="40% - Accent3 9" xfId="1034" hidden="1" xr:uid="{00000000-0005-0000-0000-000015800000}"/>
    <cellStyle name="40% - Accent3 9" xfId="893" hidden="1" xr:uid="{00000000-0005-0000-0000-000016800000}"/>
    <cellStyle name="40% - Accent3 9" xfId="13316" hidden="1" xr:uid="{00000000-0005-0000-0000-000017800000}"/>
    <cellStyle name="40% - Accent3 9" xfId="13396" hidden="1" xr:uid="{00000000-0005-0000-0000-000018800000}"/>
    <cellStyle name="40% - Accent3 9" xfId="13922" hidden="1" xr:uid="{00000000-0005-0000-0000-000019800000}"/>
    <cellStyle name="40% - Accent3 9" xfId="13996" hidden="1" xr:uid="{00000000-0005-0000-0000-00001A800000}"/>
    <cellStyle name="40% - Accent3 9" xfId="14072" hidden="1" xr:uid="{00000000-0005-0000-0000-00001B800000}"/>
    <cellStyle name="40% - Accent3 9" xfId="14150" hidden="1" xr:uid="{00000000-0005-0000-0000-00001C800000}"/>
    <cellStyle name="40% - Accent3 9" xfId="14735" hidden="1" xr:uid="{00000000-0005-0000-0000-00001D800000}"/>
    <cellStyle name="40% - Accent3 9" xfId="14811" hidden="1" xr:uid="{00000000-0005-0000-0000-00001E800000}"/>
    <cellStyle name="40% - Accent3 9" xfId="14890" hidden="1" xr:uid="{00000000-0005-0000-0000-00001F800000}"/>
    <cellStyle name="40% - Accent3 9" xfId="14947" hidden="1" xr:uid="{00000000-0005-0000-0000-000020800000}"/>
    <cellStyle name="40% - Accent3 9" xfId="14586" hidden="1" xr:uid="{00000000-0005-0000-0000-000021800000}"/>
    <cellStyle name="40% - Accent3 9" xfId="14500" hidden="1" xr:uid="{00000000-0005-0000-0000-000022800000}"/>
    <cellStyle name="40% - Accent3 9" xfId="15330" hidden="1" xr:uid="{00000000-0005-0000-0000-000023800000}"/>
    <cellStyle name="40% - Accent3 9" xfId="15406" hidden="1" xr:uid="{00000000-0005-0000-0000-000024800000}"/>
    <cellStyle name="40% - Accent3 9" xfId="15484" hidden="1" xr:uid="{00000000-0005-0000-0000-000025800000}"/>
    <cellStyle name="40% - Accent3 9" xfId="15537" hidden="1" xr:uid="{00000000-0005-0000-0000-000026800000}"/>
    <cellStyle name="40% - Accent3 9" xfId="15174" hidden="1" xr:uid="{00000000-0005-0000-0000-000027800000}"/>
    <cellStyle name="40% - Accent3 9" xfId="14617" hidden="1" xr:uid="{00000000-0005-0000-0000-000028800000}"/>
    <cellStyle name="40% - Accent3 9" xfId="15862" hidden="1" xr:uid="{00000000-0005-0000-0000-000029800000}"/>
    <cellStyle name="40% - Accent3 9" xfId="15938" hidden="1" xr:uid="{00000000-0005-0000-0000-00002A800000}"/>
    <cellStyle name="40% - Accent3 9" xfId="16016" hidden="1" xr:uid="{00000000-0005-0000-0000-00002B800000}"/>
    <cellStyle name="40% - Accent3 9" xfId="16199" hidden="1" xr:uid="{00000000-0005-0000-0000-00002C800000}"/>
    <cellStyle name="40% - Accent3 9" xfId="16275" hidden="1" xr:uid="{00000000-0005-0000-0000-00002D800000}"/>
    <cellStyle name="40% - Accent3 9" xfId="16353" hidden="1" xr:uid="{00000000-0005-0000-0000-00002E800000}"/>
    <cellStyle name="40% - Accent3 9" xfId="16536" hidden="1" xr:uid="{00000000-0005-0000-0000-00002F800000}"/>
    <cellStyle name="40% - Accent3 9" xfId="16612" hidden="1" xr:uid="{00000000-0005-0000-0000-000030800000}"/>
    <cellStyle name="40% - Accent3 9" xfId="16714" hidden="1" xr:uid="{00000000-0005-0000-0000-000031800000}"/>
    <cellStyle name="40% - Accent3 9" xfId="16788" hidden="1" xr:uid="{00000000-0005-0000-0000-000032800000}"/>
    <cellStyle name="40% - Accent3 9" xfId="16864" hidden="1" xr:uid="{00000000-0005-0000-0000-000033800000}"/>
    <cellStyle name="40% - Accent3 9" xfId="16942" hidden="1" xr:uid="{00000000-0005-0000-0000-000034800000}"/>
    <cellStyle name="40% - Accent3 9" xfId="17527" hidden="1" xr:uid="{00000000-0005-0000-0000-000035800000}"/>
    <cellStyle name="40% - Accent3 9" xfId="17603" hidden="1" xr:uid="{00000000-0005-0000-0000-000036800000}"/>
    <cellStyle name="40% - Accent3 9" xfId="17682" hidden="1" xr:uid="{00000000-0005-0000-0000-000037800000}"/>
    <cellStyle name="40% - Accent3 9" xfId="17739" hidden="1" xr:uid="{00000000-0005-0000-0000-000038800000}"/>
    <cellStyle name="40% - Accent3 9" xfId="17378" hidden="1" xr:uid="{00000000-0005-0000-0000-000039800000}"/>
    <cellStyle name="40% - Accent3 9" xfId="17292" hidden="1" xr:uid="{00000000-0005-0000-0000-00003A800000}"/>
    <cellStyle name="40% - Accent3 9" xfId="18122" hidden="1" xr:uid="{00000000-0005-0000-0000-00003B800000}"/>
    <cellStyle name="40% - Accent3 9" xfId="18198" hidden="1" xr:uid="{00000000-0005-0000-0000-00003C800000}"/>
    <cellStyle name="40% - Accent3 9" xfId="18276" hidden="1" xr:uid="{00000000-0005-0000-0000-00003D800000}"/>
    <cellStyle name="40% - Accent3 9" xfId="18329" hidden="1" xr:uid="{00000000-0005-0000-0000-00003E800000}"/>
    <cellStyle name="40% - Accent3 9" xfId="17966" hidden="1" xr:uid="{00000000-0005-0000-0000-00003F800000}"/>
    <cellStyle name="40% - Accent3 9" xfId="17409" hidden="1" xr:uid="{00000000-0005-0000-0000-000040800000}"/>
    <cellStyle name="40% - Accent3 9" xfId="18654" hidden="1" xr:uid="{00000000-0005-0000-0000-000041800000}"/>
    <cellStyle name="40% - Accent3 9" xfId="18730" hidden="1" xr:uid="{00000000-0005-0000-0000-000042800000}"/>
    <cellStyle name="40% - Accent3 9" xfId="18808" hidden="1" xr:uid="{00000000-0005-0000-0000-000043800000}"/>
    <cellStyle name="40% - Accent3 9" xfId="18991" hidden="1" xr:uid="{00000000-0005-0000-0000-000044800000}"/>
    <cellStyle name="40% - Accent3 9" xfId="19067" hidden="1" xr:uid="{00000000-0005-0000-0000-000045800000}"/>
    <cellStyle name="40% - Accent3 9" xfId="19145" hidden="1" xr:uid="{00000000-0005-0000-0000-000046800000}"/>
    <cellStyle name="40% - Accent3 9" xfId="19328" hidden="1" xr:uid="{00000000-0005-0000-0000-000047800000}"/>
    <cellStyle name="40% - Accent3 9" xfId="19404" hidden="1" xr:uid="{00000000-0005-0000-0000-000048800000}"/>
    <cellStyle name="40% - Accent3 9" xfId="13840" hidden="1" xr:uid="{00000000-0005-0000-0000-000049800000}"/>
    <cellStyle name="40% - Accent3 9" xfId="13766" hidden="1" xr:uid="{00000000-0005-0000-0000-00004A800000}"/>
    <cellStyle name="40% - Accent3 9" xfId="13688" hidden="1" xr:uid="{00000000-0005-0000-0000-00004B800000}"/>
    <cellStyle name="40% - Accent3 9" xfId="13603" hidden="1" xr:uid="{00000000-0005-0000-0000-00004C800000}"/>
    <cellStyle name="40% - Accent3 9" xfId="6436" hidden="1" xr:uid="{00000000-0005-0000-0000-00004D800000}"/>
    <cellStyle name="40% - Accent3 9" xfId="6245" hidden="1" xr:uid="{00000000-0005-0000-0000-00004E800000}"/>
    <cellStyle name="40% - Accent3 9" xfId="6010" hidden="1" xr:uid="{00000000-0005-0000-0000-00004F800000}"/>
    <cellStyle name="40% - Accent3 9" xfId="5858" hidden="1" xr:uid="{00000000-0005-0000-0000-000050800000}"/>
    <cellStyle name="40% - Accent3 9" xfId="6765" hidden="1" xr:uid="{00000000-0005-0000-0000-000051800000}"/>
    <cellStyle name="40% - Accent3 9" xfId="6968" hidden="1" xr:uid="{00000000-0005-0000-0000-000052800000}"/>
    <cellStyle name="40% - Accent3 9" xfId="4302" hidden="1" xr:uid="{00000000-0005-0000-0000-000053800000}"/>
    <cellStyle name="40% - Accent3 9" xfId="4117" hidden="1" xr:uid="{00000000-0005-0000-0000-000054800000}"/>
    <cellStyle name="40% - Accent3 9" xfId="4023" hidden="1" xr:uid="{00000000-0005-0000-0000-000055800000}"/>
    <cellStyle name="40% - Accent3 9" xfId="3949" hidden="1" xr:uid="{00000000-0005-0000-0000-000056800000}"/>
    <cellStyle name="40% - Accent3 9" xfId="4881" hidden="1" xr:uid="{00000000-0005-0000-0000-000057800000}"/>
    <cellStyle name="40% - Accent3 9" xfId="6733" hidden="1" xr:uid="{00000000-0005-0000-0000-000058800000}"/>
    <cellStyle name="40% - Accent3 9" xfId="2521" hidden="1" xr:uid="{00000000-0005-0000-0000-000059800000}"/>
    <cellStyle name="40% - Accent3 9" xfId="2416" hidden="1" xr:uid="{00000000-0005-0000-0000-00005A800000}"/>
    <cellStyle name="40% - Accent3 9" xfId="2282" hidden="1" xr:uid="{00000000-0005-0000-0000-00005B800000}"/>
    <cellStyle name="40% - Accent3 9" xfId="1263" hidden="1" xr:uid="{00000000-0005-0000-0000-00005C800000}"/>
    <cellStyle name="40% - Accent3 9" xfId="1179" hidden="1" xr:uid="{00000000-0005-0000-0000-00005D800000}"/>
    <cellStyle name="40% - Accent3 9" xfId="971" hidden="1" xr:uid="{00000000-0005-0000-0000-00005E800000}"/>
    <cellStyle name="40% - Accent3 9" xfId="7724" hidden="1" xr:uid="{00000000-0005-0000-0000-00005F800000}"/>
    <cellStyle name="40% - Accent3 9" xfId="19542" hidden="1" xr:uid="{00000000-0005-0000-0000-000060800000}"/>
    <cellStyle name="40% - Accent3 9" xfId="19644" hidden="1" xr:uid="{00000000-0005-0000-0000-000061800000}"/>
    <cellStyle name="40% - Accent3 9" xfId="19718" hidden="1" xr:uid="{00000000-0005-0000-0000-000062800000}"/>
    <cellStyle name="40% - Accent3 9" xfId="19794" hidden="1" xr:uid="{00000000-0005-0000-0000-000063800000}"/>
    <cellStyle name="40% - Accent3 9" xfId="19872" hidden="1" xr:uid="{00000000-0005-0000-0000-000064800000}"/>
    <cellStyle name="40% - Accent3 9" xfId="20457" hidden="1" xr:uid="{00000000-0005-0000-0000-000065800000}"/>
    <cellStyle name="40% - Accent3 9" xfId="20533" hidden="1" xr:uid="{00000000-0005-0000-0000-000066800000}"/>
    <cellStyle name="40% - Accent3 9" xfId="20612" hidden="1" xr:uid="{00000000-0005-0000-0000-000067800000}"/>
    <cellStyle name="40% - Accent3 9" xfId="20669" hidden="1" xr:uid="{00000000-0005-0000-0000-000068800000}"/>
    <cellStyle name="40% - Accent3 9" xfId="20308" hidden="1" xr:uid="{00000000-0005-0000-0000-000069800000}"/>
    <cellStyle name="40% - Accent3 9" xfId="20222" hidden="1" xr:uid="{00000000-0005-0000-0000-00006A800000}"/>
    <cellStyle name="40% - Accent3 9" xfId="21052" hidden="1" xr:uid="{00000000-0005-0000-0000-00006B800000}"/>
    <cellStyle name="40% - Accent3 9" xfId="21128" hidden="1" xr:uid="{00000000-0005-0000-0000-00006C800000}"/>
    <cellStyle name="40% - Accent3 9" xfId="21206" hidden="1" xr:uid="{00000000-0005-0000-0000-00006D800000}"/>
    <cellStyle name="40% - Accent3 9" xfId="21259" hidden="1" xr:uid="{00000000-0005-0000-0000-00006E800000}"/>
    <cellStyle name="40% - Accent3 9" xfId="20896" hidden="1" xr:uid="{00000000-0005-0000-0000-00006F800000}"/>
    <cellStyle name="40% - Accent3 9" xfId="20339" hidden="1" xr:uid="{00000000-0005-0000-0000-000070800000}"/>
    <cellStyle name="40% - Accent3 9" xfId="21584" hidden="1" xr:uid="{00000000-0005-0000-0000-000071800000}"/>
    <cellStyle name="40% - Accent3 9" xfId="21660" hidden="1" xr:uid="{00000000-0005-0000-0000-000072800000}"/>
    <cellStyle name="40% - Accent3 9" xfId="21738" hidden="1" xr:uid="{00000000-0005-0000-0000-000073800000}"/>
    <cellStyle name="40% - Accent3 9" xfId="21921" hidden="1" xr:uid="{00000000-0005-0000-0000-000074800000}"/>
    <cellStyle name="40% - Accent3 9" xfId="21997" hidden="1" xr:uid="{00000000-0005-0000-0000-000075800000}"/>
    <cellStyle name="40% - Accent3 9" xfId="22075" hidden="1" xr:uid="{00000000-0005-0000-0000-000076800000}"/>
    <cellStyle name="40% - Accent3 9" xfId="22258" hidden="1" xr:uid="{00000000-0005-0000-0000-000077800000}"/>
    <cellStyle name="40% - Accent3 9" xfId="22334" hidden="1" xr:uid="{00000000-0005-0000-0000-000078800000}"/>
    <cellStyle name="40% - Accent3 9" xfId="22436" hidden="1" xr:uid="{00000000-0005-0000-0000-000079800000}"/>
    <cellStyle name="40% - Accent3 9" xfId="22510" hidden="1" xr:uid="{00000000-0005-0000-0000-00007A800000}"/>
    <cellStyle name="40% - Accent3 9" xfId="22586" hidden="1" xr:uid="{00000000-0005-0000-0000-00007B800000}"/>
    <cellStyle name="40% - Accent3 9" xfId="22664" hidden="1" xr:uid="{00000000-0005-0000-0000-00007C800000}"/>
    <cellStyle name="40% - Accent3 9" xfId="23249" hidden="1" xr:uid="{00000000-0005-0000-0000-00007D800000}"/>
    <cellStyle name="40% - Accent3 9" xfId="23325" hidden="1" xr:uid="{00000000-0005-0000-0000-00007E800000}"/>
    <cellStyle name="40% - Accent3 9" xfId="23404" hidden="1" xr:uid="{00000000-0005-0000-0000-00007F800000}"/>
    <cellStyle name="40% - Accent3 9" xfId="23461" hidden="1" xr:uid="{00000000-0005-0000-0000-000080800000}"/>
    <cellStyle name="40% - Accent3 9" xfId="23100" hidden="1" xr:uid="{00000000-0005-0000-0000-000081800000}"/>
    <cellStyle name="40% - Accent3 9" xfId="23014" hidden="1" xr:uid="{00000000-0005-0000-0000-000082800000}"/>
    <cellStyle name="40% - Accent3 9" xfId="23844" hidden="1" xr:uid="{00000000-0005-0000-0000-000083800000}"/>
    <cellStyle name="40% - Accent3 9" xfId="23920" hidden="1" xr:uid="{00000000-0005-0000-0000-000084800000}"/>
    <cellStyle name="40% - Accent3 9" xfId="23998" hidden="1" xr:uid="{00000000-0005-0000-0000-000085800000}"/>
    <cellStyle name="40% - Accent3 9" xfId="24051" hidden="1" xr:uid="{00000000-0005-0000-0000-000086800000}"/>
    <cellStyle name="40% - Accent3 9" xfId="23688" hidden="1" xr:uid="{00000000-0005-0000-0000-000087800000}"/>
    <cellStyle name="40% - Accent3 9" xfId="23131" hidden="1" xr:uid="{00000000-0005-0000-0000-000088800000}"/>
    <cellStyle name="40% - Accent3 9" xfId="24376" hidden="1" xr:uid="{00000000-0005-0000-0000-000089800000}"/>
    <cellStyle name="40% - Accent3 9" xfId="24452" hidden="1" xr:uid="{00000000-0005-0000-0000-00008A800000}"/>
    <cellStyle name="40% - Accent3 9" xfId="24530" hidden="1" xr:uid="{00000000-0005-0000-0000-00008B800000}"/>
    <cellStyle name="40% - Accent3 9" xfId="24713" hidden="1" xr:uid="{00000000-0005-0000-0000-00008C800000}"/>
    <cellStyle name="40% - Accent3 9" xfId="24789" hidden="1" xr:uid="{00000000-0005-0000-0000-00008D800000}"/>
    <cellStyle name="40% - Accent3 9" xfId="24867" hidden="1" xr:uid="{00000000-0005-0000-0000-00008E800000}"/>
    <cellStyle name="40% - Accent3 9" xfId="25050" hidden="1" xr:uid="{00000000-0005-0000-0000-00008F800000}"/>
    <cellStyle name="40% - Accent3 9" xfId="25126" hidden="1" xr:uid="{00000000-0005-0000-0000-000090800000}"/>
    <cellStyle name="40% - Accent3 9" xfId="25239" hidden="1" xr:uid="{00000000-0005-0000-0000-000091800000}"/>
    <cellStyle name="40% - Accent3 9" xfId="25317" hidden="1" xr:uid="{00000000-0005-0000-0000-000092800000}"/>
    <cellStyle name="40% - Accent3 9" xfId="25395" hidden="1" xr:uid="{00000000-0005-0000-0000-000093800000}"/>
    <cellStyle name="40% - Accent3 9" xfId="25672" hidden="1" xr:uid="{00000000-0005-0000-0000-000094800000}"/>
    <cellStyle name="40% - Accent3 9" xfId="27032" hidden="1" xr:uid="{00000000-0005-0000-0000-000095800000}"/>
    <cellStyle name="40% - Accent3 9" xfId="27175" hidden="1" xr:uid="{00000000-0005-0000-0000-000096800000}"/>
    <cellStyle name="40% - Accent3 9" xfId="27345" hidden="1" xr:uid="{00000000-0005-0000-0000-000097800000}"/>
    <cellStyle name="40% - Accent3 9" xfId="27467" hidden="1" xr:uid="{00000000-0005-0000-0000-000098800000}"/>
    <cellStyle name="40% - Accent3 9" xfId="26789" hidden="1" xr:uid="{00000000-0005-0000-0000-000099800000}"/>
    <cellStyle name="40% - Accent3 9" xfId="26593" hidden="1" xr:uid="{00000000-0005-0000-0000-00009A800000}"/>
    <cellStyle name="40% - Accent3 9" xfId="28578" hidden="1" xr:uid="{00000000-0005-0000-0000-00009B800000}"/>
    <cellStyle name="40% - Accent3 9" xfId="28720" hidden="1" xr:uid="{00000000-0005-0000-0000-00009C800000}"/>
    <cellStyle name="40% - Accent3 9" xfId="28878" hidden="1" xr:uid="{00000000-0005-0000-0000-00009D800000}"/>
    <cellStyle name="40% - Accent3 9" xfId="28978" hidden="1" xr:uid="{00000000-0005-0000-0000-00009E800000}"/>
    <cellStyle name="40% - Accent3 9" xfId="28125" hidden="1" xr:uid="{00000000-0005-0000-0000-00009F800000}"/>
    <cellStyle name="40% - Accent3 9" xfId="26826" hidden="1" xr:uid="{00000000-0005-0000-0000-0000A0800000}"/>
    <cellStyle name="40% - Accent3 9" xfId="30086" hidden="1" xr:uid="{00000000-0005-0000-0000-0000A1800000}"/>
    <cellStyle name="40% - Accent3 9" xfId="30186" hidden="1" xr:uid="{00000000-0005-0000-0000-0000A2800000}"/>
    <cellStyle name="40% - Accent3 9" xfId="30379" hidden="1" xr:uid="{00000000-0005-0000-0000-0000A3800000}"/>
    <cellStyle name="40% - Accent3 9" xfId="31071" hidden="1" xr:uid="{00000000-0005-0000-0000-0000A4800000}"/>
    <cellStyle name="40% - Accent3 9" xfId="31224" hidden="1" xr:uid="{00000000-0005-0000-0000-0000A5800000}"/>
    <cellStyle name="40% - Accent3 9" xfId="31407" hidden="1" xr:uid="{00000000-0005-0000-0000-0000A6800000}"/>
    <cellStyle name="40% - Accent3 9" xfId="32093" hidden="1" xr:uid="{00000000-0005-0000-0000-0000A7800000}"/>
    <cellStyle name="40% - Accent3 9" xfId="32206" hidden="1" xr:uid="{00000000-0005-0000-0000-0000A8800000}"/>
    <cellStyle name="40% - Accent3 9" xfId="32895" hidden="1" xr:uid="{00000000-0005-0000-0000-0000A9800000}"/>
    <cellStyle name="40% - Accent3 9" xfId="32969" hidden="1" xr:uid="{00000000-0005-0000-0000-0000AA800000}"/>
    <cellStyle name="40% - Accent3 9" xfId="33045" hidden="1" xr:uid="{00000000-0005-0000-0000-0000AB800000}"/>
    <cellStyle name="40% - Accent3 9" xfId="33123" hidden="1" xr:uid="{00000000-0005-0000-0000-0000AC800000}"/>
    <cellStyle name="40% - Accent3 9" xfId="33708" hidden="1" xr:uid="{00000000-0005-0000-0000-0000AD800000}"/>
    <cellStyle name="40% - Accent3 9" xfId="33784" hidden="1" xr:uid="{00000000-0005-0000-0000-0000AE800000}"/>
    <cellStyle name="40% - Accent3 9" xfId="33863" hidden="1" xr:uid="{00000000-0005-0000-0000-0000AF800000}"/>
    <cellStyle name="40% - Accent3 9" xfId="33920" hidden="1" xr:uid="{00000000-0005-0000-0000-0000B0800000}"/>
    <cellStyle name="40% - Accent3 9" xfId="33559" hidden="1" xr:uid="{00000000-0005-0000-0000-0000B1800000}"/>
    <cellStyle name="40% - Accent3 9" xfId="33473" hidden="1" xr:uid="{00000000-0005-0000-0000-0000B2800000}"/>
    <cellStyle name="40% - Accent3 9" xfId="34303" hidden="1" xr:uid="{00000000-0005-0000-0000-0000B3800000}"/>
    <cellStyle name="40% - Accent3 9" xfId="34379" hidden="1" xr:uid="{00000000-0005-0000-0000-0000B4800000}"/>
    <cellStyle name="40% - Accent3 9" xfId="34457" hidden="1" xr:uid="{00000000-0005-0000-0000-0000B5800000}"/>
    <cellStyle name="40% - Accent3 9" xfId="34510" hidden="1" xr:uid="{00000000-0005-0000-0000-0000B6800000}"/>
    <cellStyle name="40% - Accent3 9" xfId="34147" hidden="1" xr:uid="{00000000-0005-0000-0000-0000B7800000}"/>
    <cellStyle name="40% - Accent3 9" xfId="33590" hidden="1" xr:uid="{00000000-0005-0000-0000-0000B8800000}"/>
    <cellStyle name="40% - Accent3 9" xfId="34835" hidden="1" xr:uid="{00000000-0005-0000-0000-0000B9800000}"/>
    <cellStyle name="40% - Accent3 9" xfId="34911" hidden="1" xr:uid="{00000000-0005-0000-0000-0000BA800000}"/>
    <cellStyle name="40% - Accent3 9" xfId="34989" hidden="1" xr:uid="{00000000-0005-0000-0000-0000BB800000}"/>
    <cellStyle name="40% - Accent3 9" xfId="35172" hidden="1" xr:uid="{00000000-0005-0000-0000-0000BC800000}"/>
    <cellStyle name="40% - Accent3 9" xfId="35248" hidden="1" xr:uid="{00000000-0005-0000-0000-0000BD800000}"/>
    <cellStyle name="40% - Accent3 9" xfId="35326" hidden="1" xr:uid="{00000000-0005-0000-0000-0000BE800000}"/>
    <cellStyle name="40% - Accent3 9" xfId="35509" hidden="1" xr:uid="{00000000-0005-0000-0000-0000BF800000}"/>
    <cellStyle name="40% - Accent3 9" xfId="35585" hidden="1" xr:uid="{00000000-0005-0000-0000-0000C0800000}"/>
    <cellStyle name="40% - Accent3 9" xfId="35687" hidden="1" xr:uid="{00000000-0005-0000-0000-0000C1800000}"/>
    <cellStyle name="40% - Accent3 9" xfId="35761" hidden="1" xr:uid="{00000000-0005-0000-0000-0000C2800000}"/>
    <cellStyle name="40% - Accent3 9" xfId="35837" hidden="1" xr:uid="{00000000-0005-0000-0000-0000C3800000}"/>
    <cellStyle name="40% - Accent3 9" xfId="35915" hidden="1" xr:uid="{00000000-0005-0000-0000-0000C4800000}"/>
    <cellStyle name="40% - Accent3 9" xfId="36500" hidden="1" xr:uid="{00000000-0005-0000-0000-0000C5800000}"/>
    <cellStyle name="40% - Accent3 9" xfId="36576" hidden="1" xr:uid="{00000000-0005-0000-0000-0000C6800000}"/>
    <cellStyle name="40% - Accent3 9" xfId="36655" hidden="1" xr:uid="{00000000-0005-0000-0000-0000C7800000}"/>
    <cellStyle name="40% - Accent3 9" xfId="36712" hidden="1" xr:uid="{00000000-0005-0000-0000-0000C8800000}"/>
    <cellStyle name="40% - Accent3 9" xfId="36351" hidden="1" xr:uid="{00000000-0005-0000-0000-0000C9800000}"/>
    <cellStyle name="40% - Accent3 9" xfId="36265" hidden="1" xr:uid="{00000000-0005-0000-0000-0000CA800000}"/>
    <cellStyle name="40% - Accent3 9" xfId="37095" hidden="1" xr:uid="{00000000-0005-0000-0000-0000CB800000}"/>
    <cellStyle name="40% - Accent3 9" xfId="37171" hidden="1" xr:uid="{00000000-0005-0000-0000-0000CC800000}"/>
    <cellStyle name="40% - Accent3 9" xfId="37249" hidden="1" xr:uid="{00000000-0005-0000-0000-0000CD800000}"/>
    <cellStyle name="40% - Accent3 9" xfId="37302" hidden="1" xr:uid="{00000000-0005-0000-0000-0000CE800000}"/>
    <cellStyle name="40% - Accent3 9" xfId="36939" hidden="1" xr:uid="{00000000-0005-0000-0000-0000CF800000}"/>
    <cellStyle name="40% - Accent3 9" xfId="36382" hidden="1" xr:uid="{00000000-0005-0000-0000-0000D0800000}"/>
    <cellStyle name="40% - Accent3 9" xfId="37627" hidden="1" xr:uid="{00000000-0005-0000-0000-0000D1800000}"/>
    <cellStyle name="40% - Accent3 9" xfId="37703" hidden="1" xr:uid="{00000000-0005-0000-0000-0000D2800000}"/>
    <cellStyle name="40% - Accent3 9" xfId="37781" hidden="1" xr:uid="{00000000-0005-0000-0000-0000D3800000}"/>
    <cellStyle name="40% - Accent3 9" xfId="37964" hidden="1" xr:uid="{00000000-0005-0000-0000-0000D4800000}"/>
    <cellStyle name="40% - Accent3 9" xfId="38040" hidden="1" xr:uid="{00000000-0005-0000-0000-0000D5800000}"/>
    <cellStyle name="40% - Accent3 9" xfId="38118" hidden="1" xr:uid="{00000000-0005-0000-0000-0000D6800000}"/>
    <cellStyle name="40% - Accent3 9" xfId="38301" hidden="1" xr:uid="{00000000-0005-0000-0000-0000D7800000}"/>
    <cellStyle name="40% - Accent3 9" xfId="38377" hidden="1" xr:uid="{00000000-0005-0000-0000-0000D8800000}"/>
    <cellStyle name="40% - Accent3 9" xfId="32708" hidden="1" xr:uid="{00000000-0005-0000-0000-0000D9800000}"/>
    <cellStyle name="40% - Accent3 9" xfId="32634" hidden="1" xr:uid="{00000000-0005-0000-0000-0000DA800000}"/>
    <cellStyle name="40% - Accent3 9" xfId="32556" hidden="1" xr:uid="{00000000-0005-0000-0000-0000DB800000}"/>
    <cellStyle name="40% - Accent3 9" xfId="32471" hidden="1" xr:uid="{00000000-0005-0000-0000-0000DC800000}"/>
    <cellStyle name="40% - Accent3 9" xfId="30703" hidden="1" xr:uid="{00000000-0005-0000-0000-0000DD800000}"/>
    <cellStyle name="40% - Accent3 9" xfId="30614" hidden="1" xr:uid="{00000000-0005-0000-0000-0000DE800000}"/>
    <cellStyle name="40% - Accent3 9" xfId="30523" hidden="1" xr:uid="{00000000-0005-0000-0000-0000DF800000}"/>
    <cellStyle name="40% - Accent3 9" xfId="30456" hidden="1" xr:uid="{00000000-0005-0000-0000-0000E0800000}"/>
    <cellStyle name="40% - Accent3 9" xfId="31066" hidden="1" xr:uid="{00000000-0005-0000-0000-0000E1800000}"/>
    <cellStyle name="40% - Accent3 9" xfId="31471" hidden="1" xr:uid="{00000000-0005-0000-0000-0000E2800000}"/>
    <cellStyle name="40% - Accent3 9" xfId="29027" hidden="1" xr:uid="{00000000-0005-0000-0000-0000E3800000}"/>
    <cellStyle name="40% - Accent3 9" xfId="28860" hidden="1" xr:uid="{00000000-0005-0000-0000-0000E4800000}"/>
    <cellStyle name="40% - Accent3 9" xfId="28683" hidden="1" xr:uid="{00000000-0005-0000-0000-0000E5800000}"/>
    <cellStyle name="40% - Accent3 9" xfId="28560" hidden="1" xr:uid="{00000000-0005-0000-0000-0000E6800000}"/>
    <cellStyle name="40% - Accent3 9" xfId="29587" hidden="1" xr:uid="{00000000-0005-0000-0000-0000E7800000}"/>
    <cellStyle name="40% - Accent3 9" xfId="30997" hidden="1" xr:uid="{00000000-0005-0000-0000-0000E8800000}"/>
    <cellStyle name="40% - Accent3 9" xfId="27411" hidden="1" xr:uid="{00000000-0005-0000-0000-0000E9800000}"/>
    <cellStyle name="40% - Accent3 9" xfId="27170" hidden="1" xr:uid="{00000000-0005-0000-0000-0000EA800000}"/>
    <cellStyle name="40% - Accent3 9" xfId="26998" hidden="1" xr:uid="{00000000-0005-0000-0000-0000EB800000}"/>
    <cellStyle name="40% - Accent3 9" xfId="26299" hidden="1" xr:uid="{00000000-0005-0000-0000-0000EC800000}"/>
    <cellStyle name="40% - Accent3 9" xfId="26162" hidden="1" xr:uid="{00000000-0005-0000-0000-0000ED800000}"/>
    <cellStyle name="40% - Accent3 9" xfId="26021" hidden="1" xr:uid="{00000000-0005-0000-0000-0000EE800000}"/>
    <cellStyle name="40% - Accent3 9" xfId="38444" hidden="1" xr:uid="{00000000-0005-0000-0000-0000EF800000}"/>
    <cellStyle name="40% - Accent3 9" xfId="38524" hidden="1" xr:uid="{00000000-0005-0000-0000-0000F0800000}"/>
    <cellStyle name="40% - Accent3 9" xfId="39050" hidden="1" xr:uid="{00000000-0005-0000-0000-0000F1800000}"/>
    <cellStyle name="40% - Accent3 9" xfId="39124" hidden="1" xr:uid="{00000000-0005-0000-0000-0000F2800000}"/>
    <cellStyle name="40% - Accent3 9" xfId="39200" hidden="1" xr:uid="{00000000-0005-0000-0000-0000F3800000}"/>
    <cellStyle name="40% - Accent3 9" xfId="39278" hidden="1" xr:uid="{00000000-0005-0000-0000-0000F4800000}"/>
    <cellStyle name="40% - Accent3 9" xfId="39863" hidden="1" xr:uid="{00000000-0005-0000-0000-0000F5800000}"/>
    <cellStyle name="40% - Accent3 9" xfId="39939" hidden="1" xr:uid="{00000000-0005-0000-0000-0000F6800000}"/>
    <cellStyle name="40% - Accent3 9" xfId="40018" hidden="1" xr:uid="{00000000-0005-0000-0000-0000F7800000}"/>
    <cellStyle name="40% - Accent3 9" xfId="40075" hidden="1" xr:uid="{00000000-0005-0000-0000-0000F8800000}"/>
    <cellStyle name="40% - Accent3 9" xfId="39714" hidden="1" xr:uid="{00000000-0005-0000-0000-0000F9800000}"/>
    <cellStyle name="40% - Accent3 9" xfId="39628" hidden="1" xr:uid="{00000000-0005-0000-0000-0000FA800000}"/>
    <cellStyle name="40% - Accent3 9" xfId="40458" hidden="1" xr:uid="{00000000-0005-0000-0000-0000FB800000}"/>
    <cellStyle name="40% - Accent3 9" xfId="40534" hidden="1" xr:uid="{00000000-0005-0000-0000-0000FC800000}"/>
    <cellStyle name="40% - Accent3 9" xfId="40612" hidden="1" xr:uid="{00000000-0005-0000-0000-0000FD800000}"/>
    <cellStyle name="40% - Accent3 9" xfId="40665" hidden="1" xr:uid="{00000000-0005-0000-0000-0000FE800000}"/>
    <cellStyle name="40% - Accent3 9" xfId="40302" hidden="1" xr:uid="{00000000-0005-0000-0000-0000FF800000}"/>
    <cellStyle name="40% - Accent3 9" xfId="39745" hidden="1" xr:uid="{00000000-0005-0000-0000-000000810000}"/>
    <cellStyle name="40% - Accent3 9" xfId="40990" hidden="1" xr:uid="{00000000-0005-0000-0000-000001810000}"/>
    <cellStyle name="40% - Accent3 9" xfId="41066" hidden="1" xr:uid="{00000000-0005-0000-0000-000002810000}"/>
    <cellStyle name="40% - Accent3 9" xfId="41144" hidden="1" xr:uid="{00000000-0005-0000-0000-000003810000}"/>
    <cellStyle name="40% - Accent3 9" xfId="41327" hidden="1" xr:uid="{00000000-0005-0000-0000-000004810000}"/>
    <cellStyle name="40% - Accent3 9" xfId="41403" hidden="1" xr:uid="{00000000-0005-0000-0000-000005810000}"/>
    <cellStyle name="40% - Accent3 9" xfId="41481" hidden="1" xr:uid="{00000000-0005-0000-0000-000006810000}"/>
    <cellStyle name="40% - Accent3 9" xfId="41664" hidden="1" xr:uid="{00000000-0005-0000-0000-000007810000}"/>
    <cellStyle name="40% - Accent3 9" xfId="41740" hidden="1" xr:uid="{00000000-0005-0000-0000-000008810000}"/>
    <cellStyle name="40% - Accent3 9" xfId="41842" hidden="1" xr:uid="{00000000-0005-0000-0000-000009810000}"/>
    <cellStyle name="40% - Accent3 9" xfId="41916" hidden="1" xr:uid="{00000000-0005-0000-0000-00000A810000}"/>
    <cellStyle name="40% - Accent3 9" xfId="41992" hidden="1" xr:uid="{00000000-0005-0000-0000-00000B810000}"/>
    <cellStyle name="40% - Accent3 9" xfId="42070" hidden="1" xr:uid="{00000000-0005-0000-0000-00000C810000}"/>
    <cellStyle name="40% - Accent3 9" xfId="42655" hidden="1" xr:uid="{00000000-0005-0000-0000-00000D810000}"/>
    <cellStyle name="40% - Accent3 9" xfId="42731" hidden="1" xr:uid="{00000000-0005-0000-0000-00000E810000}"/>
    <cellStyle name="40% - Accent3 9" xfId="42810" hidden="1" xr:uid="{00000000-0005-0000-0000-00000F810000}"/>
    <cellStyle name="40% - Accent3 9" xfId="42867" hidden="1" xr:uid="{00000000-0005-0000-0000-000010810000}"/>
    <cellStyle name="40% - Accent3 9" xfId="42506" hidden="1" xr:uid="{00000000-0005-0000-0000-000011810000}"/>
    <cellStyle name="40% - Accent3 9" xfId="42420" hidden="1" xr:uid="{00000000-0005-0000-0000-000012810000}"/>
    <cellStyle name="40% - Accent3 9" xfId="43250" hidden="1" xr:uid="{00000000-0005-0000-0000-000013810000}"/>
    <cellStyle name="40% - Accent3 9" xfId="43326" hidden="1" xr:uid="{00000000-0005-0000-0000-000014810000}"/>
    <cellStyle name="40% - Accent3 9" xfId="43404" hidden="1" xr:uid="{00000000-0005-0000-0000-000015810000}"/>
    <cellStyle name="40% - Accent3 9" xfId="43457" hidden="1" xr:uid="{00000000-0005-0000-0000-000016810000}"/>
    <cellStyle name="40% - Accent3 9" xfId="43094" hidden="1" xr:uid="{00000000-0005-0000-0000-000017810000}"/>
    <cellStyle name="40% - Accent3 9" xfId="42537" hidden="1" xr:uid="{00000000-0005-0000-0000-000018810000}"/>
    <cellStyle name="40% - Accent3 9" xfId="43782" hidden="1" xr:uid="{00000000-0005-0000-0000-000019810000}"/>
    <cellStyle name="40% - Accent3 9" xfId="43858" hidden="1" xr:uid="{00000000-0005-0000-0000-00001A810000}"/>
    <cellStyle name="40% - Accent3 9" xfId="43936" hidden="1" xr:uid="{00000000-0005-0000-0000-00001B810000}"/>
    <cellStyle name="40% - Accent3 9" xfId="44119" hidden="1" xr:uid="{00000000-0005-0000-0000-00001C810000}"/>
    <cellStyle name="40% - Accent3 9" xfId="44195" hidden="1" xr:uid="{00000000-0005-0000-0000-00001D810000}"/>
    <cellStyle name="40% - Accent3 9" xfId="44273" hidden="1" xr:uid="{00000000-0005-0000-0000-00001E810000}"/>
    <cellStyle name="40% - Accent3 9" xfId="44456" hidden="1" xr:uid="{00000000-0005-0000-0000-00001F810000}"/>
    <cellStyle name="40% - Accent3 9" xfId="44532" hidden="1" xr:uid="{00000000-0005-0000-0000-000020810000}"/>
    <cellStyle name="40% - Accent3 9" xfId="38968" hidden="1" xr:uid="{00000000-0005-0000-0000-000021810000}"/>
    <cellStyle name="40% - Accent3 9" xfId="38894" hidden="1" xr:uid="{00000000-0005-0000-0000-000022810000}"/>
    <cellStyle name="40% - Accent3 9" xfId="38816" hidden="1" xr:uid="{00000000-0005-0000-0000-000023810000}"/>
    <cellStyle name="40% - Accent3 9" xfId="38731" hidden="1" xr:uid="{00000000-0005-0000-0000-000024810000}"/>
    <cellStyle name="40% - Accent3 9" xfId="31564" hidden="1" xr:uid="{00000000-0005-0000-0000-000025810000}"/>
    <cellStyle name="40% - Accent3 9" xfId="31373" hidden="1" xr:uid="{00000000-0005-0000-0000-000026810000}"/>
    <cellStyle name="40% - Accent3 9" xfId="31138" hidden="1" xr:uid="{00000000-0005-0000-0000-000027810000}"/>
    <cellStyle name="40% - Accent3 9" xfId="30986" hidden="1" xr:uid="{00000000-0005-0000-0000-000028810000}"/>
    <cellStyle name="40% - Accent3 9" xfId="31893" hidden="1" xr:uid="{00000000-0005-0000-0000-000029810000}"/>
    <cellStyle name="40% - Accent3 9" xfId="32096" hidden="1" xr:uid="{00000000-0005-0000-0000-00002A810000}"/>
    <cellStyle name="40% - Accent3 9" xfId="29430" hidden="1" xr:uid="{00000000-0005-0000-0000-00002B810000}"/>
    <cellStyle name="40% - Accent3 9" xfId="29245" hidden="1" xr:uid="{00000000-0005-0000-0000-00002C810000}"/>
    <cellStyle name="40% - Accent3 9" xfId="29151" hidden="1" xr:uid="{00000000-0005-0000-0000-00002D810000}"/>
    <cellStyle name="40% - Accent3 9" xfId="29077" hidden="1" xr:uid="{00000000-0005-0000-0000-00002E810000}"/>
    <cellStyle name="40% - Accent3 9" xfId="30009" hidden="1" xr:uid="{00000000-0005-0000-0000-00002F810000}"/>
    <cellStyle name="40% - Accent3 9" xfId="31861" hidden="1" xr:uid="{00000000-0005-0000-0000-000030810000}"/>
    <cellStyle name="40% - Accent3 9" xfId="27649" hidden="1" xr:uid="{00000000-0005-0000-0000-000031810000}"/>
    <cellStyle name="40% - Accent3 9" xfId="27544" hidden="1" xr:uid="{00000000-0005-0000-0000-000032810000}"/>
    <cellStyle name="40% - Accent3 9" xfId="27410" hidden="1" xr:uid="{00000000-0005-0000-0000-000033810000}"/>
    <cellStyle name="40% - Accent3 9" xfId="26391" hidden="1" xr:uid="{00000000-0005-0000-0000-000034810000}"/>
    <cellStyle name="40% - Accent3 9" xfId="26307" hidden="1" xr:uid="{00000000-0005-0000-0000-000035810000}"/>
    <cellStyle name="40% - Accent3 9" xfId="26099" hidden="1" xr:uid="{00000000-0005-0000-0000-000036810000}"/>
    <cellStyle name="40% - Accent3 9" xfId="32852" hidden="1" xr:uid="{00000000-0005-0000-0000-000037810000}"/>
    <cellStyle name="40% - Accent3 9" xfId="44670" hidden="1" xr:uid="{00000000-0005-0000-0000-000038810000}"/>
    <cellStyle name="40% - Accent3 9" xfId="44772" hidden="1" xr:uid="{00000000-0005-0000-0000-000039810000}"/>
    <cellStyle name="40% - Accent3 9" xfId="44846" hidden="1" xr:uid="{00000000-0005-0000-0000-00003A810000}"/>
    <cellStyle name="40% - Accent3 9" xfId="44922" hidden="1" xr:uid="{00000000-0005-0000-0000-00003B810000}"/>
    <cellStyle name="40% - Accent3 9" xfId="45000" hidden="1" xr:uid="{00000000-0005-0000-0000-00003C810000}"/>
    <cellStyle name="40% - Accent3 9" xfId="45585" hidden="1" xr:uid="{00000000-0005-0000-0000-00003D810000}"/>
    <cellStyle name="40% - Accent3 9" xfId="45661" hidden="1" xr:uid="{00000000-0005-0000-0000-00003E810000}"/>
    <cellStyle name="40% - Accent3 9" xfId="45740" hidden="1" xr:uid="{00000000-0005-0000-0000-00003F810000}"/>
    <cellStyle name="40% - Accent3 9" xfId="45797" hidden="1" xr:uid="{00000000-0005-0000-0000-000040810000}"/>
    <cellStyle name="40% - Accent3 9" xfId="45436" hidden="1" xr:uid="{00000000-0005-0000-0000-000041810000}"/>
    <cellStyle name="40% - Accent3 9" xfId="45350" hidden="1" xr:uid="{00000000-0005-0000-0000-000042810000}"/>
    <cellStyle name="40% - Accent3 9" xfId="46180" hidden="1" xr:uid="{00000000-0005-0000-0000-000043810000}"/>
    <cellStyle name="40% - Accent3 9" xfId="46256" hidden="1" xr:uid="{00000000-0005-0000-0000-000044810000}"/>
    <cellStyle name="40% - Accent3 9" xfId="46334" hidden="1" xr:uid="{00000000-0005-0000-0000-000045810000}"/>
    <cellStyle name="40% - Accent3 9" xfId="46387" hidden="1" xr:uid="{00000000-0005-0000-0000-000046810000}"/>
    <cellStyle name="40% - Accent3 9" xfId="46024" hidden="1" xr:uid="{00000000-0005-0000-0000-000047810000}"/>
    <cellStyle name="40% - Accent3 9" xfId="45467" hidden="1" xr:uid="{00000000-0005-0000-0000-000048810000}"/>
    <cellStyle name="40% - Accent3 9" xfId="46712" hidden="1" xr:uid="{00000000-0005-0000-0000-000049810000}"/>
    <cellStyle name="40% - Accent3 9" xfId="46788" hidden="1" xr:uid="{00000000-0005-0000-0000-00004A810000}"/>
    <cellStyle name="40% - Accent3 9" xfId="46866" hidden="1" xr:uid="{00000000-0005-0000-0000-00004B810000}"/>
    <cellStyle name="40% - Accent3 9" xfId="47049" hidden="1" xr:uid="{00000000-0005-0000-0000-00004C810000}"/>
    <cellStyle name="40% - Accent3 9" xfId="47125" hidden="1" xr:uid="{00000000-0005-0000-0000-00004D810000}"/>
    <cellStyle name="40% - Accent3 9" xfId="47203" hidden="1" xr:uid="{00000000-0005-0000-0000-00004E810000}"/>
    <cellStyle name="40% - Accent3 9" xfId="47386" hidden="1" xr:uid="{00000000-0005-0000-0000-00004F810000}"/>
    <cellStyle name="40% - Accent3 9" xfId="47462" hidden="1" xr:uid="{00000000-0005-0000-0000-000050810000}"/>
    <cellStyle name="40% - Accent3 9" xfId="47564" hidden="1" xr:uid="{00000000-0005-0000-0000-000051810000}"/>
    <cellStyle name="40% - Accent3 9" xfId="47638" hidden="1" xr:uid="{00000000-0005-0000-0000-000052810000}"/>
    <cellStyle name="40% - Accent3 9" xfId="47714" hidden="1" xr:uid="{00000000-0005-0000-0000-000053810000}"/>
    <cellStyle name="40% - Accent3 9" xfId="47792" hidden="1" xr:uid="{00000000-0005-0000-0000-000054810000}"/>
    <cellStyle name="40% - Accent3 9" xfId="48377" hidden="1" xr:uid="{00000000-0005-0000-0000-000055810000}"/>
    <cellStyle name="40% - Accent3 9" xfId="48453" hidden="1" xr:uid="{00000000-0005-0000-0000-000056810000}"/>
    <cellStyle name="40% - Accent3 9" xfId="48532" hidden="1" xr:uid="{00000000-0005-0000-0000-000057810000}"/>
    <cellStyle name="40% - Accent3 9" xfId="48589" hidden="1" xr:uid="{00000000-0005-0000-0000-000058810000}"/>
    <cellStyle name="40% - Accent3 9" xfId="48228" hidden="1" xr:uid="{00000000-0005-0000-0000-000059810000}"/>
    <cellStyle name="40% - Accent3 9" xfId="48142" hidden="1" xr:uid="{00000000-0005-0000-0000-00005A810000}"/>
    <cellStyle name="40% - Accent3 9" xfId="48972" hidden="1" xr:uid="{00000000-0005-0000-0000-00005B810000}"/>
    <cellStyle name="40% - Accent3 9" xfId="49048" hidden="1" xr:uid="{00000000-0005-0000-0000-00005C810000}"/>
    <cellStyle name="40% - Accent3 9" xfId="49126" hidden="1" xr:uid="{00000000-0005-0000-0000-00005D810000}"/>
    <cellStyle name="40% - Accent3 9" xfId="49179" hidden="1" xr:uid="{00000000-0005-0000-0000-00005E810000}"/>
    <cellStyle name="40% - Accent3 9" xfId="48816" hidden="1" xr:uid="{00000000-0005-0000-0000-00005F810000}"/>
    <cellStyle name="40% - Accent3 9" xfId="48259" hidden="1" xr:uid="{00000000-0005-0000-0000-000060810000}"/>
    <cellStyle name="40% - Accent3 9" xfId="49504" hidden="1" xr:uid="{00000000-0005-0000-0000-000061810000}"/>
    <cellStyle name="40% - Accent3 9" xfId="49580" hidden="1" xr:uid="{00000000-0005-0000-0000-000062810000}"/>
    <cellStyle name="40% - Accent3 9" xfId="49658" hidden="1" xr:uid="{00000000-0005-0000-0000-000063810000}"/>
    <cellStyle name="40% - Accent3 9" xfId="49841" hidden="1" xr:uid="{00000000-0005-0000-0000-000064810000}"/>
    <cellStyle name="40% - Accent3 9" xfId="49917" hidden="1" xr:uid="{00000000-0005-0000-0000-000065810000}"/>
    <cellStyle name="40% - Accent3 9" xfId="49995" hidden="1" xr:uid="{00000000-0005-0000-0000-000066810000}"/>
    <cellStyle name="40% - Accent3 9" xfId="50178" hidden="1" xr:uid="{00000000-0005-0000-0000-000067810000}"/>
    <cellStyle name="40% - Accent3 9" xfId="50254" hidden="1" xr:uid="{00000000-0005-0000-0000-000068810000}"/>
    <cellStyle name="40% - Accent4" xfId="49" builtinId="43" hidden="1"/>
    <cellStyle name="40% - Accent4 10" xfId="126" hidden="1" xr:uid="{00000000-0005-0000-0000-00006A810000}"/>
    <cellStyle name="40% - Accent4 10" xfId="204" hidden="1" xr:uid="{00000000-0005-0000-0000-00006B810000}"/>
    <cellStyle name="40% - Accent4 10" xfId="291" hidden="1" xr:uid="{00000000-0005-0000-0000-00006C810000}"/>
    <cellStyle name="40% - Accent4 10" xfId="560" hidden="1" xr:uid="{00000000-0005-0000-0000-00006D810000}"/>
    <cellStyle name="40% - Accent4 10" xfId="1922" hidden="1" xr:uid="{00000000-0005-0000-0000-00006E810000}"/>
    <cellStyle name="40% - Accent4 10" xfId="2070" hidden="1" xr:uid="{00000000-0005-0000-0000-00006F810000}"/>
    <cellStyle name="40% - Accent4 10" xfId="2249" hidden="1" xr:uid="{00000000-0005-0000-0000-000070810000}"/>
    <cellStyle name="40% - Accent4 10" xfId="2533" hidden="1" xr:uid="{00000000-0005-0000-0000-000071810000}"/>
    <cellStyle name="40% - Accent4 10" xfId="1322" hidden="1" xr:uid="{00000000-0005-0000-0000-000072810000}"/>
    <cellStyle name="40% - Accent4 10" xfId="1282" hidden="1" xr:uid="{00000000-0005-0000-0000-000073810000}"/>
    <cellStyle name="40% - Accent4 10" xfId="3467" hidden="1" xr:uid="{00000000-0005-0000-0000-000074810000}"/>
    <cellStyle name="40% - Accent4 10" xfId="3610" hidden="1" xr:uid="{00000000-0005-0000-0000-000075810000}"/>
    <cellStyle name="40% - Accent4 10" xfId="3769" hidden="1" xr:uid="{00000000-0005-0000-0000-000076810000}"/>
    <cellStyle name="40% - Accent4 10" xfId="3966" hidden="1" xr:uid="{00000000-0005-0000-0000-000077810000}"/>
    <cellStyle name="40% - Accent4 10" xfId="1492" hidden="1" xr:uid="{00000000-0005-0000-0000-000078810000}"/>
    <cellStyle name="40% - Accent4 10" xfId="1491" hidden="1" xr:uid="{00000000-0005-0000-0000-000079810000}"/>
    <cellStyle name="40% - Accent4 10" xfId="4978" hidden="1" xr:uid="{00000000-0005-0000-0000-00007A810000}"/>
    <cellStyle name="40% - Accent4 10" xfId="5077" hidden="1" xr:uid="{00000000-0005-0000-0000-00007B810000}"/>
    <cellStyle name="40% - Accent4 10" xfId="5271" hidden="1" xr:uid="{00000000-0005-0000-0000-00007C810000}"/>
    <cellStyle name="40% - Accent4 10" xfId="5971" hidden="1" xr:uid="{00000000-0005-0000-0000-00007D810000}"/>
    <cellStyle name="40% - Accent4 10" xfId="6118" hidden="1" xr:uid="{00000000-0005-0000-0000-00007E810000}"/>
    <cellStyle name="40% - Accent4 10" xfId="6297" hidden="1" xr:uid="{00000000-0005-0000-0000-00007F810000}"/>
    <cellStyle name="40% - Accent4 10" xfId="6984" hidden="1" xr:uid="{00000000-0005-0000-0000-000080810000}"/>
    <cellStyle name="40% - Accent4 10" xfId="7094" hidden="1" xr:uid="{00000000-0005-0000-0000-000081810000}"/>
    <cellStyle name="40% - Accent4 10" xfId="7782" hidden="1" xr:uid="{00000000-0005-0000-0000-000082810000}"/>
    <cellStyle name="40% - Accent4 10" xfId="7856" hidden="1" xr:uid="{00000000-0005-0000-0000-000083810000}"/>
    <cellStyle name="40% - Accent4 10" xfId="7932" hidden="1" xr:uid="{00000000-0005-0000-0000-000084810000}"/>
    <cellStyle name="40% - Accent4 10" xfId="8010" hidden="1" xr:uid="{00000000-0005-0000-0000-000085810000}"/>
    <cellStyle name="40% - Accent4 10" xfId="8595" hidden="1" xr:uid="{00000000-0005-0000-0000-000086810000}"/>
    <cellStyle name="40% - Accent4 10" xfId="8671" hidden="1" xr:uid="{00000000-0005-0000-0000-000087810000}"/>
    <cellStyle name="40% - Accent4 10" xfId="8750" hidden="1" xr:uid="{00000000-0005-0000-0000-000088810000}"/>
    <cellStyle name="40% - Accent4 10" xfId="8841" hidden="1" xr:uid="{00000000-0005-0000-0000-000089810000}"/>
    <cellStyle name="40% - Accent4 10" xfId="8302" hidden="1" xr:uid="{00000000-0005-0000-0000-00008A810000}"/>
    <cellStyle name="40% - Accent4 10" xfId="8267" hidden="1" xr:uid="{00000000-0005-0000-0000-00008B810000}"/>
    <cellStyle name="40% - Accent4 10" xfId="9190" hidden="1" xr:uid="{00000000-0005-0000-0000-00008C810000}"/>
    <cellStyle name="40% - Accent4 10" xfId="9266" hidden="1" xr:uid="{00000000-0005-0000-0000-00008D810000}"/>
    <cellStyle name="40% - Accent4 10" xfId="9344" hidden="1" xr:uid="{00000000-0005-0000-0000-00008E810000}"/>
    <cellStyle name="40% - Accent4 10" xfId="9419" hidden="1" xr:uid="{00000000-0005-0000-0000-00008F810000}"/>
    <cellStyle name="40% - Accent4 10" xfId="8369" hidden="1" xr:uid="{00000000-0005-0000-0000-000090810000}"/>
    <cellStyle name="40% - Accent4 10" xfId="8368" hidden="1" xr:uid="{00000000-0005-0000-0000-000091810000}"/>
    <cellStyle name="40% - Accent4 10" xfId="9722" hidden="1" xr:uid="{00000000-0005-0000-0000-000092810000}"/>
    <cellStyle name="40% - Accent4 10" xfId="9798" hidden="1" xr:uid="{00000000-0005-0000-0000-000093810000}"/>
    <cellStyle name="40% - Accent4 10" xfId="9876" hidden="1" xr:uid="{00000000-0005-0000-0000-000094810000}"/>
    <cellStyle name="40% - Accent4 10" xfId="10059" hidden="1" xr:uid="{00000000-0005-0000-0000-000095810000}"/>
    <cellStyle name="40% - Accent4 10" xfId="10135" hidden="1" xr:uid="{00000000-0005-0000-0000-000096810000}"/>
    <cellStyle name="40% - Accent4 10" xfId="10213" hidden="1" xr:uid="{00000000-0005-0000-0000-000097810000}"/>
    <cellStyle name="40% - Accent4 10" xfId="10396" hidden="1" xr:uid="{00000000-0005-0000-0000-000098810000}"/>
    <cellStyle name="40% - Accent4 10" xfId="10472" hidden="1" xr:uid="{00000000-0005-0000-0000-000099810000}"/>
    <cellStyle name="40% - Accent4 10" xfId="10574" hidden="1" xr:uid="{00000000-0005-0000-0000-00009A810000}"/>
    <cellStyle name="40% - Accent4 10" xfId="10648" hidden="1" xr:uid="{00000000-0005-0000-0000-00009B810000}"/>
    <cellStyle name="40% - Accent4 10" xfId="10724" hidden="1" xr:uid="{00000000-0005-0000-0000-00009C810000}"/>
    <cellStyle name="40% - Accent4 10" xfId="10802" hidden="1" xr:uid="{00000000-0005-0000-0000-00009D810000}"/>
    <cellStyle name="40% - Accent4 10" xfId="11387" hidden="1" xr:uid="{00000000-0005-0000-0000-00009E810000}"/>
    <cellStyle name="40% - Accent4 10" xfId="11463" hidden="1" xr:uid="{00000000-0005-0000-0000-00009F810000}"/>
    <cellStyle name="40% - Accent4 10" xfId="11542" hidden="1" xr:uid="{00000000-0005-0000-0000-0000A0810000}"/>
    <cellStyle name="40% - Accent4 10" xfId="11633" hidden="1" xr:uid="{00000000-0005-0000-0000-0000A1810000}"/>
    <cellStyle name="40% - Accent4 10" xfId="11094" hidden="1" xr:uid="{00000000-0005-0000-0000-0000A2810000}"/>
    <cellStyle name="40% - Accent4 10" xfId="11059" hidden="1" xr:uid="{00000000-0005-0000-0000-0000A3810000}"/>
    <cellStyle name="40% - Accent4 10" xfId="11982" hidden="1" xr:uid="{00000000-0005-0000-0000-0000A4810000}"/>
    <cellStyle name="40% - Accent4 10" xfId="12058" hidden="1" xr:uid="{00000000-0005-0000-0000-0000A5810000}"/>
    <cellStyle name="40% - Accent4 10" xfId="12136" hidden="1" xr:uid="{00000000-0005-0000-0000-0000A6810000}"/>
    <cellStyle name="40% - Accent4 10" xfId="12211" hidden="1" xr:uid="{00000000-0005-0000-0000-0000A7810000}"/>
    <cellStyle name="40% - Accent4 10" xfId="11161" hidden="1" xr:uid="{00000000-0005-0000-0000-0000A8810000}"/>
    <cellStyle name="40% - Accent4 10" xfId="11160" hidden="1" xr:uid="{00000000-0005-0000-0000-0000A9810000}"/>
    <cellStyle name="40% - Accent4 10" xfId="12514" hidden="1" xr:uid="{00000000-0005-0000-0000-0000AA810000}"/>
    <cellStyle name="40% - Accent4 10" xfId="12590" hidden="1" xr:uid="{00000000-0005-0000-0000-0000AB810000}"/>
    <cellStyle name="40% - Accent4 10" xfId="12668" hidden="1" xr:uid="{00000000-0005-0000-0000-0000AC810000}"/>
    <cellStyle name="40% - Accent4 10" xfId="12851" hidden="1" xr:uid="{00000000-0005-0000-0000-0000AD810000}"/>
    <cellStyle name="40% - Accent4 10" xfId="12927" hidden="1" xr:uid="{00000000-0005-0000-0000-0000AE810000}"/>
    <cellStyle name="40% - Accent4 10" xfId="13005" hidden="1" xr:uid="{00000000-0005-0000-0000-0000AF810000}"/>
    <cellStyle name="40% - Accent4 10" xfId="13188" hidden="1" xr:uid="{00000000-0005-0000-0000-0000B0810000}"/>
    <cellStyle name="40% - Accent4 10" xfId="13264" hidden="1" xr:uid="{00000000-0005-0000-0000-0000B1810000}"/>
    <cellStyle name="40% - Accent4 10" xfId="7565" hidden="1" xr:uid="{00000000-0005-0000-0000-0000B2810000}"/>
    <cellStyle name="40% - Accent4 10" xfId="7491" hidden="1" xr:uid="{00000000-0005-0000-0000-0000B3810000}"/>
    <cellStyle name="40% - Accent4 10" xfId="7411" hidden="1" xr:uid="{00000000-0005-0000-0000-0000B4810000}"/>
    <cellStyle name="40% - Accent4 10" xfId="7328" hidden="1" xr:uid="{00000000-0005-0000-0000-0000B5810000}"/>
    <cellStyle name="40% - Accent4 10" xfId="5555" hidden="1" xr:uid="{00000000-0005-0000-0000-0000B6810000}"/>
    <cellStyle name="40% - Accent4 10" xfId="5470" hidden="1" xr:uid="{00000000-0005-0000-0000-0000B7810000}"/>
    <cellStyle name="40% - Accent4 10" xfId="5378" hidden="1" xr:uid="{00000000-0005-0000-0000-0000B8810000}"/>
    <cellStyle name="40% - Accent4 10" xfId="5029" hidden="1" xr:uid="{00000000-0005-0000-0000-0000B9810000}"/>
    <cellStyle name="40% - Accent4 10" xfId="6471" hidden="1" xr:uid="{00000000-0005-0000-0000-0000BA810000}"/>
    <cellStyle name="40% - Accent4 10" xfId="6545" hidden="1" xr:uid="{00000000-0005-0000-0000-0000BB810000}"/>
    <cellStyle name="40% - Accent4 10" xfId="3877" hidden="1" xr:uid="{00000000-0005-0000-0000-0000BC810000}"/>
    <cellStyle name="40% - Accent4 10" xfId="3711" hidden="1" xr:uid="{00000000-0005-0000-0000-0000BD810000}"/>
    <cellStyle name="40% - Accent4 10" xfId="3535" hidden="1" xr:uid="{00000000-0005-0000-0000-0000BE810000}"/>
    <cellStyle name="40% - Accent4 10" xfId="3378" hidden="1" xr:uid="{00000000-0005-0000-0000-0000BF810000}"/>
    <cellStyle name="40% - Accent4 10" xfId="6244" hidden="1" xr:uid="{00000000-0005-0000-0000-0000C0810000}"/>
    <cellStyle name="40% - Accent4 10" xfId="6247" hidden="1" xr:uid="{00000000-0005-0000-0000-0000C1810000}"/>
    <cellStyle name="40% - Accent4 10" xfId="2232" hidden="1" xr:uid="{00000000-0005-0000-0000-0000C2810000}"/>
    <cellStyle name="40% - Accent4 10" xfId="2020" hidden="1" xr:uid="{00000000-0005-0000-0000-0000C3810000}"/>
    <cellStyle name="40% - Accent4 10" xfId="1851" hidden="1" xr:uid="{00000000-0005-0000-0000-0000C4810000}"/>
    <cellStyle name="40% - Accent4 10" xfId="1147" hidden="1" xr:uid="{00000000-0005-0000-0000-0000C5810000}"/>
    <cellStyle name="40% - Accent4 10" xfId="1016" hidden="1" xr:uid="{00000000-0005-0000-0000-0000C6810000}"/>
    <cellStyle name="40% - Accent4 10" xfId="877" hidden="1" xr:uid="{00000000-0005-0000-0000-0000C7810000}"/>
    <cellStyle name="40% - Accent4 10" xfId="13332" hidden="1" xr:uid="{00000000-0005-0000-0000-0000C8810000}"/>
    <cellStyle name="40% - Accent4 10" xfId="13411" hidden="1" xr:uid="{00000000-0005-0000-0000-0000C9810000}"/>
    <cellStyle name="40% - Accent4 10" xfId="13937" hidden="1" xr:uid="{00000000-0005-0000-0000-0000CA810000}"/>
    <cellStyle name="40% - Accent4 10" xfId="14011" hidden="1" xr:uid="{00000000-0005-0000-0000-0000CB810000}"/>
    <cellStyle name="40% - Accent4 10" xfId="14087" hidden="1" xr:uid="{00000000-0005-0000-0000-0000CC810000}"/>
    <cellStyle name="40% - Accent4 10" xfId="14165" hidden="1" xr:uid="{00000000-0005-0000-0000-0000CD810000}"/>
    <cellStyle name="40% - Accent4 10" xfId="14750" hidden="1" xr:uid="{00000000-0005-0000-0000-0000CE810000}"/>
    <cellStyle name="40% - Accent4 10" xfId="14826" hidden="1" xr:uid="{00000000-0005-0000-0000-0000CF810000}"/>
    <cellStyle name="40% - Accent4 10" xfId="14905" hidden="1" xr:uid="{00000000-0005-0000-0000-0000D0810000}"/>
    <cellStyle name="40% - Accent4 10" xfId="14996" hidden="1" xr:uid="{00000000-0005-0000-0000-0000D1810000}"/>
    <cellStyle name="40% - Accent4 10" xfId="14457" hidden="1" xr:uid="{00000000-0005-0000-0000-0000D2810000}"/>
    <cellStyle name="40% - Accent4 10" xfId="14422" hidden="1" xr:uid="{00000000-0005-0000-0000-0000D3810000}"/>
    <cellStyle name="40% - Accent4 10" xfId="15345" hidden="1" xr:uid="{00000000-0005-0000-0000-0000D4810000}"/>
    <cellStyle name="40% - Accent4 10" xfId="15421" hidden="1" xr:uid="{00000000-0005-0000-0000-0000D5810000}"/>
    <cellStyle name="40% - Accent4 10" xfId="15499" hidden="1" xr:uid="{00000000-0005-0000-0000-0000D6810000}"/>
    <cellStyle name="40% - Accent4 10" xfId="15574" hidden="1" xr:uid="{00000000-0005-0000-0000-0000D7810000}"/>
    <cellStyle name="40% - Accent4 10" xfId="14524" hidden="1" xr:uid="{00000000-0005-0000-0000-0000D8810000}"/>
    <cellStyle name="40% - Accent4 10" xfId="14523" hidden="1" xr:uid="{00000000-0005-0000-0000-0000D9810000}"/>
    <cellStyle name="40% - Accent4 10" xfId="15877" hidden="1" xr:uid="{00000000-0005-0000-0000-0000DA810000}"/>
    <cellStyle name="40% - Accent4 10" xfId="15953" hidden="1" xr:uid="{00000000-0005-0000-0000-0000DB810000}"/>
    <cellStyle name="40% - Accent4 10" xfId="16031" hidden="1" xr:uid="{00000000-0005-0000-0000-0000DC810000}"/>
    <cellStyle name="40% - Accent4 10" xfId="16214" hidden="1" xr:uid="{00000000-0005-0000-0000-0000DD810000}"/>
    <cellStyle name="40% - Accent4 10" xfId="16290" hidden="1" xr:uid="{00000000-0005-0000-0000-0000DE810000}"/>
    <cellStyle name="40% - Accent4 10" xfId="16368" hidden="1" xr:uid="{00000000-0005-0000-0000-0000DF810000}"/>
    <cellStyle name="40% - Accent4 10" xfId="16551" hidden="1" xr:uid="{00000000-0005-0000-0000-0000E0810000}"/>
    <cellStyle name="40% - Accent4 10" xfId="16627" hidden="1" xr:uid="{00000000-0005-0000-0000-0000E1810000}"/>
    <cellStyle name="40% - Accent4 10" xfId="16729" hidden="1" xr:uid="{00000000-0005-0000-0000-0000E2810000}"/>
    <cellStyle name="40% - Accent4 10" xfId="16803" hidden="1" xr:uid="{00000000-0005-0000-0000-0000E3810000}"/>
    <cellStyle name="40% - Accent4 10" xfId="16879" hidden="1" xr:uid="{00000000-0005-0000-0000-0000E4810000}"/>
    <cellStyle name="40% - Accent4 10" xfId="16957" hidden="1" xr:uid="{00000000-0005-0000-0000-0000E5810000}"/>
    <cellStyle name="40% - Accent4 10" xfId="17542" hidden="1" xr:uid="{00000000-0005-0000-0000-0000E6810000}"/>
    <cellStyle name="40% - Accent4 10" xfId="17618" hidden="1" xr:uid="{00000000-0005-0000-0000-0000E7810000}"/>
    <cellStyle name="40% - Accent4 10" xfId="17697" hidden="1" xr:uid="{00000000-0005-0000-0000-0000E8810000}"/>
    <cellStyle name="40% - Accent4 10" xfId="17788" hidden="1" xr:uid="{00000000-0005-0000-0000-0000E9810000}"/>
    <cellStyle name="40% - Accent4 10" xfId="17249" hidden="1" xr:uid="{00000000-0005-0000-0000-0000EA810000}"/>
    <cellStyle name="40% - Accent4 10" xfId="17214" hidden="1" xr:uid="{00000000-0005-0000-0000-0000EB810000}"/>
    <cellStyle name="40% - Accent4 10" xfId="18137" hidden="1" xr:uid="{00000000-0005-0000-0000-0000EC810000}"/>
    <cellStyle name="40% - Accent4 10" xfId="18213" hidden="1" xr:uid="{00000000-0005-0000-0000-0000ED810000}"/>
    <cellStyle name="40% - Accent4 10" xfId="18291" hidden="1" xr:uid="{00000000-0005-0000-0000-0000EE810000}"/>
    <cellStyle name="40% - Accent4 10" xfId="18366" hidden="1" xr:uid="{00000000-0005-0000-0000-0000EF810000}"/>
    <cellStyle name="40% - Accent4 10" xfId="17316" hidden="1" xr:uid="{00000000-0005-0000-0000-0000F0810000}"/>
    <cellStyle name="40% - Accent4 10" xfId="17315" hidden="1" xr:uid="{00000000-0005-0000-0000-0000F1810000}"/>
    <cellStyle name="40% - Accent4 10" xfId="18669" hidden="1" xr:uid="{00000000-0005-0000-0000-0000F2810000}"/>
    <cellStyle name="40% - Accent4 10" xfId="18745" hidden="1" xr:uid="{00000000-0005-0000-0000-0000F3810000}"/>
    <cellStyle name="40% - Accent4 10" xfId="18823" hidden="1" xr:uid="{00000000-0005-0000-0000-0000F4810000}"/>
    <cellStyle name="40% - Accent4 10" xfId="19006" hidden="1" xr:uid="{00000000-0005-0000-0000-0000F5810000}"/>
    <cellStyle name="40% - Accent4 10" xfId="19082" hidden="1" xr:uid="{00000000-0005-0000-0000-0000F6810000}"/>
    <cellStyle name="40% - Accent4 10" xfId="19160" hidden="1" xr:uid="{00000000-0005-0000-0000-0000F7810000}"/>
    <cellStyle name="40% - Accent4 10" xfId="19343" hidden="1" xr:uid="{00000000-0005-0000-0000-0000F8810000}"/>
    <cellStyle name="40% - Accent4 10" xfId="19419" hidden="1" xr:uid="{00000000-0005-0000-0000-0000F9810000}"/>
    <cellStyle name="40% - Accent4 10" xfId="13825" hidden="1" xr:uid="{00000000-0005-0000-0000-0000FA810000}"/>
    <cellStyle name="40% - Accent4 10" xfId="13751" hidden="1" xr:uid="{00000000-0005-0000-0000-0000FB810000}"/>
    <cellStyle name="40% - Accent4 10" xfId="13671" hidden="1" xr:uid="{00000000-0005-0000-0000-0000FC810000}"/>
    <cellStyle name="40% - Accent4 10" xfId="13588" hidden="1" xr:uid="{00000000-0005-0000-0000-0000FD810000}"/>
    <cellStyle name="40% - Accent4 10" xfId="6416" hidden="1" xr:uid="{00000000-0005-0000-0000-0000FE810000}"/>
    <cellStyle name="40% - Accent4 10" xfId="6223" hidden="1" xr:uid="{00000000-0005-0000-0000-0000FF810000}"/>
    <cellStyle name="40% - Accent4 10" xfId="5962" hidden="1" xr:uid="{00000000-0005-0000-0000-000000820000}"/>
    <cellStyle name="40% - Accent4 10" xfId="5721" hidden="1" xr:uid="{00000000-0005-0000-0000-000001820000}"/>
    <cellStyle name="40% - Accent4 10" xfId="7137" hidden="1" xr:uid="{00000000-0005-0000-0000-000002820000}"/>
    <cellStyle name="40% - Accent4 10" xfId="7179" hidden="1" xr:uid="{00000000-0005-0000-0000-000003820000}"/>
    <cellStyle name="40% - Accent4 10" xfId="4285" hidden="1" xr:uid="{00000000-0005-0000-0000-000004820000}"/>
    <cellStyle name="40% - Accent4 10" xfId="4099" hidden="1" xr:uid="{00000000-0005-0000-0000-000005820000}"/>
    <cellStyle name="40% - Accent4 10" xfId="4007" hidden="1" xr:uid="{00000000-0005-0000-0000-000006820000}"/>
    <cellStyle name="40% - Accent4 10" xfId="3755" hidden="1" xr:uid="{00000000-0005-0000-0000-000007820000}"/>
    <cellStyle name="40% - Accent4 10" xfId="6931" hidden="1" xr:uid="{00000000-0005-0000-0000-000008820000}"/>
    <cellStyle name="40% - Accent4 10" xfId="6932" hidden="1" xr:uid="{00000000-0005-0000-0000-000009820000}"/>
    <cellStyle name="40% - Accent4 10" xfId="2498" hidden="1" xr:uid="{00000000-0005-0000-0000-00000A820000}"/>
    <cellStyle name="40% - Accent4 10" xfId="2400" hidden="1" xr:uid="{00000000-0005-0000-0000-00000B820000}"/>
    <cellStyle name="40% - Accent4 10" xfId="2212" hidden="1" xr:uid="{00000000-0005-0000-0000-00000C820000}"/>
    <cellStyle name="40% - Accent4 10" xfId="1248" hidden="1" xr:uid="{00000000-0005-0000-0000-00000D820000}"/>
    <cellStyle name="40% - Accent4 10" xfId="1139" hidden="1" xr:uid="{00000000-0005-0000-0000-00000E820000}"/>
    <cellStyle name="40% - Accent4 10" xfId="947" hidden="1" xr:uid="{00000000-0005-0000-0000-00000F820000}"/>
    <cellStyle name="40% - Accent4 10" xfId="19481" hidden="1" xr:uid="{00000000-0005-0000-0000-000010820000}"/>
    <cellStyle name="40% - Accent4 10" xfId="19557" hidden="1" xr:uid="{00000000-0005-0000-0000-000011820000}"/>
    <cellStyle name="40% - Accent4 10" xfId="19659" hidden="1" xr:uid="{00000000-0005-0000-0000-000012820000}"/>
    <cellStyle name="40% - Accent4 10" xfId="19733" hidden="1" xr:uid="{00000000-0005-0000-0000-000013820000}"/>
    <cellStyle name="40% - Accent4 10" xfId="19809" hidden="1" xr:uid="{00000000-0005-0000-0000-000014820000}"/>
    <cellStyle name="40% - Accent4 10" xfId="19887" hidden="1" xr:uid="{00000000-0005-0000-0000-000015820000}"/>
    <cellStyle name="40% - Accent4 10" xfId="20472" hidden="1" xr:uid="{00000000-0005-0000-0000-000016820000}"/>
    <cellStyle name="40% - Accent4 10" xfId="20548" hidden="1" xr:uid="{00000000-0005-0000-0000-000017820000}"/>
    <cellStyle name="40% - Accent4 10" xfId="20627" hidden="1" xr:uid="{00000000-0005-0000-0000-000018820000}"/>
    <cellStyle name="40% - Accent4 10" xfId="20718" hidden="1" xr:uid="{00000000-0005-0000-0000-000019820000}"/>
    <cellStyle name="40% - Accent4 10" xfId="20179" hidden="1" xr:uid="{00000000-0005-0000-0000-00001A820000}"/>
    <cellStyle name="40% - Accent4 10" xfId="20144" hidden="1" xr:uid="{00000000-0005-0000-0000-00001B820000}"/>
    <cellStyle name="40% - Accent4 10" xfId="21067" hidden="1" xr:uid="{00000000-0005-0000-0000-00001C820000}"/>
    <cellStyle name="40% - Accent4 10" xfId="21143" hidden="1" xr:uid="{00000000-0005-0000-0000-00001D820000}"/>
    <cellStyle name="40% - Accent4 10" xfId="21221" hidden="1" xr:uid="{00000000-0005-0000-0000-00001E820000}"/>
    <cellStyle name="40% - Accent4 10" xfId="21296" hidden="1" xr:uid="{00000000-0005-0000-0000-00001F820000}"/>
    <cellStyle name="40% - Accent4 10" xfId="20246" hidden="1" xr:uid="{00000000-0005-0000-0000-000020820000}"/>
    <cellStyle name="40% - Accent4 10" xfId="20245" hidden="1" xr:uid="{00000000-0005-0000-0000-000021820000}"/>
    <cellStyle name="40% - Accent4 10" xfId="21599" hidden="1" xr:uid="{00000000-0005-0000-0000-000022820000}"/>
    <cellStyle name="40% - Accent4 10" xfId="21675" hidden="1" xr:uid="{00000000-0005-0000-0000-000023820000}"/>
    <cellStyle name="40% - Accent4 10" xfId="21753" hidden="1" xr:uid="{00000000-0005-0000-0000-000024820000}"/>
    <cellStyle name="40% - Accent4 10" xfId="21936" hidden="1" xr:uid="{00000000-0005-0000-0000-000025820000}"/>
    <cellStyle name="40% - Accent4 10" xfId="22012" hidden="1" xr:uid="{00000000-0005-0000-0000-000026820000}"/>
    <cellStyle name="40% - Accent4 10" xfId="22090" hidden="1" xr:uid="{00000000-0005-0000-0000-000027820000}"/>
    <cellStyle name="40% - Accent4 10" xfId="22273" hidden="1" xr:uid="{00000000-0005-0000-0000-000028820000}"/>
    <cellStyle name="40% - Accent4 10" xfId="22349" hidden="1" xr:uid="{00000000-0005-0000-0000-000029820000}"/>
    <cellStyle name="40% - Accent4 10" xfId="22451" hidden="1" xr:uid="{00000000-0005-0000-0000-00002A820000}"/>
    <cellStyle name="40% - Accent4 10" xfId="22525" hidden="1" xr:uid="{00000000-0005-0000-0000-00002B820000}"/>
    <cellStyle name="40% - Accent4 10" xfId="22601" hidden="1" xr:uid="{00000000-0005-0000-0000-00002C820000}"/>
    <cellStyle name="40% - Accent4 10" xfId="22679" hidden="1" xr:uid="{00000000-0005-0000-0000-00002D820000}"/>
    <cellStyle name="40% - Accent4 10" xfId="23264" hidden="1" xr:uid="{00000000-0005-0000-0000-00002E820000}"/>
    <cellStyle name="40% - Accent4 10" xfId="23340" hidden="1" xr:uid="{00000000-0005-0000-0000-00002F820000}"/>
    <cellStyle name="40% - Accent4 10" xfId="23419" hidden="1" xr:uid="{00000000-0005-0000-0000-000030820000}"/>
    <cellStyle name="40% - Accent4 10" xfId="23510" hidden="1" xr:uid="{00000000-0005-0000-0000-000031820000}"/>
    <cellStyle name="40% - Accent4 10" xfId="22971" hidden="1" xr:uid="{00000000-0005-0000-0000-000032820000}"/>
    <cellStyle name="40% - Accent4 10" xfId="22936" hidden="1" xr:uid="{00000000-0005-0000-0000-000033820000}"/>
    <cellStyle name="40% - Accent4 10" xfId="23859" hidden="1" xr:uid="{00000000-0005-0000-0000-000034820000}"/>
    <cellStyle name="40% - Accent4 10" xfId="23935" hidden="1" xr:uid="{00000000-0005-0000-0000-000035820000}"/>
    <cellStyle name="40% - Accent4 10" xfId="24013" hidden="1" xr:uid="{00000000-0005-0000-0000-000036820000}"/>
    <cellStyle name="40% - Accent4 10" xfId="24088" hidden="1" xr:uid="{00000000-0005-0000-0000-000037820000}"/>
    <cellStyle name="40% - Accent4 10" xfId="23038" hidden="1" xr:uid="{00000000-0005-0000-0000-000038820000}"/>
    <cellStyle name="40% - Accent4 10" xfId="23037" hidden="1" xr:uid="{00000000-0005-0000-0000-000039820000}"/>
    <cellStyle name="40% - Accent4 10" xfId="24391" hidden="1" xr:uid="{00000000-0005-0000-0000-00003A820000}"/>
    <cellStyle name="40% - Accent4 10" xfId="24467" hidden="1" xr:uid="{00000000-0005-0000-0000-00003B820000}"/>
    <cellStyle name="40% - Accent4 10" xfId="24545" hidden="1" xr:uid="{00000000-0005-0000-0000-00003C820000}"/>
    <cellStyle name="40% - Accent4 10" xfId="24728" hidden="1" xr:uid="{00000000-0005-0000-0000-00003D820000}"/>
    <cellStyle name="40% - Accent4 10" xfId="24804" hidden="1" xr:uid="{00000000-0005-0000-0000-00003E820000}"/>
    <cellStyle name="40% - Accent4 10" xfId="24882" hidden="1" xr:uid="{00000000-0005-0000-0000-00003F820000}"/>
    <cellStyle name="40% - Accent4 10" xfId="25065" hidden="1" xr:uid="{00000000-0005-0000-0000-000040820000}"/>
    <cellStyle name="40% - Accent4 10" xfId="25141" hidden="1" xr:uid="{00000000-0005-0000-0000-000041820000}"/>
    <cellStyle name="40% - Accent4 10" xfId="25254" hidden="1" xr:uid="{00000000-0005-0000-0000-000042820000}"/>
    <cellStyle name="40% - Accent4 10" xfId="25332" hidden="1" xr:uid="{00000000-0005-0000-0000-000043820000}"/>
    <cellStyle name="40% - Accent4 10" xfId="25419" hidden="1" xr:uid="{00000000-0005-0000-0000-000044820000}"/>
    <cellStyle name="40% - Accent4 10" xfId="25688" hidden="1" xr:uid="{00000000-0005-0000-0000-000045820000}"/>
    <cellStyle name="40% - Accent4 10" xfId="27050" hidden="1" xr:uid="{00000000-0005-0000-0000-000046820000}"/>
    <cellStyle name="40% - Accent4 10" xfId="27198" hidden="1" xr:uid="{00000000-0005-0000-0000-000047820000}"/>
    <cellStyle name="40% - Accent4 10" xfId="27377" hidden="1" xr:uid="{00000000-0005-0000-0000-000048820000}"/>
    <cellStyle name="40% - Accent4 10" xfId="27661" hidden="1" xr:uid="{00000000-0005-0000-0000-000049820000}"/>
    <cellStyle name="40% - Accent4 10" xfId="26450" hidden="1" xr:uid="{00000000-0005-0000-0000-00004A820000}"/>
    <cellStyle name="40% - Accent4 10" xfId="26410" hidden="1" xr:uid="{00000000-0005-0000-0000-00004B820000}"/>
    <cellStyle name="40% - Accent4 10" xfId="28595" hidden="1" xr:uid="{00000000-0005-0000-0000-00004C820000}"/>
    <cellStyle name="40% - Accent4 10" xfId="28738" hidden="1" xr:uid="{00000000-0005-0000-0000-00004D820000}"/>
    <cellStyle name="40% - Accent4 10" xfId="28897" hidden="1" xr:uid="{00000000-0005-0000-0000-00004E820000}"/>
    <cellStyle name="40% - Accent4 10" xfId="29094" hidden="1" xr:uid="{00000000-0005-0000-0000-00004F820000}"/>
    <cellStyle name="40% - Accent4 10" xfId="26620" hidden="1" xr:uid="{00000000-0005-0000-0000-000050820000}"/>
    <cellStyle name="40% - Accent4 10" xfId="26619" hidden="1" xr:uid="{00000000-0005-0000-0000-000051820000}"/>
    <cellStyle name="40% - Accent4 10" xfId="30106" hidden="1" xr:uid="{00000000-0005-0000-0000-000052820000}"/>
    <cellStyle name="40% - Accent4 10" xfId="30205" hidden="1" xr:uid="{00000000-0005-0000-0000-000053820000}"/>
    <cellStyle name="40% - Accent4 10" xfId="30399" hidden="1" xr:uid="{00000000-0005-0000-0000-000054820000}"/>
    <cellStyle name="40% - Accent4 10" xfId="31099" hidden="1" xr:uid="{00000000-0005-0000-0000-000055820000}"/>
    <cellStyle name="40% - Accent4 10" xfId="31246" hidden="1" xr:uid="{00000000-0005-0000-0000-000056820000}"/>
    <cellStyle name="40% - Accent4 10" xfId="31425" hidden="1" xr:uid="{00000000-0005-0000-0000-000057820000}"/>
    <cellStyle name="40% - Accent4 10" xfId="32112" hidden="1" xr:uid="{00000000-0005-0000-0000-000058820000}"/>
    <cellStyle name="40% - Accent4 10" xfId="32222" hidden="1" xr:uid="{00000000-0005-0000-0000-000059820000}"/>
    <cellStyle name="40% - Accent4 10" xfId="32910" hidden="1" xr:uid="{00000000-0005-0000-0000-00005A820000}"/>
    <cellStyle name="40% - Accent4 10" xfId="32984" hidden="1" xr:uid="{00000000-0005-0000-0000-00005B820000}"/>
    <cellStyle name="40% - Accent4 10" xfId="33060" hidden="1" xr:uid="{00000000-0005-0000-0000-00005C820000}"/>
    <cellStyle name="40% - Accent4 10" xfId="33138" hidden="1" xr:uid="{00000000-0005-0000-0000-00005D820000}"/>
    <cellStyle name="40% - Accent4 10" xfId="33723" hidden="1" xr:uid="{00000000-0005-0000-0000-00005E820000}"/>
    <cellStyle name="40% - Accent4 10" xfId="33799" hidden="1" xr:uid="{00000000-0005-0000-0000-00005F820000}"/>
    <cellStyle name="40% - Accent4 10" xfId="33878" hidden="1" xr:uid="{00000000-0005-0000-0000-000060820000}"/>
    <cellStyle name="40% - Accent4 10" xfId="33969" hidden="1" xr:uid="{00000000-0005-0000-0000-000061820000}"/>
    <cellStyle name="40% - Accent4 10" xfId="33430" hidden="1" xr:uid="{00000000-0005-0000-0000-000062820000}"/>
    <cellStyle name="40% - Accent4 10" xfId="33395" hidden="1" xr:uid="{00000000-0005-0000-0000-000063820000}"/>
    <cellStyle name="40% - Accent4 10" xfId="34318" hidden="1" xr:uid="{00000000-0005-0000-0000-000064820000}"/>
    <cellStyle name="40% - Accent4 10" xfId="34394" hidden="1" xr:uid="{00000000-0005-0000-0000-000065820000}"/>
    <cellStyle name="40% - Accent4 10" xfId="34472" hidden="1" xr:uid="{00000000-0005-0000-0000-000066820000}"/>
    <cellStyle name="40% - Accent4 10" xfId="34547" hidden="1" xr:uid="{00000000-0005-0000-0000-000067820000}"/>
    <cellStyle name="40% - Accent4 10" xfId="33497" hidden="1" xr:uid="{00000000-0005-0000-0000-000068820000}"/>
    <cellStyle name="40% - Accent4 10" xfId="33496" hidden="1" xr:uid="{00000000-0005-0000-0000-000069820000}"/>
    <cellStyle name="40% - Accent4 10" xfId="34850" hidden="1" xr:uid="{00000000-0005-0000-0000-00006A820000}"/>
    <cellStyle name="40% - Accent4 10" xfId="34926" hidden="1" xr:uid="{00000000-0005-0000-0000-00006B820000}"/>
    <cellStyle name="40% - Accent4 10" xfId="35004" hidden="1" xr:uid="{00000000-0005-0000-0000-00006C820000}"/>
    <cellStyle name="40% - Accent4 10" xfId="35187" hidden="1" xr:uid="{00000000-0005-0000-0000-00006D820000}"/>
    <cellStyle name="40% - Accent4 10" xfId="35263" hidden="1" xr:uid="{00000000-0005-0000-0000-00006E820000}"/>
    <cellStyle name="40% - Accent4 10" xfId="35341" hidden="1" xr:uid="{00000000-0005-0000-0000-00006F820000}"/>
    <cellStyle name="40% - Accent4 10" xfId="35524" hidden="1" xr:uid="{00000000-0005-0000-0000-000070820000}"/>
    <cellStyle name="40% - Accent4 10" xfId="35600" hidden="1" xr:uid="{00000000-0005-0000-0000-000071820000}"/>
    <cellStyle name="40% - Accent4 10" xfId="35702" hidden="1" xr:uid="{00000000-0005-0000-0000-000072820000}"/>
    <cellStyle name="40% - Accent4 10" xfId="35776" hidden="1" xr:uid="{00000000-0005-0000-0000-000073820000}"/>
    <cellStyle name="40% - Accent4 10" xfId="35852" hidden="1" xr:uid="{00000000-0005-0000-0000-000074820000}"/>
    <cellStyle name="40% - Accent4 10" xfId="35930" hidden="1" xr:uid="{00000000-0005-0000-0000-000075820000}"/>
    <cellStyle name="40% - Accent4 10" xfId="36515" hidden="1" xr:uid="{00000000-0005-0000-0000-000076820000}"/>
    <cellStyle name="40% - Accent4 10" xfId="36591" hidden="1" xr:uid="{00000000-0005-0000-0000-000077820000}"/>
    <cellStyle name="40% - Accent4 10" xfId="36670" hidden="1" xr:uid="{00000000-0005-0000-0000-000078820000}"/>
    <cellStyle name="40% - Accent4 10" xfId="36761" hidden="1" xr:uid="{00000000-0005-0000-0000-000079820000}"/>
    <cellStyle name="40% - Accent4 10" xfId="36222" hidden="1" xr:uid="{00000000-0005-0000-0000-00007A820000}"/>
    <cellStyle name="40% - Accent4 10" xfId="36187" hidden="1" xr:uid="{00000000-0005-0000-0000-00007B820000}"/>
    <cellStyle name="40% - Accent4 10" xfId="37110" hidden="1" xr:uid="{00000000-0005-0000-0000-00007C820000}"/>
    <cellStyle name="40% - Accent4 10" xfId="37186" hidden="1" xr:uid="{00000000-0005-0000-0000-00007D820000}"/>
    <cellStyle name="40% - Accent4 10" xfId="37264" hidden="1" xr:uid="{00000000-0005-0000-0000-00007E820000}"/>
    <cellStyle name="40% - Accent4 10" xfId="37339" hidden="1" xr:uid="{00000000-0005-0000-0000-00007F820000}"/>
    <cellStyle name="40% - Accent4 10" xfId="36289" hidden="1" xr:uid="{00000000-0005-0000-0000-000080820000}"/>
    <cellStyle name="40% - Accent4 10" xfId="36288" hidden="1" xr:uid="{00000000-0005-0000-0000-000081820000}"/>
    <cellStyle name="40% - Accent4 10" xfId="37642" hidden="1" xr:uid="{00000000-0005-0000-0000-000082820000}"/>
    <cellStyle name="40% - Accent4 10" xfId="37718" hidden="1" xr:uid="{00000000-0005-0000-0000-000083820000}"/>
    <cellStyle name="40% - Accent4 10" xfId="37796" hidden="1" xr:uid="{00000000-0005-0000-0000-000084820000}"/>
    <cellStyle name="40% - Accent4 10" xfId="37979" hidden="1" xr:uid="{00000000-0005-0000-0000-000085820000}"/>
    <cellStyle name="40% - Accent4 10" xfId="38055" hidden="1" xr:uid="{00000000-0005-0000-0000-000086820000}"/>
    <cellStyle name="40% - Accent4 10" xfId="38133" hidden="1" xr:uid="{00000000-0005-0000-0000-000087820000}"/>
    <cellStyle name="40% - Accent4 10" xfId="38316" hidden="1" xr:uid="{00000000-0005-0000-0000-000088820000}"/>
    <cellStyle name="40% - Accent4 10" xfId="38392" hidden="1" xr:uid="{00000000-0005-0000-0000-000089820000}"/>
    <cellStyle name="40% - Accent4 10" xfId="32693" hidden="1" xr:uid="{00000000-0005-0000-0000-00008A820000}"/>
    <cellStyle name="40% - Accent4 10" xfId="32619" hidden="1" xr:uid="{00000000-0005-0000-0000-00008B820000}"/>
    <cellStyle name="40% - Accent4 10" xfId="32539" hidden="1" xr:uid="{00000000-0005-0000-0000-00008C820000}"/>
    <cellStyle name="40% - Accent4 10" xfId="32456" hidden="1" xr:uid="{00000000-0005-0000-0000-00008D820000}"/>
    <cellStyle name="40% - Accent4 10" xfId="30683" hidden="1" xr:uid="{00000000-0005-0000-0000-00008E820000}"/>
    <cellStyle name="40% - Accent4 10" xfId="30598" hidden="1" xr:uid="{00000000-0005-0000-0000-00008F820000}"/>
    <cellStyle name="40% - Accent4 10" xfId="30506" hidden="1" xr:uid="{00000000-0005-0000-0000-000090820000}"/>
    <cellStyle name="40% - Accent4 10" xfId="30157" hidden="1" xr:uid="{00000000-0005-0000-0000-000091820000}"/>
    <cellStyle name="40% - Accent4 10" xfId="31599" hidden="1" xr:uid="{00000000-0005-0000-0000-000092820000}"/>
    <cellStyle name="40% - Accent4 10" xfId="31673" hidden="1" xr:uid="{00000000-0005-0000-0000-000093820000}"/>
    <cellStyle name="40% - Accent4 10" xfId="29005" hidden="1" xr:uid="{00000000-0005-0000-0000-000094820000}"/>
    <cellStyle name="40% - Accent4 10" xfId="28839" hidden="1" xr:uid="{00000000-0005-0000-0000-000095820000}"/>
    <cellStyle name="40% - Accent4 10" xfId="28663" hidden="1" xr:uid="{00000000-0005-0000-0000-000096820000}"/>
    <cellStyle name="40% - Accent4 10" xfId="28506" hidden="1" xr:uid="{00000000-0005-0000-0000-000097820000}"/>
    <cellStyle name="40% - Accent4 10" xfId="31372" hidden="1" xr:uid="{00000000-0005-0000-0000-000098820000}"/>
    <cellStyle name="40% - Accent4 10" xfId="31375" hidden="1" xr:uid="{00000000-0005-0000-0000-000099820000}"/>
    <cellStyle name="40% - Accent4 10" xfId="27360" hidden="1" xr:uid="{00000000-0005-0000-0000-00009A820000}"/>
    <cellStyle name="40% - Accent4 10" xfId="27148" hidden="1" xr:uid="{00000000-0005-0000-0000-00009B820000}"/>
    <cellStyle name="40% - Accent4 10" xfId="26979" hidden="1" xr:uid="{00000000-0005-0000-0000-00009C820000}"/>
    <cellStyle name="40% - Accent4 10" xfId="26275" hidden="1" xr:uid="{00000000-0005-0000-0000-00009D820000}"/>
    <cellStyle name="40% - Accent4 10" xfId="26144" hidden="1" xr:uid="{00000000-0005-0000-0000-00009E820000}"/>
    <cellStyle name="40% - Accent4 10" xfId="26005" hidden="1" xr:uid="{00000000-0005-0000-0000-00009F820000}"/>
    <cellStyle name="40% - Accent4 10" xfId="38460" hidden="1" xr:uid="{00000000-0005-0000-0000-0000A0820000}"/>
    <cellStyle name="40% - Accent4 10" xfId="38539" hidden="1" xr:uid="{00000000-0005-0000-0000-0000A1820000}"/>
    <cellStyle name="40% - Accent4 10" xfId="39065" hidden="1" xr:uid="{00000000-0005-0000-0000-0000A2820000}"/>
    <cellStyle name="40% - Accent4 10" xfId="39139" hidden="1" xr:uid="{00000000-0005-0000-0000-0000A3820000}"/>
    <cellStyle name="40% - Accent4 10" xfId="39215" hidden="1" xr:uid="{00000000-0005-0000-0000-0000A4820000}"/>
    <cellStyle name="40% - Accent4 10" xfId="39293" hidden="1" xr:uid="{00000000-0005-0000-0000-0000A5820000}"/>
    <cellStyle name="40% - Accent4 10" xfId="39878" hidden="1" xr:uid="{00000000-0005-0000-0000-0000A6820000}"/>
    <cellStyle name="40% - Accent4 10" xfId="39954" hidden="1" xr:uid="{00000000-0005-0000-0000-0000A7820000}"/>
    <cellStyle name="40% - Accent4 10" xfId="40033" hidden="1" xr:uid="{00000000-0005-0000-0000-0000A8820000}"/>
    <cellStyle name="40% - Accent4 10" xfId="40124" hidden="1" xr:uid="{00000000-0005-0000-0000-0000A9820000}"/>
    <cellStyle name="40% - Accent4 10" xfId="39585" hidden="1" xr:uid="{00000000-0005-0000-0000-0000AA820000}"/>
    <cellStyle name="40% - Accent4 10" xfId="39550" hidden="1" xr:uid="{00000000-0005-0000-0000-0000AB820000}"/>
    <cellStyle name="40% - Accent4 10" xfId="40473" hidden="1" xr:uid="{00000000-0005-0000-0000-0000AC820000}"/>
    <cellStyle name="40% - Accent4 10" xfId="40549" hidden="1" xr:uid="{00000000-0005-0000-0000-0000AD820000}"/>
    <cellStyle name="40% - Accent4 10" xfId="40627" hidden="1" xr:uid="{00000000-0005-0000-0000-0000AE820000}"/>
    <cellStyle name="40% - Accent4 10" xfId="40702" hidden="1" xr:uid="{00000000-0005-0000-0000-0000AF820000}"/>
    <cellStyle name="40% - Accent4 10" xfId="39652" hidden="1" xr:uid="{00000000-0005-0000-0000-0000B0820000}"/>
    <cellStyle name="40% - Accent4 10" xfId="39651" hidden="1" xr:uid="{00000000-0005-0000-0000-0000B1820000}"/>
    <cellStyle name="40% - Accent4 10" xfId="41005" hidden="1" xr:uid="{00000000-0005-0000-0000-0000B2820000}"/>
    <cellStyle name="40% - Accent4 10" xfId="41081" hidden="1" xr:uid="{00000000-0005-0000-0000-0000B3820000}"/>
    <cellStyle name="40% - Accent4 10" xfId="41159" hidden="1" xr:uid="{00000000-0005-0000-0000-0000B4820000}"/>
    <cellStyle name="40% - Accent4 10" xfId="41342" hidden="1" xr:uid="{00000000-0005-0000-0000-0000B5820000}"/>
    <cellStyle name="40% - Accent4 10" xfId="41418" hidden="1" xr:uid="{00000000-0005-0000-0000-0000B6820000}"/>
    <cellStyle name="40% - Accent4 10" xfId="41496" hidden="1" xr:uid="{00000000-0005-0000-0000-0000B7820000}"/>
    <cellStyle name="40% - Accent4 10" xfId="41679" hidden="1" xr:uid="{00000000-0005-0000-0000-0000B8820000}"/>
    <cellStyle name="40% - Accent4 10" xfId="41755" hidden="1" xr:uid="{00000000-0005-0000-0000-0000B9820000}"/>
    <cellStyle name="40% - Accent4 10" xfId="41857" hidden="1" xr:uid="{00000000-0005-0000-0000-0000BA820000}"/>
    <cellStyle name="40% - Accent4 10" xfId="41931" hidden="1" xr:uid="{00000000-0005-0000-0000-0000BB820000}"/>
    <cellStyle name="40% - Accent4 10" xfId="42007" hidden="1" xr:uid="{00000000-0005-0000-0000-0000BC820000}"/>
    <cellStyle name="40% - Accent4 10" xfId="42085" hidden="1" xr:uid="{00000000-0005-0000-0000-0000BD820000}"/>
    <cellStyle name="40% - Accent4 10" xfId="42670" hidden="1" xr:uid="{00000000-0005-0000-0000-0000BE820000}"/>
    <cellStyle name="40% - Accent4 10" xfId="42746" hidden="1" xr:uid="{00000000-0005-0000-0000-0000BF820000}"/>
    <cellStyle name="40% - Accent4 10" xfId="42825" hidden="1" xr:uid="{00000000-0005-0000-0000-0000C0820000}"/>
    <cellStyle name="40% - Accent4 10" xfId="42916" hidden="1" xr:uid="{00000000-0005-0000-0000-0000C1820000}"/>
    <cellStyle name="40% - Accent4 10" xfId="42377" hidden="1" xr:uid="{00000000-0005-0000-0000-0000C2820000}"/>
    <cellStyle name="40% - Accent4 10" xfId="42342" hidden="1" xr:uid="{00000000-0005-0000-0000-0000C3820000}"/>
    <cellStyle name="40% - Accent4 10" xfId="43265" hidden="1" xr:uid="{00000000-0005-0000-0000-0000C4820000}"/>
    <cellStyle name="40% - Accent4 10" xfId="43341" hidden="1" xr:uid="{00000000-0005-0000-0000-0000C5820000}"/>
    <cellStyle name="40% - Accent4 10" xfId="43419" hidden="1" xr:uid="{00000000-0005-0000-0000-0000C6820000}"/>
    <cellStyle name="40% - Accent4 10" xfId="43494" hidden="1" xr:uid="{00000000-0005-0000-0000-0000C7820000}"/>
    <cellStyle name="40% - Accent4 10" xfId="42444" hidden="1" xr:uid="{00000000-0005-0000-0000-0000C8820000}"/>
    <cellStyle name="40% - Accent4 10" xfId="42443" hidden="1" xr:uid="{00000000-0005-0000-0000-0000C9820000}"/>
    <cellStyle name="40% - Accent4 10" xfId="43797" hidden="1" xr:uid="{00000000-0005-0000-0000-0000CA820000}"/>
    <cellStyle name="40% - Accent4 10" xfId="43873" hidden="1" xr:uid="{00000000-0005-0000-0000-0000CB820000}"/>
    <cellStyle name="40% - Accent4 10" xfId="43951" hidden="1" xr:uid="{00000000-0005-0000-0000-0000CC820000}"/>
    <cellStyle name="40% - Accent4 10" xfId="44134" hidden="1" xr:uid="{00000000-0005-0000-0000-0000CD820000}"/>
    <cellStyle name="40% - Accent4 10" xfId="44210" hidden="1" xr:uid="{00000000-0005-0000-0000-0000CE820000}"/>
    <cellStyle name="40% - Accent4 10" xfId="44288" hidden="1" xr:uid="{00000000-0005-0000-0000-0000CF820000}"/>
    <cellStyle name="40% - Accent4 10" xfId="44471" hidden="1" xr:uid="{00000000-0005-0000-0000-0000D0820000}"/>
    <cellStyle name="40% - Accent4 10" xfId="44547" hidden="1" xr:uid="{00000000-0005-0000-0000-0000D1820000}"/>
    <cellStyle name="40% - Accent4 10" xfId="38953" hidden="1" xr:uid="{00000000-0005-0000-0000-0000D2820000}"/>
    <cellStyle name="40% - Accent4 10" xfId="38879" hidden="1" xr:uid="{00000000-0005-0000-0000-0000D3820000}"/>
    <cellStyle name="40% - Accent4 10" xfId="38799" hidden="1" xr:uid="{00000000-0005-0000-0000-0000D4820000}"/>
    <cellStyle name="40% - Accent4 10" xfId="38716" hidden="1" xr:uid="{00000000-0005-0000-0000-0000D5820000}"/>
    <cellStyle name="40% - Accent4 10" xfId="31544" hidden="1" xr:uid="{00000000-0005-0000-0000-0000D6820000}"/>
    <cellStyle name="40% - Accent4 10" xfId="31351" hidden="1" xr:uid="{00000000-0005-0000-0000-0000D7820000}"/>
    <cellStyle name="40% - Accent4 10" xfId="31090" hidden="1" xr:uid="{00000000-0005-0000-0000-0000D8820000}"/>
    <cellStyle name="40% - Accent4 10" xfId="30849" hidden="1" xr:uid="{00000000-0005-0000-0000-0000D9820000}"/>
    <cellStyle name="40% - Accent4 10" xfId="32265" hidden="1" xr:uid="{00000000-0005-0000-0000-0000DA820000}"/>
    <cellStyle name="40% - Accent4 10" xfId="32307" hidden="1" xr:uid="{00000000-0005-0000-0000-0000DB820000}"/>
    <cellStyle name="40% - Accent4 10" xfId="29413" hidden="1" xr:uid="{00000000-0005-0000-0000-0000DC820000}"/>
    <cellStyle name="40% - Accent4 10" xfId="29227" hidden="1" xr:uid="{00000000-0005-0000-0000-0000DD820000}"/>
    <cellStyle name="40% - Accent4 10" xfId="29135" hidden="1" xr:uid="{00000000-0005-0000-0000-0000DE820000}"/>
    <cellStyle name="40% - Accent4 10" xfId="28883" hidden="1" xr:uid="{00000000-0005-0000-0000-0000DF820000}"/>
    <cellStyle name="40% - Accent4 10" xfId="32059" hidden="1" xr:uid="{00000000-0005-0000-0000-0000E0820000}"/>
    <cellStyle name="40% - Accent4 10" xfId="32060" hidden="1" xr:uid="{00000000-0005-0000-0000-0000E1820000}"/>
    <cellStyle name="40% - Accent4 10" xfId="27626" hidden="1" xr:uid="{00000000-0005-0000-0000-0000E2820000}"/>
    <cellStyle name="40% - Accent4 10" xfId="27528" hidden="1" xr:uid="{00000000-0005-0000-0000-0000E3820000}"/>
    <cellStyle name="40% - Accent4 10" xfId="27340" hidden="1" xr:uid="{00000000-0005-0000-0000-0000E4820000}"/>
    <cellStyle name="40% - Accent4 10" xfId="26376" hidden="1" xr:uid="{00000000-0005-0000-0000-0000E5820000}"/>
    <cellStyle name="40% - Accent4 10" xfId="26267" hidden="1" xr:uid="{00000000-0005-0000-0000-0000E6820000}"/>
    <cellStyle name="40% - Accent4 10" xfId="26075" hidden="1" xr:uid="{00000000-0005-0000-0000-0000E7820000}"/>
    <cellStyle name="40% - Accent4 10" xfId="44609" hidden="1" xr:uid="{00000000-0005-0000-0000-0000E8820000}"/>
    <cellStyle name="40% - Accent4 10" xfId="44685" hidden="1" xr:uid="{00000000-0005-0000-0000-0000E9820000}"/>
    <cellStyle name="40% - Accent4 10" xfId="44787" hidden="1" xr:uid="{00000000-0005-0000-0000-0000EA820000}"/>
    <cellStyle name="40% - Accent4 10" xfId="44861" hidden="1" xr:uid="{00000000-0005-0000-0000-0000EB820000}"/>
    <cellStyle name="40% - Accent4 10" xfId="44937" hidden="1" xr:uid="{00000000-0005-0000-0000-0000EC820000}"/>
    <cellStyle name="40% - Accent4 10" xfId="45015" hidden="1" xr:uid="{00000000-0005-0000-0000-0000ED820000}"/>
    <cellStyle name="40% - Accent4 10" xfId="45600" hidden="1" xr:uid="{00000000-0005-0000-0000-0000EE820000}"/>
    <cellStyle name="40% - Accent4 10" xfId="45676" hidden="1" xr:uid="{00000000-0005-0000-0000-0000EF820000}"/>
    <cellStyle name="40% - Accent4 10" xfId="45755" hidden="1" xr:uid="{00000000-0005-0000-0000-0000F0820000}"/>
    <cellStyle name="40% - Accent4 10" xfId="45846" hidden="1" xr:uid="{00000000-0005-0000-0000-0000F1820000}"/>
    <cellStyle name="40% - Accent4 10" xfId="45307" hidden="1" xr:uid="{00000000-0005-0000-0000-0000F2820000}"/>
    <cellStyle name="40% - Accent4 10" xfId="45272" hidden="1" xr:uid="{00000000-0005-0000-0000-0000F3820000}"/>
    <cellStyle name="40% - Accent4 10" xfId="46195" hidden="1" xr:uid="{00000000-0005-0000-0000-0000F4820000}"/>
    <cellStyle name="40% - Accent4 10" xfId="46271" hidden="1" xr:uid="{00000000-0005-0000-0000-0000F5820000}"/>
    <cellStyle name="40% - Accent4 10" xfId="46349" hidden="1" xr:uid="{00000000-0005-0000-0000-0000F6820000}"/>
    <cellStyle name="40% - Accent4 10" xfId="46424" hidden="1" xr:uid="{00000000-0005-0000-0000-0000F7820000}"/>
    <cellStyle name="40% - Accent4 10" xfId="45374" hidden="1" xr:uid="{00000000-0005-0000-0000-0000F8820000}"/>
    <cellStyle name="40% - Accent4 10" xfId="45373" hidden="1" xr:uid="{00000000-0005-0000-0000-0000F9820000}"/>
    <cellStyle name="40% - Accent4 10" xfId="46727" hidden="1" xr:uid="{00000000-0005-0000-0000-0000FA820000}"/>
    <cellStyle name="40% - Accent4 10" xfId="46803" hidden="1" xr:uid="{00000000-0005-0000-0000-0000FB820000}"/>
    <cellStyle name="40% - Accent4 10" xfId="46881" hidden="1" xr:uid="{00000000-0005-0000-0000-0000FC820000}"/>
    <cellStyle name="40% - Accent4 10" xfId="47064" hidden="1" xr:uid="{00000000-0005-0000-0000-0000FD820000}"/>
    <cellStyle name="40% - Accent4 10" xfId="47140" hidden="1" xr:uid="{00000000-0005-0000-0000-0000FE820000}"/>
    <cellStyle name="40% - Accent4 10" xfId="47218" hidden="1" xr:uid="{00000000-0005-0000-0000-0000FF820000}"/>
    <cellStyle name="40% - Accent4 10" xfId="47401" hidden="1" xr:uid="{00000000-0005-0000-0000-000000830000}"/>
    <cellStyle name="40% - Accent4 10" xfId="47477" hidden="1" xr:uid="{00000000-0005-0000-0000-000001830000}"/>
    <cellStyle name="40% - Accent4 10" xfId="47579" hidden="1" xr:uid="{00000000-0005-0000-0000-000002830000}"/>
    <cellStyle name="40% - Accent4 10" xfId="47653" hidden="1" xr:uid="{00000000-0005-0000-0000-000003830000}"/>
    <cellStyle name="40% - Accent4 10" xfId="47729" hidden="1" xr:uid="{00000000-0005-0000-0000-000004830000}"/>
    <cellStyle name="40% - Accent4 10" xfId="47807" hidden="1" xr:uid="{00000000-0005-0000-0000-000005830000}"/>
    <cellStyle name="40% - Accent4 10" xfId="48392" hidden="1" xr:uid="{00000000-0005-0000-0000-000006830000}"/>
    <cellStyle name="40% - Accent4 10" xfId="48468" hidden="1" xr:uid="{00000000-0005-0000-0000-000007830000}"/>
    <cellStyle name="40% - Accent4 10" xfId="48547" hidden="1" xr:uid="{00000000-0005-0000-0000-000008830000}"/>
    <cellStyle name="40% - Accent4 10" xfId="48638" hidden="1" xr:uid="{00000000-0005-0000-0000-000009830000}"/>
    <cellStyle name="40% - Accent4 10" xfId="48099" hidden="1" xr:uid="{00000000-0005-0000-0000-00000A830000}"/>
    <cellStyle name="40% - Accent4 10" xfId="48064" hidden="1" xr:uid="{00000000-0005-0000-0000-00000B830000}"/>
    <cellStyle name="40% - Accent4 10" xfId="48987" hidden="1" xr:uid="{00000000-0005-0000-0000-00000C830000}"/>
    <cellStyle name="40% - Accent4 10" xfId="49063" hidden="1" xr:uid="{00000000-0005-0000-0000-00000D830000}"/>
    <cellStyle name="40% - Accent4 10" xfId="49141" hidden="1" xr:uid="{00000000-0005-0000-0000-00000E830000}"/>
    <cellStyle name="40% - Accent4 10" xfId="49216" hidden="1" xr:uid="{00000000-0005-0000-0000-00000F830000}"/>
    <cellStyle name="40% - Accent4 10" xfId="48166" hidden="1" xr:uid="{00000000-0005-0000-0000-000010830000}"/>
    <cellStyle name="40% - Accent4 10" xfId="48165" hidden="1" xr:uid="{00000000-0005-0000-0000-000011830000}"/>
    <cellStyle name="40% - Accent4 10" xfId="49519" hidden="1" xr:uid="{00000000-0005-0000-0000-000012830000}"/>
    <cellStyle name="40% - Accent4 10" xfId="49595" hidden="1" xr:uid="{00000000-0005-0000-0000-000013830000}"/>
    <cellStyle name="40% - Accent4 10" xfId="49673" hidden="1" xr:uid="{00000000-0005-0000-0000-000014830000}"/>
    <cellStyle name="40% - Accent4 10" xfId="49856" hidden="1" xr:uid="{00000000-0005-0000-0000-000015830000}"/>
    <cellStyle name="40% - Accent4 10" xfId="49932" hidden="1" xr:uid="{00000000-0005-0000-0000-000016830000}"/>
    <cellStyle name="40% - Accent4 10" xfId="50010" hidden="1" xr:uid="{00000000-0005-0000-0000-000017830000}"/>
    <cellStyle name="40% - Accent4 10" xfId="50193" hidden="1" xr:uid="{00000000-0005-0000-0000-000018830000}"/>
    <cellStyle name="40% - Accent4 10" xfId="50269" hidden="1" xr:uid="{00000000-0005-0000-0000-000019830000}"/>
    <cellStyle name="40% - Accent4 11" xfId="139" hidden="1" xr:uid="{00000000-0005-0000-0000-00001A830000}"/>
    <cellStyle name="40% - Accent4 11" xfId="217" hidden="1" xr:uid="{00000000-0005-0000-0000-00001B830000}"/>
    <cellStyle name="40% - Accent4 11" xfId="327" hidden="1" xr:uid="{00000000-0005-0000-0000-00001C830000}"/>
    <cellStyle name="40% - Accent4 11" xfId="574" hidden="1" xr:uid="{00000000-0005-0000-0000-00001D830000}"/>
    <cellStyle name="40% - Accent4 11" xfId="1937" hidden="1" xr:uid="{00000000-0005-0000-0000-00001E830000}"/>
    <cellStyle name="40% - Accent4 11" xfId="2085" hidden="1" xr:uid="{00000000-0005-0000-0000-00001F830000}"/>
    <cellStyle name="40% - Accent4 11" xfId="2272" hidden="1" xr:uid="{00000000-0005-0000-0000-000020830000}"/>
    <cellStyle name="40% - Accent4 11" xfId="2329" hidden="1" xr:uid="{00000000-0005-0000-0000-000021830000}"/>
    <cellStyle name="40% - Accent4 11" xfId="1720" hidden="1" xr:uid="{00000000-0005-0000-0000-000022830000}"/>
    <cellStyle name="40% - Accent4 11" xfId="1670" hidden="1" xr:uid="{00000000-0005-0000-0000-000023830000}"/>
    <cellStyle name="40% - Accent4 11" xfId="3491" hidden="1" xr:uid="{00000000-0005-0000-0000-000024830000}"/>
    <cellStyle name="40% - Accent4 11" xfId="3625" hidden="1" xr:uid="{00000000-0005-0000-0000-000025830000}"/>
    <cellStyle name="40% - Accent4 11" xfId="3784" hidden="1" xr:uid="{00000000-0005-0000-0000-000026830000}"/>
    <cellStyle name="40% - Accent4 11" xfId="3834" hidden="1" xr:uid="{00000000-0005-0000-0000-000027830000}"/>
    <cellStyle name="40% - Accent4 11" xfId="2399" hidden="1" xr:uid="{00000000-0005-0000-0000-000028830000}"/>
    <cellStyle name="40% - Accent4 11" xfId="1279" hidden="1" xr:uid="{00000000-0005-0000-0000-000029830000}"/>
    <cellStyle name="40% - Accent4 11" xfId="4992" hidden="1" xr:uid="{00000000-0005-0000-0000-00002A830000}"/>
    <cellStyle name="40% - Accent4 11" xfId="5090" hidden="1" xr:uid="{00000000-0005-0000-0000-00002B830000}"/>
    <cellStyle name="40% - Accent4 11" xfId="5284" hidden="1" xr:uid="{00000000-0005-0000-0000-00002C830000}"/>
    <cellStyle name="40% - Accent4 11" xfId="5994" hidden="1" xr:uid="{00000000-0005-0000-0000-00002D830000}"/>
    <cellStyle name="40% - Accent4 11" xfId="6139" hidden="1" xr:uid="{00000000-0005-0000-0000-00002E830000}"/>
    <cellStyle name="40% - Accent4 11" xfId="6316" hidden="1" xr:uid="{00000000-0005-0000-0000-00002F830000}"/>
    <cellStyle name="40% - Accent4 11" xfId="7000" hidden="1" xr:uid="{00000000-0005-0000-0000-000030830000}"/>
    <cellStyle name="40% - Accent4 11" xfId="7112" hidden="1" xr:uid="{00000000-0005-0000-0000-000031830000}"/>
    <cellStyle name="40% - Accent4 11" xfId="7795" hidden="1" xr:uid="{00000000-0005-0000-0000-000032830000}"/>
    <cellStyle name="40% - Accent4 11" xfId="7869" hidden="1" xr:uid="{00000000-0005-0000-0000-000033830000}"/>
    <cellStyle name="40% - Accent4 11" xfId="7945" hidden="1" xr:uid="{00000000-0005-0000-0000-000034830000}"/>
    <cellStyle name="40% - Accent4 11" xfId="8023" hidden="1" xr:uid="{00000000-0005-0000-0000-000035830000}"/>
    <cellStyle name="40% - Accent4 11" xfId="8608" hidden="1" xr:uid="{00000000-0005-0000-0000-000036830000}"/>
    <cellStyle name="40% - Accent4 11" xfId="8684" hidden="1" xr:uid="{00000000-0005-0000-0000-000037830000}"/>
    <cellStyle name="40% - Accent4 11" xfId="8763" hidden="1" xr:uid="{00000000-0005-0000-0000-000038830000}"/>
    <cellStyle name="40% - Accent4 11" xfId="8787" hidden="1" xr:uid="{00000000-0005-0000-0000-000039830000}"/>
    <cellStyle name="40% - Accent4 11" xfId="8478" hidden="1" xr:uid="{00000000-0005-0000-0000-00003A830000}"/>
    <cellStyle name="40% - Accent4 11" xfId="8439" hidden="1" xr:uid="{00000000-0005-0000-0000-00003B830000}"/>
    <cellStyle name="40% - Accent4 11" xfId="9203" hidden="1" xr:uid="{00000000-0005-0000-0000-00003C830000}"/>
    <cellStyle name="40% - Accent4 11" xfId="9279" hidden="1" xr:uid="{00000000-0005-0000-0000-00003D830000}"/>
    <cellStyle name="40% - Accent4 11" xfId="9357" hidden="1" xr:uid="{00000000-0005-0000-0000-00003E830000}"/>
    <cellStyle name="40% - Accent4 11" xfId="9378" hidden="1" xr:uid="{00000000-0005-0000-0000-00003F830000}"/>
    <cellStyle name="40% - Accent4 11" xfId="8811" hidden="1" xr:uid="{00000000-0005-0000-0000-000040830000}"/>
    <cellStyle name="40% - Accent4 11" xfId="8264" hidden="1" xr:uid="{00000000-0005-0000-0000-000041830000}"/>
    <cellStyle name="40% - Accent4 11" xfId="9735" hidden="1" xr:uid="{00000000-0005-0000-0000-000042830000}"/>
    <cellStyle name="40% - Accent4 11" xfId="9811" hidden="1" xr:uid="{00000000-0005-0000-0000-000043830000}"/>
    <cellStyle name="40% - Accent4 11" xfId="9889" hidden="1" xr:uid="{00000000-0005-0000-0000-000044830000}"/>
    <cellStyle name="40% - Accent4 11" xfId="10072" hidden="1" xr:uid="{00000000-0005-0000-0000-000045830000}"/>
    <cellStyle name="40% - Accent4 11" xfId="10148" hidden="1" xr:uid="{00000000-0005-0000-0000-000046830000}"/>
    <cellStyle name="40% - Accent4 11" xfId="10226" hidden="1" xr:uid="{00000000-0005-0000-0000-000047830000}"/>
    <cellStyle name="40% - Accent4 11" xfId="10409" hidden="1" xr:uid="{00000000-0005-0000-0000-000048830000}"/>
    <cellStyle name="40% - Accent4 11" xfId="10485" hidden="1" xr:uid="{00000000-0005-0000-0000-000049830000}"/>
    <cellStyle name="40% - Accent4 11" xfId="10587" hidden="1" xr:uid="{00000000-0005-0000-0000-00004A830000}"/>
    <cellStyle name="40% - Accent4 11" xfId="10661" hidden="1" xr:uid="{00000000-0005-0000-0000-00004B830000}"/>
    <cellStyle name="40% - Accent4 11" xfId="10737" hidden="1" xr:uid="{00000000-0005-0000-0000-00004C830000}"/>
    <cellStyle name="40% - Accent4 11" xfId="10815" hidden="1" xr:uid="{00000000-0005-0000-0000-00004D830000}"/>
    <cellStyle name="40% - Accent4 11" xfId="11400" hidden="1" xr:uid="{00000000-0005-0000-0000-00004E830000}"/>
    <cellStyle name="40% - Accent4 11" xfId="11476" hidden="1" xr:uid="{00000000-0005-0000-0000-00004F830000}"/>
    <cellStyle name="40% - Accent4 11" xfId="11555" hidden="1" xr:uid="{00000000-0005-0000-0000-000050830000}"/>
    <cellStyle name="40% - Accent4 11" xfId="11579" hidden="1" xr:uid="{00000000-0005-0000-0000-000051830000}"/>
    <cellStyle name="40% - Accent4 11" xfId="11270" hidden="1" xr:uid="{00000000-0005-0000-0000-000052830000}"/>
    <cellStyle name="40% - Accent4 11" xfId="11231" hidden="1" xr:uid="{00000000-0005-0000-0000-000053830000}"/>
    <cellStyle name="40% - Accent4 11" xfId="11995" hidden="1" xr:uid="{00000000-0005-0000-0000-000054830000}"/>
    <cellStyle name="40% - Accent4 11" xfId="12071" hidden="1" xr:uid="{00000000-0005-0000-0000-000055830000}"/>
    <cellStyle name="40% - Accent4 11" xfId="12149" hidden="1" xr:uid="{00000000-0005-0000-0000-000056830000}"/>
    <cellStyle name="40% - Accent4 11" xfId="12170" hidden="1" xr:uid="{00000000-0005-0000-0000-000057830000}"/>
    <cellStyle name="40% - Accent4 11" xfId="11603" hidden="1" xr:uid="{00000000-0005-0000-0000-000058830000}"/>
    <cellStyle name="40% - Accent4 11" xfId="11056" hidden="1" xr:uid="{00000000-0005-0000-0000-000059830000}"/>
    <cellStyle name="40% - Accent4 11" xfId="12527" hidden="1" xr:uid="{00000000-0005-0000-0000-00005A830000}"/>
    <cellStyle name="40% - Accent4 11" xfId="12603" hidden="1" xr:uid="{00000000-0005-0000-0000-00005B830000}"/>
    <cellStyle name="40% - Accent4 11" xfId="12681" hidden="1" xr:uid="{00000000-0005-0000-0000-00005C830000}"/>
    <cellStyle name="40% - Accent4 11" xfId="12864" hidden="1" xr:uid="{00000000-0005-0000-0000-00005D830000}"/>
    <cellStyle name="40% - Accent4 11" xfId="12940" hidden="1" xr:uid="{00000000-0005-0000-0000-00005E830000}"/>
    <cellStyle name="40% - Accent4 11" xfId="13018" hidden="1" xr:uid="{00000000-0005-0000-0000-00005F830000}"/>
    <cellStyle name="40% - Accent4 11" xfId="13201" hidden="1" xr:uid="{00000000-0005-0000-0000-000060830000}"/>
    <cellStyle name="40% - Accent4 11" xfId="13277" hidden="1" xr:uid="{00000000-0005-0000-0000-000061830000}"/>
    <cellStyle name="40% - Accent4 11" xfId="7552" hidden="1" xr:uid="{00000000-0005-0000-0000-000062830000}"/>
    <cellStyle name="40% - Accent4 11" xfId="7478" hidden="1" xr:uid="{00000000-0005-0000-0000-000063830000}"/>
    <cellStyle name="40% - Accent4 11" xfId="7398" hidden="1" xr:uid="{00000000-0005-0000-0000-000064830000}"/>
    <cellStyle name="40% - Accent4 11" xfId="7311" hidden="1" xr:uid="{00000000-0005-0000-0000-000065830000}"/>
    <cellStyle name="40% - Accent4 11" xfId="5541" hidden="1" xr:uid="{00000000-0005-0000-0000-000066830000}"/>
    <cellStyle name="40% - Accent4 11" xfId="5456" hidden="1" xr:uid="{00000000-0005-0000-0000-000067830000}"/>
    <cellStyle name="40% - Accent4 11" xfId="5363" hidden="1" xr:uid="{00000000-0005-0000-0000-000068830000}"/>
    <cellStyle name="40% - Accent4 11" xfId="5335" hidden="1" xr:uid="{00000000-0005-0000-0000-000069830000}"/>
    <cellStyle name="40% - Accent4 11" xfId="5827" hidden="1" xr:uid="{00000000-0005-0000-0000-00006A830000}"/>
    <cellStyle name="40% - Accent4 11" xfId="5902" hidden="1" xr:uid="{00000000-0005-0000-0000-00006B830000}"/>
    <cellStyle name="40% - Accent4 11" xfId="3858" hidden="1" xr:uid="{00000000-0005-0000-0000-00006C830000}"/>
    <cellStyle name="40% - Accent4 11" xfId="3694" hidden="1" xr:uid="{00000000-0005-0000-0000-00006D830000}"/>
    <cellStyle name="40% - Accent4 11" xfId="3507" hidden="1" xr:uid="{00000000-0005-0000-0000-00006E830000}"/>
    <cellStyle name="40% - Accent4 11" xfId="3437" hidden="1" xr:uid="{00000000-0005-0000-0000-00006F830000}"/>
    <cellStyle name="40% - Accent4 11" xfId="5301" hidden="1" xr:uid="{00000000-0005-0000-0000-000070830000}"/>
    <cellStyle name="40% - Accent4 11" xfId="6548" hidden="1" xr:uid="{00000000-0005-0000-0000-000071830000}"/>
    <cellStyle name="40% - Accent4 11" xfId="2194" hidden="1" xr:uid="{00000000-0005-0000-0000-000072830000}"/>
    <cellStyle name="40% - Accent4 11" xfId="2003" hidden="1" xr:uid="{00000000-0005-0000-0000-000073830000}"/>
    <cellStyle name="40% - Accent4 11" xfId="1829" hidden="1" xr:uid="{00000000-0005-0000-0000-000074830000}"/>
    <cellStyle name="40% - Accent4 11" xfId="1126" hidden="1" xr:uid="{00000000-0005-0000-0000-000075830000}"/>
    <cellStyle name="40% - Accent4 11" xfId="1000" hidden="1" xr:uid="{00000000-0005-0000-0000-000076830000}"/>
    <cellStyle name="40% - Accent4 11" xfId="765" hidden="1" xr:uid="{00000000-0005-0000-0000-000077830000}"/>
    <cellStyle name="40% - Accent4 11" xfId="13346" hidden="1" xr:uid="{00000000-0005-0000-0000-000078830000}"/>
    <cellStyle name="40% - Accent4 11" xfId="13426" hidden="1" xr:uid="{00000000-0005-0000-0000-000079830000}"/>
    <cellStyle name="40% - Accent4 11" xfId="13950" hidden="1" xr:uid="{00000000-0005-0000-0000-00007A830000}"/>
    <cellStyle name="40% - Accent4 11" xfId="14024" hidden="1" xr:uid="{00000000-0005-0000-0000-00007B830000}"/>
    <cellStyle name="40% - Accent4 11" xfId="14100" hidden="1" xr:uid="{00000000-0005-0000-0000-00007C830000}"/>
    <cellStyle name="40% - Accent4 11" xfId="14178" hidden="1" xr:uid="{00000000-0005-0000-0000-00007D830000}"/>
    <cellStyle name="40% - Accent4 11" xfId="14763" hidden="1" xr:uid="{00000000-0005-0000-0000-00007E830000}"/>
    <cellStyle name="40% - Accent4 11" xfId="14839" hidden="1" xr:uid="{00000000-0005-0000-0000-00007F830000}"/>
    <cellStyle name="40% - Accent4 11" xfId="14918" hidden="1" xr:uid="{00000000-0005-0000-0000-000080830000}"/>
    <cellStyle name="40% - Accent4 11" xfId="14942" hidden="1" xr:uid="{00000000-0005-0000-0000-000081830000}"/>
    <cellStyle name="40% - Accent4 11" xfId="14633" hidden="1" xr:uid="{00000000-0005-0000-0000-000082830000}"/>
    <cellStyle name="40% - Accent4 11" xfId="14594" hidden="1" xr:uid="{00000000-0005-0000-0000-000083830000}"/>
    <cellStyle name="40% - Accent4 11" xfId="15358" hidden="1" xr:uid="{00000000-0005-0000-0000-000084830000}"/>
    <cellStyle name="40% - Accent4 11" xfId="15434" hidden="1" xr:uid="{00000000-0005-0000-0000-000085830000}"/>
    <cellStyle name="40% - Accent4 11" xfId="15512" hidden="1" xr:uid="{00000000-0005-0000-0000-000086830000}"/>
    <cellStyle name="40% - Accent4 11" xfId="15533" hidden="1" xr:uid="{00000000-0005-0000-0000-000087830000}"/>
    <cellStyle name="40% - Accent4 11" xfId="14966" hidden="1" xr:uid="{00000000-0005-0000-0000-000088830000}"/>
    <cellStyle name="40% - Accent4 11" xfId="14419" hidden="1" xr:uid="{00000000-0005-0000-0000-000089830000}"/>
    <cellStyle name="40% - Accent4 11" xfId="15890" hidden="1" xr:uid="{00000000-0005-0000-0000-00008A830000}"/>
    <cellStyle name="40% - Accent4 11" xfId="15966" hidden="1" xr:uid="{00000000-0005-0000-0000-00008B830000}"/>
    <cellStyle name="40% - Accent4 11" xfId="16044" hidden="1" xr:uid="{00000000-0005-0000-0000-00008C830000}"/>
    <cellStyle name="40% - Accent4 11" xfId="16227" hidden="1" xr:uid="{00000000-0005-0000-0000-00008D830000}"/>
    <cellStyle name="40% - Accent4 11" xfId="16303" hidden="1" xr:uid="{00000000-0005-0000-0000-00008E830000}"/>
    <cellStyle name="40% - Accent4 11" xfId="16381" hidden="1" xr:uid="{00000000-0005-0000-0000-00008F830000}"/>
    <cellStyle name="40% - Accent4 11" xfId="16564" hidden="1" xr:uid="{00000000-0005-0000-0000-000090830000}"/>
    <cellStyle name="40% - Accent4 11" xfId="16640" hidden="1" xr:uid="{00000000-0005-0000-0000-000091830000}"/>
    <cellStyle name="40% - Accent4 11" xfId="16742" hidden="1" xr:uid="{00000000-0005-0000-0000-000092830000}"/>
    <cellStyle name="40% - Accent4 11" xfId="16816" hidden="1" xr:uid="{00000000-0005-0000-0000-000093830000}"/>
    <cellStyle name="40% - Accent4 11" xfId="16892" hidden="1" xr:uid="{00000000-0005-0000-0000-000094830000}"/>
    <cellStyle name="40% - Accent4 11" xfId="16970" hidden="1" xr:uid="{00000000-0005-0000-0000-000095830000}"/>
    <cellStyle name="40% - Accent4 11" xfId="17555" hidden="1" xr:uid="{00000000-0005-0000-0000-000096830000}"/>
    <cellStyle name="40% - Accent4 11" xfId="17631" hidden="1" xr:uid="{00000000-0005-0000-0000-000097830000}"/>
    <cellStyle name="40% - Accent4 11" xfId="17710" hidden="1" xr:uid="{00000000-0005-0000-0000-000098830000}"/>
    <cellStyle name="40% - Accent4 11" xfId="17734" hidden="1" xr:uid="{00000000-0005-0000-0000-000099830000}"/>
    <cellStyle name="40% - Accent4 11" xfId="17425" hidden="1" xr:uid="{00000000-0005-0000-0000-00009A830000}"/>
    <cellStyle name="40% - Accent4 11" xfId="17386" hidden="1" xr:uid="{00000000-0005-0000-0000-00009B830000}"/>
    <cellStyle name="40% - Accent4 11" xfId="18150" hidden="1" xr:uid="{00000000-0005-0000-0000-00009C830000}"/>
    <cellStyle name="40% - Accent4 11" xfId="18226" hidden="1" xr:uid="{00000000-0005-0000-0000-00009D830000}"/>
    <cellStyle name="40% - Accent4 11" xfId="18304" hidden="1" xr:uid="{00000000-0005-0000-0000-00009E830000}"/>
    <cellStyle name="40% - Accent4 11" xfId="18325" hidden="1" xr:uid="{00000000-0005-0000-0000-00009F830000}"/>
    <cellStyle name="40% - Accent4 11" xfId="17758" hidden="1" xr:uid="{00000000-0005-0000-0000-0000A0830000}"/>
    <cellStyle name="40% - Accent4 11" xfId="17211" hidden="1" xr:uid="{00000000-0005-0000-0000-0000A1830000}"/>
    <cellStyle name="40% - Accent4 11" xfId="18682" hidden="1" xr:uid="{00000000-0005-0000-0000-0000A2830000}"/>
    <cellStyle name="40% - Accent4 11" xfId="18758" hidden="1" xr:uid="{00000000-0005-0000-0000-0000A3830000}"/>
    <cellStyle name="40% - Accent4 11" xfId="18836" hidden="1" xr:uid="{00000000-0005-0000-0000-0000A4830000}"/>
    <cellStyle name="40% - Accent4 11" xfId="19019" hidden="1" xr:uid="{00000000-0005-0000-0000-0000A5830000}"/>
    <cellStyle name="40% - Accent4 11" xfId="19095" hidden="1" xr:uid="{00000000-0005-0000-0000-0000A6830000}"/>
    <cellStyle name="40% - Accent4 11" xfId="19173" hidden="1" xr:uid="{00000000-0005-0000-0000-0000A7830000}"/>
    <cellStyle name="40% - Accent4 11" xfId="19356" hidden="1" xr:uid="{00000000-0005-0000-0000-0000A8830000}"/>
    <cellStyle name="40% - Accent4 11" xfId="19432" hidden="1" xr:uid="{00000000-0005-0000-0000-0000A9830000}"/>
    <cellStyle name="40% - Accent4 11" xfId="13812" hidden="1" xr:uid="{00000000-0005-0000-0000-0000AA830000}"/>
    <cellStyle name="40% - Accent4 11" xfId="13738" hidden="1" xr:uid="{00000000-0005-0000-0000-0000AB830000}"/>
    <cellStyle name="40% - Accent4 11" xfId="13658" hidden="1" xr:uid="{00000000-0005-0000-0000-0000AC830000}"/>
    <cellStyle name="40% - Accent4 11" xfId="13574" hidden="1" xr:uid="{00000000-0005-0000-0000-0000AD830000}"/>
    <cellStyle name="40% - Accent4 11" xfId="6396" hidden="1" xr:uid="{00000000-0005-0000-0000-0000AE830000}"/>
    <cellStyle name="40% - Accent4 11" xfId="6200" hidden="1" xr:uid="{00000000-0005-0000-0000-0000AF830000}"/>
    <cellStyle name="40% - Accent4 11" xfId="5921" hidden="1" xr:uid="{00000000-0005-0000-0000-0000B0830000}"/>
    <cellStyle name="40% - Accent4 11" xfId="5866" hidden="1" xr:uid="{00000000-0005-0000-0000-0000B1830000}"/>
    <cellStyle name="40% - Accent4 11" xfId="6616" hidden="1" xr:uid="{00000000-0005-0000-0000-0000B2830000}"/>
    <cellStyle name="40% - Accent4 11" xfId="6757" hidden="1" xr:uid="{00000000-0005-0000-0000-0000B3830000}"/>
    <cellStyle name="40% - Accent4 11" xfId="4271" hidden="1" xr:uid="{00000000-0005-0000-0000-0000B4830000}"/>
    <cellStyle name="40% - Accent4 11" xfId="4085" hidden="1" xr:uid="{00000000-0005-0000-0000-0000B5830000}"/>
    <cellStyle name="40% - Accent4 11" xfId="3991" hidden="1" xr:uid="{00000000-0005-0000-0000-0000B6830000}"/>
    <cellStyle name="40% - Accent4 11" xfId="3957" hidden="1" xr:uid="{00000000-0005-0000-0000-0000B7830000}"/>
    <cellStyle name="40% - Accent4 11" xfId="5826" hidden="1" xr:uid="{00000000-0005-0000-0000-0000B8830000}"/>
    <cellStyle name="40% - Accent4 11" xfId="7182" hidden="1" xr:uid="{00000000-0005-0000-0000-0000B9830000}"/>
    <cellStyle name="40% - Accent4 11" xfId="2481" hidden="1" xr:uid="{00000000-0005-0000-0000-0000BA830000}"/>
    <cellStyle name="40% - Accent4 11" xfId="2384" hidden="1" xr:uid="{00000000-0005-0000-0000-0000BB830000}"/>
    <cellStyle name="40% - Accent4 11" xfId="2166" hidden="1" xr:uid="{00000000-0005-0000-0000-0000BC830000}"/>
    <cellStyle name="40% - Accent4 11" xfId="1235" hidden="1" xr:uid="{00000000-0005-0000-0000-0000BD830000}"/>
    <cellStyle name="40% - Accent4 11" xfId="1107" hidden="1" xr:uid="{00000000-0005-0000-0000-0000BE830000}"/>
    <cellStyle name="40% - Accent4 11" xfId="931" hidden="1" xr:uid="{00000000-0005-0000-0000-0000BF830000}"/>
    <cellStyle name="40% - Accent4 11" xfId="19494" hidden="1" xr:uid="{00000000-0005-0000-0000-0000C0830000}"/>
    <cellStyle name="40% - Accent4 11" xfId="19570" hidden="1" xr:uid="{00000000-0005-0000-0000-0000C1830000}"/>
    <cellStyle name="40% - Accent4 11" xfId="19672" hidden="1" xr:uid="{00000000-0005-0000-0000-0000C2830000}"/>
    <cellStyle name="40% - Accent4 11" xfId="19746" hidden="1" xr:uid="{00000000-0005-0000-0000-0000C3830000}"/>
    <cellStyle name="40% - Accent4 11" xfId="19822" hidden="1" xr:uid="{00000000-0005-0000-0000-0000C4830000}"/>
    <cellStyle name="40% - Accent4 11" xfId="19900" hidden="1" xr:uid="{00000000-0005-0000-0000-0000C5830000}"/>
    <cellStyle name="40% - Accent4 11" xfId="20485" hidden="1" xr:uid="{00000000-0005-0000-0000-0000C6830000}"/>
    <cellStyle name="40% - Accent4 11" xfId="20561" hidden="1" xr:uid="{00000000-0005-0000-0000-0000C7830000}"/>
    <cellStyle name="40% - Accent4 11" xfId="20640" hidden="1" xr:uid="{00000000-0005-0000-0000-0000C8830000}"/>
    <cellStyle name="40% - Accent4 11" xfId="20664" hidden="1" xr:uid="{00000000-0005-0000-0000-0000C9830000}"/>
    <cellStyle name="40% - Accent4 11" xfId="20355" hidden="1" xr:uid="{00000000-0005-0000-0000-0000CA830000}"/>
    <cellStyle name="40% - Accent4 11" xfId="20316" hidden="1" xr:uid="{00000000-0005-0000-0000-0000CB830000}"/>
    <cellStyle name="40% - Accent4 11" xfId="21080" hidden="1" xr:uid="{00000000-0005-0000-0000-0000CC830000}"/>
    <cellStyle name="40% - Accent4 11" xfId="21156" hidden="1" xr:uid="{00000000-0005-0000-0000-0000CD830000}"/>
    <cellStyle name="40% - Accent4 11" xfId="21234" hidden="1" xr:uid="{00000000-0005-0000-0000-0000CE830000}"/>
    <cellStyle name="40% - Accent4 11" xfId="21255" hidden="1" xr:uid="{00000000-0005-0000-0000-0000CF830000}"/>
    <cellStyle name="40% - Accent4 11" xfId="20688" hidden="1" xr:uid="{00000000-0005-0000-0000-0000D0830000}"/>
    <cellStyle name="40% - Accent4 11" xfId="20141" hidden="1" xr:uid="{00000000-0005-0000-0000-0000D1830000}"/>
    <cellStyle name="40% - Accent4 11" xfId="21612" hidden="1" xr:uid="{00000000-0005-0000-0000-0000D2830000}"/>
    <cellStyle name="40% - Accent4 11" xfId="21688" hidden="1" xr:uid="{00000000-0005-0000-0000-0000D3830000}"/>
    <cellStyle name="40% - Accent4 11" xfId="21766" hidden="1" xr:uid="{00000000-0005-0000-0000-0000D4830000}"/>
    <cellStyle name="40% - Accent4 11" xfId="21949" hidden="1" xr:uid="{00000000-0005-0000-0000-0000D5830000}"/>
    <cellStyle name="40% - Accent4 11" xfId="22025" hidden="1" xr:uid="{00000000-0005-0000-0000-0000D6830000}"/>
    <cellStyle name="40% - Accent4 11" xfId="22103" hidden="1" xr:uid="{00000000-0005-0000-0000-0000D7830000}"/>
    <cellStyle name="40% - Accent4 11" xfId="22286" hidden="1" xr:uid="{00000000-0005-0000-0000-0000D8830000}"/>
    <cellStyle name="40% - Accent4 11" xfId="22362" hidden="1" xr:uid="{00000000-0005-0000-0000-0000D9830000}"/>
    <cellStyle name="40% - Accent4 11" xfId="22464" hidden="1" xr:uid="{00000000-0005-0000-0000-0000DA830000}"/>
    <cellStyle name="40% - Accent4 11" xfId="22538" hidden="1" xr:uid="{00000000-0005-0000-0000-0000DB830000}"/>
    <cellStyle name="40% - Accent4 11" xfId="22614" hidden="1" xr:uid="{00000000-0005-0000-0000-0000DC830000}"/>
    <cellStyle name="40% - Accent4 11" xfId="22692" hidden="1" xr:uid="{00000000-0005-0000-0000-0000DD830000}"/>
    <cellStyle name="40% - Accent4 11" xfId="23277" hidden="1" xr:uid="{00000000-0005-0000-0000-0000DE830000}"/>
    <cellStyle name="40% - Accent4 11" xfId="23353" hidden="1" xr:uid="{00000000-0005-0000-0000-0000DF830000}"/>
    <cellStyle name="40% - Accent4 11" xfId="23432" hidden="1" xr:uid="{00000000-0005-0000-0000-0000E0830000}"/>
    <cellStyle name="40% - Accent4 11" xfId="23456" hidden="1" xr:uid="{00000000-0005-0000-0000-0000E1830000}"/>
    <cellStyle name="40% - Accent4 11" xfId="23147" hidden="1" xr:uid="{00000000-0005-0000-0000-0000E2830000}"/>
    <cellStyle name="40% - Accent4 11" xfId="23108" hidden="1" xr:uid="{00000000-0005-0000-0000-0000E3830000}"/>
    <cellStyle name="40% - Accent4 11" xfId="23872" hidden="1" xr:uid="{00000000-0005-0000-0000-0000E4830000}"/>
    <cellStyle name="40% - Accent4 11" xfId="23948" hidden="1" xr:uid="{00000000-0005-0000-0000-0000E5830000}"/>
    <cellStyle name="40% - Accent4 11" xfId="24026" hidden="1" xr:uid="{00000000-0005-0000-0000-0000E6830000}"/>
    <cellStyle name="40% - Accent4 11" xfId="24047" hidden="1" xr:uid="{00000000-0005-0000-0000-0000E7830000}"/>
    <cellStyle name="40% - Accent4 11" xfId="23480" hidden="1" xr:uid="{00000000-0005-0000-0000-0000E8830000}"/>
    <cellStyle name="40% - Accent4 11" xfId="22933" hidden="1" xr:uid="{00000000-0005-0000-0000-0000E9830000}"/>
    <cellStyle name="40% - Accent4 11" xfId="24404" hidden="1" xr:uid="{00000000-0005-0000-0000-0000EA830000}"/>
    <cellStyle name="40% - Accent4 11" xfId="24480" hidden="1" xr:uid="{00000000-0005-0000-0000-0000EB830000}"/>
    <cellStyle name="40% - Accent4 11" xfId="24558" hidden="1" xr:uid="{00000000-0005-0000-0000-0000EC830000}"/>
    <cellStyle name="40% - Accent4 11" xfId="24741" hidden="1" xr:uid="{00000000-0005-0000-0000-0000ED830000}"/>
    <cellStyle name="40% - Accent4 11" xfId="24817" hidden="1" xr:uid="{00000000-0005-0000-0000-0000EE830000}"/>
    <cellStyle name="40% - Accent4 11" xfId="24895" hidden="1" xr:uid="{00000000-0005-0000-0000-0000EF830000}"/>
    <cellStyle name="40% - Accent4 11" xfId="25078" hidden="1" xr:uid="{00000000-0005-0000-0000-0000F0830000}"/>
    <cellStyle name="40% - Accent4 11" xfId="25154" hidden="1" xr:uid="{00000000-0005-0000-0000-0000F1830000}"/>
    <cellStyle name="40% - Accent4 11" xfId="25267" hidden="1" xr:uid="{00000000-0005-0000-0000-0000F2830000}"/>
    <cellStyle name="40% - Accent4 11" xfId="25345" hidden="1" xr:uid="{00000000-0005-0000-0000-0000F3830000}"/>
    <cellStyle name="40% - Accent4 11" xfId="25455" hidden="1" xr:uid="{00000000-0005-0000-0000-0000F4830000}"/>
    <cellStyle name="40% - Accent4 11" xfId="25702" hidden="1" xr:uid="{00000000-0005-0000-0000-0000F5830000}"/>
    <cellStyle name="40% - Accent4 11" xfId="27065" hidden="1" xr:uid="{00000000-0005-0000-0000-0000F6830000}"/>
    <cellStyle name="40% - Accent4 11" xfId="27213" hidden="1" xr:uid="{00000000-0005-0000-0000-0000F7830000}"/>
    <cellStyle name="40% - Accent4 11" xfId="27400" hidden="1" xr:uid="{00000000-0005-0000-0000-0000F8830000}"/>
    <cellStyle name="40% - Accent4 11" xfId="27457" hidden="1" xr:uid="{00000000-0005-0000-0000-0000F9830000}"/>
    <cellStyle name="40% - Accent4 11" xfId="26848" hidden="1" xr:uid="{00000000-0005-0000-0000-0000FA830000}"/>
    <cellStyle name="40% - Accent4 11" xfId="26798" hidden="1" xr:uid="{00000000-0005-0000-0000-0000FB830000}"/>
    <cellStyle name="40% - Accent4 11" xfId="28619" hidden="1" xr:uid="{00000000-0005-0000-0000-0000FC830000}"/>
    <cellStyle name="40% - Accent4 11" xfId="28753" hidden="1" xr:uid="{00000000-0005-0000-0000-0000FD830000}"/>
    <cellStyle name="40% - Accent4 11" xfId="28912" hidden="1" xr:uid="{00000000-0005-0000-0000-0000FE830000}"/>
    <cellStyle name="40% - Accent4 11" xfId="28962" hidden="1" xr:uid="{00000000-0005-0000-0000-0000FF830000}"/>
    <cellStyle name="40% - Accent4 11" xfId="27527" hidden="1" xr:uid="{00000000-0005-0000-0000-000000840000}"/>
    <cellStyle name="40% - Accent4 11" xfId="26407" hidden="1" xr:uid="{00000000-0005-0000-0000-000001840000}"/>
    <cellStyle name="40% - Accent4 11" xfId="30120" hidden="1" xr:uid="{00000000-0005-0000-0000-000002840000}"/>
    <cellStyle name="40% - Accent4 11" xfId="30218" hidden="1" xr:uid="{00000000-0005-0000-0000-000003840000}"/>
    <cellStyle name="40% - Accent4 11" xfId="30412" hidden="1" xr:uid="{00000000-0005-0000-0000-000004840000}"/>
    <cellStyle name="40% - Accent4 11" xfId="31122" hidden="1" xr:uid="{00000000-0005-0000-0000-000005840000}"/>
    <cellStyle name="40% - Accent4 11" xfId="31267" hidden="1" xr:uid="{00000000-0005-0000-0000-000006840000}"/>
    <cellStyle name="40% - Accent4 11" xfId="31444" hidden="1" xr:uid="{00000000-0005-0000-0000-000007840000}"/>
    <cellStyle name="40% - Accent4 11" xfId="32128" hidden="1" xr:uid="{00000000-0005-0000-0000-000008840000}"/>
    <cellStyle name="40% - Accent4 11" xfId="32240" hidden="1" xr:uid="{00000000-0005-0000-0000-000009840000}"/>
    <cellStyle name="40% - Accent4 11" xfId="32923" hidden="1" xr:uid="{00000000-0005-0000-0000-00000A840000}"/>
    <cellStyle name="40% - Accent4 11" xfId="32997" hidden="1" xr:uid="{00000000-0005-0000-0000-00000B840000}"/>
    <cellStyle name="40% - Accent4 11" xfId="33073" hidden="1" xr:uid="{00000000-0005-0000-0000-00000C840000}"/>
    <cellStyle name="40% - Accent4 11" xfId="33151" hidden="1" xr:uid="{00000000-0005-0000-0000-00000D840000}"/>
    <cellStyle name="40% - Accent4 11" xfId="33736" hidden="1" xr:uid="{00000000-0005-0000-0000-00000E840000}"/>
    <cellStyle name="40% - Accent4 11" xfId="33812" hidden="1" xr:uid="{00000000-0005-0000-0000-00000F840000}"/>
    <cellStyle name="40% - Accent4 11" xfId="33891" hidden="1" xr:uid="{00000000-0005-0000-0000-000010840000}"/>
    <cellStyle name="40% - Accent4 11" xfId="33915" hidden="1" xr:uid="{00000000-0005-0000-0000-000011840000}"/>
    <cellStyle name="40% - Accent4 11" xfId="33606" hidden="1" xr:uid="{00000000-0005-0000-0000-000012840000}"/>
    <cellStyle name="40% - Accent4 11" xfId="33567" hidden="1" xr:uid="{00000000-0005-0000-0000-000013840000}"/>
    <cellStyle name="40% - Accent4 11" xfId="34331" hidden="1" xr:uid="{00000000-0005-0000-0000-000014840000}"/>
    <cellStyle name="40% - Accent4 11" xfId="34407" hidden="1" xr:uid="{00000000-0005-0000-0000-000015840000}"/>
    <cellStyle name="40% - Accent4 11" xfId="34485" hidden="1" xr:uid="{00000000-0005-0000-0000-000016840000}"/>
    <cellStyle name="40% - Accent4 11" xfId="34506" hidden="1" xr:uid="{00000000-0005-0000-0000-000017840000}"/>
    <cellStyle name="40% - Accent4 11" xfId="33939" hidden="1" xr:uid="{00000000-0005-0000-0000-000018840000}"/>
    <cellStyle name="40% - Accent4 11" xfId="33392" hidden="1" xr:uid="{00000000-0005-0000-0000-000019840000}"/>
    <cellStyle name="40% - Accent4 11" xfId="34863" hidden="1" xr:uid="{00000000-0005-0000-0000-00001A840000}"/>
    <cellStyle name="40% - Accent4 11" xfId="34939" hidden="1" xr:uid="{00000000-0005-0000-0000-00001B840000}"/>
    <cellStyle name="40% - Accent4 11" xfId="35017" hidden="1" xr:uid="{00000000-0005-0000-0000-00001C840000}"/>
    <cellStyle name="40% - Accent4 11" xfId="35200" hidden="1" xr:uid="{00000000-0005-0000-0000-00001D840000}"/>
    <cellStyle name="40% - Accent4 11" xfId="35276" hidden="1" xr:uid="{00000000-0005-0000-0000-00001E840000}"/>
    <cellStyle name="40% - Accent4 11" xfId="35354" hidden="1" xr:uid="{00000000-0005-0000-0000-00001F840000}"/>
    <cellStyle name="40% - Accent4 11" xfId="35537" hidden="1" xr:uid="{00000000-0005-0000-0000-000020840000}"/>
    <cellStyle name="40% - Accent4 11" xfId="35613" hidden="1" xr:uid="{00000000-0005-0000-0000-000021840000}"/>
    <cellStyle name="40% - Accent4 11" xfId="35715" hidden="1" xr:uid="{00000000-0005-0000-0000-000022840000}"/>
    <cellStyle name="40% - Accent4 11" xfId="35789" hidden="1" xr:uid="{00000000-0005-0000-0000-000023840000}"/>
    <cellStyle name="40% - Accent4 11" xfId="35865" hidden="1" xr:uid="{00000000-0005-0000-0000-000024840000}"/>
    <cellStyle name="40% - Accent4 11" xfId="35943" hidden="1" xr:uid="{00000000-0005-0000-0000-000025840000}"/>
    <cellStyle name="40% - Accent4 11" xfId="36528" hidden="1" xr:uid="{00000000-0005-0000-0000-000026840000}"/>
    <cellStyle name="40% - Accent4 11" xfId="36604" hidden="1" xr:uid="{00000000-0005-0000-0000-000027840000}"/>
    <cellStyle name="40% - Accent4 11" xfId="36683" hidden="1" xr:uid="{00000000-0005-0000-0000-000028840000}"/>
    <cellStyle name="40% - Accent4 11" xfId="36707" hidden="1" xr:uid="{00000000-0005-0000-0000-000029840000}"/>
    <cellStyle name="40% - Accent4 11" xfId="36398" hidden="1" xr:uid="{00000000-0005-0000-0000-00002A840000}"/>
    <cellStyle name="40% - Accent4 11" xfId="36359" hidden="1" xr:uid="{00000000-0005-0000-0000-00002B840000}"/>
    <cellStyle name="40% - Accent4 11" xfId="37123" hidden="1" xr:uid="{00000000-0005-0000-0000-00002C840000}"/>
    <cellStyle name="40% - Accent4 11" xfId="37199" hidden="1" xr:uid="{00000000-0005-0000-0000-00002D840000}"/>
    <cellStyle name="40% - Accent4 11" xfId="37277" hidden="1" xr:uid="{00000000-0005-0000-0000-00002E840000}"/>
    <cellStyle name="40% - Accent4 11" xfId="37298" hidden="1" xr:uid="{00000000-0005-0000-0000-00002F840000}"/>
    <cellStyle name="40% - Accent4 11" xfId="36731" hidden="1" xr:uid="{00000000-0005-0000-0000-000030840000}"/>
    <cellStyle name="40% - Accent4 11" xfId="36184" hidden="1" xr:uid="{00000000-0005-0000-0000-000031840000}"/>
    <cellStyle name="40% - Accent4 11" xfId="37655" hidden="1" xr:uid="{00000000-0005-0000-0000-000032840000}"/>
    <cellStyle name="40% - Accent4 11" xfId="37731" hidden="1" xr:uid="{00000000-0005-0000-0000-000033840000}"/>
    <cellStyle name="40% - Accent4 11" xfId="37809" hidden="1" xr:uid="{00000000-0005-0000-0000-000034840000}"/>
    <cellStyle name="40% - Accent4 11" xfId="37992" hidden="1" xr:uid="{00000000-0005-0000-0000-000035840000}"/>
    <cellStyle name="40% - Accent4 11" xfId="38068" hidden="1" xr:uid="{00000000-0005-0000-0000-000036840000}"/>
    <cellStyle name="40% - Accent4 11" xfId="38146" hidden="1" xr:uid="{00000000-0005-0000-0000-000037840000}"/>
    <cellStyle name="40% - Accent4 11" xfId="38329" hidden="1" xr:uid="{00000000-0005-0000-0000-000038840000}"/>
    <cellStyle name="40% - Accent4 11" xfId="38405" hidden="1" xr:uid="{00000000-0005-0000-0000-000039840000}"/>
    <cellStyle name="40% - Accent4 11" xfId="32680" hidden="1" xr:uid="{00000000-0005-0000-0000-00003A840000}"/>
    <cellStyle name="40% - Accent4 11" xfId="32606" hidden="1" xr:uid="{00000000-0005-0000-0000-00003B840000}"/>
    <cellStyle name="40% - Accent4 11" xfId="32526" hidden="1" xr:uid="{00000000-0005-0000-0000-00003C840000}"/>
    <cellStyle name="40% - Accent4 11" xfId="32439" hidden="1" xr:uid="{00000000-0005-0000-0000-00003D840000}"/>
    <cellStyle name="40% - Accent4 11" xfId="30669" hidden="1" xr:uid="{00000000-0005-0000-0000-00003E840000}"/>
    <cellStyle name="40% - Accent4 11" xfId="30584" hidden="1" xr:uid="{00000000-0005-0000-0000-00003F840000}"/>
    <cellStyle name="40% - Accent4 11" xfId="30491" hidden="1" xr:uid="{00000000-0005-0000-0000-000040840000}"/>
    <cellStyle name="40% - Accent4 11" xfId="30463" hidden="1" xr:uid="{00000000-0005-0000-0000-000041840000}"/>
    <cellStyle name="40% - Accent4 11" xfId="30955" hidden="1" xr:uid="{00000000-0005-0000-0000-000042840000}"/>
    <cellStyle name="40% - Accent4 11" xfId="31030" hidden="1" xr:uid="{00000000-0005-0000-0000-000043840000}"/>
    <cellStyle name="40% - Accent4 11" xfId="28986" hidden="1" xr:uid="{00000000-0005-0000-0000-000044840000}"/>
    <cellStyle name="40% - Accent4 11" xfId="28822" hidden="1" xr:uid="{00000000-0005-0000-0000-000045840000}"/>
    <cellStyle name="40% - Accent4 11" xfId="28635" hidden="1" xr:uid="{00000000-0005-0000-0000-000046840000}"/>
    <cellStyle name="40% - Accent4 11" xfId="28565" hidden="1" xr:uid="{00000000-0005-0000-0000-000047840000}"/>
    <cellStyle name="40% - Accent4 11" xfId="30429" hidden="1" xr:uid="{00000000-0005-0000-0000-000048840000}"/>
    <cellStyle name="40% - Accent4 11" xfId="31676" hidden="1" xr:uid="{00000000-0005-0000-0000-000049840000}"/>
    <cellStyle name="40% - Accent4 11" xfId="27322" hidden="1" xr:uid="{00000000-0005-0000-0000-00004A840000}"/>
    <cellStyle name="40% - Accent4 11" xfId="27131" hidden="1" xr:uid="{00000000-0005-0000-0000-00004B840000}"/>
    <cellStyle name="40% - Accent4 11" xfId="26957" hidden="1" xr:uid="{00000000-0005-0000-0000-00004C840000}"/>
    <cellStyle name="40% - Accent4 11" xfId="26254" hidden="1" xr:uid="{00000000-0005-0000-0000-00004D840000}"/>
    <cellStyle name="40% - Accent4 11" xfId="26128" hidden="1" xr:uid="{00000000-0005-0000-0000-00004E840000}"/>
    <cellStyle name="40% - Accent4 11" xfId="25893" hidden="1" xr:uid="{00000000-0005-0000-0000-00004F840000}"/>
    <cellStyle name="40% - Accent4 11" xfId="38474" hidden="1" xr:uid="{00000000-0005-0000-0000-000050840000}"/>
    <cellStyle name="40% - Accent4 11" xfId="38554" hidden="1" xr:uid="{00000000-0005-0000-0000-000051840000}"/>
    <cellStyle name="40% - Accent4 11" xfId="39078" hidden="1" xr:uid="{00000000-0005-0000-0000-000052840000}"/>
    <cellStyle name="40% - Accent4 11" xfId="39152" hidden="1" xr:uid="{00000000-0005-0000-0000-000053840000}"/>
    <cellStyle name="40% - Accent4 11" xfId="39228" hidden="1" xr:uid="{00000000-0005-0000-0000-000054840000}"/>
    <cellStyle name="40% - Accent4 11" xfId="39306" hidden="1" xr:uid="{00000000-0005-0000-0000-000055840000}"/>
    <cellStyle name="40% - Accent4 11" xfId="39891" hidden="1" xr:uid="{00000000-0005-0000-0000-000056840000}"/>
    <cellStyle name="40% - Accent4 11" xfId="39967" hidden="1" xr:uid="{00000000-0005-0000-0000-000057840000}"/>
    <cellStyle name="40% - Accent4 11" xfId="40046" hidden="1" xr:uid="{00000000-0005-0000-0000-000058840000}"/>
    <cellStyle name="40% - Accent4 11" xfId="40070" hidden="1" xr:uid="{00000000-0005-0000-0000-000059840000}"/>
    <cellStyle name="40% - Accent4 11" xfId="39761" hidden="1" xr:uid="{00000000-0005-0000-0000-00005A840000}"/>
    <cellStyle name="40% - Accent4 11" xfId="39722" hidden="1" xr:uid="{00000000-0005-0000-0000-00005B840000}"/>
    <cellStyle name="40% - Accent4 11" xfId="40486" hidden="1" xr:uid="{00000000-0005-0000-0000-00005C840000}"/>
    <cellStyle name="40% - Accent4 11" xfId="40562" hidden="1" xr:uid="{00000000-0005-0000-0000-00005D840000}"/>
    <cellStyle name="40% - Accent4 11" xfId="40640" hidden="1" xr:uid="{00000000-0005-0000-0000-00005E840000}"/>
    <cellStyle name="40% - Accent4 11" xfId="40661" hidden="1" xr:uid="{00000000-0005-0000-0000-00005F840000}"/>
    <cellStyle name="40% - Accent4 11" xfId="40094" hidden="1" xr:uid="{00000000-0005-0000-0000-000060840000}"/>
    <cellStyle name="40% - Accent4 11" xfId="39547" hidden="1" xr:uid="{00000000-0005-0000-0000-000061840000}"/>
    <cellStyle name="40% - Accent4 11" xfId="41018" hidden="1" xr:uid="{00000000-0005-0000-0000-000062840000}"/>
    <cellStyle name="40% - Accent4 11" xfId="41094" hidden="1" xr:uid="{00000000-0005-0000-0000-000063840000}"/>
    <cellStyle name="40% - Accent4 11" xfId="41172" hidden="1" xr:uid="{00000000-0005-0000-0000-000064840000}"/>
    <cellStyle name="40% - Accent4 11" xfId="41355" hidden="1" xr:uid="{00000000-0005-0000-0000-000065840000}"/>
    <cellStyle name="40% - Accent4 11" xfId="41431" hidden="1" xr:uid="{00000000-0005-0000-0000-000066840000}"/>
    <cellStyle name="40% - Accent4 11" xfId="41509" hidden="1" xr:uid="{00000000-0005-0000-0000-000067840000}"/>
    <cellStyle name="40% - Accent4 11" xfId="41692" hidden="1" xr:uid="{00000000-0005-0000-0000-000068840000}"/>
    <cellStyle name="40% - Accent4 11" xfId="41768" hidden="1" xr:uid="{00000000-0005-0000-0000-000069840000}"/>
    <cellStyle name="40% - Accent4 11" xfId="41870" hidden="1" xr:uid="{00000000-0005-0000-0000-00006A840000}"/>
    <cellStyle name="40% - Accent4 11" xfId="41944" hidden="1" xr:uid="{00000000-0005-0000-0000-00006B840000}"/>
    <cellStyle name="40% - Accent4 11" xfId="42020" hidden="1" xr:uid="{00000000-0005-0000-0000-00006C840000}"/>
    <cellStyle name="40% - Accent4 11" xfId="42098" hidden="1" xr:uid="{00000000-0005-0000-0000-00006D840000}"/>
    <cellStyle name="40% - Accent4 11" xfId="42683" hidden="1" xr:uid="{00000000-0005-0000-0000-00006E840000}"/>
    <cellStyle name="40% - Accent4 11" xfId="42759" hidden="1" xr:uid="{00000000-0005-0000-0000-00006F840000}"/>
    <cellStyle name="40% - Accent4 11" xfId="42838" hidden="1" xr:uid="{00000000-0005-0000-0000-000070840000}"/>
    <cellStyle name="40% - Accent4 11" xfId="42862" hidden="1" xr:uid="{00000000-0005-0000-0000-000071840000}"/>
    <cellStyle name="40% - Accent4 11" xfId="42553" hidden="1" xr:uid="{00000000-0005-0000-0000-000072840000}"/>
    <cellStyle name="40% - Accent4 11" xfId="42514" hidden="1" xr:uid="{00000000-0005-0000-0000-000073840000}"/>
    <cellStyle name="40% - Accent4 11" xfId="43278" hidden="1" xr:uid="{00000000-0005-0000-0000-000074840000}"/>
    <cellStyle name="40% - Accent4 11" xfId="43354" hidden="1" xr:uid="{00000000-0005-0000-0000-000075840000}"/>
    <cellStyle name="40% - Accent4 11" xfId="43432" hidden="1" xr:uid="{00000000-0005-0000-0000-000076840000}"/>
    <cellStyle name="40% - Accent4 11" xfId="43453" hidden="1" xr:uid="{00000000-0005-0000-0000-000077840000}"/>
    <cellStyle name="40% - Accent4 11" xfId="42886" hidden="1" xr:uid="{00000000-0005-0000-0000-000078840000}"/>
    <cellStyle name="40% - Accent4 11" xfId="42339" hidden="1" xr:uid="{00000000-0005-0000-0000-000079840000}"/>
    <cellStyle name="40% - Accent4 11" xfId="43810" hidden="1" xr:uid="{00000000-0005-0000-0000-00007A840000}"/>
    <cellStyle name="40% - Accent4 11" xfId="43886" hidden="1" xr:uid="{00000000-0005-0000-0000-00007B840000}"/>
    <cellStyle name="40% - Accent4 11" xfId="43964" hidden="1" xr:uid="{00000000-0005-0000-0000-00007C840000}"/>
    <cellStyle name="40% - Accent4 11" xfId="44147" hidden="1" xr:uid="{00000000-0005-0000-0000-00007D840000}"/>
    <cellStyle name="40% - Accent4 11" xfId="44223" hidden="1" xr:uid="{00000000-0005-0000-0000-00007E840000}"/>
    <cellStyle name="40% - Accent4 11" xfId="44301" hidden="1" xr:uid="{00000000-0005-0000-0000-00007F840000}"/>
    <cellStyle name="40% - Accent4 11" xfId="44484" hidden="1" xr:uid="{00000000-0005-0000-0000-000080840000}"/>
    <cellStyle name="40% - Accent4 11" xfId="44560" hidden="1" xr:uid="{00000000-0005-0000-0000-000081840000}"/>
    <cellStyle name="40% - Accent4 11" xfId="38940" hidden="1" xr:uid="{00000000-0005-0000-0000-000082840000}"/>
    <cellStyle name="40% - Accent4 11" xfId="38866" hidden="1" xr:uid="{00000000-0005-0000-0000-000083840000}"/>
    <cellStyle name="40% - Accent4 11" xfId="38786" hidden="1" xr:uid="{00000000-0005-0000-0000-000084840000}"/>
    <cellStyle name="40% - Accent4 11" xfId="38702" hidden="1" xr:uid="{00000000-0005-0000-0000-000085840000}"/>
    <cellStyle name="40% - Accent4 11" xfId="31524" hidden="1" xr:uid="{00000000-0005-0000-0000-000086840000}"/>
    <cellStyle name="40% - Accent4 11" xfId="31328" hidden="1" xr:uid="{00000000-0005-0000-0000-000087840000}"/>
    <cellStyle name="40% - Accent4 11" xfId="31049" hidden="1" xr:uid="{00000000-0005-0000-0000-000088840000}"/>
    <cellStyle name="40% - Accent4 11" xfId="30994" hidden="1" xr:uid="{00000000-0005-0000-0000-000089840000}"/>
    <cellStyle name="40% - Accent4 11" xfId="31744" hidden="1" xr:uid="{00000000-0005-0000-0000-00008A840000}"/>
    <cellStyle name="40% - Accent4 11" xfId="31885" hidden="1" xr:uid="{00000000-0005-0000-0000-00008B840000}"/>
    <cellStyle name="40% - Accent4 11" xfId="29399" hidden="1" xr:uid="{00000000-0005-0000-0000-00008C840000}"/>
    <cellStyle name="40% - Accent4 11" xfId="29213" hidden="1" xr:uid="{00000000-0005-0000-0000-00008D840000}"/>
    <cellStyle name="40% - Accent4 11" xfId="29119" hidden="1" xr:uid="{00000000-0005-0000-0000-00008E840000}"/>
    <cellStyle name="40% - Accent4 11" xfId="29085" hidden="1" xr:uid="{00000000-0005-0000-0000-00008F840000}"/>
    <cellStyle name="40% - Accent4 11" xfId="30954" hidden="1" xr:uid="{00000000-0005-0000-0000-000090840000}"/>
    <cellStyle name="40% - Accent4 11" xfId="32310" hidden="1" xr:uid="{00000000-0005-0000-0000-000091840000}"/>
    <cellStyle name="40% - Accent4 11" xfId="27609" hidden="1" xr:uid="{00000000-0005-0000-0000-000092840000}"/>
    <cellStyle name="40% - Accent4 11" xfId="27512" hidden="1" xr:uid="{00000000-0005-0000-0000-000093840000}"/>
    <cellStyle name="40% - Accent4 11" xfId="27294" hidden="1" xr:uid="{00000000-0005-0000-0000-000094840000}"/>
    <cellStyle name="40% - Accent4 11" xfId="26363" hidden="1" xr:uid="{00000000-0005-0000-0000-000095840000}"/>
    <cellStyle name="40% - Accent4 11" xfId="26235" hidden="1" xr:uid="{00000000-0005-0000-0000-000096840000}"/>
    <cellStyle name="40% - Accent4 11" xfId="26059" hidden="1" xr:uid="{00000000-0005-0000-0000-000097840000}"/>
    <cellStyle name="40% - Accent4 11" xfId="44622" hidden="1" xr:uid="{00000000-0005-0000-0000-000098840000}"/>
    <cellStyle name="40% - Accent4 11" xfId="44698" hidden="1" xr:uid="{00000000-0005-0000-0000-000099840000}"/>
    <cellStyle name="40% - Accent4 11" xfId="44800" hidden="1" xr:uid="{00000000-0005-0000-0000-00009A840000}"/>
    <cellStyle name="40% - Accent4 11" xfId="44874" hidden="1" xr:uid="{00000000-0005-0000-0000-00009B840000}"/>
    <cellStyle name="40% - Accent4 11" xfId="44950" hidden="1" xr:uid="{00000000-0005-0000-0000-00009C840000}"/>
    <cellStyle name="40% - Accent4 11" xfId="45028" hidden="1" xr:uid="{00000000-0005-0000-0000-00009D840000}"/>
    <cellStyle name="40% - Accent4 11" xfId="45613" hidden="1" xr:uid="{00000000-0005-0000-0000-00009E840000}"/>
    <cellStyle name="40% - Accent4 11" xfId="45689" hidden="1" xr:uid="{00000000-0005-0000-0000-00009F840000}"/>
    <cellStyle name="40% - Accent4 11" xfId="45768" hidden="1" xr:uid="{00000000-0005-0000-0000-0000A0840000}"/>
    <cellStyle name="40% - Accent4 11" xfId="45792" hidden="1" xr:uid="{00000000-0005-0000-0000-0000A1840000}"/>
    <cellStyle name="40% - Accent4 11" xfId="45483" hidden="1" xr:uid="{00000000-0005-0000-0000-0000A2840000}"/>
    <cellStyle name="40% - Accent4 11" xfId="45444" hidden="1" xr:uid="{00000000-0005-0000-0000-0000A3840000}"/>
    <cellStyle name="40% - Accent4 11" xfId="46208" hidden="1" xr:uid="{00000000-0005-0000-0000-0000A4840000}"/>
    <cellStyle name="40% - Accent4 11" xfId="46284" hidden="1" xr:uid="{00000000-0005-0000-0000-0000A5840000}"/>
    <cellStyle name="40% - Accent4 11" xfId="46362" hidden="1" xr:uid="{00000000-0005-0000-0000-0000A6840000}"/>
    <cellStyle name="40% - Accent4 11" xfId="46383" hidden="1" xr:uid="{00000000-0005-0000-0000-0000A7840000}"/>
    <cellStyle name="40% - Accent4 11" xfId="45816" hidden="1" xr:uid="{00000000-0005-0000-0000-0000A8840000}"/>
    <cellStyle name="40% - Accent4 11" xfId="45269" hidden="1" xr:uid="{00000000-0005-0000-0000-0000A9840000}"/>
    <cellStyle name="40% - Accent4 11" xfId="46740" hidden="1" xr:uid="{00000000-0005-0000-0000-0000AA840000}"/>
    <cellStyle name="40% - Accent4 11" xfId="46816" hidden="1" xr:uid="{00000000-0005-0000-0000-0000AB840000}"/>
    <cellStyle name="40% - Accent4 11" xfId="46894" hidden="1" xr:uid="{00000000-0005-0000-0000-0000AC840000}"/>
    <cellStyle name="40% - Accent4 11" xfId="47077" hidden="1" xr:uid="{00000000-0005-0000-0000-0000AD840000}"/>
    <cellStyle name="40% - Accent4 11" xfId="47153" hidden="1" xr:uid="{00000000-0005-0000-0000-0000AE840000}"/>
    <cellStyle name="40% - Accent4 11" xfId="47231" hidden="1" xr:uid="{00000000-0005-0000-0000-0000AF840000}"/>
    <cellStyle name="40% - Accent4 11" xfId="47414" hidden="1" xr:uid="{00000000-0005-0000-0000-0000B0840000}"/>
    <cellStyle name="40% - Accent4 11" xfId="47490" hidden="1" xr:uid="{00000000-0005-0000-0000-0000B1840000}"/>
    <cellStyle name="40% - Accent4 11" xfId="47592" hidden="1" xr:uid="{00000000-0005-0000-0000-0000B2840000}"/>
    <cellStyle name="40% - Accent4 11" xfId="47666" hidden="1" xr:uid="{00000000-0005-0000-0000-0000B3840000}"/>
    <cellStyle name="40% - Accent4 11" xfId="47742" hidden="1" xr:uid="{00000000-0005-0000-0000-0000B4840000}"/>
    <cellStyle name="40% - Accent4 11" xfId="47820" hidden="1" xr:uid="{00000000-0005-0000-0000-0000B5840000}"/>
    <cellStyle name="40% - Accent4 11" xfId="48405" hidden="1" xr:uid="{00000000-0005-0000-0000-0000B6840000}"/>
    <cellStyle name="40% - Accent4 11" xfId="48481" hidden="1" xr:uid="{00000000-0005-0000-0000-0000B7840000}"/>
    <cellStyle name="40% - Accent4 11" xfId="48560" hidden="1" xr:uid="{00000000-0005-0000-0000-0000B8840000}"/>
    <cellStyle name="40% - Accent4 11" xfId="48584" hidden="1" xr:uid="{00000000-0005-0000-0000-0000B9840000}"/>
    <cellStyle name="40% - Accent4 11" xfId="48275" hidden="1" xr:uid="{00000000-0005-0000-0000-0000BA840000}"/>
    <cellStyle name="40% - Accent4 11" xfId="48236" hidden="1" xr:uid="{00000000-0005-0000-0000-0000BB840000}"/>
    <cellStyle name="40% - Accent4 11" xfId="49000" hidden="1" xr:uid="{00000000-0005-0000-0000-0000BC840000}"/>
    <cellStyle name="40% - Accent4 11" xfId="49076" hidden="1" xr:uid="{00000000-0005-0000-0000-0000BD840000}"/>
    <cellStyle name="40% - Accent4 11" xfId="49154" hidden="1" xr:uid="{00000000-0005-0000-0000-0000BE840000}"/>
    <cellStyle name="40% - Accent4 11" xfId="49175" hidden="1" xr:uid="{00000000-0005-0000-0000-0000BF840000}"/>
    <cellStyle name="40% - Accent4 11" xfId="48608" hidden="1" xr:uid="{00000000-0005-0000-0000-0000C0840000}"/>
    <cellStyle name="40% - Accent4 11" xfId="48061" hidden="1" xr:uid="{00000000-0005-0000-0000-0000C1840000}"/>
    <cellStyle name="40% - Accent4 11" xfId="49532" hidden="1" xr:uid="{00000000-0005-0000-0000-0000C2840000}"/>
    <cellStyle name="40% - Accent4 11" xfId="49608" hidden="1" xr:uid="{00000000-0005-0000-0000-0000C3840000}"/>
    <cellStyle name="40% - Accent4 11" xfId="49686" hidden="1" xr:uid="{00000000-0005-0000-0000-0000C4840000}"/>
    <cellStyle name="40% - Accent4 11" xfId="49869" hidden="1" xr:uid="{00000000-0005-0000-0000-0000C5840000}"/>
    <cellStyle name="40% - Accent4 11" xfId="49945" hidden="1" xr:uid="{00000000-0005-0000-0000-0000C6840000}"/>
    <cellStyle name="40% - Accent4 11" xfId="50023" hidden="1" xr:uid="{00000000-0005-0000-0000-0000C7840000}"/>
    <cellStyle name="40% - Accent4 11" xfId="50206" hidden="1" xr:uid="{00000000-0005-0000-0000-0000C8840000}"/>
    <cellStyle name="40% - Accent4 11" xfId="50282" hidden="1" xr:uid="{00000000-0005-0000-0000-0000C9840000}"/>
    <cellStyle name="40% - Accent4 12" xfId="152" hidden="1" xr:uid="{00000000-0005-0000-0000-0000CA840000}"/>
    <cellStyle name="40% - Accent4 12" xfId="231" hidden="1" xr:uid="{00000000-0005-0000-0000-0000CB840000}"/>
    <cellStyle name="40% - Accent4 12" xfId="361" hidden="1" xr:uid="{00000000-0005-0000-0000-0000CC840000}"/>
    <cellStyle name="40% - Accent4 12" xfId="587" hidden="1" xr:uid="{00000000-0005-0000-0000-0000CD840000}"/>
    <cellStyle name="40% - Accent4 12" xfId="1954" hidden="1" xr:uid="{00000000-0005-0000-0000-0000CE840000}"/>
    <cellStyle name="40% - Accent4 12" xfId="2100" hidden="1" xr:uid="{00000000-0005-0000-0000-0000CF840000}"/>
    <cellStyle name="40% - Accent4 12" xfId="2300" hidden="1" xr:uid="{00000000-0005-0000-0000-0000D0840000}"/>
    <cellStyle name="40% - Accent4 12" xfId="2544" hidden="1" xr:uid="{00000000-0005-0000-0000-0000D1840000}"/>
    <cellStyle name="40% - Accent4 12" xfId="1735" hidden="1" xr:uid="{00000000-0005-0000-0000-0000D2840000}"/>
    <cellStyle name="40% - Accent4 12" xfId="1762" hidden="1" xr:uid="{00000000-0005-0000-0000-0000D3840000}"/>
    <cellStyle name="40% - Accent4 12" xfId="3512" hidden="1" xr:uid="{00000000-0005-0000-0000-0000D4840000}"/>
    <cellStyle name="40% - Accent4 12" xfId="3643" hidden="1" xr:uid="{00000000-0005-0000-0000-0000D5840000}"/>
    <cellStyle name="40% - Accent4 12" xfId="3803" hidden="1" xr:uid="{00000000-0005-0000-0000-0000D6840000}"/>
    <cellStyle name="40% - Accent4 12" xfId="3992" hidden="1" xr:uid="{00000000-0005-0000-0000-0000D7840000}"/>
    <cellStyle name="40% - Accent4 12" xfId="3360" hidden="1" xr:uid="{00000000-0005-0000-0000-0000D8840000}"/>
    <cellStyle name="40% - Accent4 12" xfId="1794" hidden="1" xr:uid="{00000000-0005-0000-0000-0000D9840000}"/>
    <cellStyle name="40% - Accent4 12" xfId="5007" hidden="1" xr:uid="{00000000-0005-0000-0000-0000DA840000}"/>
    <cellStyle name="40% - Accent4 12" xfId="5104" hidden="1" xr:uid="{00000000-0005-0000-0000-0000DB840000}"/>
    <cellStyle name="40% - Accent4 12" xfId="5298" hidden="1" xr:uid="{00000000-0005-0000-0000-0000DC840000}"/>
    <cellStyle name="40% - Accent4 12" xfId="6018" hidden="1" xr:uid="{00000000-0005-0000-0000-0000DD840000}"/>
    <cellStyle name="40% - Accent4 12" xfId="6155" hidden="1" xr:uid="{00000000-0005-0000-0000-0000DE840000}"/>
    <cellStyle name="40% - Accent4 12" xfId="6332" hidden="1" xr:uid="{00000000-0005-0000-0000-0000DF840000}"/>
    <cellStyle name="40% - Accent4 12" xfId="7019" hidden="1" xr:uid="{00000000-0005-0000-0000-0000E0840000}"/>
    <cellStyle name="40% - Accent4 12" xfId="7126" hidden="1" xr:uid="{00000000-0005-0000-0000-0000E1840000}"/>
    <cellStyle name="40% - Accent4 12" xfId="7808" hidden="1" xr:uid="{00000000-0005-0000-0000-0000E2840000}"/>
    <cellStyle name="40% - Accent4 12" xfId="7883" hidden="1" xr:uid="{00000000-0005-0000-0000-0000E3840000}"/>
    <cellStyle name="40% - Accent4 12" xfId="7958" hidden="1" xr:uid="{00000000-0005-0000-0000-0000E4840000}"/>
    <cellStyle name="40% - Accent4 12" xfId="8036" hidden="1" xr:uid="{00000000-0005-0000-0000-0000E5840000}"/>
    <cellStyle name="40% - Accent4 12" xfId="8622" hidden="1" xr:uid="{00000000-0005-0000-0000-0000E6840000}"/>
    <cellStyle name="40% - Accent4 12" xfId="8697" hidden="1" xr:uid="{00000000-0005-0000-0000-0000E7840000}"/>
    <cellStyle name="40% - Accent4 12" xfId="8776" hidden="1" xr:uid="{00000000-0005-0000-0000-0000E8840000}"/>
    <cellStyle name="40% - Accent4 12" xfId="8851" hidden="1" xr:uid="{00000000-0005-0000-0000-0000E9840000}"/>
    <cellStyle name="40% - Accent4 12" xfId="8491" hidden="1" xr:uid="{00000000-0005-0000-0000-0000EA840000}"/>
    <cellStyle name="40% - Accent4 12" xfId="8513" hidden="1" xr:uid="{00000000-0005-0000-0000-0000EB840000}"/>
    <cellStyle name="40% - Accent4 12" xfId="9217" hidden="1" xr:uid="{00000000-0005-0000-0000-0000EC840000}"/>
    <cellStyle name="40% - Accent4 12" xfId="9292" hidden="1" xr:uid="{00000000-0005-0000-0000-0000ED840000}"/>
    <cellStyle name="40% - Accent4 12" xfId="9370" hidden="1" xr:uid="{00000000-0005-0000-0000-0000EE840000}"/>
    <cellStyle name="40% - Accent4 12" xfId="9424" hidden="1" xr:uid="{00000000-0005-0000-0000-0000EF840000}"/>
    <cellStyle name="40% - Accent4 12" xfId="9152" hidden="1" xr:uid="{00000000-0005-0000-0000-0000F0840000}"/>
    <cellStyle name="40% - Accent4 12" xfId="8541" hidden="1" xr:uid="{00000000-0005-0000-0000-0000F1840000}"/>
    <cellStyle name="40% - Accent4 12" xfId="9749" hidden="1" xr:uid="{00000000-0005-0000-0000-0000F2840000}"/>
    <cellStyle name="40% - Accent4 12" xfId="9824" hidden="1" xr:uid="{00000000-0005-0000-0000-0000F3840000}"/>
    <cellStyle name="40% - Accent4 12" xfId="9902" hidden="1" xr:uid="{00000000-0005-0000-0000-0000F4840000}"/>
    <cellStyle name="40% - Accent4 12" xfId="10086" hidden="1" xr:uid="{00000000-0005-0000-0000-0000F5840000}"/>
    <cellStyle name="40% - Accent4 12" xfId="10161" hidden="1" xr:uid="{00000000-0005-0000-0000-0000F6840000}"/>
    <cellStyle name="40% - Accent4 12" xfId="10239" hidden="1" xr:uid="{00000000-0005-0000-0000-0000F7840000}"/>
    <cellStyle name="40% - Accent4 12" xfId="10423" hidden="1" xr:uid="{00000000-0005-0000-0000-0000F8840000}"/>
    <cellStyle name="40% - Accent4 12" xfId="10498" hidden="1" xr:uid="{00000000-0005-0000-0000-0000F9840000}"/>
    <cellStyle name="40% - Accent4 12" xfId="10600" hidden="1" xr:uid="{00000000-0005-0000-0000-0000FA840000}"/>
    <cellStyle name="40% - Accent4 12" xfId="10675" hidden="1" xr:uid="{00000000-0005-0000-0000-0000FB840000}"/>
    <cellStyle name="40% - Accent4 12" xfId="10750" hidden="1" xr:uid="{00000000-0005-0000-0000-0000FC840000}"/>
    <cellStyle name="40% - Accent4 12" xfId="10828" hidden="1" xr:uid="{00000000-0005-0000-0000-0000FD840000}"/>
    <cellStyle name="40% - Accent4 12" xfId="11414" hidden="1" xr:uid="{00000000-0005-0000-0000-0000FE840000}"/>
    <cellStyle name="40% - Accent4 12" xfId="11489" hidden="1" xr:uid="{00000000-0005-0000-0000-0000FF840000}"/>
    <cellStyle name="40% - Accent4 12" xfId="11568" hidden="1" xr:uid="{00000000-0005-0000-0000-000000850000}"/>
    <cellStyle name="40% - Accent4 12" xfId="11643" hidden="1" xr:uid="{00000000-0005-0000-0000-000001850000}"/>
    <cellStyle name="40% - Accent4 12" xfId="11283" hidden="1" xr:uid="{00000000-0005-0000-0000-000002850000}"/>
    <cellStyle name="40% - Accent4 12" xfId="11305" hidden="1" xr:uid="{00000000-0005-0000-0000-000003850000}"/>
    <cellStyle name="40% - Accent4 12" xfId="12009" hidden="1" xr:uid="{00000000-0005-0000-0000-000004850000}"/>
    <cellStyle name="40% - Accent4 12" xfId="12084" hidden="1" xr:uid="{00000000-0005-0000-0000-000005850000}"/>
    <cellStyle name="40% - Accent4 12" xfId="12162" hidden="1" xr:uid="{00000000-0005-0000-0000-000006850000}"/>
    <cellStyle name="40% - Accent4 12" xfId="12216" hidden="1" xr:uid="{00000000-0005-0000-0000-000007850000}"/>
    <cellStyle name="40% - Accent4 12" xfId="11944" hidden="1" xr:uid="{00000000-0005-0000-0000-000008850000}"/>
    <cellStyle name="40% - Accent4 12" xfId="11333" hidden="1" xr:uid="{00000000-0005-0000-0000-000009850000}"/>
    <cellStyle name="40% - Accent4 12" xfId="12541" hidden="1" xr:uid="{00000000-0005-0000-0000-00000A850000}"/>
    <cellStyle name="40% - Accent4 12" xfId="12616" hidden="1" xr:uid="{00000000-0005-0000-0000-00000B850000}"/>
    <cellStyle name="40% - Accent4 12" xfId="12694" hidden="1" xr:uid="{00000000-0005-0000-0000-00000C850000}"/>
    <cellStyle name="40% - Accent4 12" xfId="12878" hidden="1" xr:uid="{00000000-0005-0000-0000-00000D850000}"/>
    <cellStyle name="40% - Accent4 12" xfId="12953" hidden="1" xr:uid="{00000000-0005-0000-0000-00000E850000}"/>
    <cellStyle name="40% - Accent4 12" xfId="13031" hidden="1" xr:uid="{00000000-0005-0000-0000-00000F850000}"/>
    <cellStyle name="40% - Accent4 12" xfId="13215" hidden="1" xr:uid="{00000000-0005-0000-0000-000010850000}"/>
    <cellStyle name="40% - Accent4 12" xfId="13290" hidden="1" xr:uid="{00000000-0005-0000-0000-000011850000}"/>
    <cellStyle name="40% - Accent4 12" xfId="7539" hidden="1" xr:uid="{00000000-0005-0000-0000-000012850000}"/>
    <cellStyle name="40% - Accent4 12" xfId="7464" hidden="1" xr:uid="{00000000-0005-0000-0000-000013850000}"/>
    <cellStyle name="40% - Accent4 12" xfId="7384" hidden="1" xr:uid="{00000000-0005-0000-0000-000014850000}"/>
    <cellStyle name="40% - Accent4 12" xfId="7298" hidden="1" xr:uid="{00000000-0005-0000-0000-000015850000}"/>
    <cellStyle name="40% - Accent4 12" xfId="5525" hidden="1" xr:uid="{00000000-0005-0000-0000-000016850000}"/>
    <cellStyle name="40% - Accent4 12" xfId="5443" hidden="1" xr:uid="{00000000-0005-0000-0000-000017850000}"/>
    <cellStyle name="40% - Accent4 12" xfId="5349" hidden="1" xr:uid="{00000000-0005-0000-0000-000018850000}"/>
    <cellStyle name="40% - Accent4 12" xfId="4967" hidden="1" xr:uid="{00000000-0005-0000-0000-000019850000}"/>
    <cellStyle name="40% - Accent4 12" xfId="5810" hidden="1" xr:uid="{00000000-0005-0000-0000-00001A850000}"/>
    <cellStyle name="40% - Accent4 12" xfId="5777" hidden="1" xr:uid="{00000000-0005-0000-0000-00001B850000}"/>
    <cellStyle name="40% - Accent4 12" xfId="3839" hidden="1" xr:uid="{00000000-0005-0000-0000-00001C850000}"/>
    <cellStyle name="40% - Accent4 12" xfId="3678" hidden="1" xr:uid="{00000000-0005-0000-0000-00001D850000}"/>
    <cellStyle name="40% - Accent4 12" xfId="3474" hidden="1" xr:uid="{00000000-0005-0000-0000-00001E850000}"/>
    <cellStyle name="40% - Accent4 12" xfId="3369" hidden="1" xr:uid="{00000000-0005-0000-0000-00001F850000}"/>
    <cellStyle name="40% - Accent4 12" xfId="4106" hidden="1" xr:uid="{00000000-0005-0000-0000-000020850000}"/>
    <cellStyle name="40% - Accent4 12" xfId="5742" hidden="1" xr:uid="{00000000-0005-0000-0000-000021850000}"/>
    <cellStyle name="40% - Accent4 12" xfId="2170" hidden="1" xr:uid="{00000000-0005-0000-0000-000022850000}"/>
    <cellStyle name="40% - Accent4 12" xfId="1986" hidden="1" xr:uid="{00000000-0005-0000-0000-000023850000}"/>
    <cellStyle name="40% - Accent4 12" xfId="1815" hidden="1" xr:uid="{00000000-0005-0000-0000-000024850000}"/>
    <cellStyle name="40% - Accent4 12" xfId="1103" hidden="1" xr:uid="{00000000-0005-0000-0000-000025850000}"/>
    <cellStyle name="40% - Accent4 12" xfId="986" hidden="1" xr:uid="{00000000-0005-0000-0000-000026850000}"/>
    <cellStyle name="40% - Accent4 12" xfId="751" hidden="1" xr:uid="{00000000-0005-0000-0000-000027850000}"/>
    <cellStyle name="40% - Accent4 12" xfId="13360" hidden="1" xr:uid="{00000000-0005-0000-0000-000028850000}"/>
    <cellStyle name="40% - Accent4 12" xfId="13439" hidden="1" xr:uid="{00000000-0005-0000-0000-000029850000}"/>
    <cellStyle name="40% - Accent4 12" xfId="13963" hidden="1" xr:uid="{00000000-0005-0000-0000-00002A850000}"/>
    <cellStyle name="40% - Accent4 12" xfId="14038" hidden="1" xr:uid="{00000000-0005-0000-0000-00002B850000}"/>
    <cellStyle name="40% - Accent4 12" xfId="14113" hidden="1" xr:uid="{00000000-0005-0000-0000-00002C850000}"/>
    <cellStyle name="40% - Accent4 12" xfId="14191" hidden="1" xr:uid="{00000000-0005-0000-0000-00002D850000}"/>
    <cellStyle name="40% - Accent4 12" xfId="14777" hidden="1" xr:uid="{00000000-0005-0000-0000-00002E850000}"/>
    <cellStyle name="40% - Accent4 12" xfId="14852" hidden="1" xr:uid="{00000000-0005-0000-0000-00002F850000}"/>
    <cellStyle name="40% - Accent4 12" xfId="14931" hidden="1" xr:uid="{00000000-0005-0000-0000-000030850000}"/>
    <cellStyle name="40% - Accent4 12" xfId="15006" hidden="1" xr:uid="{00000000-0005-0000-0000-000031850000}"/>
    <cellStyle name="40% - Accent4 12" xfId="14646" hidden="1" xr:uid="{00000000-0005-0000-0000-000032850000}"/>
    <cellStyle name="40% - Accent4 12" xfId="14668" hidden="1" xr:uid="{00000000-0005-0000-0000-000033850000}"/>
    <cellStyle name="40% - Accent4 12" xfId="15372" hidden="1" xr:uid="{00000000-0005-0000-0000-000034850000}"/>
    <cellStyle name="40% - Accent4 12" xfId="15447" hidden="1" xr:uid="{00000000-0005-0000-0000-000035850000}"/>
    <cellStyle name="40% - Accent4 12" xfId="15525" hidden="1" xr:uid="{00000000-0005-0000-0000-000036850000}"/>
    <cellStyle name="40% - Accent4 12" xfId="15579" hidden="1" xr:uid="{00000000-0005-0000-0000-000037850000}"/>
    <cellStyle name="40% - Accent4 12" xfId="15307" hidden="1" xr:uid="{00000000-0005-0000-0000-000038850000}"/>
    <cellStyle name="40% - Accent4 12" xfId="14696" hidden="1" xr:uid="{00000000-0005-0000-0000-000039850000}"/>
    <cellStyle name="40% - Accent4 12" xfId="15904" hidden="1" xr:uid="{00000000-0005-0000-0000-00003A850000}"/>
    <cellStyle name="40% - Accent4 12" xfId="15979" hidden="1" xr:uid="{00000000-0005-0000-0000-00003B850000}"/>
    <cellStyle name="40% - Accent4 12" xfId="16057" hidden="1" xr:uid="{00000000-0005-0000-0000-00003C850000}"/>
    <cellStyle name="40% - Accent4 12" xfId="16241" hidden="1" xr:uid="{00000000-0005-0000-0000-00003D850000}"/>
    <cellStyle name="40% - Accent4 12" xfId="16316" hidden="1" xr:uid="{00000000-0005-0000-0000-00003E850000}"/>
    <cellStyle name="40% - Accent4 12" xfId="16394" hidden="1" xr:uid="{00000000-0005-0000-0000-00003F850000}"/>
    <cellStyle name="40% - Accent4 12" xfId="16578" hidden="1" xr:uid="{00000000-0005-0000-0000-000040850000}"/>
    <cellStyle name="40% - Accent4 12" xfId="16653" hidden="1" xr:uid="{00000000-0005-0000-0000-000041850000}"/>
    <cellStyle name="40% - Accent4 12" xfId="16755" hidden="1" xr:uid="{00000000-0005-0000-0000-000042850000}"/>
    <cellStyle name="40% - Accent4 12" xfId="16830" hidden="1" xr:uid="{00000000-0005-0000-0000-000043850000}"/>
    <cellStyle name="40% - Accent4 12" xfId="16905" hidden="1" xr:uid="{00000000-0005-0000-0000-000044850000}"/>
    <cellStyle name="40% - Accent4 12" xfId="16983" hidden="1" xr:uid="{00000000-0005-0000-0000-000045850000}"/>
    <cellStyle name="40% - Accent4 12" xfId="17569" hidden="1" xr:uid="{00000000-0005-0000-0000-000046850000}"/>
    <cellStyle name="40% - Accent4 12" xfId="17644" hidden="1" xr:uid="{00000000-0005-0000-0000-000047850000}"/>
    <cellStyle name="40% - Accent4 12" xfId="17723" hidden="1" xr:uid="{00000000-0005-0000-0000-000048850000}"/>
    <cellStyle name="40% - Accent4 12" xfId="17798" hidden="1" xr:uid="{00000000-0005-0000-0000-000049850000}"/>
    <cellStyle name="40% - Accent4 12" xfId="17438" hidden="1" xr:uid="{00000000-0005-0000-0000-00004A850000}"/>
    <cellStyle name="40% - Accent4 12" xfId="17460" hidden="1" xr:uid="{00000000-0005-0000-0000-00004B850000}"/>
    <cellStyle name="40% - Accent4 12" xfId="18164" hidden="1" xr:uid="{00000000-0005-0000-0000-00004C850000}"/>
    <cellStyle name="40% - Accent4 12" xfId="18239" hidden="1" xr:uid="{00000000-0005-0000-0000-00004D850000}"/>
    <cellStyle name="40% - Accent4 12" xfId="18317" hidden="1" xr:uid="{00000000-0005-0000-0000-00004E850000}"/>
    <cellStyle name="40% - Accent4 12" xfId="18371" hidden="1" xr:uid="{00000000-0005-0000-0000-00004F850000}"/>
    <cellStyle name="40% - Accent4 12" xfId="18099" hidden="1" xr:uid="{00000000-0005-0000-0000-000050850000}"/>
    <cellStyle name="40% - Accent4 12" xfId="17488" hidden="1" xr:uid="{00000000-0005-0000-0000-000051850000}"/>
    <cellStyle name="40% - Accent4 12" xfId="18696" hidden="1" xr:uid="{00000000-0005-0000-0000-000052850000}"/>
    <cellStyle name="40% - Accent4 12" xfId="18771" hidden="1" xr:uid="{00000000-0005-0000-0000-000053850000}"/>
    <cellStyle name="40% - Accent4 12" xfId="18849" hidden="1" xr:uid="{00000000-0005-0000-0000-000054850000}"/>
    <cellStyle name="40% - Accent4 12" xfId="19033" hidden="1" xr:uid="{00000000-0005-0000-0000-000055850000}"/>
    <cellStyle name="40% - Accent4 12" xfId="19108" hidden="1" xr:uid="{00000000-0005-0000-0000-000056850000}"/>
    <cellStyle name="40% - Accent4 12" xfId="19186" hidden="1" xr:uid="{00000000-0005-0000-0000-000057850000}"/>
    <cellStyle name="40% - Accent4 12" xfId="19370" hidden="1" xr:uid="{00000000-0005-0000-0000-000058850000}"/>
    <cellStyle name="40% - Accent4 12" xfId="19445" hidden="1" xr:uid="{00000000-0005-0000-0000-000059850000}"/>
    <cellStyle name="40% - Accent4 12" xfId="13799" hidden="1" xr:uid="{00000000-0005-0000-0000-00005A850000}"/>
    <cellStyle name="40% - Accent4 12" xfId="13724" hidden="1" xr:uid="{00000000-0005-0000-0000-00005B850000}"/>
    <cellStyle name="40% - Accent4 12" xfId="13644" hidden="1" xr:uid="{00000000-0005-0000-0000-00005C850000}"/>
    <cellStyle name="40% - Accent4 12" xfId="13561" hidden="1" xr:uid="{00000000-0005-0000-0000-00005D850000}"/>
    <cellStyle name="40% - Accent4 12" xfId="6378" hidden="1" xr:uid="{00000000-0005-0000-0000-00005E850000}"/>
    <cellStyle name="40% - Accent4 12" xfId="6171" hidden="1" xr:uid="{00000000-0005-0000-0000-00005F850000}"/>
    <cellStyle name="40% - Accent4 12" xfId="5905" hidden="1" xr:uid="{00000000-0005-0000-0000-000060850000}"/>
    <cellStyle name="40% - Accent4 12" xfId="5602" hidden="1" xr:uid="{00000000-0005-0000-0000-000061850000}"/>
    <cellStyle name="40% - Accent4 12" xfId="6602" hidden="1" xr:uid="{00000000-0005-0000-0000-000062850000}"/>
    <cellStyle name="40% - Accent4 12" xfId="6574" hidden="1" xr:uid="{00000000-0005-0000-0000-000063850000}"/>
    <cellStyle name="40% - Accent4 12" xfId="4257" hidden="1" xr:uid="{00000000-0005-0000-0000-000064850000}"/>
    <cellStyle name="40% - Accent4 12" xfId="4072" hidden="1" xr:uid="{00000000-0005-0000-0000-000065850000}"/>
    <cellStyle name="40% - Accent4 12" xfId="3976" hidden="1" xr:uid="{00000000-0005-0000-0000-000066850000}"/>
    <cellStyle name="40% - Accent4 12" xfId="3662" hidden="1" xr:uid="{00000000-0005-0000-0000-000067850000}"/>
    <cellStyle name="40% - Accent4 12" xfId="4453" hidden="1" xr:uid="{00000000-0005-0000-0000-000068850000}"/>
    <cellStyle name="40% - Accent4 12" xfId="6523" hidden="1" xr:uid="{00000000-0005-0000-0000-000069850000}"/>
    <cellStyle name="40% - Accent4 12" xfId="2466" hidden="1" xr:uid="{00000000-0005-0000-0000-00006A850000}"/>
    <cellStyle name="40% - Accent4 12" xfId="2365" hidden="1" xr:uid="{00000000-0005-0000-0000-00006B850000}"/>
    <cellStyle name="40% - Accent4 12" xfId="2137" hidden="1" xr:uid="{00000000-0005-0000-0000-00006C850000}"/>
    <cellStyle name="40% - Accent4 12" xfId="1221" hidden="1" xr:uid="{00000000-0005-0000-0000-00006D850000}"/>
    <cellStyle name="40% - Accent4 12" xfId="1079" hidden="1" xr:uid="{00000000-0005-0000-0000-00006E850000}"/>
    <cellStyle name="40% - Accent4 12" xfId="914" hidden="1" xr:uid="{00000000-0005-0000-0000-00006F850000}"/>
    <cellStyle name="40% - Accent4 12" xfId="19508" hidden="1" xr:uid="{00000000-0005-0000-0000-000070850000}"/>
    <cellStyle name="40% - Accent4 12" xfId="19583" hidden="1" xr:uid="{00000000-0005-0000-0000-000071850000}"/>
    <cellStyle name="40% - Accent4 12" xfId="19685" hidden="1" xr:uid="{00000000-0005-0000-0000-000072850000}"/>
    <cellStyle name="40% - Accent4 12" xfId="19760" hidden="1" xr:uid="{00000000-0005-0000-0000-000073850000}"/>
    <cellStyle name="40% - Accent4 12" xfId="19835" hidden="1" xr:uid="{00000000-0005-0000-0000-000074850000}"/>
    <cellStyle name="40% - Accent4 12" xfId="19913" hidden="1" xr:uid="{00000000-0005-0000-0000-000075850000}"/>
    <cellStyle name="40% - Accent4 12" xfId="20499" hidden="1" xr:uid="{00000000-0005-0000-0000-000076850000}"/>
    <cellStyle name="40% - Accent4 12" xfId="20574" hidden="1" xr:uid="{00000000-0005-0000-0000-000077850000}"/>
    <cellStyle name="40% - Accent4 12" xfId="20653" hidden="1" xr:uid="{00000000-0005-0000-0000-000078850000}"/>
    <cellStyle name="40% - Accent4 12" xfId="20728" hidden="1" xr:uid="{00000000-0005-0000-0000-000079850000}"/>
    <cellStyle name="40% - Accent4 12" xfId="20368" hidden="1" xr:uid="{00000000-0005-0000-0000-00007A850000}"/>
    <cellStyle name="40% - Accent4 12" xfId="20390" hidden="1" xr:uid="{00000000-0005-0000-0000-00007B850000}"/>
    <cellStyle name="40% - Accent4 12" xfId="21094" hidden="1" xr:uid="{00000000-0005-0000-0000-00007C850000}"/>
    <cellStyle name="40% - Accent4 12" xfId="21169" hidden="1" xr:uid="{00000000-0005-0000-0000-00007D850000}"/>
    <cellStyle name="40% - Accent4 12" xfId="21247" hidden="1" xr:uid="{00000000-0005-0000-0000-00007E850000}"/>
    <cellStyle name="40% - Accent4 12" xfId="21301" hidden="1" xr:uid="{00000000-0005-0000-0000-00007F850000}"/>
    <cellStyle name="40% - Accent4 12" xfId="21029" hidden="1" xr:uid="{00000000-0005-0000-0000-000080850000}"/>
    <cellStyle name="40% - Accent4 12" xfId="20418" hidden="1" xr:uid="{00000000-0005-0000-0000-000081850000}"/>
    <cellStyle name="40% - Accent4 12" xfId="21626" hidden="1" xr:uid="{00000000-0005-0000-0000-000082850000}"/>
    <cellStyle name="40% - Accent4 12" xfId="21701" hidden="1" xr:uid="{00000000-0005-0000-0000-000083850000}"/>
    <cellStyle name="40% - Accent4 12" xfId="21779" hidden="1" xr:uid="{00000000-0005-0000-0000-000084850000}"/>
    <cellStyle name="40% - Accent4 12" xfId="21963" hidden="1" xr:uid="{00000000-0005-0000-0000-000085850000}"/>
    <cellStyle name="40% - Accent4 12" xfId="22038" hidden="1" xr:uid="{00000000-0005-0000-0000-000086850000}"/>
    <cellStyle name="40% - Accent4 12" xfId="22116" hidden="1" xr:uid="{00000000-0005-0000-0000-000087850000}"/>
    <cellStyle name="40% - Accent4 12" xfId="22300" hidden="1" xr:uid="{00000000-0005-0000-0000-000088850000}"/>
    <cellStyle name="40% - Accent4 12" xfId="22375" hidden="1" xr:uid="{00000000-0005-0000-0000-000089850000}"/>
    <cellStyle name="40% - Accent4 12" xfId="22477" hidden="1" xr:uid="{00000000-0005-0000-0000-00008A850000}"/>
    <cellStyle name="40% - Accent4 12" xfId="22552" hidden="1" xr:uid="{00000000-0005-0000-0000-00008B850000}"/>
    <cellStyle name="40% - Accent4 12" xfId="22627" hidden="1" xr:uid="{00000000-0005-0000-0000-00008C850000}"/>
    <cellStyle name="40% - Accent4 12" xfId="22705" hidden="1" xr:uid="{00000000-0005-0000-0000-00008D850000}"/>
    <cellStyle name="40% - Accent4 12" xfId="23291" hidden="1" xr:uid="{00000000-0005-0000-0000-00008E850000}"/>
    <cellStyle name="40% - Accent4 12" xfId="23366" hidden="1" xr:uid="{00000000-0005-0000-0000-00008F850000}"/>
    <cellStyle name="40% - Accent4 12" xfId="23445" hidden="1" xr:uid="{00000000-0005-0000-0000-000090850000}"/>
    <cellStyle name="40% - Accent4 12" xfId="23520" hidden="1" xr:uid="{00000000-0005-0000-0000-000091850000}"/>
    <cellStyle name="40% - Accent4 12" xfId="23160" hidden="1" xr:uid="{00000000-0005-0000-0000-000092850000}"/>
    <cellStyle name="40% - Accent4 12" xfId="23182" hidden="1" xr:uid="{00000000-0005-0000-0000-000093850000}"/>
    <cellStyle name="40% - Accent4 12" xfId="23886" hidden="1" xr:uid="{00000000-0005-0000-0000-000094850000}"/>
    <cellStyle name="40% - Accent4 12" xfId="23961" hidden="1" xr:uid="{00000000-0005-0000-0000-000095850000}"/>
    <cellStyle name="40% - Accent4 12" xfId="24039" hidden="1" xr:uid="{00000000-0005-0000-0000-000096850000}"/>
    <cellStyle name="40% - Accent4 12" xfId="24093" hidden="1" xr:uid="{00000000-0005-0000-0000-000097850000}"/>
    <cellStyle name="40% - Accent4 12" xfId="23821" hidden="1" xr:uid="{00000000-0005-0000-0000-000098850000}"/>
    <cellStyle name="40% - Accent4 12" xfId="23210" hidden="1" xr:uid="{00000000-0005-0000-0000-000099850000}"/>
    <cellStyle name="40% - Accent4 12" xfId="24418" hidden="1" xr:uid="{00000000-0005-0000-0000-00009A850000}"/>
    <cellStyle name="40% - Accent4 12" xfId="24493" hidden="1" xr:uid="{00000000-0005-0000-0000-00009B850000}"/>
    <cellStyle name="40% - Accent4 12" xfId="24571" hidden="1" xr:uid="{00000000-0005-0000-0000-00009C850000}"/>
    <cellStyle name="40% - Accent4 12" xfId="24755" hidden="1" xr:uid="{00000000-0005-0000-0000-00009D850000}"/>
    <cellStyle name="40% - Accent4 12" xfId="24830" hidden="1" xr:uid="{00000000-0005-0000-0000-00009E850000}"/>
    <cellStyle name="40% - Accent4 12" xfId="24908" hidden="1" xr:uid="{00000000-0005-0000-0000-00009F850000}"/>
    <cellStyle name="40% - Accent4 12" xfId="25092" hidden="1" xr:uid="{00000000-0005-0000-0000-0000A0850000}"/>
    <cellStyle name="40% - Accent4 12" xfId="25167" hidden="1" xr:uid="{00000000-0005-0000-0000-0000A1850000}"/>
    <cellStyle name="40% - Accent4 12" xfId="25280" hidden="1" xr:uid="{00000000-0005-0000-0000-0000A2850000}"/>
    <cellStyle name="40% - Accent4 12" xfId="25359" hidden="1" xr:uid="{00000000-0005-0000-0000-0000A3850000}"/>
    <cellStyle name="40% - Accent4 12" xfId="25489" hidden="1" xr:uid="{00000000-0005-0000-0000-0000A4850000}"/>
    <cellStyle name="40% - Accent4 12" xfId="25715" hidden="1" xr:uid="{00000000-0005-0000-0000-0000A5850000}"/>
    <cellStyle name="40% - Accent4 12" xfId="27082" hidden="1" xr:uid="{00000000-0005-0000-0000-0000A6850000}"/>
    <cellStyle name="40% - Accent4 12" xfId="27228" hidden="1" xr:uid="{00000000-0005-0000-0000-0000A7850000}"/>
    <cellStyle name="40% - Accent4 12" xfId="27428" hidden="1" xr:uid="{00000000-0005-0000-0000-0000A8850000}"/>
    <cellStyle name="40% - Accent4 12" xfId="27672" hidden="1" xr:uid="{00000000-0005-0000-0000-0000A9850000}"/>
    <cellStyle name="40% - Accent4 12" xfId="26863" hidden="1" xr:uid="{00000000-0005-0000-0000-0000AA850000}"/>
    <cellStyle name="40% - Accent4 12" xfId="26890" hidden="1" xr:uid="{00000000-0005-0000-0000-0000AB850000}"/>
    <cellStyle name="40% - Accent4 12" xfId="28640" hidden="1" xr:uid="{00000000-0005-0000-0000-0000AC850000}"/>
    <cellStyle name="40% - Accent4 12" xfId="28771" hidden="1" xr:uid="{00000000-0005-0000-0000-0000AD850000}"/>
    <cellStyle name="40% - Accent4 12" xfId="28931" hidden="1" xr:uid="{00000000-0005-0000-0000-0000AE850000}"/>
    <cellStyle name="40% - Accent4 12" xfId="29120" hidden="1" xr:uid="{00000000-0005-0000-0000-0000AF850000}"/>
    <cellStyle name="40% - Accent4 12" xfId="28488" hidden="1" xr:uid="{00000000-0005-0000-0000-0000B0850000}"/>
    <cellStyle name="40% - Accent4 12" xfId="26922" hidden="1" xr:uid="{00000000-0005-0000-0000-0000B1850000}"/>
    <cellStyle name="40% - Accent4 12" xfId="30135" hidden="1" xr:uid="{00000000-0005-0000-0000-0000B2850000}"/>
    <cellStyle name="40% - Accent4 12" xfId="30232" hidden="1" xr:uid="{00000000-0005-0000-0000-0000B3850000}"/>
    <cellStyle name="40% - Accent4 12" xfId="30426" hidden="1" xr:uid="{00000000-0005-0000-0000-0000B4850000}"/>
    <cellStyle name="40% - Accent4 12" xfId="31146" hidden="1" xr:uid="{00000000-0005-0000-0000-0000B5850000}"/>
    <cellStyle name="40% - Accent4 12" xfId="31283" hidden="1" xr:uid="{00000000-0005-0000-0000-0000B6850000}"/>
    <cellStyle name="40% - Accent4 12" xfId="31460" hidden="1" xr:uid="{00000000-0005-0000-0000-0000B7850000}"/>
    <cellStyle name="40% - Accent4 12" xfId="32147" hidden="1" xr:uid="{00000000-0005-0000-0000-0000B8850000}"/>
    <cellStyle name="40% - Accent4 12" xfId="32254" hidden="1" xr:uid="{00000000-0005-0000-0000-0000B9850000}"/>
    <cellStyle name="40% - Accent4 12" xfId="32936" hidden="1" xr:uid="{00000000-0005-0000-0000-0000BA850000}"/>
    <cellStyle name="40% - Accent4 12" xfId="33011" hidden="1" xr:uid="{00000000-0005-0000-0000-0000BB850000}"/>
    <cellStyle name="40% - Accent4 12" xfId="33086" hidden="1" xr:uid="{00000000-0005-0000-0000-0000BC850000}"/>
    <cellStyle name="40% - Accent4 12" xfId="33164" hidden="1" xr:uid="{00000000-0005-0000-0000-0000BD850000}"/>
    <cellStyle name="40% - Accent4 12" xfId="33750" hidden="1" xr:uid="{00000000-0005-0000-0000-0000BE850000}"/>
    <cellStyle name="40% - Accent4 12" xfId="33825" hidden="1" xr:uid="{00000000-0005-0000-0000-0000BF850000}"/>
    <cellStyle name="40% - Accent4 12" xfId="33904" hidden="1" xr:uid="{00000000-0005-0000-0000-0000C0850000}"/>
    <cellStyle name="40% - Accent4 12" xfId="33979" hidden="1" xr:uid="{00000000-0005-0000-0000-0000C1850000}"/>
    <cellStyle name="40% - Accent4 12" xfId="33619" hidden="1" xr:uid="{00000000-0005-0000-0000-0000C2850000}"/>
    <cellStyle name="40% - Accent4 12" xfId="33641" hidden="1" xr:uid="{00000000-0005-0000-0000-0000C3850000}"/>
    <cellStyle name="40% - Accent4 12" xfId="34345" hidden="1" xr:uid="{00000000-0005-0000-0000-0000C4850000}"/>
    <cellStyle name="40% - Accent4 12" xfId="34420" hidden="1" xr:uid="{00000000-0005-0000-0000-0000C5850000}"/>
    <cellStyle name="40% - Accent4 12" xfId="34498" hidden="1" xr:uid="{00000000-0005-0000-0000-0000C6850000}"/>
    <cellStyle name="40% - Accent4 12" xfId="34552" hidden="1" xr:uid="{00000000-0005-0000-0000-0000C7850000}"/>
    <cellStyle name="40% - Accent4 12" xfId="34280" hidden="1" xr:uid="{00000000-0005-0000-0000-0000C8850000}"/>
    <cellStyle name="40% - Accent4 12" xfId="33669" hidden="1" xr:uid="{00000000-0005-0000-0000-0000C9850000}"/>
    <cellStyle name="40% - Accent4 12" xfId="34877" hidden="1" xr:uid="{00000000-0005-0000-0000-0000CA850000}"/>
    <cellStyle name="40% - Accent4 12" xfId="34952" hidden="1" xr:uid="{00000000-0005-0000-0000-0000CB850000}"/>
    <cellStyle name="40% - Accent4 12" xfId="35030" hidden="1" xr:uid="{00000000-0005-0000-0000-0000CC850000}"/>
    <cellStyle name="40% - Accent4 12" xfId="35214" hidden="1" xr:uid="{00000000-0005-0000-0000-0000CD850000}"/>
    <cellStyle name="40% - Accent4 12" xfId="35289" hidden="1" xr:uid="{00000000-0005-0000-0000-0000CE850000}"/>
    <cellStyle name="40% - Accent4 12" xfId="35367" hidden="1" xr:uid="{00000000-0005-0000-0000-0000CF850000}"/>
    <cellStyle name="40% - Accent4 12" xfId="35551" hidden="1" xr:uid="{00000000-0005-0000-0000-0000D0850000}"/>
    <cellStyle name="40% - Accent4 12" xfId="35626" hidden="1" xr:uid="{00000000-0005-0000-0000-0000D1850000}"/>
    <cellStyle name="40% - Accent4 12" xfId="35728" hidden="1" xr:uid="{00000000-0005-0000-0000-0000D2850000}"/>
    <cellStyle name="40% - Accent4 12" xfId="35803" hidden="1" xr:uid="{00000000-0005-0000-0000-0000D3850000}"/>
    <cellStyle name="40% - Accent4 12" xfId="35878" hidden="1" xr:uid="{00000000-0005-0000-0000-0000D4850000}"/>
    <cellStyle name="40% - Accent4 12" xfId="35956" hidden="1" xr:uid="{00000000-0005-0000-0000-0000D5850000}"/>
    <cellStyle name="40% - Accent4 12" xfId="36542" hidden="1" xr:uid="{00000000-0005-0000-0000-0000D6850000}"/>
    <cellStyle name="40% - Accent4 12" xfId="36617" hidden="1" xr:uid="{00000000-0005-0000-0000-0000D7850000}"/>
    <cellStyle name="40% - Accent4 12" xfId="36696" hidden="1" xr:uid="{00000000-0005-0000-0000-0000D8850000}"/>
    <cellStyle name="40% - Accent4 12" xfId="36771" hidden="1" xr:uid="{00000000-0005-0000-0000-0000D9850000}"/>
    <cellStyle name="40% - Accent4 12" xfId="36411" hidden="1" xr:uid="{00000000-0005-0000-0000-0000DA850000}"/>
    <cellStyle name="40% - Accent4 12" xfId="36433" hidden="1" xr:uid="{00000000-0005-0000-0000-0000DB850000}"/>
    <cellStyle name="40% - Accent4 12" xfId="37137" hidden="1" xr:uid="{00000000-0005-0000-0000-0000DC850000}"/>
    <cellStyle name="40% - Accent4 12" xfId="37212" hidden="1" xr:uid="{00000000-0005-0000-0000-0000DD850000}"/>
    <cellStyle name="40% - Accent4 12" xfId="37290" hidden="1" xr:uid="{00000000-0005-0000-0000-0000DE850000}"/>
    <cellStyle name="40% - Accent4 12" xfId="37344" hidden="1" xr:uid="{00000000-0005-0000-0000-0000DF850000}"/>
    <cellStyle name="40% - Accent4 12" xfId="37072" hidden="1" xr:uid="{00000000-0005-0000-0000-0000E0850000}"/>
    <cellStyle name="40% - Accent4 12" xfId="36461" hidden="1" xr:uid="{00000000-0005-0000-0000-0000E1850000}"/>
    <cellStyle name="40% - Accent4 12" xfId="37669" hidden="1" xr:uid="{00000000-0005-0000-0000-0000E2850000}"/>
    <cellStyle name="40% - Accent4 12" xfId="37744" hidden="1" xr:uid="{00000000-0005-0000-0000-0000E3850000}"/>
    <cellStyle name="40% - Accent4 12" xfId="37822" hidden="1" xr:uid="{00000000-0005-0000-0000-0000E4850000}"/>
    <cellStyle name="40% - Accent4 12" xfId="38006" hidden="1" xr:uid="{00000000-0005-0000-0000-0000E5850000}"/>
    <cellStyle name="40% - Accent4 12" xfId="38081" hidden="1" xr:uid="{00000000-0005-0000-0000-0000E6850000}"/>
    <cellStyle name="40% - Accent4 12" xfId="38159" hidden="1" xr:uid="{00000000-0005-0000-0000-0000E7850000}"/>
    <cellStyle name="40% - Accent4 12" xfId="38343" hidden="1" xr:uid="{00000000-0005-0000-0000-0000E8850000}"/>
    <cellStyle name="40% - Accent4 12" xfId="38418" hidden="1" xr:uid="{00000000-0005-0000-0000-0000E9850000}"/>
    <cellStyle name="40% - Accent4 12" xfId="32667" hidden="1" xr:uid="{00000000-0005-0000-0000-0000EA850000}"/>
    <cellStyle name="40% - Accent4 12" xfId="32592" hidden="1" xr:uid="{00000000-0005-0000-0000-0000EB850000}"/>
    <cellStyle name="40% - Accent4 12" xfId="32512" hidden="1" xr:uid="{00000000-0005-0000-0000-0000EC850000}"/>
    <cellStyle name="40% - Accent4 12" xfId="32426" hidden="1" xr:uid="{00000000-0005-0000-0000-0000ED850000}"/>
    <cellStyle name="40% - Accent4 12" xfId="30653" hidden="1" xr:uid="{00000000-0005-0000-0000-0000EE850000}"/>
    <cellStyle name="40% - Accent4 12" xfId="30571" hidden="1" xr:uid="{00000000-0005-0000-0000-0000EF850000}"/>
    <cellStyle name="40% - Accent4 12" xfId="30477" hidden="1" xr:uid="{00000000-0005-0000-0000-0000F0850000}"/>
    <cellStyle name="40% - Accent4 12" xfId="30095" hidden="1" xr:uid="{00000000-0005-0000-0000-0000F1850000}"/>
    <cellStyle name="40% - Accent4 12" xfId="30938" hidden="1" xr:uid="{00000000-0005-0000-0000-0000F2850000}"/>
    <cellStyle name="40% - Accent4 12" xfId="30905" hidden="1" xr:uid="{00000000-0005-0000-0000-0000F3850000}"/>
    <cellStyle name="40% - Accent4 12" xfId="28967" hidden="1" xr:uid="{00000000-0005-0000-0000-0000F4850000}"/>
    <cellStyle name="40% - Accent4 12" xfId="28806" hidden="1" xr:uid="{00000000-0005-0000-0000-0000F5850000}"/>
    <cellStyle name="40% - Accent4 12" xfId="28602" hidden="1" xr:uid="{00000000-0005-0000-0000-0000F6850000}"/>
    <cellStyle name="40% - Accent4 12" xfId="28497" hidden="1" xr:uid="{00000000-0005-0000-0000-0000F7850000}"/>
    <cellStyle name="40% - Accent4 12" xfId="29234" hidden="1" xr:uid="{00000000-0005-0000-0000-0000F8850000}"/>
    <cellStyle name="40% - Accent4 12" xfId="30870" hidden="1" xr:uid="{00000000-0005-0000-0000-0000F9850000}"/>
    <cellStyle name="40% - Accent4 12" xfId="27298" hidden="1" xr:uid="{00000000-0005-0000-0000-0000FA850000}"/>
    <cellStyle name="40% - Accent4 12" xfId="27114" hidden="1" xr:uid="{00000000-0005-0000-0000-0000FB850000}"/>
    <cellStyle name="40% - Accent4 12" xfId="26943" hidden="1" xr:uid="{00000000-0005-0000-0000-0000FC850000}"/>
    <cellStyle name="40% - Accent4 12" xfId="26231" hidden="1" xr:uid="{00000000-0005-0000-0000-0000FD850000}"/>
    <cellStyle name="40% - Accent4 12" xfId="26114" hidden="1" xr:uid="{00000000-0005-0000-0000-0000FE850000}"/>
    <cellStyle name="40% - Accent4 12" xfId="25879" hidden="1" xr:uid="{00000000-0005-0000-0000-0000FF850000}"/>
    <cellStyle name="40% - Accent4 12" xfId="38488" hidden="1" xr:uid="{00000000-0005-0000-0000-000000860000}"/>
    <cellStyle name="40% - Accent4 12" xfId="38567" hidden="1" xr:uid="{00000000-0005-0000-0000-000001860000}"/>
    <cellStyle name="40% - Accent4 12" xfId="39091" hidden="1" xr:uid="{00000000-0005-0000-0000-000002860000}"/>
    <cellStyle name="40% - Accent4 12" xfId="39166" hidden="1" xr:uid="{00000000-0005-0000-0000-000003860000}"/>
    <cellStyle name="40% - Accent4 12" xfId="39241" hidden="1" xr:uid="{00000000-0005-0000-0000-000004860000}"/>
    <cellStyle name="40% - Accent4 12" xfId="39319" hidden="1" xr:uid="{00000000-0005-0000-0000-000005860000}"/>
    <cellStyle name="40% - Accent4 12" xfId="39905" hidden="1" xr:uid="{00000000-0005-0000-0000-000006860000}"/>
    <cellStyle name="40% - Accent4 12" xfId="39980" hidden="1" xr:uid="{00000000-0005-0000-0000-000007860000}"/>
    <cellStyle name="40% - Accent4 12" xfId="40059" hidden="1" xr:uid="{00000000-0005-0000-0000-000008860000}"/>
    <cellStyle name="40% - Accent4 12" xfId="40134" hidden="1" xr:uid="{00000000-0005-0000-0000-000009860000}"/>
    <cellStyle name="40% - Accent4 12" xfId="39774" hidden="1" xr:uid="{00000000-0005-0000-0000-00000A860000}"/>
    <cellStyle name="40% - Accent4 12" xfId="39796" hidden="1" xr:uid="{00000000-0005-0000-0000-00000B860000}"/>
    <cellStyle name="40% - Accent4 12" xfId="40500" hidden="1" xr:uid="{00000000-0005-0000-0000-00000C860000}"/>
    <cellStyle name="40% - Accent4 12" xfId="40575" hidden="1" xr:uid="{00000000-0005-0000-0000-00000D860000}"/>
    <cellStyle name="40% - Accent4 12" xfId="40653" hidden="1" xr:uid="{00000000-0005-0000-0000-00000E860000}"/>
    <cellStyle name="40% - Accent4 12" xfId="40707" hidden="1" xr:uid="{00000000-0005-0000-0000-00000F860000}"/>
    <cellStyle name="40% - Accent4 12" xfId="40435" hidden="1" xr:uid="{00000000-0005-0000-0000-000010860000}"/>
    <cellStyle name="40% - Accent4 12" xfId="39824" hidden="1" xr:uid="{00000000-0005-0000-0000-000011860000}"/>
    <cellStyle name="40% - Accent4 12" xfId="41032" hidden="1" xr:uid="{00000000-0005-0000-0000-000012860000}"/>
    <cellStyle name="40% - Accent4 12" xfId="41107" hidden="1" xr:uid="{00000000-0005-0000-0000-000013860000}"/>
    <cellStyle name="40% - Accent4 12" xfId="41185" hidden="1" xr:uid="{00000000-0005-0000-0000-000014860000}"/>
    <cellStyle name="40% - Accent4 12" xfId="41369" hidden="1" xr:uid="{00000000-0005-0000-0000-000015860000}"/>
    <cellStyle name="40% - Accent4 12" xfId="41444" hidden="1" xr:uid="{00000000-0005-0000-0000-000016860000}"/>
    <cellStyle name="40% - Accent4 12" xfId="41522" hidden="1" xr:uid="{00000000-0005-0000-0000-000017860000}"/>
    <cellStyle name="40% - Accent4 12" xfId="41706" hidden="1" xr:uid="{00000000-0005-0000-0000-000018860000}"/>
    <cellStyle name="40% - Accent4 12" xfId="41781" hidden="1" xr:uid="{00000000-0005-0000-0000-000019860000}"/>
    <cellStyle name="40% - Accent4 12" xfId="41883" hidden="1" xr:uid="{00000000-0005-0000-0000-00001A860000}"/>
    <cellStyle name="40% - Accent4 12" xfId="41958" hidden="1" xr:uid="{00000000-0005-0000-0000-00001B860000}"/>
    <cellStyle name="40% - Accent4 12" xfId="42033" hidden="1" xr:uid="{00000000-0005-0000-0000-00001C860000}"/>
    <cellStyle name="40% - Accent4 12" xfId="42111" hidden="1" xr:uid="{00000000-0005-0000-0000-00001D860000}"/>
    <cellStyle name="40% - Accent4 12" xfId="42697" hidden="1" xr:uid="{00000000-0005-0000-0000-00001E860000}"/>
    <cellStyle name="40% - Accent4 12" xfId="42772" hidden="1" xr:uid="{00000000-0005-0000-0000-00001F860000}"/>
    <cellStyle name="40% - Accent4 12" xfId="42851" hidden="1" xr:uid="{00000000-0005-0000-0000-000020860000}"/>
    <cellStyle name="40% - Accent4 12" xfId="42926" hidden="1" xr:uid="{00000000-0005-0000-0000-000021860000}"/>
    <cellStyle name="40% - Accent4 12" xfId="42566" hidden="1" xr:uid="{00000000-0005-0000-0000-000022860000}"/>
    <cellStyle name="40% - Accent4 12" xfId="42588" hidden="1" xr:uid="{00000000-0005-0000-0000-000023860000}"/>
    <cellStyle name="40% - Accent4 12" xfId="43292" hidden="1" xr:uid="{00000000-0005-0000-0000-000024860000}"/>
    <cellStyle name="40% - Accent4 12" xfId="43367" hidden="1" xr:uid="{00000000-0005-0000-0000-000025860000}"/>
    <cellStyle name="40% - Accent4 12" xfId="43445" hidden="1" xr:uid="{00000000-0005-0000-0000-000026860000}"/>
    <cellStyle name="40% - Accent4 12" xfId="43499" hidden="1" xr:uid="{00000000-0005-0000-0000-000027860000}"/>
    <cellStyle name="40% - Accent4 12" xfId="43227" hidden="1" xr:uid="{00000000-0005-0000-0000-000028860000}"/>
    <cellStyle name="40% - Accent4 12" xfId="42616" hidden="1" xr:uid="{00000000-0005-0000-0000-000029860000}"/>
    <cellStyle name="40% - Accent4 12" xfId="43824" hidden="1" xr:uid="{00000000-0005-0000-0000-00002A860000}"/>
    <cellStyle name="40% - Accent4 12" xfId="43899" hidden="1" xr:uid="{00000000-0005-0000-0000-00002B860000}"/>
    <cellStyle name="40% - Accent4 12" xfId="43977" hidden="1" xr:uid="{00000000-0005-0000-0000-00002C860000}"/>
    <cellStyle name="40% - Accent4 12" xfId="44161" hidden="1" xr:uid="{00000000-0005-0000-0000-00002D860000}"/>
    <cellStyle name="40% - Accent4 12" xfId="44236" hidden="1" xr:uid="{00000000-0005-0000-0000-00002E860000}"/>
    <cellStyle name="40% - Accent4 12" xfId="44314" hidden="1" xr:uid="{00000000-0005-0000-0000-00002F860000}"/>
    <cellStyle name="40% - Accent4 12" xfId="44498" hidden="1" xr:uid="{00000000-0005-0000-0000-000030860000}"/>
    <cellStyle name="40% - Accent4 12" xfId="44573" hidden="1" xr:uid="{00000000-0005-0000-0000-000031860000}"/>
    <cellStyle name="40% - Accent4 12" xfId="38927" hidden="1" xr:uid="{00000000-0005-0000-0000-000032860000}"/>
    <cellStyle name="40% - Accent4 12" xfId="38852" hidden="1" xr:uid="{00000000-0005-0000-0000-000033860000}"/>
    <cellStyle name="40% - Accent4 12" xfId="38772" hidden="1" xr:uid="{00000000-0005-0000-0000-000034860000}"/>
    <cellStyle name="40% - Accent4 12" xfId="38689" hidden="1" xr:uid="{00000000-0005-0000-0000-000035860000}"/>
    <cellStyle name="40% - Accent4 12" xfId="31506" hidden="1" xr:uid="{00000000-0005-0000-0000-000036860000}"/>
    <cellStyle name="40% - Accent4 12" xfId="31299" hidden="1" xr:uid="{00000000-0005-0000-0000-000037860000}"/>
    <cellStyle name="40% - Accent4 12" xfId="31033" hidden="1" xr:uid="{00000000-0005-0000-0000-000038860000}"/>
    <cellStyle name="40% - Accent4 12" xfId="30730" hidden="1" xr:uid="{00000000-0005-0000-0000-000039860000}"/>
    <cellStyle name="40% - Accent4 12" xfId="31730" hidden="1" xr:uid="{00000000-0005-0000-0000-00003A860000}"/>
    <cellStyle name="40% - Accent4 12" xfId="31702" hidden="1" xr:uid="{00000000-0005-0000-0000-00003B860000}"/>
    <cellStyle name="40% - Accent4 12" xfId="29385" hidden="1" xr:uid="{00000000-0005-0000-0000-00003C860000}"/>
    <cellStyle name="40% - Accent4 12" xfId="29200" hidden="1" xr:uid="{00000000-0005-0000-0000-00003D860000}"/>
    <cellStyle name="40% - Accent4 12" xfId="29104" hidden="1" xr:uid="{00000000-0005-0000-0000-00003E860000}"/>
    <cellStyle name="40% - Accent4 12" xfId="28790" hidden="1" xr:uid="{00000000-0005-0000-0000-00003F860000}"/>
    <cellStyle name="40% - Accent4 12" xfId="29581" hidden="1" xr:uid="{00000000-0005-0000-0000-000040860000}"/>
    <cellStyle name="40% - Accent4 12" xfId="31651" hidden="1" xr:uid="{00000000-0005-0000-0000-000041860000}"/>
    <cellStyle name="40% - Accent4 12" xfId="27594" hidden="1" xr:uid="{00000000-0005-0000-0000-000042860000}"/>
    <cellStyle name="40% - Accent4 12" xfId="27493" hidden="1" xr:uid="{00000000-0005-0000-0000-000043860000}"/>
    <cellStyle name="40% - Accent4 12" xfId="27265" hidden="1" xr:uid="{00000000-0005-0000-0000-000044860000}"/>
    <cellStyle name="40% - Accent4 12" xfId="26349" hidden="1" xr:uid="{00000000-0005-0000-0000-000045860000}"/>
    <cellStyle name="40% - Accent4 12" xfId="26207" hidden="1" xr:uid="{00000000-0005-0000-0000-000046860000}"/>
    <cellStyle name="40% - Accent4 12" xfId="26042" hidden="1" xr:uid="{00000000-0005-0000-0000-000047860000}"/>
    <cellStyle name="40% - Accent4 12" xfId="44636" hidden="1" xr:uid="{00000000-0005-0000-0000-000048860000}"/>
    <cellStyle name="40% - Accent4 12" xfId="44711" hidden="1" xr:uid="{00000000-0005-0000-0000-000049860000}"/>
    <cellStyle name="40% - Accent4 12" xfId="44813" hidden="1" xr:uid="{00000000-0005-0000-0000-00004A860000}"/>
    <cellStyle name="40% - Accent4 12" xfId="44888" hidden="1" xr:uid="{00000000-0005-0000-0000-00004B860000}"/>
    <cellStyle name="40% - Accent4 12" xfId="44963" hidden="1" xr:uid="{00000000-0005-0000-0000-00004C860000}"/>
    <cellStyle name="40% - Accent4 12" xfId="45041" hidden="1" xr:uid="{00000000-0005-0000-0000-00004D860000}"/>
    <cellStyle name="40% - Accent4 12" xfId="45627" hidden="1" xr:uid="{00000000-0005-0000-0000-00004E860000}"/>
    <cellStyle name="40% - Accent4 12" xfId="45702" hidden="1" xr:uid="{00000000-0005-0000-0000-00004F860000}"/>
    <cellStyle name="40% - Accent4 12" xfId="45781" hidden="1" xr:uid="{00000000-0005-0000-0000-000050860000}"/>
    <cellStyle name="40% - Accent4 12" xfId="45856" hidden="1" xr:uid="{00000000-0005-0000-0000-000051860000}"/>
    <cellStyle name="40% - Accent4 12" xfId="45496" hidden="1" xr:uid="{00000000-0005-0000-0000-000052860000}"/>
    <cellStyle name="40% - Accent4 12" xfId="45518" hidden="1" xr:uid="{00000000-0005-0000-0000-000053860000}"/>
    <cellStyle name="40% - Accent4 12" xfId="46222" hidden="1" xr:uid="{00000000-0005-0000-0000-000054860000}"/>
    <cellStyle name="40% - Accent4 12" xfId="46297" hidden="1" xr:uid="{00000000-0005-0000-0000-000055860000}"/>
    <cellStyle name="40% - Accent4 12" xfId="46375" hidden="1" xr:uid="{00000000-0005-0000-0000-000056860000}"/>
    <cellStyle name="40% - Accent4 12" xfId="46429" hidden="1" xr:uid="{00000000-0005-0000-0000-000057860000}"/>
    <cellStyle name="40% - Accent4 12" xfId="46157" hidden="1" xr:uid="{00000000-0005-0000-0000-000058860000}"/>
    <cellStyle name="40% - Accent4 12" xfId="45546" hidden="1" xr:uid="{00000000-0005-0000-0000-000059860000}"/>
    <cellStyle name="40% - Accent4 12" xfId="46754" hidden="1" xr:uid="{00000000-0005-0000-0000-00005A860000}"/>
    <cellStyle name="40% - Accent4 12" xfId="46829" hidden="1" xr:uid="{00000000-0005-0000-0000-00005B860000}"/>
    <cellStyle name="40% - Accent4 12" xfId="46907" hidden="1" xr:uid="{00000000-0005-0000-0000-00005C860000}"/>
    <cellStyle name="40% - Accent4 12" xfId="47091" hidden="1" xr:uid="{00000000-0005-0000-0000-00005D860000}"/>
    <cellStyle name="40% - Accent4 12" xfId="47166" hidden="1" xr:uid="{00000000-0005-0000-0000-00005E860000}"/>
    <cellStyle name="40% - Accent4 12" xfId="47244" hidden="1" xr:uid="{00000000-0005-0000-0000-00005F860000}"/>
    <cellStyle name="40% - Accent4 12" xfId="47428" hidden="1" xr:uid="{00000000-0005-0000-0000-000060860000}"/>
    <cellStyle name="40% - Accent4 12" xfId="47503" hidden="1" xr:uid="{00000000-0005-0000-0000-000061860000}"/>
    <cellStyle name="40% - Accent4 12" xfId="47605" hidden="1" xr:uid="{00000000-0005-0000-0000-000062860000}"/>
    <cellStyle name="40% - Accent4 12" xfId="47680" hidden="1" xr:uid="{00000000-0005-0000-0000-000063860000}"/>
    <cellStyle name="40% - Accent4 12" xfId="47755" hidden="1" xr:uid="{00000000-0005-0000-0000-000064860000}"/>
    <cellStyle name="40% - Accent4 12" xfId="47833" hidden="1" xr:uid="{00000000-0005-0000-0000-000065860000}"/>
    <cellStyle name="40% - Accent4 12" xfId="48419" hidden="1" xr:uid="{00000000-0005-0000-0000-000066860000}"/>
    <cellStyle name="40% - Accent4 12" xfId="48494" hidden="1" xr:uid="{00000000-0005-0000-0000-000067860000}"/>
    <cellStyle name="40% - Accent4 12" xfId="48573" hidden="1" xr:uid="{00000000-0005-0000-0000-000068860000}"/>
    <cellStyle name="40% - Accent4 12" xfId="48648" hidden="1" xr:uid="{00000000-0005-0000-0000-000069860000}"/>
    <cellStyle name="40% - Accent4 12" xfId="48288" hidden="1" xr:uid="{00000000-0005-0000-0000-00006A860000}"/>
    <cellStyle name="40% - Accent4 12" xfId="48310" hidden="1" xr:uid="{00000000-0005-0000-0000-00006B860000}"/>
    <cellStyle name="40% - Accent4 12" xfId="49014" hidden="1" xr:uid="{00000000-0005-0000-0000-00006C860000}"/>
    <cellStyle name="40% - Accent4 12" xfId="49089" hidden="1" xr:uid="{00000000-0005-0000-0000-00006D860000}"/>
    <cellStyle name="40% - Accent4 12" xfId="49167" hidden="1" xr:uid="{00000000-0005-0000-0000-00006E860000}"/>
    <cellStyle name="40% - Accent4 12" xfId="49221" hidden="1" xr:uid="{00000000-0005-0000-0000-00006F860000}"/>
    <cellStyle name="40% - Accent4 12" xfId="48949" hidden="1" xr:uid="{00000000-0005-0000-0000-000070860000}"/>
    <cellStyle name="40% - Accent4 12" xfId="48338" hidden="1" xr:uid="{00000000-0005-0000-0000-000071860000}"/>
    <cellStyle name="40% - Accent4 12" xfId="49546" hidden="1" xr:uid="{00000000-0005-0000-0000-000072860000}"/>
    <cellStyle name="40% - Accent4 12" xfId="49621" hidden="1" xr:uid="{00000000-0005-0000-0000-000073860000}"/>
    <cellStyle name="40% - Accent4 12" xfId="49699" hidden="1" xr:uid="{00000000-0005-0000-0000-000074860000}"/>
    <cellStyle name="40% - Accent4 12" xfId="49883" hidden="1" xr:uid="{00000000-0005-0000-0000-000075860000}"/>
    <cellStyle name="40% - Accent4 12" xfId="49958" hidden="1" xr:uid="{00000000-0005-0000-0000-000076860000}"/>
    <cellStyle name="40% - Accent4 12" xfId="50036" hidden="1" xr:uid="{00000000-0005-0000-0000-000077860000}"/>
    <cellStyle name="40% - Accent4 12" xfId="50220" hidden="1" xr:uid="{00000000-0005-0000-0000-000078860000}"/>
    <cellStyle name="40% - Accent4 12" xfId="50295" hidden="1" xr:uid="{00000000-0005-0000-0000-000079860000}"/>
    <cellStyle name="40% - Accent4 13" xfId="600" hidden="1" xr:uid="{00000000-0005-0000-0000-00007A860000}"/>
    <cellStyle name="40% - Accent4 13" xfId="782" hidden="1" xr:uid="{00000000-0005-0000-0000-00007B860000}"/>
    <cellStyle name="40% - Accent4 13" xfId="2802" hidden="1" xr:uid="{00000000-0005-0000-0000-00007C860000}"/>
    <cellStyle name="40% - Accent4 13" xfId="3166" hidden="1" xr:uid="{00000000-0005-0000-0000-00007D860000}"/>
    <cellStyle name="40% - Accent4 13" xfId="4330" hidden="1" xr:uid="{00000000-0005-0000-0000-00007E860000}"/>
    <cellStyle name="40% - Accent4 13" xfId="4786" hidden="1" xr:uid="{00000000-0005-0000-0000-00007F860000}"/>
    <cellStyle name="40% - Accent4 13" xfId="5627" hidden="1" xr:uid="{00000000-0005-0000-0000-000080860000}"/>
    <cellStyle name="40% - Accent4 13" xfId="6640" hidden="1" xr:uid="{00000000-0005-0000-0000-000081860000}"/>
    <cellStyle name="40% - Accent4 13" xfId="8049" hidden="1" xr:uid="{00000000-0005-0000-0000-000082860000}"/>
    <cellStyle name="40% - Accent4 13" xfId="8164" hidden="1" xr:uid="{00000000-0005-0000-0000-000083860000}"/>
    <cellStyle name="40% - Accent4 13" xfId="8887" hidden="1" xr:uid="{00000000-0005-0000-0000-000084860000}"/>
    <cellStyle name="40% - Accent4 13" xfId="9060" hidden="1" xr:uid="{00000000-0005-0000-0000-000085860000}"/>
    <cellStyle name="40% - Accent4 13" xfId="9453" hidden="1" xr:uid="{00000000-0005-0000-0000-000086860000}"/>
    <cellStyle name="40% - Accent4 13" xfId="9601" hidden="1" xr:uid="{00000000-0005-0000-0000-000087860000}"/>
    <cellStyle name="40% - Accent4 13" xfId="9939" hidden="1" xr:uid="{00000000-0005-0000-0000-000088860000}"/>
    <cellStyle name="40% - Accent4 13" xfId="10276" hidden="1" xr:uid="{00000000-0005-0000-0000-000089860000}"/>
    <cellStyle name="40% - Accent4 13" xfId="10841" hidden="1" xr:uid="{00000000-0005-0000-0000-00008A860000}"/>
    <cellStyle name="40% - Accent4 13" xfId="10956" hidden="1" xr:uid="{00000000-0005-0000-0000-00008B860000}"/>
    <cellStyle name="40% - Accent4 13" xfId="11679" hidden="1" xr:uid="{00000000-0005-0000-0000-00008C860000}"/>
    <cellStyle name="40% - Accent4 13" xfId="11852" hidden="1" xr:uid="{00000000-0005-0000-0000-00008D860000}"/>
    <cellStyle name="40% - Accent4 13" xfId="12245" hidden="1" xr:uid="{00000000-0005-0000-0000-00008E860000}"/>
    <cellStyle name="40% - Accent4 13" xfId="12393" hidden="1" xr:uid="{00000000-0005-0000-0000-00008F860000}"/>
    <cellStyle name="40% - Accent4 13" xfId="12731" hidden="1" xr:uid="{00000000-0005-0000-0000-000090860000}"/>
    <cellStyle name="40% - Accent4 13" xfId="13068" hidden="1" xr:uid="{00000000-0005-0000-0000-000091860000}"/>
    <cellStyle name="40% - Accent4 13" xfId="7285" hidden="1" xr:uid="{00000000-0005-0000-0000-000092860000}"/>
    <cellStyle name="40% - Accent4 13" xfId="6914" hidden="1" xr:uid="{00000000-0005-0000-0000-000093860000}"/>
    <cellStyle name="40% - Accent4 13" xfId="4761" hidden="1" xr:uid="{00000000-0005-0000-0000-000094860000}"/>
    <cellStyle name="40% - Accent4 13" xfId="4229" hidden="1" xr:uid="{00000000-0005-0000-0000-000095860000}"/>
    <cellStyle name="40% - Accent4 13" xfId="3116" hidden="1" xr:uid="{00000000-0005-0000-0000-000096860000}"/>
    <cellStyle name="40% - Accent4 13" xfId="2648" hidden="1" xr:uid="{00000000-0005-0000-0000-000097860000}"/>
    <cellStyle name="40% - Accent4 13" xfId="1456" hidden="1" xr:uid="{00000000-0005-0000-0000-000098860000}"/>
    <cellStyle name="40% - Accent4 13" xfId="413" hidden="1" xr:uid="{00000000-0005-0000-0000-000099860000}"/>
    <cellStyle name="40% - Accent4 13" xfId="14204" hidden="1" xr:uid="{00000000-0005-0000-0000-00009A860000}"/>
    <cellStyle name="40% - Accent4 13" xfId="14319" hidden="1" xr:uid="{00000000-0005-0000-0000-00009B860000}"/>
    <cellStyle name="40% - Accent4 13" xfId="15042" hidden="1" xr:uid="{00000000-0005-0000-0000-00009C860000}"/>
    <cellStyle name="40% - Accent4 13" xfId="15215" hidden="1" xr:uid="{00000000-0005-0000-0000-00009D860000}"/>
    <cellStyle name="40% - Accent4 13" xfId="15608" hidden="1" xr:uid="{00000000-0005-0000-0000-00009E860000}"/>
    <cellStyle name="40% - Accent4 13" xfId="15756" hidden="1" xr:uid="{00000000-0005-0000-0000-00009F860000}"/>
    <cellStyle name="40% - Accent4 13" xfId="16094" hidden="1" xr:uid="{00000000-0005-0000-0000-0000A0860000}"/>
    <cellStyle name="40% - Accent4 13" xfId="16431" hidden="1" xr:uid="{00000000-0005-0000-0000-0000A1860000}"/>
    <cellStyle name="40% - Accent4 13" xfId="16996" hidden="1" xr:uid="{00000000-0005-0000-0000-0000A2860000}"/>
    <cellStyle name="40% - Accent4 13" xfId="17111" hidden="1" xr:uid="{00000000-0005-0000-0000-0000A3860000}"/>
    <cellStyle name="40% - Accent4 13" xfId="17834" hidden="1" xr:uid="{00000000-0005-0000-0000-0000A4860000}"/>
    <cellStyle name="40% - Accent4 13" xfId="18007" hidden="1" xr:uid="{00000000-0005-0000-0000-0000A5860000}"/>
    <cellStyle name="40% - Accent4 13" xfId="18400" hidden="1" xr:uid="{00000000-0005-0000-0000-0000A6860000}"/>
    <cellStyle name="40% - Accent4 13" xfId="18548" hidden="1" xr:uid="{00000000-0005-0000-0000-0000A7860000}"/>
    <cellStyle name="40% - Accent4 13" xfId="18886" hidden="1" xr:uid="{00000000-0005-0000-0000-0000A8860000}"/>
    <cellStyle name="40% - Accent4 13" xfId="19223" hidden="1" xr:uid="{00000000-0005-0000-0000-0000A9860000}"/>
    <cellStyle name="40% - Accent4 13" xfId="13548" hidden="1" xr:uid="{00000000-0005-0000-0000-0000AA860000}"/>
    <cellStyle name="40% - Accent4 13" xfId="7709" hidden="1" xr:uid="{00000000-0005-0000-0000-0000AB860000}"/>
    <cellStyle name="40% - Accent4 13" xfId="5220" hidden="1" xr:uid="{00000000-0005-0000-0000-0000AC860000}"/>
    <cellStyle name="40% - Accent4 13" xfId="4584" hidden="1" xr:uid="{00000000-0005-0000-0000-0000AD860000}"/>
    <cellStyle name="40% - Accent4 13" xfId="3349" hidden="1" xr:uid="{00000000-0005-0000-0000-0000AE860000}"/>
    <cellStyle name="40% - Accent4 13" xfId="2783" hidden="1" xr:uid="{00000000-0005-0000-0000-0000AF860000}"/>
    <cellStyle name="40% - Accent4 13" xfId="1631" hidden="1" xr:uid="{00000000-0005-0000-0000-0000B0860000}"/>
    <cellStyle name="40% - Accent4 13" xfId="524" hidden="1" xr:uid="{00000000-0005-0000-0000-0000B1860000}"/>
    <cellStyle name="40% - Accent4 13" xfId="19926" hidden="1" xr:uid="{00000000-0005-0000-0000-0000B2860000}"/>
    <cellStyle name="40% - Accent4 13" xfId="20041" hidden="1" xr:uid="{00000000-0005-0000-0000-0000B3860000}"/>
    <cellStyle name="40% - Accent4 13" xfId="20764" hidden="1" xr:uid="{00000000-0005-0000-0000-0000B4860000}"/>
    <cellStyle name="40% - Accent4 13" xfId="20937" hidden="1" xr:uid="{00000000-0005-0000-0000-0000B5860000}"/>
    <cellStyle name="40% - Accent4 13" xfId="21330" hidden="1" xr:uid="{00000000-0005-0000-0000-0000B6860000}"/>
    <cellStyle name="40% - Accent4 13" xfId="21478" hidden="1" xr:uid="{00000000-0005-0000-0000-0000B7860000}"/>
    <cellStyle name="40% - Accent4 13" xfId="21816" hidden="1" xr:uid="{00000000-0005-0000-0000-0000B8860000}"/>
    <cellStyle name="40% - Accent4 13" xfId="22153" hidden="1" xr:uid="{00000000-0005-0000-0000-0000B9860000}"/>
    <cellStyle name="40% - Accent4 13" xfId="22718" hidden="1" xr:uid="{00000000-0005-0000-0000-0000BA860000}"/>
    <cellStyle name="40% - Accent4 13" xfId="22833" hidden="1" xr:uid="{00000000-0005-0000-0000-0000BB860000}"/>
    <cellStyle name="40% - Accent4 13" xfId="23556" hidden="1" xr:uid="{00000000-0005-0000-0000-0000BC860000}"/>
    <cellStyle name="40% - Accent4 13" xfId="23729" hidden="1" xr:uid="{00000000-0005-0000-0000-0000BD860000}"/>
    <cellStyle name="40% - Accent4 13" xfId="24122" hidden="1" xr:uid="{00000000-0005-0000-0000-0000BE860000}"/>
    <cellStyle name="40% - Accent4 13" xfId="24270" hidden="1" xr:uid="{00000000-0005-0000-0000-0000BF860000}"/>
    <cellStyle name="40% - Accent4 13" xfId="24608" hidden="1" xr:uid="{00000000-0005-0000-0000-0000C0860000}"/>
    <cellStyle name="40% - Accent4 13" xfId="24945" hidden="1" xr:uid="{00000000-0005-0000-0000-0000C1860000}"/>
    <cellStyle name="40% - Accent4 13" xfId="25728" hidden="1" xr:uid="{00000000-0005-0000-0000-0000C2860000}"/>
    <cellStyle name="40% - Accent4 13" xfId="25910" hidden="1" xr:uid="{00000000-0005-0000-0000-0000C3860000}"/>
    <cellStyle name="40% - Accent4 13" xfId="27930" hidden="1" xr:uid="{00000000-0005-0000-0000-0000C4860000}"/>
    <cellStyle name="40% - Accent4 13" xfId="28294" hidden="1" xr:uid="{00000000-0005-0000-0000-0000C5860000}"/>
    <cellStyle name="40% - Accent4 13" xfId="29458" hidden="1" xr:uid="{00000000-0005-0000-0000-0000C6860000}"/>
    <cellStyle name="40% - Accent4 13" xfId="29914" hidden="1" xr:uid="{00000000-0005-0000-0000-0000C7860000}"/>
    <cellStyle name="40% - Accent4 13" xfId="30755" hidden="1" xr:uid="{00000000-0005-0000-0000-0000C8860000}"/>
    <cellStyle name="40% - Accent4 13" xfId="31768" hidden="1" xr:uid="{00000000-0005-0000-0000-0000C9860000}"/>
    <cellStyle name="40% - Accent4 13" xfId="33177" hidden="1" xr:uid="{00000000-0005-0000-0000-0000CA860000}"/>
    <cellStyle name="40% - Accent4 13" xfId="33292" hidden="1" xr:uid="{00000000-0005-0000-0000-0000CB860000}"/>
    <cellStyle name="40% - Accent4 13" xfId="34015" hidden="1" xr:uid="{00000000-0005-0000-0000-0000CC860000}"/>
    <cellStyle name="40% - Accent4 13" xfId="34188" hidden="1" xr:uid="{00000000-0005-0000-0000-0000CD860000}"/>
    <cellStyle name="40% - Accent4 13" xfId="34581" hidden="1" xr:uid="{00000000-0005-0000-0000-0000CE860000}"/>
    <cellStyle name="40% - Accent4 13" xfId="34729" hidden="1" xr:uid="{00000000-0005-0000-0000-0000CF860000}"/>
    <cellStyle name="40% - Accent4 13" xfId="35067" hidden="1" xr:uid="{00000000-0005-0000-0000-0000D0860000}"/>
    <cellStyle name="40% - Accent4 13" xfId="35404" hidden="1" xr:uid="{00000000-0005-0000-0000-0000D1860000}"/>
    <cellStyle name="40% - Accent4 13" xfId="35969" hidden="1" xr:uid="{00000000-0005-0000-0000-0000D2860000}"/>
    <cellStyle name="40% - Accent4 13" xfId="36084" hidden="1" xr:uid="{00000000-0005-0000-0000-0000D3860000}"/>
    <cellStyle name="40% - Accent4 13" xfId="36807" hidden="1" xr:uid="{00000000-0005-0000-0000-0000D4860000}"/>
    <cellStyle name="40% - Accent4 13" xfId="36980" hidden="1" xr:uid="{00000000-0005-0000-0000-0000D5860000}"/>
    <cellStyle name="40% - Accent4 13" xfId="37373" hidden="1" xr:uid="{00000000-0005-0000-0000-0000D6860000}"/>
    <cellStyle name="40% - Accent4 13" xfId="37521" hidden="1" xr:uid="{00000000-0005-0000-0000-0000D7860000}"/>
    <cellStyle name="40% - Accent4 13" xfId="37859" hidden="1" xr:uid="{00000000-0005-0000-0000-0000D8860000}"/>
    <cellStyle name="40% - Accent4 13" xfId="38196" hidden="1" xr:uid="{00000000-0005-0000-0000-0000D9860000}"/>
    <cellStyle name="40% - Accent4 13" xfId="32413" hidden="1" xr:uid="{00000000-0005-0000-0000-0000DA860000}"/>
    <cellStyle name="40% - Accent4 13" xfId="32042" hidden="1" xr:uid="{00000000-0005-0000-0000-0000DB860000}"/>
    <cellStyle name="40% - Accent4 13" xfId="29889" hidden="1" xr:uid="{00000000-0005-0000-0000-0000DC860000}"/>
    <cellStyle name="40% - Accent4 13" xfId="29357" hidden="1" xr:uid="{00000000-0005-0000-0000-0000DD860000}"/>
    <cellStyle name="40% - Accent4 13" xfId="28244" hidden="1" xr:uid="{00000000-0005-0000-0000-0000DE860000}"/>
    <cellStyle name="40% - Accent4 13" xfId="27776" hidden="1" xr:uid="{00000000-0005-0000-0000-0000DF860000}"/>
    <cellStyle name="40% - Accent4 13" xfId="26584" hidden="1" xr:uid="{00000000-0005-0000-0000-0000E0860000}"/>
    <cellStyle name="40% - Accent4 13" xfId="25541" hidden="1" xr:uid="{00000000-0005-0000-0000-0000E1860000}"/>
    <cellStyle name="40% - Accent4 13" xfId="39332" hidden="1" xr:uid="{00000000-0005-0000-0000-0000E2860000}"/>
    <cellStyle name="40% - Accent4 13" xfId="39447" hidden="1" xr:uid="{00000000-0005-0000-0000-0000E3860000}"/>
    <cellStyle name="40% - Accent4 13" xfId="40170" hidden="1" xr:uid="{00000000-0005-0000-0000-0000E4860000}"/>
    <cellStyle name="40% - Accent4 13" xfId="40343" hidden="1" xr:uid="{00000000-0005-0000-0000-0000E5860000}"/>
    <cellStyle name="40% - Accent4 13" xfId="40736" hidden="1" xr:uid="{00000000-0005-0000-0000-0000E6860000}"/>
    <cellStyle name="40% - Accent4 13" xfId="40884" hidden="1" xr:uid="{00000000-0005-0000-0000-0000E7860000}"/>
    <cellStyle name="40% - Accent4 13" xfId="41222" hidden="1" xr:uid="{00000000-0005-0000-0000-0000E8860000}"/>
    <cellStyle name="40% - Accent4 13" xfId="41559" hidden="1" xr:uid="{00000000-0005-0000-0000-0000E9860000}"/>
    <cellStyle name="40% - Accent4 13" xfId="42124" hidden="1" xr:uid="{00000000-0005-0000-0000-0000EA860000}"/>
    <cellStyle name="40% - Accent4 13" xfId="42239" hidden="1" xr:uid="{00000000-0005-0000-0000-0000EB860000}"/>
    <cellStyle name="40% - Accent4 13" xfId="42962" hidden="1" xr:uid="{00000000-0005-0000-0000-0000EC860000}"/>
    <cellStyle name="40% - Accent4 13" xfId="43135" hidden="1" xr:uid="{00000000-0005-0000-0000-0000ED860000}"/>
    <cellStyle name="40% - Accent4 13" xfId="43528" hidden="1" xr:uid="{00000000-0005-0000-0000-0000EE860000}"/>
    <cellStyle name="40% - Accent4 13" xfId="43676" hidden="1" xr:uid="{00000000-0005-0000-0000-0000EF860000}"/>
    <cellStyle name="40% - Accent4 13" xfId="44014" hidden="1" xr:uid="{00000000-0005-0000-0000-0000F0860000}"/>
    <cellStyle name="40% - Accent4 13" xfId="44351" hidden="1" xr:uid="{00000000-0005-0000-0000-0000F1860000}"/>
    <cellStyle name="40% - Accent4 13" xfId="38676" hidden="1" xr:uid="{00000000-0005-0000-0000-0000F2860000}"/>
    <cellStyle name="40% - Accent4 13" xfId="32837" hidden="1" xr:uid="{00000000-0005-0000-0000-0000F3860000}"/>
    <cellStyle name="40% - Accent4 13" xfId="30348" hidden="1" xr:uid="{00000000-0005-0000-0000-0000F4860000}"/>
    <cellStyle name="40% - Accent4 13" xfId="29712" hidden="1" xr:uid="{00000000-0005-0000-0000-0000F5860000}"/>
    <cellStyle name="40% - Accent4 13" xfId="28477" hidden="1" xr:uid="{00000000-0005-0000-0000-0000F6860000}"/>
    <cellStyle name="40% - Accent4 13" xfId="27911" hidden="1" xr:uid="{00000000-0005-0000-0000-0000F7860000}"/>
    <cellStyle name="40% - Accent4 13" xfId="26759" hidden="1" xr:uid="{00000000-0005-0000-0000-0000F8860000}"/>
    <cellStyle name="40% - Accent4 13" xfId="25652" hidden="1" xr:uid="{00000000-0005-0000-0000-0000F9860000}"/>
    <cellStyle name="40% - Accent4 13" xfId="45054" hidden="1" xr:uid="{00000000-0005-0000-0000-0000FA860000}"/>
    <cellStyle name="40% - Accent4 13" xfId="45169" hidden="1" xr:uid="{00000000-0005-0000-0000-0000FB860000}"/>
    <cellStyle name="40% - Accent4 13" xfId="45892" hidden="1" xr:uid="{00000000-0005-0000-0000-0000FC860000}"/>
    <cellStyle name="40% - Accent4 13" xfId="46065" hidden="1" xr:uid="{00000000-0005-0000-0000-0000FD860000}"/>
    <cellStyle name="40% - Accent4 13" xfId="46458" hidden="1" xr:uid="{00000000-0005-0000-0000-0000FE860000}"/>
    <cellStyle name="40% - Accent4 13" xfId="46606" hidden="1" xr:uid="{00000000-0005-0000-0000-0000FF860000}"/>
    <cellStyle name="40% - Accent4 13" xfId="46944" hidden="1" xr:uid="{00000000-0005-0000-0000-000000870000}"/>
    <cellStyle name="40% - Accent4 13" xfId="47281" hidden="1" xr:uid="{00000000-0005-0000-0000-000001870000}"/>
    <cellStyle name="40% - Accent4 13" xfId="47846" hidden="1" xr:uid="{00000000-0005-0000-0000-000002870000}"/>
    <cellStyle name="40% - Accent4 13" xfId="47961" hidden="1" xr:uid="{00000000-0005-0000-0000-000003870000}"/>
    <cellStyle name="40% - Accent4 13" xfId="48684" hidden="1" xr:uid="{00000000-0005-0000-0000-000004870000}"/>
    <cellStyle name="40% - Accent4 13" xfId="48857" hidden="1" xr:uid="{00000000-0005-0000-0000-000005870000}"/>
    <cellStyle name="40% - Accent4 13" xfId="49250" hidden="1" xr:uid="{00000000-0005-0000-0000-000006870000}"/>
    <cellStyle name="40% - Accent4 13" xfId="49398" hidden="1" xr:uid="{00000000-0005-0000-0000-000007870000}"/>
    <cellStyle name="40% - Accent4 13" xfId="49736" hidden="1" xr:uid="{00000000-0005-0000-0000-000008870000}"/>
    <cellStyle name="40% - Accent4 13" xfId="50073" hidden="1" xr:uid="{00000000-0005-0000-0000-000009870000}"/>
    <cellStyle name="40% - Accent4 3 2 3 2" xfId="685" hidden="1" xr:uid="{00000000-0005-0000-0000-00000A870000}"/>
    <cellStyle name="40% - Accent4 3 2 3 2" xfId="869" hidden="1" xr:uid="{00000000-0005-0000-0000-00000B870000}"/>
    <cellStyle name="40% - Accent4 3 2 3 2" xfId="2887" hidden="1" xr:uid="{00000000-0005-0000-0000-00000C870000}"/>
    <cellStyle name="40% - Accent4 3 2 3 2" xfId="3251" hidden="1" xr:uid="{00000000-0005-0000-0000-00000D870000}"/>
    <cellStyle name="40% - Accent4 3 2 3 2" xfId="4415" hidden="1" xr:uid="{00000000-0005-0000-0000-00000E870000}"/>
    <cellStyle name="40% - Accent4 3 2 3 2" xfId="4871" hidden="1" xr:uid="{00000000-0005-0000-0000-00000F870000}"/>
    <cellStyle name="40% - Accent4 3 2 3 2" xfId="5713" hidden="1" xr:uid="{00000000-0005-0000-0000-000010870000}"/>
    <cellStyle name="40% - Accent4 3 2 3 2" xfId="6725" hidden="1" xr:uid="{00000000-0005-0000-0000-000011870000}"/>
    <cellStyle name="40% - Accent4 3 2 3 2" xfId="8134" hidden="1" xr:uid="{00000000-0005-0000-0000-000012870000}"/>
    <cellStyle name="40% - Accent4 3 2 3 2" xfId="8249" hidden="1" xr:uid="{00000000-0005-0000-0000-000013870000}"/>
    <cellStyle name="40% - Accent4 3 2 3 2" xfId="8972" hidden="1" xr:uid="{00000000-0005-0000-0000-000014870000}"/>
    <cellStyle name="40% - Accent4 3 2 3 2" xfId="9145" hidden="1" xr:uid="{00000000-0005-0000-0000-000015870000}"/>
    <cellStyle name="40% - Accent4 3 2 3 2" xfId="9538" hidden="1" xr:uid="{00000000-0005-0000-0000-000016870000}"/>
    <cellStyle name="40% - Accent4 3 2 3 2" xfId="9686" hidden="1" xr:uid="{00000000-0005-0000-0000-000017870000}"/>
    <cellStyle name="40% - Accent4 3 2 3 2" xfId="10024" hidden="1" xr:uid="{00000000-0005-0000-0000-000018870000}"/>
    <cellStyle name="40% - Accent4 3 2 3 2" xfId="10361" hidden="1" xr:uid="{00000000-0005-0000-0000-000019870000}"/>
    <cellStyle name="40% - Accent4 3 2 3 2" xfId="10926" hidden="1" xr:uid="{00000000-0005-0000-0000-00001A870000}"/>
    <cellStyle name="40% - Accent4 3 2 3 2" xfId="11041" hidden="1" xr:uid="{00000000-0005-0000-0000-00001B870000}"/>
    <cellStyle name="40% - Accent4 3 2 3 2" xfId="11764" hidden="1" xr:uid="{00000000-0005-0000-0000-00001C870000}"/>
    <cellStyle name="40% - Accent4 3 2 3 2" xfId="11937" hidden="1" xr:uid="{00000000-0005-0000-0000-00001D870000}"/>
    <cellStyle name="40% - Accent4 3 2 3 2" xfId="12330" hidden="1" xr:uid="{00000000-0005-0000-0000-00001E870000}"/>
    <cellStyle name="40% - Accent4 3 2 3 2" xfId="12478" hidden="1" xr:uid="{00000000-0005-0000-0000-00001F870000}"/>
    <cellStyle name="40% - Accent4 3 2 3 2" xfId="12816" hidden="1" xr:uid="{00000000-0005-0000-0000-000020870000}"/>
    <cellStyle name="40% - Accent4 3 2 3 2" xfId="13153" hidden="1" xr:uid="{00000000-0005-0000-0000-000021870000}"/>
    <cellStyle name="40% - Accent4 3 2 3 2" xfId="7198" hidden="1" xr:uid="{00000000-0005-0000-0000-000022870000}"/>
    <cellStyle name="40% - Accent4 3 2 3 2" xfId="6828" hidden="1" xr:uid="{00000000-0005-0000-0000-000023870000}"/>
    <cellStyle name="40% - Accent4 3 2 3 2" xfId="4675" hidden="1" xr:uid="{00000000-0005-0000-0000-000024870000}"/>
    <cellStyle name="40% - Accent4 3 2 3 2" xfId="4143" hidden="1" xr:uid="{00000000-0005-0000-0000-000025870000}"/>
    <cellStyle name="40% - Accent4 3 2 3 2" xfId="3027" hidden="1" xr:uid="{00000000-0005-0000-0000-000026870000}"/>
    <cellStyle name="40% - Accent4 3 2 3 2" xfId="2561" hidden="1" xr:uid="{00000000-0005-0000-0000-000027870000}"/>
    <cellStyle name="40% - Accent4 3 2 3 2" xfId="1359" hidden="1" xr:uid="{00000000-0005-0000-0000-000028870000}"/>
    <cellStyle name="40% - Accent4 3 2 3 2" xfId="284" hidden="1" xr:uid="{00000000-0005-0000-0000-000029870000}"/>
    <cellStyle name="40% - Accent4 3 2 3 2" xfId="14289" hidden="1" xr:uid="{00000000-0005-0000-0000-00002A870000}"/>
    <cellStyle name="40% - Accent4 3 2 3 2" xfId="14404" hidden="1" xr:uid="{00000000-0005-0000-0000-00002B870000}"/>
    <cellStyle name="40% - Accent4 3 2 3 2" xfId="15127" hidden="1" xr:uid="{00000000-0005-0000-0000-00002C870000}"/>
    <cellStyle name="40% - Accent4 3 2 3 2" xfId="15300" hidden="1" xr:uid="{00000000-0005-0000-0000-00002D870000}"/>
    <cellStyle name="40% - Accent4 3 2 3 2" xfId="15693" hidden="1" xr:uid="{00000000-0005-0000-0000-00002E870000}"/>
    <cellStyle name="40% - Accent4 3 2 3 2" xfId="15841" hidden="1" xr:uid="{00000000-0005-0000-0000-00002F870000}"/>
    <cellStyle name="40% - Accent4 3 2 3 2" xfId="16179" hidden="1" xr:uid="{00000000-0005-0000-0000-000030870000}"/>
    <cellStyle name="40% - Accent4 3 2 3 2" xfId="16516" hidden="1" xr:uid="{00000000-0005-0000-0000-000031870000}"/>
    <cellStyle name="40% - Accent4 3 2 3 2" xfId="17081" hidden="1" xr:uid="{00000000-0005-0000-0000-000032870000}"/>
    <cellStyle name="40% - Accent4 3 2 3 2" xfId="17196" hidden="1" xr:uid="{00000000-0005-0000-0000-000033870000}"/>
    <cellStyle name="40% - Accent4 3 2 3 2" xfId="17919" hidden="1" xr:uid="{00000000-0005-0000-0000-000034870000}"/>
    <cellStyle name="40% - Accent4 3 2 3 2" xfId="18092" hidden="1" xr:uid="{00000000-0005-0000-0000-000035870000}"/>
    <cellStyle name="40% - Accent4 3 2 3 2" xfId="18485" hidden="1" xr:uid="{00000000-0005-0000-0000-000036870000}"/>
    <cellStyle name="40% - Accent4 3 2 3 2" xfId="18633" hidden="1" xr:uid="{00000000-0005-0000-0000-000037870000}"/>
    <cellStyle name="40% - Accent4 3 2 3 2" xfId="18971" hidden="1" xr:uid="{00000000-0005-0000-0000-000038870000}"/>
    <cellStyle name="40% - Accent4 3 2 3 2" xfId="19308" hidden="1" xr:uid="{00000000-0005-0000-0000-000039870000}"/>
    <cellStyle name="40% - Accent4 3 2 3 2" xfId="13461" hidden="1" xr:uid="{00000000-0005-0000-0000-00003A870000}"/>
    <cellStyle name="40% - Accent4 3 2 3 2" xfId="7624" hidden="1" xr:uid="{00000000-0005-0000-0000-00003B870000}"/>
    <cellStyle name="40% - Accent4 3 2 3 2" xfId="5121" hidden="1" xr:uid="{00000000-0005-0000-0000-00003C870000}"/>
    <cellStyle name="40% - Accent4 3 2 3 2" xfId="4479" hidden="1" xr:uid="{00000000-0005-0000-0000-00003D870000}"/>
    <cellStyle name="40% - Accent4 3 2 3 2" xfId="3262" hidden="1" xr:uid="{00000000-0005-0000-0000-00003E870000}"/>
    <cellStyle name="40% - Accent4 3 2 3 2" xfId="2692" hidden="1" xr:uid="{00000000-0005-0000-0000-00003F870000}"/>
    <cellStyle name="40% - Accent4 3 2 3 2" xfId="1529" hidden="1" xr:uid="{00000000-0005-0000-0000-000040870000}"/>
    <cellStyle name="40% - Accent4 3 2 3 2" xfId="429" hidden="1" xr:uid="{00000000-0005-0000-0000-000041870000}"/>
    <cellStyle name="40% - Accent4 3 2 3 2" xfId="20011" hidden="1" xr:uid="{00000000-0005-0000-0000-000042870000}"/>
    <cellStyle name="40% - Accent4 3 2 3 2" xfId="20126" hidden="1" xr:uid="{00000000-0005-0000-0000-000043870000}"/>
    <cellStyle name="40% - Accent4 3 2 3 2" xfId="20849" hidden="1" xr:uid="{00000000-0005-0000-0000-000044870000}"/>
    <cellStyle name="40% - Accent4 3 2 3 2" xfId="21022" hidden="1" xr:uid="{00000000-0005-0000-0000-000045870000}"/>
    <cellStyle name="40% - Accent4 3 2 3 2" xfId="21415" hidden="1" xr:uid="{00000000-0005-0000-0000-000046870000}"/>
    <cellStyle name="40% - Accent4 3 2 3 2" xfId="21563" hidden="1" xr:uid="{00000000-0005-0000-0000-000047870000}"/>
    <cellStyle name="40% - Accent4 3 2 3 2" xfId="21901" hidden="1" xr:uid="{00000000-0005-0000-0000-000048870000}"/>
    <cellStyle name="40% - Accent4 3 2 3 2" xfId="22238" hidden="1" xr:uid="{00000000-0005-0000-0000-000049870000}"/>
    <cellStyle name="40% - Accent4 3 2 3 2" xfId="22803" hidden="1" xr:uid="{00000000-0005-0000-0000-00004A870000}"/>
    <cellStyle name="40% - Accent4 3 2 3 2" xfId="22918" hidden="1" xr:uid="{00000000-0005-0000-0000-00004B870000}"/>
    <cellStyle name="40% - Accent4 3 2 3 2" xfId="23641" hidden="1" xr:uid="{00000000-0005-0000-0000-00004C870000}"/>
    <cellStyle name="40% - Accent4 3 2 3 2" xfId="23814" hidden="1" xr:uid="{00000000-0005-0000-0000-00004D870000}"/>
    <cellStyle name="40% - Accent4 3 2 3 2" xfId="24207" hidden="1" xr:uid="{00000000-0005-0000-0000-00004E870000}"/>
    <cellStyle name="40% - Accent4 3 2 3 2" xfId="24355" hidden="1" xr:uid="{00000000-0005-0000-0000-00004F870000}"/>
    <cellStyle name="40% - Accent4 3 2 3 2" xfId="24693" hidden="1" xr:uid="{00000000-0005-0000-0000-000050870000}"/>
    <cellStyle name="40% - Accent4 3 2 3 2" xfId="25030" hidden="1" xr:uid="{00000000-0005-0000-0000-000051870000}"/>
    <cellStyle name="40% - Accent4 3 2 3 2" xfId="25813" hidden="1" xr:uid="{00000000-0005-0000-0000-000052870000}"/>
    <cellStyle name="40% - Accent4 3 2 3 2" xfId="25997" hidden="1" xr:uid="{00000000-0005-0000-0000-000053870000}"/>
    <cellStyle name="40% - Accent4 3 2 3 2" xfId="28015" hidden="1" xr:uid="{00000000-0005-0000-0000-000054870000}"/>
    <cellStyle name="40% - Accent4 3 2 3 2" xfId="28379" hidden="1" xr:uid="{00000000-0005-0000-0000-000055870000}"/>
    <cellStyle name="40% - Accent4 3 2 3 2" xfId="29543" hidden="1" xr:uid="{00000000-0005-0000-0000-000056870000}"/>
    <cellStyle name="40% - Accent4 3 2 3 2" xfId="29999" hidden="1" xr:uid="{00000000-0005-0000-0000-000057870000}"/>
    <cellStyle name="40% - Accent4 3 2 3 2" xfId="30841" hidden="1" xr:uid="{00000000-0005-0000-0000-000058870000}"/>
    <cellStyle name="40% - Accent4 3 2 3 2" xfId="31853" hidden="1" xr:uid="{00000000-0005-0000-0000-000059870000}"/>
    <cellStyle name="40% - Accent4 3 2 3 2" xfId="33262" hidden="1" xr:uid="{00000000-0005-0000-0000-00005A870000}"/>
    <cellStyle name="40% - Accent4 3 2 3 2" xfId="33377" hidden="1" xr:uid="{00000000-0005-0000-0000-00005B870000}"/>
    <cellStyle name="40% - Accent4 3 2 3 2" xfId="34100" hidden="1" xr:uid="{00000000-0005-0000-0000-00005C870000}"/>
    <cellStyle name="40% - Accent4 3 2 3 2" xfId="34273" hidden="1" xr:uid="{00000000-0005-0000-0000-00005D870000}"/>
    <cellStyle name="40% - Accent4 3 2 3 2" xfId="34666" hidden="1" xr:uid="{00000000-0005-0000-0000-00005E870000}"/>
    <cellStyle name="40% - Accent4 3 2 3 2" xfId="34814" hidden="1" xr:uid="{00000000-0005-0000-0000-00005F870000}"/>
    <cellStyle name="40% - Accent4 3 2 3 2" xfId="35152" hidden="1" xr:uid="{00000000-0005-0000-0000-000060870000}"/>
    <cellStyle name="40% - Accent4 3 2 3 2" xfId="35489" hidden="1" xr:uid="{00000000-0005-0000-0000-000061870000}"/>
    <cellStyle name="40% - Accent4 3 2 3 2" xfId="36054" hidden="1" xr:uid="{00000000-0005-0000-0000-000062870000}"/>
    <cellStyle name="40% - Accent4 3 2 3 2" xfId="36169" hidden="1" xr:uid="{00000000-0005-0000-0000-000063870000}"/>
    <cellStyle name="40% - Accent4 3 2 3 2" xfId="36892" hidden="1" xr:uid="{00000000-0005-0000-0000-000064870000}"/>
    <cellStyle name="40% - Accent4 3 2 3 2" xfId="37065" hidden="1" xr:uid="{00000000-0005-0000-0000-000065870000}"/>
    <cellStyle name="40% - Accent4 3 2 3 2" xfId="37458" hidden="1" xr:uid="{00000000-0005-0000-0000-000066870000}"/>
    <cellStyle name="40% - Accent4 3 2 3 2" xfId="37606" hidden="1" xr:uid="{00000000-0005-0000-0000-000067870000}"/>
    <cellStyle name="40% - Accent4 3 2 3 2" xfId="37944" hidden="1" xr:uid="{00000000-0005-0000-0000-000068870000}"/>
    <cellStyle name="40% - Accent4 3 2 3 2" xfId="38281" hidden="1" xr:uid="{00000000-0005-0000-0000-000069870000}"/>
    <cellStyle name="40% - Accent4 3 2 3 2" xfId="32326" hidden="1" xr:uid="{00000000-0005-0000-0000-00006A870000}"/>
    <cellStyle name="40% - Accent4 3 2 3 2" xfId="31956" hidden="1" xr:uid="{00000000-0005-0000-0000-00006B870000}"/>
    <cellStyle name="40% - Accent4 3 2 3 2" xfId="29803" hidden="1" xr:uid="{00000000-0005-0000-0000-00006C870000}"/>
    <cellStyle name="40% - Accent4 3 2 3 2" xfId="29271" hidden="1" xr:uid="{00000000-0005-0000-0000-00006D870000}"/>
    <cellStyle name="40% - Accent4 3 2 3 2" xfId="28155" hidden="1" xr:uid="{00000000-0005-0000-0000-00006E870000}"/>
    <cellStyle name="40% - Accent4 3 2 3 2" xfId="27689" hidden="1" xr:uid="{00000000-0005-0000-0000-00006F870000}"/>
    <cellStyle name="40% - Accent4 3 2 3 2" xfId="26487" hidden="1" xr:uid="{00000000-0005-0000-0000-000070870000}"/>
    <cellStyle name="40% - Accent4 3 2 3 2" xfId="25412" hidden="1" xr:uid="{00000000-0005-0000-0000-000071870000}"/>
    <cellStyle name="40% - Accent4 3 2 3 2" xfId="39417" hidden="1" xr:uid="{00000000-0005-0000-0000-000072870000}"/>
    <cellStyle name="40% - Accent4 3 2 3 2" xfId="39532" hidden="1" xr:uid="{00000000-0005-0000-0000-000073870000}"/>
    <cellStyle name="40% - Accent4 3 2 3 2" xfId="40255" hidden="1" xr:uid="{00000000-0005-0000-0000-000074870000}"/>
    <cellStyle name="40% - Accent4 3 2 3 2" xfId="40428" hidden="1" xr:uid="{00000000-0005-0000-0000-000075870000}"/>
    <cellStyle name="40% - Accent4 3 2 3 2" xfId="40821" hidden="1" xr:uid="{00000000-0005-0000-0000-000076870000}"/>
    <cellStyle name="40% - Accent4 3 2 3 2" xfId="40969" hidden="1" xr:uid="{00000000-0005-0000-0000-000077870000}"/>
    <cellStyle name="40% - Accent4 3 2 3 2" xfId="41307" hidden="1" xr:uid="{00000000-0005-0000-0000-000078870000}"/>
    <cellStyle name="40% - Accent4 3 2 3 2" xfId="41644" hidden="1" xr:uid="{00000000-0005-0000-0000-000079870000}"/>
    <cellStyle name="40% - Accent4 3 2 3 2" xfId="42209" hidden="1" xr:uid="{00000000-0005-0000-0000-00007A870000}"/>
    <cellStyle name="40% - Accent4 3 2 3 2" xfId="42324" hidden="1" xr:uid="{00000000-0005-0000-0000-00007B870000}"/>
    <cellStyle name="40% - Accent4 3 2 3 2" xfId="43047" hidden="1" xr:uid="{00000000-0005-0000-0000-00007C870000}"/>
    <cellStyle name="40% - Accent4 3 2 3 2" xfId="43220" hidden="1" xr:uid="{00000000-0005-0000-0000-00007D870000}"/>
    <cellStyle name="40% - Accent4 3 2 3 2" xfId="43613" hidden="1" xr:uid="{00000000-0005-0000-0000-00007E870000}"/>
    <cellStyle name="40% - Accent4 3 2 3 2" xfId="43761" hidden="1" xr:uid="{00000000-0005-0000-0000-00007F870000}"/>
    <cellStyle name="40% - Accent4 3 2 3 2" xfId="44099" hidden="1" xr:uid="{00000000-0005-0000-0000-000080870000}"/>
    <cellStyle name="40% - Accent4 3 2 3 2" xfId="44436" hidden="1" xr:uid="{00000000-0005-0000-0000-000081870000}"/>
    <cellStyle name="40% - Accent4 3 2 3 2" xfId="38589" hidden="1" xr:uid="{00000000-0005-0000-0000-000082870000}"/>
    <cellStyle name="40% - Accent4 3 2 3 2" xfId="32752" hidden="1" xr:uid="{00000000-0005-0000-0000-000083870000}"/>
    <cellStyle name="40% - Accent4 3 2 3 2" xfId="30249" hidden="1" xr:uid="{00000000-0005-0000-0000-000084870000}"/>
    <cellStyle name="40% - Accent4 3 2 3 2" xfId="29607" hidden="1" xr:uid="{00000000-0005-0000-0000-000085870000}"/>
    <cellStyle name="40% - Accent4 3 2 3 2" xfId="28390" hidden="1" xr:uid="{00000000-0005-0000-0000-000086870000}"/>
    <cellStyle name="40% - Accent4 3 2 3 2" xfId="27820" hidden="1" xr:uid="{00000000-0005-0000-0000-000087870000}"/>
    <cellStyle name="40% - Accent4 3 2 3 2" xfId="26657" hidden="1" xr:uid="{00000000-0005-0000-0000-000088870000}"/>
    <cellStyle name="40% - Accent4 3 2 3 2" xfId="25557" hidden="1" xr:uid="{00000000-0005-0000-0000-000089870000}"/>
    <cellStyle name="40% - Accent4 3 2 3 2" xfId="45139" hidden="1" xr:uid="{00000000-0005-0000-0000-00008A870000}"/>
    <cellStyle name="40% - Accent4 3 2 3 2" xfId="45254" hidden="1" xr:uid="{00000000-0005-0000-0000-00008B870000}"/>
    <cellStyle name="40% - Accent4 3 2 3 2" xfId="45977" hidden="1" xr:uid="{00000000-0005-0000-0000-00008C870000}"/>
    <cellStyle name="40% - Accent4 3 2 3 2" xfId="46150" hidden="1" xr:uid="{00000000-0005-0000-0000-00008D870000}"/>
    <cellStyle name="40% - Accent4 3 2 3 2" xfId="46543" hidden="1" xr:uid="{00000000-0005-0000-0000-00008E870000}"/>
    <cellStyle name="40% - Accent4 3 2 3 2" xfId="46691" hidden="1" xr:uid="{00000000-0005-0000-0000-00008F870000}"/>
    <cellStyle name="40% - Accent4 3 2 3 2" xfId="47029" hidden="1" xr:uid="{00000000-0005-0000-0000-000090870000}"/>
    <cellStyle name="40% - Accent4 3 2 3 2" xfId="47366" hidden="1" xr:uid="{00000000-0005-0000-0000-000091870000}"/>
    <cellStyle name="40% - Accent4 3 2 3 2" xfId="47931" hidden="1" xr:uid="{00000000-0005-0000-0000-000092870000}"/>
    <cellStyle name="40% - Accent4 3 2 3 2" xfId="48046" hidden="1" xr:uid="{00000000-0005-0000-0000-000093870000}"/>
    <cellStyle name="40% - Accent4 3 2 3 2" xfId="48769" hidden="1" xr:uid="{00000000-0005-0000-0000-000094870000}"/>
    <cellStyle name="40% - Accent4 3 2 3 2" xfId="48942" hidden="1" xr:uid="{00000000-0005-0000-0000-000095870000}"/>
    <cellStyle name="40% - Accent4 3 2 3 2" xfId="49335" hidden="1" xr:uid="{00000000-0005-0000-0000-000096870000}"/>
    <cellStyle name="40% - Accent4 3 2 3 2" xfId="49483" hidden="1" xr:uid="{00000000-0005-0000-0000-000097870000}"/>
    <cellStyle name="40% - Accent4 3 2 3 2" xfId="49821" hidden="1" xr:uid="{00000000-0005-0000-0000-000098870000}"/>
    <cellStyle name="40% - Accent4 3 2 3 2" xfId="50158" hidden="1" xr:uid="{00000000-0005-0000-0000-000099870000}"/>
    <cellStyle name="40% - Accent4 3 2 4 2" xfId="654" hidden="1" xr:uid="{00000000-0005-0000-0000-00009A870000}"/>
    <cellStyle name="40% - Accent4 3 2 4 2" xfId="838" hidden="1" xr:uid="{00000000-0005-0000-0000-00009B870000}"/>
    <cellStyle name="40% - Accent4 3 2 4 2" xfId="2856" hidden="1" xr:uid="{00000000-0005-0000-0000-00009C870000}"/>
    <cellStyle name="40% - Accent4 3 2 4 2" xfId="3220" hidden="1" xr:uid="{00000000-0005-0000-0000-00009D870000}"/>
    <cellStyle name="40% - Accent4 3 2 4 2" xfId="4384" hidden="1" xr:uid="{00000000-0005-0000-0000-00009E870000}"/>
    <cellStyle name="40% - Accent4 3 2 4 2" xfId="4840" hidden="1" xr:uid="{00000000-0005-0000-0000-00009F870000}"/>
    <cellStyle name="40% - Accent4 3 2 4 2" xfId="5682" hidden="1" xr:uid="{00000000-0005-0000-0000-0000A0870000}"/>
    <cellStyle name="40% - Accent4 3 2 4 2" xfId="6694" hidden="1" xr:uid="{00000000-0005-0000-0000-0000A1870000}"/>
    <cellStyle name="40% - Accent4 3 2 4 2" xfId="8103" hidden="1" xr:uid="{00000000-0005-0000-0000-0000A2870000}"/>
    <cellStyle name="40% - Accent4 3 2 4 2" xfId="8218" hidden="1" xr:uid="{00000000-0005-0000-0000-0000A3870000}"/>
    <cellStyle name="40% - Accent4 3 2 4 2" xfId="8941" hidden="1" xr:uid="{00000000-0005-0000-0000-0000A4870000}"/>
    <cellStyle name="40% - Accent4 3 2 4 2" xfId="9114" hidden="1" xr:uid="{00000000-0005-0000-0000-0000A5870000}"/>
    <cellStyle name="40% - Accent4 3 2 4 2" xfId="9507" hidden="1" xr:uid="{00000000-0005-0000-0000-0000A6870000}"/>
    <cellStyle name="40% - Accent4 3 2 4 2" xfId="9655" hidden="1" xr:uid="{00000000-0005-0000-0000-0000A7870000}"/>
    <cellStyle name="40% - Accent4 3 2 4 2" xfId="9993" hidden="1" xr:uid="{00000000-0005-0000-0000-0000A8870000}"/>
    <cellStyle name="40% - Accent4 3 2 4 2" xfId="10330" hidden="1" xr:uid="{00000000-0005-0000-0000-0000A9870000}"/>
    <cellStyle name="40% - Accent4 3 2 4 2" xfId="10895" hidden="1" xr:uid="{00000000-0005-0000-0000-0000AA870000}"/>
    <cellStyle name="40% - Accent4 3 2 4 2" xfId="11010" hidden="1" xr:uid="{00000000-0005-0000-0000-0000AB870000}"/>
    <cellStyle name="40% - Accent4 3 2 4 2" xfId="11733" hidden="1" xr:uid="{00000000-0005-0000-0000-0000AC870000}"/>
    <cellStyle name="40% - Accent4 3 2 4 2" xfId="11906" hidden="1" xr:uid="{00000000-0005-0000-0000-0000AD870000}"/>
    <cellStyle name="40% - Accent4 3 2 4 2" xfId="12299" hidden="1" xr:uid="{00000000-0005-0000-0000-0000AE870000}"/>
    <cellStyle name="40% - Accent4 3 2 4 2" xfId="12447" hidden="1" xr:uid="{00000000-0005-0000-0000-0000AF870000}"/>
    <cellStyle name="40% - Accent4 3 2 4 2" xfId="12785" hidden="1" xr:uid="{00000000-0005-0000-0000-0000B0870000}"/>
    <cellStyle name="40% - Accent4 3 2 4 2" xfId="13122" hidden="1" xr:uid="{00000000-0005-0000-0000-0000B1870000}"/>
    <cellStyle name="40% - Accent4 3 2 4 2" xfId="7230" hidden="1" xr:uid="{00000000-0005-0000-0000-0000B2870000}"/>
    <cellStyle name="40% - Accent4 3 2 4 2" xfId="6859" hidden="1" xr:uid="{00000000-0005-0000-0000-0000B3870000}"/>
    <cellStyle name="40% - Accent4 3 2 4 2" xfId="4706" hidden="1" xr:uid="{00000000-0005-0000-0000-0000B4870000}"/>
    <cellStyle name="40% - Accent4 3 2 4 2" xfId="4174" hidden="1" xr:uid="{00000000-0005-0000-0000-0000B5870000}"/>
    <cellStyle name="40% - Accent4 3 2 4 2" xfId="3060" hidden="1" xr:uid="{00000000-0005-0000-0000-0000B6870000}"/>
    <cellStyle name="40% - Accent4 3 2 4 2" xfId="2593" hidden="1" xr:uid="{00000000-0005-0000-0000-0000B7870000}"/>
    <cellStyle name="40% - Accent4 3 2 4 2" xfId="1393" hidden="1" xr:uid="{00000000-0005-0000-0000-0000B8870000}"/>
    <cellStyle name="40% - Accent4 3 2 4 2" xfId="336" hidden="1" xr:uid="{00000000-0005-0000-0000-0000B9870000}"/>
    <cellStyle name="40% - Accent4 3 2 4 2" xfId="14258" hidden="1" xr:uid="{00000000-0005-0000-0000-0000BA870000}"/>
    <cellStyle name="40% - Accent4 3 2 4 2" xfId="14373" hidden="1" xr:uid="{00000000-0005-0000-0000-0000BB870000}"/>
    <cellStyle name="40% - Accent4 3 2 4 2" xfId="15096" hidden="1" xr:uid="{00000000-0005-0000-0000-0000BC870000}"/>
    <cellStyle name="40% - Accent4 3 2 4 2" xfId="15269" hidden="1" xr:uid="{00000000-0005-0000-0000-0000BD870000}"/>
    <cellStyle name="40% - Accent4 3 2 4 2" xfId="15662" hidden="1" xr:uid="{00000000-0005-0000-0000-0000BE870000}"/>
    <cellStyle name="40% - Accent4 3 2 4 2" xfId="15810" hidden="1" xr:uid="{00000000-0005-0000-0000-0000BF870000}"/>
    <cellStyle name="40% - Accent4 3 2 4 2" xfId="16148" hidden="1" xr:uid="{00000000-0005-0000-0000-0000C0870000}"/>
    <cellStyle name="40% - Accent4 3 2 4 2" xfId="16485" hidden="1" xr:uid="{00000000-0005-0000-0000-0000C1870000}"/>
    <cellStyle name="40% - Accent4 3 2 4 2" xfId="17050" hidden="1" xr:uid="{00000000-0005-0000-0000-0000C2870000}"/>
    <cellStyle name="40% - Accent4 3 2 4 2" xfId="17165" hidden="1" xr:uid="{00000000-0005-0000-0000-0000C3870000}"/>
    <cellStyle name="40% - Accent4 3 2 4 2" xfId="17888" hidden="1" xr:uid="{00000000-0005-0000-0000-0000C4870000}"/>
    <cellStyle name="40% - Accent4 3 2 4 2" xfId="18061" hidden="1" xr:uid="{00000000-0005-0000-0000-0000C5870000}"/>
    <cellStyle name="40% - Accent4 3 2 4 2" xfId="18454" hidden="1" xr:uid="{00000000-0005-0000-0000-0000C6870000}"/>
    <cellStyle name="40% - Accent4 3 2 4 2" xfId="18602" hidden="1" xr:uid="{00000000-0005-0000-0000-0000C7870000}"/>
    <cellStyle name="40% - Accent4 3 2 4 2" xfId="18940" hidden="1" xr:uid="{00000000-0005-0000-0000-0000C8870000}"/>
    <cellStyle name="40% - Accent4 3 2 4 2" xfId="19277" hidden="1" xr:uid="{00000000-0005-0000-0000-0000C9870000}"/>
    <cellStyle name="40% - Accent4 3 2 4 2" xfId="13493" hidden="1" xr:uid="{00000000-0005-0000-0000-0000CA870000}"/>
    <cellStyle name="40% - Accent4 3 2 4 2" xfId="7655" hidden="1" xr:uid="{00000000-0005-0000-0000-0000CB870000}"/>
    <cellStyle name="40% - Accent4 3 2 4 2" xfId="5160" hidden="1" xr:uid="{00000000-0005-0000-0000-0000CC870000}"/>
    <cellStyle name="40% - Accent4 3 2 4 2" xfId="4516" hidden="1" xr:uid="{00000000-0005-0000-0000-0000CD870000}"/>
    <cellStyle name="40% - Accent4 3 2 4 2" xfId="3294" hidden="1" xr:uid="{00000000-0005-0000-0000-0000CE870000}"/>
    <cellStyle name="40% - Accent4 3 2 4 2" xfId="2725" hidden="1" xr:uid="{00000000-0005-0000-0000-0000CF870000}"/>
    <cellStyle name="40% - Accent4 3 2 4 2" xfId="1569" hidden="1" xr:uid="{00000000-0005-0000-0000-0000D0870000}"/>
    <cellStyle name="40% - Accent4 3 2 4 2" xfId="463" hidden="1" xr:uid="{00000000-0005-0000-0000-0000D1870000}"/>
    <cellStyle name="40% - Accent4 3 2 4 2" xfId="19980" hidden="1" xr:uid="{00000000-0005-0000-0000-0000D2870000}"/>
    <cellStyle name="40% - Accent4 3 2 4 2" xfId="20095" hidden="1" xr:uid="{00000000-0005-0000-0000-0000D3870000}"/>
    <cellStyle name="40% - Accent4 3 2 4 2" xfId="20818" hidden="1" xr:uid="{00000000-0005-0000-0000-0000D4870000}"/>
    <cellStyle name="40% - Accent4 3 2 4 2" xfId="20991" hidden="1" xr:uid="{00000000-0005-0000-0000-0000D5870000}"/>
    <cellStyle name="40% - Accent4 3 2 4 2" xfId="21384" hidden="1" xr:uid="{00000000-0005-0000-0000-0000D6870000}"/>
    <cellStyle name="40% - Accent4 3 2 4 2" xfId="21532" hidden="1" xr:uid="{00000000-0005-0000-0000-0000D7870000}"/>
    <cellStyle name="40% - Accent4 3 2 4 2" xfId="21870" hidden="1" xr:uid="{00000000-0005-0000-0000-0000D8870000}"/>
    <cellStyle name="40% - Accent4 3 2 4 2" xfId="22207" hidden="1" xr:uid="{00000000-0005-0000-0000-0000D9870000}"/>
    <cellStyle name="40% - Accent4 3 2 4 2" xfId="22772" hidden="1" xr:uid="{00000000-0005-0000-0000-0000DA870000}"/>
    <cellStyle name="40% - Accent4 3 2 4 2" xfId="22887" hidden="1" xr:uid="{00000000-0005-0000-0000-0000DB870000}"/>
    <cellStyle name="40% - Accent4 3 2 4 2" xfId="23610" hidden="1" xr:uid="{00000000-0005-0000-0000-0000DC870000}"/>
    <cellStyle name="40% - Accent4 3 2 4 2" xfId="23783" hidden="1" xr:uid="{00000000-0005-0000-0000-0000DD870000}"/>
    <cellStyle name="40% - Accent4 3 2 4 2" xfId="24176" hidden="1" xr:uid="{00000000-0005-0000-0000-0000DE870000}"/>
    <cellStyle name="40% - Accent4 3 2 4 2" xfId="24324" hidden="1" xr:uid="{00000000-0005-0000-0000-0000DF870000}"/>
    <cellStyle name="40% - Accent4 3 2 4 2" xfId="24662" hidden="1" xr:uid="{00000000-0005-0000-0000-0000E0870000}"/>
    <cellStyle name="40% - Accent4 3 2 4 2" xfId="24999" hidden="1" xr:uid="{00000000-0005-0000-0000-0000E1870000}"/>
    <cellStyle name="40% - Accent4 3 2 4 2" xfId="25782" hidden="1" xr:uid="{00000000-0005-0000-0000-0000E2870000}"/>
    <cellStyle name="40% - Accent4 3 2 4 2" xfId="25966" hidden="1" xr:uid="{00000000-0005-0000-0000-0000E3870000}"/>
    <cellStyle name="40% - Accent4 3 2 4 2" xfId="27984" hidden="1" xr:uid="{00000000-0005-0000-0000-0000E4870000}"/>
    <cellStyle name="40% - Accent4 3 2 4 2" xfId="28348" hidden="1" xr:uid="{00000000-0005-0000-0000-0000E5870000}"/>
    <cellStyle name="40% - Accent4 3 2 4 2" xfId="29512" hidden="1" xr:uid="{00000000-0005-0000-0000-0000E6870000}"/>
    <cellStyle name="40% - Accent4 3 2 4 2" xfId="29968" hidden="1" xr:uid="{00000000-0005-0000-0000-0000E7870000}"/>
    <cellStyle name="40% - Accent4 3 2 4 2" xfId="30810" hidden="1" xr:uid="{00000000-0005-0000-0000-0000E8870000}"/>
    <cellStyle name="40% - Accent4 3 2 4 2" xfId="31822" hidden="1" xr:uid="{00000000-0005-0000-0000-0000E9870000}"/>
    <cellStyle name="40% - Accent4 3 2 4 2" xfId="33231" hidden="1" xr:uid="{00000000-0005-0000-0000-0000EA870000}"/>
    <cellStyle name="40% - Accent4 3 2 4 2" xfId="33346" hidden="1" xr:uid="{00000000-0005-0000-0000-0000EB870000}"/>
    <cellStyle name="40% - Accent4 3 2 4 2" xfId="34069" hidden="1" xr:uid="{00000000-0005-0000-0000-0000EC870000}"/>
    <cellStyle name="40% - Accent4 3 2 4 2" xfId="34242" hidden="1" xr:uid="{00000000-0005-0000-0000-0000ED870000}"/>
    <cellStyle name="40% - Accent4 3 2 4 2" xfId="34635" hidden="1" xr:uid="{00000000-0005-0000-0000-0000EE870000}"/>
    <cellStyle name="40% - Accent4 3 2 4 2" xfId="34783" hidden="1" xr:uid="{00000000-0005-0000-0000-0000EF870000}"/>
    <cellStyle name="40% - Accent4 3 2 4 2" xfId="35121" hidden="1" xr:uid="{00000000-0005-0000-0000-0000F0870000}"/>
    <cellStyle name="40% - Accent4 3 2 4 2" xfId="35458" hidden="1" xr:uid="{00000000-0005-0000-0000-0000F1870000}"/>
    <cellStyle name="40% - Accent4 3 2 4 2" xfId="36023" hidden="1" xr:uid="{00000000-0005-0000-0000-0000F2870000}"/>
    <cellStyle name="40% - Accent4 3 2 4 2" xfId="36138" hidden="1" xr:uid="{00000000-0005-0000-0000-0000F3870000}"/>
    <cellStyle name="40% - Accent4 3 2 4 2" xfId="36861" hidden="1" xr:uid="{00000000-0005-0000-0000-0000F4870000}"/>
    <cellStyle name="40% - Accent4 3 2 4 2" xfId="37034" hidden="1" xr:uid="{00000000-0005-0000-0000-0000F5870000}"/>
    <cellStyle name="40% - Accent4 3 2 4 2" xfId="37427" hidden="1" xr:uid="{00000000-0005-0000-0000-0000F6870000}"/>
    <cellStyle name="40% - Accent4 3 2 4 2" xfId="37575" hidden="1" xr:uid="{00000000-0005-0000-0000-0000F7870000}"/>
    <cellStyle name="40% - Accent4 3 2 4 2" xfId="37913" hidden="1" xr:uid="{00000000-0005-0000-0000-0000F8870000}"/>
    <cellStyle name="40% - Accent4 3 2 4 2" xfId="38250" hidden="1" xr:uid="{00000000-0005-0000-0000-0000F9870000}"/>
    <cellStyle name="40% - Accent4 3 2 4 2" xfId="32358" hidden="1" xr:uid="{00000000-0005-0000-0000-0000FA870000}"/>
    <cellStyle name="40% - Accent4 3 2 4 2" xfId="31987" hidden="1" xr:uid="{00000000-0005-0000-0000-0000FB870000}"/>
    <cellStyle name="40% - Accent4 3 2 4 2" xfId="29834" hidden="1" xr:uid="{00000000-0005-0000-0000-0000FC870000}"/>
    <cellStyle name="40% - Accent4 3 2 4 2" xfId="29302" hidden="1" xr:uid="{00000000-0005-0000-0000-0000FD870000}"/>
    <cellStyle name="40% - Accent4 3 2 4 2" xfId="28188" hidden="1" xr:uid="{00000000-0005-0000-0000-0000FE870000}"/>
    <cellStyle name="40% - Accent4 3 2 4 2" xfId="27721" hidden="1" xr:uid="{00000000-0005-0000-0000-0000FF870000}"/>
    <cellStyle name="40% - Accent4 3 2 4 2" xfId="26521" hidden="1" xr:uid="{00000000-0005-0000-0000-000000880000}"/>
    <cellStyle name="40% - Accent4 3 2 4 2" xfId="25464" hidden="1" xr:uid="{00000000-0005-0000-0000-000001880000}"/>
    <cellStyle name="40% - Accent4 3 2 4 2" xfId="39386" hidden="1" xr:uid="{00000000-0005-0000-0000-000002880000}"/>
    <cellStyle name="40% - Accent4 3 2 4 2" xfId="39501" hidden="1" xr:uid="{00000000-0005-0000-0000-000003880000}"/>
    <cellStyle name="40% - Accent4 3 2 4 2" xfId="40224" hidden="1" xr:uid="{00000000-0005-0000-0000-000004880000}"/>
    <cellStyle name="40% - Accent4 3 2 4 2" xfId="40397" hidden="1" xr:uid="{00000000-0005-0000-0000-000005880000}"/>
    <cellStyle name="40% - Accent4 3 2 4 2" xfId="40790" hidden="1" xr:uid="{00000000-0005-0000-0000-000006880000}"/>
    <cellStyle name="40% - Accent4 3 2 4 2" xfId="40938" hidden="1" xr:uid="{00000000-0005-0000-0000-000007880000}"/>
    <cellStyle name="40% - Accent4 3 2 4 2" xfId="41276" hidden="1" xr:uid="{00000000-0005-0000-0000-000008880000}"/>
    <cellStyle name="40% - Accent4 3 2 4 2" xfId="41613" hidden="1" xr:uid="{00000000-0005-0000-0000-000009880000}"/>
    <cellStyle name="40% - Accent4 3 2 4 2" xfId="42178" hidden="1" xr:uid="{00000000-0005-0000-0000-00000A880000}"/>
    <cellStyle name="40% - Accent4 3 2 4 2" xfId="42293" hidden="1" xr:uid="{00000000-0005-0000-0000-00000B880000}"/>
    <cellStyle name="40% - Accent4 3 2 4 2" xfId="43016" hidden="1" xr:uid="{00000000-0005-0000-0000-00000C880000}"/>
    <cellStyle name="40% - Accent4 3 2 4 2" xfId="43189" hidden="1" xr:uid="{00000000-0005-0000-0000-00000D880000}"/>
    <cellStyle name="40% - Accent4 3 2 4 2" xfId="43582" hidden="1" xr:uid="{00000000-0005-0000-0000-00000E880000}"/>
    <cellStyle name="40% - Accent4 3 2 4 2" xfId="43730" hidden="1" xr:uid="{00000000-0005-0000-0000-00000F880000}"/>
    <cellStyle name="40% - Accent4 3 2 4 2" xfId="44068" hidden="1" xr:uid="{00000000-0005-0000-0000-000010880000}"/>
    <cellStyle name="40% - Accent4 3 2 4 2" xfId="44405" hidden="1" xr:uid="{00000000-0005-0000-0000-000011880000}"/>
    <cellStyle name="40% - Accent4 3 2 4 2" xfId="38621" hidden="1" xr:uid="{00000000-0005-0000-0000-000012880000}"/>
    <cellStyle name="40% - Accent4 3 2 4 2" xfId="32783" hidden="1" xr:uid="{00000000-0005-0000-0000-000013880000}"/>
    <cellStyle name="40% - Accent4 3 2 4 2" xfId="30288" hidden="1" xr:uid="{00000000-0005-0000-0000-000014880000}"/>
    <cellStyle name="40% - Accent4 3 2 4 2" xfId="29644" hidden="1" xr:uid="{00000000-0005-0000-0000-000015880000}"/>
    <cellStyle name="40% - Accent4 3 2 4 2" xfId="28422" hidden="1" xr:uid="{00000000-0005-0000-0000-000016880000}"/>
    <cellStyle name="40% - Accent4 3 2 4 2" xfId="27853" hidden="1" xr:uid="{00000000-0005-0000-0000-000017880000}"/>
    <cellStyle name="40% - Accent4 3 2 4 2" xfId="26697" hidden="1" xr:uid="{00000000-0005-0000-0000-000018880000}"/>
    <cellStyle name="40% - Accent4 3 2 4 2" xfId="25591" hidden="1" xr:uid="{00000000-0005-0000-0000-000019880000}"/>
    <cellStyle name="40% - Accent4 3 2 4 2" xfId="45108" hidden="1" xr:uid="{00000000-0005-0000-0000-00001A880000}"/>
    <cellStyle name="40% - Accent4 3 2 4 2" xfId="45223" hidden="1" xr:uid="{00000000-0005-0000-0000-00001B880000}"/>
    <cellStyle name="40% - Accent4 3 2 4 2" xfId="45946" hidden="1" xr:uid="{00000000-0005-0000-0000-00001C880000}"/>
    <cellStyle name="40% - Accent4 3 2 4 2" xfId="46119" hidden="1" xr:uid="{00000000-0005-0000-0000-00001D880000}"/>
    <cellStyle name="40% - Accent4 3 2 4 2" xfId="46512" hidden="1" xr:uid="{00000000-0005-0000-0000-00001E880000}"/>
    <cellStyle name="40% - Accent4 3 2 4 2" xfId="46660" hidden="1" xr:uid="{00000000-0005-0000-0000-00001F880000}"/>
    <cellStyle name="40% - Accent4 3 2 4 2" xfId="46998" hidden="1" xr:uid="{00000000-0005-0000-0000-000020880000}"/>
    <cellStyle name="40% - Accent4 3 2 4 2" xfId="47335" hidden="1" xr:uid="{00000000-0005-0000-0000-000021880000}"/>
    <cellStyle name="40% - Accent4 3 2 4 2" xfId="47900" hidden="1" xr:uid="{00000000-0005-0000-0000-000022880000}"/>
    <cellStyle name="40% - Accent4 3 2 4 2" xfId="48015" hidden="1" xr:uid="{00000000-0005-0000-0000-000023880000}"/>
    <cellStyle name="40% - Accent4 3 2 4 2" xfId="48738" hidden="1" xr:uid="{00000000-0005-0000-0000-000024880000}"/>
    <cellStyle name="40% - Accent4 3 2 4 2" xfId="48911" hidden="1" xr:uid="{00000000-0005-0000-0000-000025880000}"/>
    <cellStyle name="40% - Accent4 3 2 4 2" xfId="49304" hidden="1" xr:uid="{00000000-0005-0000-0000-000026880000}"/>
    <cellStyle name="40% - Accent4 3 2 4 2" xfId="49452" hidden="1" xr:uid="{00000000-0005-0000-0000-000027880000}"/>
    <cellStyle name="40% - Accent4 3 2 4 2" xfId="49790" hidden="1" xr:uid="{00000000-0005-0000-0000-000028880000}"/>
    <cellStyle name="40% - Accent4 3 2 4 2" xfId="50127" hidden="1" xr:uid="{00000000-0005-0000-0000-000029880000}"/>
    <cellStyle name="40% - Accent4 3 3 3 2" xfId="653" hidden="1" xr:uid="{00000000-0005-0000-0000-00002A880000}"/>
    <cellStyle name="40% - Accent4 3 3 3 2" xfId="837" hidden="1" xr:uid="{00000000-0005-0000-0000-00002B880000}"/>
    <cellStyle name="40% - Accent4 3 3 3 2" xfId="2855" hidden="1" xr:uid="{00000000-0005-0000-0000-00002C880000}"/>
    <cellStyle name="40% - Accent4 3 3 3 2" xfId="3219" hidden="1" xr:uid="{00000000-0005-0000-0000-00002D880000}"/>
    <cellStyle name="40% - Accent4 3 3 3 2" xfId="4383" hidden="1" xr:uid="{00000000-0005-0000-0000-00002E880000}"/>
    <cellStyle name="40% - Accent4 3 3 3 2" xfId="4839" hidden="1" xr:uid="{00000000-0005-0000-0000-00002F880000}"/>
    <cellStyle name="40% - Accent4 3 3 3 2" xfId="5681" hidden="1" xr:uid="{00000000-0005-0000-0000-000030880000}"/>
    <cellStyle name="40% - Accent4 3 3 3 2" xfId="6693" hidden="1" xr:uid="{00000000-0005-0000-0000-000031880000}"/>
    <cellStyle name="40% - Accent4 3 3 3 2" xfId="8102" hidden="1" xr:uid="{00000000-0005-0000-0000-000032880000}"/>
    <cellStyle name="40% - Accent4 3 3 3 2" xfId="8217" hidden="1" xr:uid="{00000000-0005-0000-0000-000033880000}"/>
    <cellStyle name="40% - Accent4 3 3 3 2" xfId="8940" hidden="1" xr:uid="{00000000-0005-0000-0000-000034880000}"/>
    <cellStyle name="40% - Accent4 3 3 3 2" xfId="9113" hidden="1" xr:uid="{00000000-0005-0000-0000-000035880000}"/>
    <cellStyle name="40% - Accent4 3 3 3 2" xfId="9506" hidden="1" xr:uid="{00000000-0005-0000-0000-000036880000}"/>
    <cellStyle name="40% - Accent4 3 3 3 2" xfId="9654" hidden="1" xr:uid="{00000000-0005-0000-0000-000037880000}"/>
    <cellStyle name="40% - Accent4 3 3 3 2" xfId="9992" hidden="1" xr:uid="{00000000-0005-0000-0000-000038880000}"/>
    <cellStyle name="40% - Accent4 3 3 3 2" xfId="10329" hidden="1" xr:uid="{00000000-0005-0000-0000-000039880000}"/>
    <cellStyle name="40% - Accent4 3 3 3 2" xfId="10894" hidden="1" xr:uid="{00000000-0005-0000-0000-00003A880000}"/>
    <cellStyle name="40% - Accent4 3 3 3 2" xfId="11009" hidden="1" xr:uid="{00000000-0005-0000-0000-00003B880000}"/>
    <cellStyle name="40% - Accent4 3 3 3 2" xfId="11732" hidden="1" xr:uid="{00000000-0005-0000-0000-00003C880000}"/>
    <cellStyle name="40% - Accent4 3 3 3 2" xfId="11905" hidden="1" xr:uid="{00000000-0005-0000-0000-00003D880000}"/>
    <cellStyle name="40% - Accent4 3 3 3 2" xfId="12298" hidden="1" xr:uid="{00000000-0005-0000-0000-00003E880000}"/>
    <cellStyle name="40% - Accent4 3 3 3 2" xfId="12446" hidden="1" xr:uid="{00000000-0005-0000-0000-00003F880000}"/>
    <cellStyle name="40% - Accent4 3 3 3 2" xfId="12784" hidden="1" xr:uid="{00000000-0005-0000-0000-000040880000}"/>
    <cellStyle name="40% - Accent4 3 3 3 2" xfId="13121" hidden="1" xr:uid="{00000000-0005-0000-0000-000041880000}"/>
    <cellStyle name="40% - Accent4 3 3 3 2" xfId="7231" hidden="1" xr:uid="{00000000-0005-0000-0000-000042880000}"/>
    <cellStyle name="40% - Accent4 3 3 3 2" xfId="6860" hidden="1" xr:uid="{00000000-0005-0000-0000-000043880000}"/>
    <cellStyle name="40% - Accent4 3 3 3 2" xfId="4707" hidden="1" xr:uid="{00000000-0005-0000-0000-000044880000}"/>
    <cellStyle name="40% - Accent4 3 3 3 2" xfId="4175" hidden="1" xr:uid="{00000000-0005-0000-0000-000045880000}"/>
    <cellStyle name="40% - Accent4 3 3 3 2" xfId="3061" hidden="1" xr:uid="{00000000-0005-0000-0000-000046880000}"/>
    <cellStyle name="40% - Accent4 3 3 3 2" xfId="2594" hidden="1" xr:uid="{00000000-0005-0000-0000-000047880000}"/>
    <cellStyle name="40% - Accent4 3 3 3 2" xfId="1394" hidden="1" xr:uid="{00000000-0005-0000-0000-000048880000}"/>
    <cellStyle name="40% - Accent4 3 3 3 2" xfId="337" hidden="1" xr:uid="{00000000-0005-0000-0000-000049880000}"/>
    <cellStyle name="40% - Accent4 3 3 3 2" xfId="14257" hidden="1" xr:uid="{00000000-0005-0000-0000-00004A880000}"/>
    <cellStyle name="40% - Accent4 3 3 3 2" xfId="14372" hidden="1" xr:uid="{00000000-0005-0000-0000-00004B880000}"/>
    <cellStyle name="40% - Accent4 3 3 3 2" xfId="15095" hidden="1" xr:uid="{00000000-0005-0000-0000-00004C880000}"/>
    <cellStyle name="40% - Accent4 3 3 3 2" xfId="15268" hidden="1" xr:uid="{00000000-0005-0000-0000-00004D880000}"/>
    <cellStyle name="40% - Accent4 3 3 3 2" xfId="15661" hidden="1" xr:uid="{00000000-0005-0000-0000-00004E880000}"/>
    <cellStyle name="40% - Accent4 3 3 3 2" xfId="15809" hidden="1" xr:uid="{00000000-0005-0000-0000-00004F880000}"/>
    <cellStyle name="40% - Accent4 3 3 3 2" xfId="16147" hidden="1" xr:uid="{00000000-0005-0000-0000-000050880000}"/>
    <cellStyle name="40% - Accent4 3 3 3 2" xfId="16484" hidden="1" xr:uid="{00000000-0005-0000-0000-000051880000}"/>
    <cellStyle name="40% - Accent4 3 3 3 2" xfId="17049" hidden="1" xr:uid="{00000000-0005-0000-0000-000052880000}"/>
    <cellStyle name="40% - Accent4 3 3 3 2" xfId="17164" hidden="1" xr:uid="{00000000-0005-0000-0000-000053880000}"/>
    <cellStyle name="40% - Accent4 3 3 3 2" xfId="17887" hidden="1" xr:uid="{00000000-0005-0000-0000-000054880000}"/>
    <cellStyle name="40% - Accent4 3 3 3 2" xfId="18060" hidden="1" xr:uid="{00000000-0005-0000-0000-000055880000}"/>
    <cellStyle name="40% - Accent4 3 3 3 2" xfId="18453" hidden="1" xr:uid="{00000000-0005-0000-0000-000056880000}"/>
    <cellStyle name="40% - Accent4 3 3 3 2" xfId="18601" hidden="1" xr:uid="{00000000-0005-0000-0000-000057880000}"/>
    <cellStyle name="40% - Accent4 3 3 3 2" xfId="18939" hidden="1" xr:uid="{00000000-0005-0000-0000-000058880000}"/>
    <cellStyle name="40% - Accent4 3 3 3 2" xfId="19276" hidden="1" xr:uid="{00000000-0005-0000-0000-000059880000}"/>
    <cellStyle name="40% - Accent4 3 3 3 2" xfId="13494" hidden="1" xr:uid="{00000000-0005-0000-0000-00005A880000}"/>
    <cellStyle name="40% - Accent4 3 3 3 2" xfId="7656" hidden="1" xr:uid="{00000000-0005-0000-0000-00005B880000}"/>
    <cellStyle name="40% - Accent4 3 3 3 2" xfId="5161" hidden="1" xr:uid="{00000000-0005-0000-0000-00005C880000}"/>
    <cellStyle name="40% - Accent4 3 3 3 2" xfId="4518" hidden="1" xr:uid="{00000000-0005-0000-0000-00005D880000}"/>
    <cellStyle name="40% - Accent4 3 3 3 2" xfId="3295" hidden="1" xr:uid="{00000000-0005-0000-0000-00005E880000}"/>
    <cellStyle name="40% - Accent4 3 3 3 2" xfId="2726" hidden="1" xr:uid="{00000000-0005-0000-0000-00005F880000}"/>
    <cellStyle name="40% - Accent4 3 3 3 2" xfId="1570" hidden="1" xr:uid="{00000000-0005-0000-0000-000060880000}"/>
    <cellStyle name="40% - Accent4 3 3 3 2" xfId="464" hidden="1" xr:uid="{00000000-0005-0000-0000-000061880000}"/>
    <cellStyle name="40% - Accent4 3 3 3 2" xfId="19979" hidden="1" xr:uid="{00000000-0005-0000-0000-000062880000}"/>
    <cellStyle name="40% - Accent4 3 3 3 2" xfId="20094" hidden="1" xr:uid="{00000000-0005-0000-0000-000063880000}"/>
    <cellStyle name="40% - Accent4 3 3 3 2" xfId="20817" hidden="1" xr:uid="{00000000-0005-0000-0000-000064880000}"/>
    <cellStyle name="40% - Accent4 3 3 3 2" xfId="20990" hidden="1" xr:uid="{00000000-0005-0000-0000-000065880000}"/>
    <cellStyle name="40% - Accent4 3 3 3 2" xfId="21383" hidden="1" xr:uid="{00000000-0005-0000-0000-000066880000}"/>
    <cellStyle name="40% - Accent4 3 3 3 2" xfId="21531" hidden="1" xr:uid="{00000000-0005-0000-0000-000067880000}"/>
    <cellStyle name="40% - Accent4 3 3 3 2" xfId="21869" hidden="1" xr:uid="{00000000-0005-0000-0000-000068880000}"/>
    <cellStyle name="40% - Accent4 3 3 3 2" xfId="22206" hidden="1" xr:uid="{00000000-0005-0000-0000-000069880000}"/>
    <cellStyle name="40% - Accent4 3 3 3 2" xfId="22771" hidden="1" xr:uid="{00000000-0005-0000-0000-00006A880000}"/>
    <cellStyle name="40% - Accent4 3 3 3 2" xfId="22886" hidden="1" xr:uid="{00000000-0005-0000-0000-00006B880000}"/>
    <cellStyle name="40% - Accent4 3 3 3 2" xfId="23609" hidden="1" xr:uid="{00000000-0005-0000-0000-00006C880000}"/>
    <cellStyle name="40% - Accent4 3 3 3 2" xfId="23782" hidden="1" xr:uid="{00000000-0005-0000-0000-00006D880000}"/>
    <cellStyle name="40% - Accent4 3 3 3 2" xfId="24175" hidden="1" xr:uid="{00000000-0005-0000-0000-00006E880000}"/>
    <cellStyle name="40% - Accent4 3 3 3 2" xfId="24323" hidden="1" xr:uid="{00000000-0005-0000-0000-00006F880000}"/>
    <cellStyle name="40% - Accent4 3 3 3 2" xfId="24661" hidden="1" xr:uid="{00000000-0005-0000-0000-000070880000}"/>
    <cellStyle name="40% - Accent4 3 3 3 2" xfId="24998" hidden="1" xr:uid="{00000000-0005-0000-0000-000071880000}"/>
    <cellStyle name="40% - Accent4 3 3 3 2" xfId="25781" hidden="1" xr:uid="{00000000-0005-0000-0000-000072880000}"/>
    <cellStyle name="40% - Accent4 3 3 3 2" xfId="25965" hidden="1" xr:uid="{00000000-0005-0000-0000-000073880000}"/>
    <cellStyle name="40% - Accent4 3 3 3 2" xfId="27983" hidden="1" xr:uid="{00000000-0005-0000-0000-000074880000}"/>
    <cellStyle name="40% - Accent4 3 3 3 2" xfId="28347" hidden="1" xr:uid="{00000000-0005-0000-0000-000075880000}"/>
    <cellStyle name="40% - Accent4 3 3 3 2" xfId="29511" hidden="1" xr:uid="{00000000-0005-0000-0000-000076880000}"/>
    <cellStyle name="40% - Accent4 3 3 3 2" xfId="29967" hidden="1" xr:uid="{00000000-0005-0000-0000-000077880000}"/>
    <cellStyle name="40% - Accent4 3 3 3 2" xfId="30809" hidden="1" xr:uid="{00000000-0005-0000-0000-000078880000}"/>
    <cellStyle name="40% - Accent4 3 3 3 2" xfId="31821" hidden="1" xr:uid="{00000000-0005-0000-0000-000079880000}"/>
    <cellStyle name="40% - Accent4 3 3 3 2" xfId="33230" hidden="1" xr:uid="{00000000-0005-0000-0000-00007A880000}"/>
    <cellStyle name="40% - Accent4 3 3 3 2" xfId="33345" hidden="1" xr:uid="{00000000-0005-0000-0000-00007B880000}"/>
    <cellStyle name="40% - Accent4 3 3 3 2" xfId="34068" hidden="1" xr:uid="{00000000-0005-0000-0000-00007C880000}"/>
    <cellStyle name="40% - Accent4 3 3 3 2" xfId="34241" hidden="1" xr:uid="{00000000-0005-0000-0000-00007D880000}"/>
    <cellStyle name="40% - Accent4 3 3 3 2" xfId="34634" hidden="1" xr:uid="{00000000-0005-0000-0000-00007E880000}"/>
    <cellStyle name="40% - Accent4 3 3 3 2" xfId="34782" hidden="1" xr:uid="{00000000-0005-0000-0000-00007F880000}"/>
    <cellStyle name="40% - Accent4 3 3 3 2" xfId="35120" hidden="1" xr:uid="{00000000-0005-0000-0000-000080880000}"/>
    <cellStyle name="40% - Accent4 3 3 3 2" xfId="35457" hidden="1" xr:uid="{00000000-0005-0000-0000-000081880000}"/>
    <cellStyle name="40% - Accent4 3 3 3 2" xfId="36022" hidden="1" xr:uid="{00000000-0005-0000-0000-000082880000}"/>
    <cellStyle name="40% - Accent4 3 3 3 2" xfId="36137" hidden="1" xr:uid="{00000000-0005-0000-0000-000083880000}"/>
    <cellStyle name="40% - Accent4 3 3 3 2" xfId="36860" hidden="1" xr:uid="{00000000-0005-0000-0000-000084880000}"/>
    <cellStyle name="40% - Accent4 3 3 3 2" xfId="37033" hidden="1" xr:uid="{00000000-0005-0000-0000-000085880000}"/>
    <cellStyle name="40% - Accent4 3 3 3 2" xfId="37426" hidden="1" xr:uid="{00000000-0005-0000-0000-000086880000}"/>
    <cellStyle name="40% - Accent4 3 3 3 2" xfId="37574" hidden="1" xr:uid="{00000000-0005-0000-0000-000087880000}"/>
    <cellStyle name="40% - Accent4 3 3 3 2" xfId="37912" hidden="1" xr:uid="{00000000-0005-0000-0000-000088880000}"/>
    <cellStyle name="40% - Accent4 3 3 3 2" xfId="38249" hidden="1" xr:uid="{00000000-0005-0000-0000-000089880000}"/>
    <cellStyle name="40% - Accent4 3 3 3 2" xfId="32359" hidden="1" xr:uid="{00000000-0005-0000-0000-00008A880000}"/>
    <cellStyle name="40% - Accent4 3 3 3 2" xfId="31988" hidden="1" xr:uid="{00000000-0005-0000-0000-00008B880000}"/>
    <cellStyle name="40% - Accent4 3 3 3 2" xfId="29835" hidden="1" xr:uid="{00000000-0005-0000-0000-00008C880000}"/>
    <cellStyle name="40% - Accent4 3 3 3 2" xfId="29303" hidden="1" xr:uid="{00000000-0005-0000-0000-00008D880000}"/>
    <cellStyle name="40% - Accent4 3 3 3 2" xfId="28189" hidden="1" xr:uid="{00000000-0005-0000-0000-00008E880000}"/>
    <cellStyle name="40% - Accent4 3 3 3 2" xfId="27722" hidden="1" xr:uid="{00000000-0005-0000-0000-00008F880000}"/>
    <cellStyle name="40% - Accent4 3 3 3 2" xfId="26522" hidden="1" xr:uid="{00000000-0005-0000-0000-000090880000}"/>
    <cellStyle name="40% - Accent4 3 3 3 2" xfId="25465" hidden="1" xr:uid="{00000000-0005-0000-0000-000091880000}"/>
    <cellStyle name="40% - Accent4 3 3 3 2" xfId="39385" hidden="1" xr:uid="{00000000-0005-0000-0000-000092880000}"/>
    <cellStyle name="40% - Accent4 3 3 3 2" xfId="39500" hidden="1" xr:uid="{00000000-0005-0000-0000-000093880000}"/>
    <cellStyle name="40% - Accent4 3 3 3 2" xfId="40223" hidden="1" xr:uid="{00000000-0005-0000-0000-000094880000}"/>
    <cellStyle name="40% - Accent4 3 3 3 2" xfId="40396" hidden="1" xr:uid="{00000000-0005-0000-0000-000095880000}"/>
    <cellStyle name="40% - Accent4 3 3 3 2" xfId="40789" hidden="1" xr:uid="{00000000-0005-0000-0000-000096880000}"/>
    <cellStyle name="40% - Accent4 3 3 3 2" xfId="40937" hidden="1" xr:uid="{00000000-0005-0000-0000-000097880000}"/>
    <cellStyle name="40% - Accent4 3 3 3 2" xfId="41275" hidden="1" xr:uid="{00000000-0005-0000-0000-000098880000}"/>
    <cellStyle name="40% - Accent4 3 3 3 2" xfId="41612" hidden="1" xr:uid="{00000000-0005-0000-0000-000099880000}"/>
    <cellStyle name="40% - Accent4 3 3 3 2" xfId="42177" hidden="1" xr:uid="{00000000-0005-0000-0000-00009A880000}"/>
    <cellStyle name="40% - Accent4 3 3 3 2" xfId="42292" hidden="1" xr:uid="{00000000-0005-0000-0000-00009B880000}"/>
    <cellStyle name="40% - Accent4 3 3 3 2" xfId="43015" hidden="1" xr:uid="{00000000-0005-0000-0000-00009C880000}"/>
    <cellStyle name="40% - Accent4 3 3 3 2" xfId="43188" hidden="1" xr:uid="{00000000-0005-0000-0000-00009D880000}"/>
    <cellStyle name="40% - Accent4 3 3 3 2" xfId="43581" hidden="1" xr:uid="{00000000-0005-0000-0000-00009E880000}"/>
    <cellStyle name="40% - Accent4 3 3 3 2" xfId="43729" hidden="1" xr:uid="{00000000-0005-0000-0000-00009F880000}"/>
    <cellStyle name="40% - Accent4 3 3 3 2" xfId="44067" hidden="1" xr:uid="{00000000-0005-0000-0000-0000A0880000}"/>
    <cellStyle name="40% - Accent4 3 3 3 2" xfId="44404" hidden="1" xr:uid="{00000000-0005-0000-0000-0000A1880000}"/>
    <cellStyle name="40% - Accent4 3 3 3 2" xfId="38622" hidden="1" xr:uid="{00000000-0005-0000-0000-0000A2880000}"/>
    <cellStyle name="40% - Accent4 3 3 3 2" xfId="32784" hidden="1" xr:uid="{00000000-0005-0000-0000-0000A3880000}"/>
    <cellStyle name="40% - Accent4 3 3 3 2" xfId="30289" hidden="1" xr:uid="{00000000-0005-0000-0000-0000A4880000}"/>
    <cellStyle name="40% - Accent4 3 3 3 2" xfId="29646" hidden="1" xr:uid="{00000000-0005-0000-0000-0000A5880000}"/>
    <cellStyle name="40% - Accent4 3 3 3 2" xfId="28423" hidden="1" xr:uid="{00000000-0005-0000-0000-0000A6880000}"/>
    <cellStyle name="40% - Accent4 3 3 3 2" xfId="27854" hidden="1" xr:uid="{00000000-0005-0000-0000-0000A7880000}"/>
    <cellStyle name="40% - Accent4 3 3 3 2" xfId="26698" hidden="1" xr:uid="{00000000-0005-0000-0000-0000A8880000}"/>
    <cellStyle name="40% - Accent4 3 3 3 2" xfId="25592" hidden="1" xr:uid="{00000000-0005-0000-0000-0000A9880000}"/>
    <cellStyle name="40% - Accent4 3 3 3 2" xfId="45107" hidden="1" xr:uid="{00000000-0005-0000-0000-0000AA880000}"/>
    <cellStyle name="40% - Accent4 3 3 3 2" xfId="45222" hidden="1" xr:uid="{00000000-0005-0000-0000-0000AB880000}"/>
    <cellStyle name="40% - Accent4 3 3 3 2" xfId="45945" hidden="1" xr:uid="{00000000-0005-0000-0000-0000AC880000}"/>
    <cellStyle name="40% - Accent4 3 3 3 2" xfId="46118" hidden="1" xr:uid="{00000000-0005-0000-0000-0000AD880000}"/>
    <cellStyle name="40% - Accent4 3 3 3 2" xfId="46511" hidden="1" xr:uid="{00000000-0005-0000-0000-0000AE880000}"/>
    <cellStyle name="40% - Accent4 3 3 3 2" xfId="46659" hidden="1" xr:uid="{00000000-0005-0000-0000-0000AF880000}"/>
    <cellStyle name="40% - Accent4 3 3 3 2" xfId="46997" hidden="1" xr:uid="{00000000-0005-0000-0000-0000B0880000}"/>
    <cellStyle name="40% - Accent4 3 3 3 2" xfId="47334" hidden="1" xr:uid="{00000000-0005-0000-0000-0000B1880000}"/>
    <cellStyle name="40% - Accent4 3 3 3 2" xfId="47899" hidden="1" xr:uid="{00000000-0005-0000-0000-0000B2880000}"/>
    <cellStyle name="40% - Accent4 3 3 3 2" xfId="48014" hidden="1" xr:uid="{00000000-0005-0000-0000-0000B3880000}"/>
    <cellStyle name="40% - Accent4 3 3 3 2" xfId="48737" hidden="1" xr:uid="{00000000-0005-0000-0000-0000B4880000}"/>
    <cellStyle name="40% - Accent4 3 3 3 2" xfId="48910" hidden="1" xr:uid="{00000000-0005-0000-0000-0000B5880000}"/>
    <cellStyle name="40% - Accent4 3 3 3 2" xfId="49303" hidden="1" xr:uid="{00000000-0005-0000-0000-0000B6880000}"/>
    <cellStyle name="40% - Accent4 3 3 3 2" xfId="49451" hidden="1" xr:uid="{00000000-0005-0000-0000-0000B7880000}"/>
    <cellStyle name="40% - Accent4 3 3 3 2" xfId="49789" hidden="1" xr:uid="{00000000-0005-0000-0000-0000B8880000}"/>
    <cellStyle name="40% - Accent4 3 3 3 2" xfId="50126" hidden="1" xr:uid="{00000000-0005-0000-0000-0000B9880000}"/>
    <cellStyle name="40% - Accent4 4 2 3 2" xfId="686" hidden="1" xr:uid="{00000000-0005-0000-0000-0000BA880000}"/>
    <cellStyle name="40% - Accent4 4 2 3 2" xfId="870" hidden="1" xr:uid="{00000000-0005-0000-0000-0000BB880000}"/>
    <cellStyle name="40% - Accent4 4 2 3 2" xfId="2888" hidden="1" xr:uid="{00000000-0005-0000-0000-0000BC880000}"/>
    <cellStyle name="40% - Accent4 4 2 3 2" xfId="3252" hidden="1" xr:uid="{00000000-0005-0000-0000-0000BD880000}"/>
    <cellStyle name="40% - Accent4 4 2 3 2" xfId="4416" hidden="1" xr:uid="{00000000-0005-0000-0000-0000BE880000}"/>
    <cellStyle name="40% - Accent4 4 2 3 2" xfId="4872" hidden="1" xr:uid="{00000000-0005-0000-0000-0000BF880000}"/>
    <cellStyle name="40% - Accent4 4 2 3 2" xfId="5714" hidden="1" xr:uid="{00000000-0005-0000-0000-0000C0880000}"/>
    <cellStyle name="40% - Accent4 4 2 3 2" xfId="6726" hidden="1" xr:uid="{00000000-0005-0000-0000-0000C1880000}"/>
    <cellStyle name="40% - Accent4 4 2 3 2" xfId="8135" hidden="1" xr:uid="{00000000-0005-0000-0000-0000C2880000}"/>
    <cellStyle name="40% - Accent4 4 2 3 2" xfId="8250" hidden="1" xr:uid="{00000000-0005-0000-0000-0000C3880000}"/>
    <cellStyle name="40% - Accent4 4 2 3 2" xfId="8973" hidden="1" xr:uid="{00000000-0005-0000-0000-0000C4880000}"/>
    <cellStyle name="40% - Accent4 4 2 3 2" xfId="9146" hidden="1" xr:uid="{00000000-0005-0000-0000-0000C5880000}"/>
    <cellStyle name="40% - Accent4 4 2 3 2" xfId="9539" hidden="1" xr:uid="{00000000-0005-0000-0000-0000C6880000}"/>
    <cellStyle name="40% - Accent4 4 2 3 2" xfId="9687" hidden="1" xr:uid="{00000000-0005-0000-0000-0000C7880000}"/>
    <cellStyle name="40% - Accent4 4 2 3 2" xfId="10025" hidden="1" xr:uid="{00000000-0005-0000-0000-0000C8880000}"/>
    <cellStyle name="40% - Accent4 4 2 3 2" xfId="10362" hidden="1" xr:uid="{00000000-0005-0000-0000-0000C9880000}"/>
    <cellStyle name="40% - Accent4 4 2 3 2" xfId="10927" hidden="1" xr:uid="{00000000-0005-0000-0000-0000CA880000}"/>
    <cellStyle name="40% - Accent4 4 2 3 2" xfId="11042" hidden="1" xr:uid="{00000000-0005-0000-0000-0000CB880000}"/>
    <cellStyle name="40% - Accent4 4 2 3 2" xfId="11765" hidden="1" xr:uid="{00000000-0005-0000-0000-0000CC880000}"/>
    <cellStyle name="40% - Accent4 4 2 3 2" xfId="11938" hidden="1" xr:uid="{00000000-0005-0000-0000-0000CD880000}"/>
    <cellStyle name="40% - Accent4 4 2 3 2" xfId="12331" hidden="1" xr:uid="{00000000-0005-0000-0000-0000CE880000}"/>
    <cellStyle name="40% - Accent4 4 2 3 2" xfId="12479" hidden="1" xr:uid="{00000000-0005-0000-0000-0000CF880000}"/>
    <cellStyle name="40% - Accent4 4 2 3 2" xfId="12817" hidden="1" xr:uid="{00000000-0005-0000-0000-0000D0880000}"/>
    <cellStyle name="40% - Accent4 4 2 3 2" xfId="13154" hidden="1" xr:uid="{00000000-0005-0000-0000-0000D1880000}"/>
    <cellStyle name="40% - Accent4 4 2 3 2" xfId="7197" hidden="1" xr:uid="{00000000-0005-0000-0000-0000D2880000}"/>
    <cellStyle name="40% - Accent4 4 2 3 2" xfId="6827" hidden="1" xr:uid="{00000000-0005-0000-0000-0000D3880000}"/>
    <cellStyle name="40% - Accent4 4 2 3 2" xfId="4674" hidden="1" xr:uid="{00000000-0005-0000-0000-0000D4880000}"/>
    <cellStyle name="40% - Accent4 4 2 3 2" xfId="4142" hidden="1" xr:uid="{00000000-0005-0000-0000-0000D5880000}"/>
    <cellStyle name="40% - Accent4 4 2 3 2" xfId="3026" hidden="1" xr:uid="{00000000-0005-0000-0000-0000D6880000}"/>
    <cellStyle name="40% - Accent4 4 2 3 2" xfId="2560" hidden="1" xr:uid="{00000000-0005-0000-0000-0000D7880000}"/>
    <cellStyle name="40% - Accent4 4 2 3 2" xfId="1358" hidden="1" xr:uid="{00000000-0005-0000-0000-0000D8880000}"/>
    <cellStyle name="40% - Accent4 4 2 3 2" xfId="281" hidden="1" xr:uid="{00000000-0005-0000-0000-0000D9880000}"/>
    <cellStyle name="40% - Accent4 4 2 3 2" xfId="14290" hidden="1" xr:uid="{00000000-0005-0000-0000-0000DA880000}"/>
    <cellStyle name="40% - Accent4 4 2 3 2" xfId="14405" hidden="1" xr:uid="{00000000-0005-0000-0000-0000DB880000}"/>
    <cellStyle name="40% - Accent4 4 2 3 2" xfId="15128" hidden="1" xr:uid="{00000000-0005-0000-0000-0000DC880000}"/>
    <cellStyle name="40% - Accent4 4 2 3 2" xfId="15301" hidden="1" xr:uid="{00000000-0005-0000-0000-0000DD880000}"/>
    <cellStyle name="40% - Accent4 4 2 3 2" xfId="15694" hidden="1" xr:uid="{00000000-0005-0000-0000-0000DE880000}"/>
    <cellStyle name="40% - Accent4 4 2 3 2" xfId="15842" hidden="1" xr:uid="{00000000-0005-0000-0000-0000DF880000}"/>
    <cellStyle name="40% - Accent4 4 2 3 2" xfId="16180" hidden="1" xr:uid="{00000000-0005-0000-0000-0000E0880000}"/>
    <cellStyle name="40% - Accent4 4 2 3 2" xfId="16517" hidden="1" xr:uid="{00000000-0005-0000-0000-0000E1880000}"/>
    <cellStyle name="40% - Accent4 4 2 3 2" xfId="17082" hidden="1" xr:uid="{00000000-0005-0000-0000-0000E2880000}"/>
    <cellStyle name="40% - Accent4 4 2 3 2" xfId="17197" hidden="1" xr:uid="{00000000-0005-0000-0000-0000E3880000}"/>
    <cellStyle name="40% - Accent4 4 2 3 2" xfId="17920" hidden="1" xr:uid="{00000000-0005-0000-0000-0000E4880000}"/>
    <cellStyle name="40% - Accent4 4 2 3 2" xfId="18093" hidden="1" xr:uid="{00000000-0005-0000-0000-0000E5880000}"/>
    <cellStyle name="40% - Accent4 4 2 3 2" xfId="18486" hidden="1" xr:uid="{00000000-0005-0000-0000-0000E6880000}"/>
    <cellStyle name="40% - Accent4 4 2 3 2" xfId="18634" hidden="1" xr:uid="{00000000-0005-0000-0000-0000E7880000}"/>
    <cellStyle name="40% - Accent4 4 2 3 2" xfId="18972" hidden="1" xr:uid="{00000000-0005-0000-0000-0000E8880000}"/>
    <cellStyle name="40% - Accent4 4 2 3 2" xfId="19309" hidden="1" xr:uid="{00000000-0005-0000-0000-0000E9880000}"/>
    <cellStyle name="40% - Accent4 4 2 3 2" xfId="13460" hidden="1" xr:uid="{00000000-0005-0000-0000-0000EA880000}"/>
    <cellStyle name="40% - Accent4 4 2 3 2" xfId="7623" hidden="1" xr:uid="{00000000-0005-0000-0000-0000EB880000}"/>
    <cellStyle name="40% - Accent4 4 2 3 2" xfId="5120" hidden="1" xr:uid="{00000000-0005-0000-0000-0000EC880000}"/>
    <cellStyle name="40% - Accent4 4 2 3 2" xfId="4478" hidden="1" xr:uid="{00000000-0005-0000-0000-0000ED880000}"/>
    <cellStyle name="40% - Accent4 4 2 3 2" xfId="3261" hidden="1" xr:uid="{00000000-0005-0000-0000-0000EE880000}"/>
    <cellStyle name="40% - Accent4 4 2 3 2" xfId="2691" hidden="1" xr:uid="{00000000-0005-0000-0000-0000EF880000}"/>
    <cellStyle name="40% - Accent4 4 2 3 2" xfId="1528" hidden="1" xr:uid="{00000000-0005-0000-0000-0000F0880000}"/>
    <cellStyle name="40% - Accent4 4 2 3 2" xfId="427" hidden="1" xr:uid="{00000000-0005-0000-0000-0000F1880000}"/>
    <cellStyle name="40% - Accent4 4 2 3 2" xfId="20012" hidden="1" xr:uid="{00000000-0005-0000-0000-0000F2880000}"/>
    <cellStyle name="40% - Accent4 4 2 3 2" xfId="20127" hidden="1" xr:uid="{00000000-0005-0000-0000-0000F3880000}"/>
    <cellStyle name="40% - Accent4 4 2 3 2" xfId="20850" hidden="1" xr:uid="{00000000-0005-0000-0000-0000F4880000}"/>
    <cellStyle name="40% - Accent4 4 2 3 2" xfId="21023" hidden="1" xr:uid="{00000000-0005-0000-0000-0000F5880000}"/>
    <cellStyle name="40% - Accent4 4 2 3 2" xfId="21416" hidden="1" xr:uid="{00000000-0005-0000-0000-0000F6880000}"/>
    <cellStyle name="40% - Accent4 4 2 3 2" xfId="21564" hidden="1" xr:uid="{00000000-0005-0000-0000-0000F7880000}"/>
    <cellStyle name="40% - Accent4 4 2 3 2" xfId="21902" hidden="1" xr:uid="{00000000-0005-0000-0000-0000F8880000}"/>
    <cellStyle name="40% - Accent4 4 2 3 2" xfId="22239" hidden="1" xr:uid="{00000000-0005-0000-0000-0000F9880000}"/>
    <cellStyle name="40% - Accent4 4 2 3 2" xfId="22804" hidden="1" xr:uid="{00000000-0005-0000-0000-0000FA880000}"/>
    <cellStyle name="40% - Accent4 4 2 3 2" xfId="22919" hidden="1" xr:uid="{00000000-0005-0000-0000-0000FB880000}"/>
    <cellStyle name="40% - Accent4 4 2 3 2" xfId="23642" hidden="1" xr:uid="{00000000-0005-0000-0000-0000FC880000}"/>
    <cellStyle name="40% - Accent4 4 2 3 2" xfId="23815" hidden="1" xr:uid="{00000000-0005-0000-0000-0000FD880000}"/>
    <cellStyle name="40% - Accent4 4 2 3 2" xfId="24208" hidden="1" xr:uid="{00000000-0005-0000-0000-0000FE880000}"/>
    <cellStyle name="40% - Accent4 4 2 3 2" xfId="24356" hidden="1" xr:uid="{00000000-0005-0000-0000-0000FF880000}"/>
    <cellStyle name="40% - Accent4 4 2 3 2" xfId="24694" hidden="1" xr:uid="{00000000-0005-0000-0000-000000890000}"/>
    <cellStyle name="40% - Accent4 4 2 3 2" xfId="25031" hidden="1" xr:uid="{00000000-0005-0000-0000-000001890000}"/>
    <cellStyle name="40% - Accent4 4 2 3 2" xfId="25814" hidden="1" xr:uid="{00000000-0005-0000-0000-000002890000}"/>
    <cellStyle name="40% - Accent4 4 2 3 2" xfId="25998" hidden="1" xr:uid="{00000000-0005-0000-0000-000003890000}"/>
    <cellStyle name="40% - Accent4 4 2 3 2" xfId="28016" hidden="1" xr:uid="{00000000-0005-0000-0000-000004890000}"/>
    <cellStyle name="40% - Accent4 4 2 3 2" xfId="28380" hidden="1" xr:uid="{00000000-0005-0000-0000-000005890000}"/>
    <cellStyle name="40% - Accent4 4 2 3 2" xfId="29544" hidden="1" xr:uid="{00000000-0005-0000-0000-000006890000}"/>
    <cellStyle name="40% - Accent4 4 2 3 2" xfId="30000" hidden="1" xr:uid="{00000000-0005-0000-0000-000007890000}"/>
    <cellStyle name="40% - Accent4 4 2 3 2" xfId="30842" hidden="1" xr:uid="{00000000-0005-0000-0000-000008890000}"/>
    <cellStyle name="40% - Accent4 4 2 3 2" xfId="31854" hidden="1" xr:uid="{00000000-0005-0000-0000-000009890000}"/>
    <cellStyle name="40% - Accent4 4 2 3 2" xfId="33263" hidden="1" xr:uid="{00000000-0005-0000-0000-00000A890000}"/>
    <cellStyle name="40% - Accent4 4 2 3 2" xfId="33378" hidden="1" xr:uid="{00000000-0005-0000-0000-00000B890000}"/>
    <cellStyle name="40% - Accent4 4 2 3 2" xfId="34101" hidden="1" xr:uid="{00000000-0005-0000-0000-00000C890000}"/>
    <cellStyle name="40% - Accent4 4 2 3 2" xfId="34274" hidden="1" xr:uid="{00000000-0005-0000-0000-00000D890000}"/>
    <cellStyle name="40% - Accent4 4 2 3 2" xfId="34667" hidden="1" xr:uid="{00000000-0005-0000-0000-00000E890000}"/>
    <cellStyle name="40% - Accent4 4 2 3 2" xfId="34815" hidden="1" xr:uid="{00000000-0005-0000-0000-00000F890000}"/>
    <cellStyle name="40% - Accent4 4 2 3 2" xfId="35153" hidden="1" xr:uid="{00000000-0005-0000-0000-000010890000}"/>
    <cellStyle name="40% - Accent4 4 2 3 2" xfId="35490" hidden="1" xr:uid="{00000000-0005-0000-0000-000011890000}"/>
    <cellStyle name="40% - Accent4 4 2 3 2" xfId="36055" hidden="1" xr:uid="{00000000-0005-0000-0000-000012890000}"/>
    <cellStyle name="40% - Accent4 4 2 3 2" xfId="36170" hidden="1" xr:uid="{00000000-0005-0000-0000-000013890000}"/>
    <cellStyle name="40% - Accent4 4 2 3 2" xfId="36893" hidden="1" xr:uid="{00000000-0005-0000-0000-000014890000}"/>
    <cellStyle name="40% - Accent4 4 2 3 2" xfId="37066" hidden="1" xr:uid="{00000000-0005-0000-0000-000015890000}"/>
    <cellStyle name="40% - Accent4 4 2 3 2" xfId="37459" hidden="1" xr:uid="{00000000-0005-0000-0000-000016890000}"/>
    <cellStyle name="40% - Accent4 4 2 3 2" xfId="37607" hidden="1" xr:uid="{00000000-0005-0000-0000-000017890000}"/>
    <cellStyle name="40% - Accent4 4 2 3 2" xfId="37945" hidden="1" xr:uid="{00000000-0005-0000-0000-000018890000}"/>
    <cellStyle name="40% - Accent4 4 2 3 2" xfId="38282" hidden="1" xr:uid="{00000000-0005-0000-0000-000019890000}"/>
    <cellStyle name="40% - Accent4 4 2 3 2" xfId="32325" hidden="1" xr:uid="{00000000-0005-0000-0000-00001A890000}"/>
    <cellStyle name="40% - Accent4 4 2 3 2" xfId="31955" hidden="1" xr:uid="{00000000-0005-0000-0000-00001B890000}"/>
    <cellStyle name="40% - Accent4 4 2 3 2" xfId="29802" hidden="1" xr:uid="{00000000-0005-0000-0000-00001C890000}"/>
    <cellStyle name="40% - Accent4 4 2 3 2" xfId="29270" hidden="1" xr:uid="{00000000-0005-0000-0000-00001D890000}"/>
    <cellStyle name="40% - Accent4 4 2 3 2" xfId="28154" hidden="1" xr:uid="{00000000-0005-0000-0000-00001E890000}"/>
    <cellStyle name="40% - Accent4 4 2 3 2" xfId="27688" hidden="1" xr:uid="{00000000-0005-0000-0000-00001F890000}"/>
    <cellStyle name="40% - Accent4 4 2 3 2" xfId="26486" hidden="1" xr:uid="{00000000-0005-0000-0000-000020890000}"/>
    <cellStyle name="40% - Accent4 4 2 3 2" xfId="25409" hidden="1" xr:uid="{00000000-0005-0000-0000-000021890000}"/>
    <cellStyle name="40% - Accent4 4 2 3 2" xfId="39418" hidden="1" xr:uid="{00000000-0005-0000-0000-000022890000}"/>
    <cellStyle name="40% - Accent4 4 2 3 2" xfId="39533" hidden="1" xr:uid="{00000000-0005-0000-0000-000023890000}"/>
    <cellStyle name="40% - Accent4 4 2 3 2" xfId="40256" hidden="1" xr:uid="{00000000-0005-0000-0000-000024890000}"/>
    <cellStyle name="40% - Accent4 4 2 3 2" xfId="40429" hidden="1" xr:uid="{00000000-0005-0000-0000-000025890000}"/>
    <cellStyle name="40% - Accent4 4 2 3 2" xfId="40822" hidden="1" xr:uid="{00000000-0005-0000-0000-000026890000}"/>
    <cellStyle name="40% - Accent4 4 2 3 2" xfId="40970" hidden="1" xr:uid="{00000000-0005-0000-0000-000027890000}"/>
    <cellStyle name="40% - Accent4 4 2 3 2" xfId="41308" hidden="1" xr:uid="{00000000-0005-0000-0000-000028890000}"/>
    <cellStyle name="40% - Accent4 4 2 3 2" xfId="41645" hidden="1" xr:uid="{00000000-0005-0000-0000-000029890000}"/>
    <cellStyle name="40% - Accent4 4 2 3 2" xfId="42210" hidden="1" xr:uid="{00000000-0005-0000-0000-00002A890000}"/>
    <cellStyle name="40% - Accent4 4 2 3 2" xfId="42325" hidden="1" xr:uid="{00000000-0005-0000-0000-00002B890000}"/>
    <cellStyle name="40% - Accent4 4 2 3 2" xfId="43048" hidden="1" xr:uid="{00000000-0005-0000-0000-00002C890000}"/>
    <cellStyle name="40% - Accent4 4 2 3 2" xfId="43221" hidden="1" xr:uid="{00000000-0005-0000-0000-00002D890000}"/>
    <cellStyle name="40% - Accent4 4 2 3 2" xfId="43614" hidden="1" xr:uid="{00000000-0005-0000-0000-00002E890000}"/>
    <cellStyle name="40% - Accent4 4 2 3 2" xfId="43762" hidden="1" xr:uid="{00000000-0005-0000-0000-00002F890000}"/>
    <cellStyle name="40% - Accent4 4 2 3 2" xfId="44100" hidden="1" xr:uid="{00000000-0005-0000-0000-000030890000}"/>
    <cellStyle name="40% - Accent4 4 2 3 2" xfId="44437" hidden="1" xr:uid="{00000000-0005-0000-0000-000031890000}"/>
    <cellStyle name="40% - Accent4 4 2 3 2" xfId="38588" hidden="1" xr:uid="{00000000-0005-0000-0000-000032890000}"/>
    <cellStyle name="40% - Accent4 4 2 3 2" xfId="32751" hidden="1" xr:uid="{00000000-0005-0000-0000-000033890000}"/>
    <cellStyle name="40% - Accent4 4 2 3 2" xfId="30248" hidden="1" xr:uid="{00000000-0005-0000-0000-000034890000}"/>
    <cellStyle name="40% - Accent4 4 2 3 2" xfId="29606" hidden="1" xr:uid="{00000000-0005-0000-0000-000035890000}"/>
    <cellStyle name="40% - Accent4 4 2 3 2" xfId="28389" hidden="1" xr:uid="{00000000-0005-0000-0000-000036890000}"/>
    <cellStyle name="40% - Accent4 4 2 3 2" xfId="27819" hidden="1" xr:uid="{00000000-0005-0000-0000-000037890000}"/>
    <cellStyle name="40% - Accent4 4 2 3 2" xfId="26656" hidden="1" xr:uid="{00000000-0005-0000-0000-000038890000}"/>
    <cellStyle name="40% - Accent4 4 2 3 2" xfId="25555" hidden="1" xr:uid="{00000000-0005-0000-0000-000039890000}"/>
    <cellStyle name="40% - Accent4 4 2 3 2" xfId="45140" hidden="1" xr:uid="{00000000-0005-0000-0000-00003A890000}"/>
    <cellStyle name="40% - Accent4 4 2 3 2" xfId="45255" hidden="1" xr:uid="{00000000-0005-0000-0000-00003B890000}"/>
    <cellStyle name="40% - Accent4 4 2 3 2" xfId="45978" hidden="1" xr:uid="{00000000-0005-0000-0000-00003C890000}"/>
    <cellStyle name="40% - Accent4 4 2 3 2" xfId="46151" hidden="1" xr:uid="{00000000-0005-0000-0000-00003D890000}"/>
    <cellStyle name="40% - Accent4 4 2 3 2" xfId="46544" hidden="1" xr:uid="{00000000-0005-0000-0000-00003E890000}"/>
    <cellStyle name="40% - Accent4 4 2 3 2" xfId="46692" hidden="1" xr:uid="{00000000-0005-0000-0000-00003F890000}"/>
    <cellStyle name="40% - Accent4 4 2 3 2" xfId="47030" hidden="1" xr:uid="{00000000-0005-0000-0000-000040890000}"/>
    <cellStyle name="40% - Accent4 4 2 3 2" xfId="47367" hidden="1" xr:uid="{00000000-0005-0000-0000-000041890000}"/>
    <cellStyle name="40% - Accent4 4 2 3 2" xfId="47932" hidden="1" xr:uid="{00000000-0005-0000-0000-000042890000}"/>
    <cellStyle name="40% - Accent4 4 2 3 2" xfId="48047" hidden="1" xr:uid="{00000000-0005-0000-0000-000043890000}"/>
    <cellStyle name="40% - Accent4 4 2 3 2" xfId="48770" hidden="1" xr:uid="{00000000-0005-0000-0000-000044890000}"/>
    <cellStyle name="40% - Accent4 4 2 3 2" xfId="48943" hidden="1" xr:uid="{00000000-0005-0000-0000-000045890000}"/>
    <cellStyle name="40% - Accent4 4 2 3 2" xfId="49336" hidden="1" xr:uid="{00000000-0005-0000-0000-000046890000}"/>
    <cellStyle name="40% - Accent4 4 2 3 2" xfId="49484" hidden="1" xr:uid="{00000000-0005-0000-0000-000047890000}"/>
    <cellStyle name="40% - Accent4 4 2 3 2" xfId="49822" hidden="1" xr:uid="{00000000-0005-0000-0000-000048890000}"/>
    <cellStyle name="40% - Accent4 4 2 3 2" xfId="50159" hidden="1" xr:uid="{00000000-0005-0000-0000-000049890000}"/>
    <cellStyle name="40% - Accent4 4 2 4 2" xfId="656" hidden="1" xr:uid="{00000000-0005-0000-0000-00004A890000}"/>
    <cellStyle name="40% - Accent4 4 2 4 2" xfId="840" hidden="1" xr:uid="{00000000-0005-0000-0000-00004B890000}"/>
    <cellStyle name="40% - Accent4 4 2 4 2" xfId="2858" hidden="1" xr:uid="{00000000-0005-0000-0000-00004C890000}"/>
    <cellStyle name="40% - Accent4 4 2 4 2" xfId="3222" hidden="1" xr:uid="{00000000-0005-0000-0000-00004D890000}"/>
    <cellStyle name="40% - Accent4 4 2 4 2" xfId="4386" hidden="1" xr:uid="{00000000-0005-0000-0000-00004E890000}"/>
    <cellStyle name="40% - Accent4 4 2 4 2" xfId="4842" hidden="1" xr:uid="{00000000-0005-0000-0000-00004F890000}"/>
    <cellStyle name="40% - Accent4 4 2 4 2" xfId="5684" hidden="1" xr:uid="{00000000-0005-0000-0000-000050890000}"/>
    <cellStyle name="40% - Accent4 4 2 4 2" xfId="6696" hidden="1" xr:uid="{00000000-0005-0000-0000-000051890000}"/>
    <cellStyle name="40% - Accent4 4 2 4 2" xfId="8105" hidden="1" xr:uid="{00000000-0005-0000-0000-000052890000}"/>
    <cellStyle name="40% - Accent4 4 2 4 2" xfId="8220" hidden="1" xr:uid="{00000000-0005-0000-0000-000053890000}"/>
    <cellStyle name="40% - Accent4 4 2 4 2" xfId="8943" hidden="1" xr:uid="{00000000-0005-0000-0000-000054890000}"/>
    <cellStyle name="40% - Accent4 4 2 4 2" xfId="9116" hidden="1" xr:uid="{00000000-0005-0000-0000-000055890000}"/>
    <cellStyle name="40% - Accent4 4 2 4 2" xfId="9509" hidden="1" xr:uid="{00000000-0005-0000-0000-000056890000}"/>
    <cellStyle name="40% - Accent4 4 2 4 2" xfId="9657" hidden="1" xr:uid="{00000000-0005-0000-0000-000057890000}"/>
    <cellStyle name="40% - Accent4 4 2 4 2" xfId="9995" hidden="1" xr:uid="{00000000-0005-0000-0000-000058890000}"/>
    <cellStyle name="40% - Accent4 4 2 4 2" xfId="10332" hidden="1" xr:uid="{00000000-0005-0000-0000-000059890000}"/>
    <cellStyle name="40% - Accent4 4 2 4 2" xfId="10897" hidden="1" xr:uid="{00000000-0005-0000-0000-00005A890000}"/>
    <cellStyle name="40% - Accent4 4 2 4 2" xfId="11012" hidden="1" xr:uid="{00000000-0005-0000-0000-00005B890000}"/>
    <cellStyle name="40% - Accent4 4 2 4 2" xfId="11735" hidden="1" xr:uid="{00000000-0005-0000-0000-00005C890000}"/>
    <cellStyle name="40% - Accent4 4 2 4 2" xfId="11908" hidden="1" xr:uid="{00000000-0005-0000-0000-00005D890000}"/>
    <cellStyle name="40% - Accent4 4 2 4 2" xfId="12301" hidden="1" xr:uid="{00000000-0005-0000-0000-00005E890000}"/>
    <cellStyle name="40% - Accent4 4 2 4 2" xfId="12449" hidden="1" xr:uid="{00000000-0005-0000-0000-00005F890000}"/>
    <cellStyle name="40% - Accent4 4 2 4 2" xfId="12787" hidden="1" xr:uid="{00000000-0005-0000-0000-000060890000}"/>
    <cellStyle name="40% - Accent4 4 2 4 2" xfId="13124" hidden="1" xr:uid="{00000000-0005-0000-0000-000061890000}"/>
    <cellStyle name="40% - Accent4 4 2 4 2" xfId="7228" hidden="1" xr:uid="{00000000-0005-0000-0000-000062890000}"/>
    <cellStyle name="40% - Accent4 4 2 4 2" xfId="6857" hidden="1" xr:uid="{00000000-0005-0000-0000-000063890000}"/>
    <cellStyle name="40% - Accent4 4 2 4 2" xfId="4704" hidden="1" xr:uid="{00000000-0005-0000-0000-000064890000}"/>
    <cellStyle name="40% - Accent4 4 2 4 2" xfId="4172" hidden="1" xr:uid="{00000000-0005-0000-0000-000065890000}"/>
    <cellStyle name="40% - Accent4 4 2 4 2" xfId="3058" hidden="1" xr:uid="{00000000-0005-0000-0000-000066890000}"/>
    <cellStyle name="40% - Accent4 4 2 4 2" xfId="2591" hidden="1" xr:uid="{00000000-0005-0000-0000-000067890000}"/>
    <cellStyle name="40% - Accent4 4 2 4 2" xfId="1390" hidden="1" xr:uid="{00000000-0005-0000-0000-000068890000}"/>
    <cellStyle name="40% - Accent4 4 2 4 2" xfId="332" hidden="1" xr:uid="{00000000-0005-0000-0000-000069890000}"/>
    <cellStyle name="40% - Accent4 4 2 4 2" xfId="14260" hidden="1" xr:uid="{00000000-0005-0000-0000-00006A890000}"/>
    <cellStyle name="40% - Accent4 4 2 4 2" xfId="14375" hidden="1" xr:uid="{00000000-0005-0000-0000-00006B890000}"/>
    <cellStyle name="40% - Accent4 4 2 4 2" xfId="15098" hidden="1" xr:uid="{00000000-0005-0000-0000-00006C890000}"/>
    <cellStyle name="40% - Accent4 4 2 4 2" xfId="15271" hidden="1" xr:uid="{00000000-0005-0000-0000-00006D890000}"/>
    <cellStyle name="40% - Accent4 4 2 4 2" xfId="15664" hidden="1" xr:uid="{00000000-0005-0000-0000-00006E890000}"/>
    <cellStyle name="40% - Accent4 4 2 4 2" xfId="15812" hidden="1" xr:uid="{00000000-0005-0000-0000-00006F890000}"/>
    <cellStyle name="40% - Accent4 4 2 4 2" xfId="16150" hidden="1" xr:uid="{00000000-0005-0000-0000-000070890000}"/>
    <cellStyle name="40% - Accent4 4 2 4 2" xfId="16487" hidden="1" xr:uid="{00000000-0005-0000-0000-000071890000}"/>
    <cellStyle name="40% - Accent4 4 2 4 2" xfId="17052" hidden="1" xr:uid="{00000000-0005-0000-0000-000072890000}"/>
    <cellStyle name="40% - Accent4 4 2 4 2" xfId="17167" hidden="1" xr:uid="{00000000-0005-0000-0000-000073890000}"/>
    <cellStyle name="40% - Accent4 4 2 4 2" xfId="17890" hidden="1" xr:uid="{00000000-0005-0000-0000-000074890000}"/>
    <cellStyle name="40% - Accent4 4 2 4 2" xfId="18063" hidden="1" xr:uid="{00000000-0005-0000-0000-000075890000}"/>
    <cellStyle name="40% - Accent4 4 2 4 2" xfId="18456" hidden="1" xr:uid="{00000000-0005-0000-0000-000076890000}"/>
    <cellStyle name="40% - Accent4 4 2 4 2" xfId="18604" hidden="1" xr:uid="{00000000-0005-0000-0000-000077890000}"/>
    <cellStyle name="40% - Accent4 4 2 4 2" xfId="18942" hidden="1" xr:uid="{00000000-0005-0000-0000-000078890000}"/>
    <cellStyle name="40% - Accent4 4 2 4 2" xfId="19279" hidden="1" xr:uid="{00000000-0005-0000-0000-000079890000}"/>
    <cellStyle name="40% - Accent4 4 2 4 2" xfId="13491" hidden="1" xr:uid="{00000000-0005-0000-0000-00007A890000}"/>
    <cellStyle name="40% - Accent4 4 2 4 2" xfId="7653" hidden="1" xr:uid="{00000000-0005-0000-0000-00007B890000}"/>
    <cellStyle name="40% - Accent4 4 2 4 2" xfId="5158" hidden="1" xr:uid="{00000000-0005-0000-0000-00007C890000}"/>
    <cellStyle name="40% - Accent4 4 2 4 2" xfId="4514" hidden="1" xr:uid="{00000000-0005-0000-0000-00007D890000}"/>
    <cellStyle name="40% - Accent4 4 2 4 2" xfId="3292" hidden="1" xr:uid="{00000000-0005-0000-0000-00007E890000}"/>
    <cellStyle name="40% - Accent4 4 2 4 2" xfId="2722" hidden="1" xr:uid="{00000000-0005-0000-0000-00007F890000}"/>
    <cellStyle name="40% - Accent4 4 2 4 2" xfId="1567" hidden="1" xr:uid="{00000000-0005-0000-0000-000080890000}"/>
    <cellStyle name="40% - Accent4 4 2 4 2" xfId="461" hidden="1" xr:uid="{00000000-0005-0000-0000-000081890000}"/>
    <cellStyle name="40% - Accent4 4 2 4 2" xfId="19982" hidden="1" xr:uid="{00000000-0005-0000-0000-000082890000}"/>
    <cellStyle name="40% - Accent4 4 2 4 2" xfId="20097" hidden="1" xr:uid="{00000000-0005-0000-0000-000083890000}"/>
    <cellStyle name="40% - Accent4 4 2 4 2" xfId="20820" hidden="1" xr:uid="{00000000-0005-0000-0000-000084890000}"/>
    <cellStyle name="40% - Accent4 4 2 4 2" xfId="20993" hidden="1" xr:uid="{00000000-0005-0000-0000-000085890000}"/>
    <cellStyle name="40% - Accent4 4 2 4 2" xfId="21386" hidden="1" xr:uid="{00000000-0005-0000-0000-000086890000}"/>
    <cellStyle name="40% - Accent4 4 2 4 2" xfId="21534" hidden="1" xr:uid="{00000000-0005-0000-0000-000087890000}"/>
    <cellStyle name="40% - Accent4 4 2 4 2" xfId="21872" hidden="1" xr:uid="{00000000-0005-0000-0000-000088890000}"/>
    <cellStyle name="40% - Accent4 4 2 4 2" xfId="22209" hidden="1" xr:uid="{00000000-0005-0000-0000-000089890000}"/>
    <cellStyle name="40% - Accent4 4 2 4 2" xfId="22774" hidden="1" xr:uid="{00000000-0005-0000-0000-00008A890000}"/>
    <cellStyle name="40% - Accent4 4 2 4 2" xfId="22889" hidden="1" xr:uid="{00000000-0005-0000-0000-00008B890000}"/>
    <cellStyle name="40% - Accent4 4 2 4 2" xfId="23612" hidden="1" xr:uid="{00000000-0005-0000-0000-00008C890000}"/>
    <cellStyle name="40% - Accent4 4 2 4 2" xfId="23785" hidden="1" xr:uid="{00000000-0005-0000-0000-00008D890000}"/>
    <cellStyle name="40% - Accent4 4 2 4 2" xfId="24178" hidden="1" xr:uid="{00000000-0005-0000-0000-00008E890000}"/>
    <cellStyle name="40% - Accent4 4 2 4 2" xfId="24326" hidden="1" xr:uid="{00000000-0005-0000-0000-00008F890000}"/>
    <cellStyle name="40% - Accent4 4 2 4 2" xfId="24664" hidden="1" xr:uid="{00000000-0005-0000-0000-000090890000}"/>
    <cellStyle name="40% - Accent4 4 2 4 2" xfId="25001" hidden="1" xr:uid="{00000000-0005-0000-0000-000091890000}"/>
    <cellStyle name="40% - Accent4 4 2 4 2" xfId="25784" hidden="1" xr:uid="{00000000-0005-0000-0000-000092890000}"/>
    <cellStyle name="40% - Accent4 4 2 4 2" xfId="25968" hidden="1" xr:uid="{00000000-0005-0000-0000-000093890000}"/>
    <cellStyle name="40% - Accent4 4 2 4 2" xfId="27986" hidden="1" xr:uid="{00000000-0005-0000-0000-000094890000}"/>
    <cellStyle name="40% - Accent4 4 2 4 2" xfId="28350" hidden="1" xr:uid="{00000000-0005-0000-0000-000095890000}"/>
    <cellStyle name="40% - Accent4 4 2 4 2" xfId="29514" hidden="1" xr:uid="{00000000-0005-0000-0000-000096890000}"/>
    <cellStyle name="40% - Accent4 4 2 4 2" xfId="29970" hidden="1" xr:uid="{00000000-0005-0000-0000-000097890000}"/>
    <cellStyle name="40% - Accent4 4 2 4 2" xfId="30812" hidden="1" xr:uid="{00000000-0005-0000-0000-000098890000}"/>
    <cellStyle name="40% - Accent4 4 2 4 2" xfId="31824" hidden="1" xr:uid="{00000000-0005-0000-0000-000099890000}"/>
    <cellStyle name="40% - Accent4 4 2 4 2" xfId="33233" hidden="1" xr:uid="{00000000-0005-0000-0000-00009A890000}"/>
    <cellStyle name="40% - Accent4 4 2 4 2" xfId="33348" hidden="1" xr:uid="{00000000-0005-0000-0000-00009B890000}"/>
    <cellStyle name="40% - Accent4 4 2 4 2" xfId="34071" hidden="1" xr:uid="{00000000-0005-0000-0000-00009C890000}"/>
    <cellStyle name="40% - Accent4 4 2 4 2" xfId="34244" hidden="1" xr:uid="{00000000-0005-0000-0000-00009D890000}"/>
    <cellStyle name="40% - Accent4 4 2 4 2" xfId="34637" hidden="1" xr:uid="{00000000-0005-0000-0000-00009E890000}"/>
    <cellStyle name="40% - Accent4 4 2 4 2" xfId="34785" hidden="1" xr:uid="{00000000-0005-0000-0000-00009F890000}"/>
    <cellStyle name="40% - Accent4 4 2 4 2" xfId="35123" hidden="1" xr:uid="{00000000-0005-0000-0000-0000A0890000}"/>
    <cellStyle name="40% - Accent4 4 2 4 2" xfId="35460" hidden="1" xr:uid="{00000000-0005-0000-0000-0000A1890000}"/>
    <cellStyle name="40% - Accent4 4 2 4 2" xfId="36025" hidden="1" xr:uid="{00000000-0005-0000-0000-0000A2890000}"/>
    <cellStyle name="40% - Accent4 4 2 4 2" xfId="36140" hidden="1" xr:uid="{00000000-0005-0000-0000-0000A3890000}"/>
    <cellStyle name="40% - Accent4 4 2 4 2" xfId="36863" hidden="1" xr:uid="{00000000-0005-0000-0000-0000A4890000}"/>
    <cellStyle name="40% - Accent4 4 2 4 2" xfId="37036" hidden="1" xr:uid="{00000000-0005-0000-0000-0000A5890000}"/>
    <cellStyle name="40% - Accent4 4 2 4 2" xfId="37429" hidden="1" xr:uid="{00000000-0005-0000-0000-0000A6890000}"/>
    <cellStyle name="40% - Accent4 4 2 4 2" xfId="37577" hidden="1" xr:uid="{00000000-0005-0000-0000-0000A7890000}"/>
    <cellStyle name="40% - Accent4 4 2 4 2" xfId="37915" hidden="1" xr:uid="{00000000-0005-0000-0000-0000A8890000}"/>
    <cellStyle name="40% - Accent4 4 2 4 2" xfId="38252" hidden="1" xr:uid="{00000000-0005-0000-0000-0000A9890000}"/>
    <cellStyle name="40% - Accent4 4 2 4 2" xfId="32356" hidden="1" xr:uid="{00000000-0005-0000-0000-0000AA890000}"/>
    <cellStyle name="40% - Accent4 4 2 4 2" xfId="31985" hidden="1" xr:uid="{00000000-0005-0000-0000-0000AB890000}"/>
    <cellStyle name="40% - Accent4 4 2 4 2" xfId="29832" hidden="1" xr:uid="{00000000-0005-0000-0000-0000AC890000}"/>
    <cellStyle name="40% - Accent4 4 2 4 2" xfId="29300" hidden="1" xr:uid="{00000000-0005-0000-0000-0000AD890000}"/>
    <cellStyle name="40% - Accent4 4 2 4 2" xfId="28186" hidden="1" xr:uid="{00000000-0005-0000-0000-0000AE890000}"/>
    <cellStyle name="40% - Accent4 4 2 4 2" xfId="27719" hidden="1" xr:uid="{00000000-0005-0000-0000-0000AF890000}"/>
    <cellStyle name="40% - Accent4 4 2 4 2" xfId="26518" hidden="1" xr:uid="{00000000-0005-0000-0000-0000B0890000}"/>
    <cellStyle name="40% - Accent4 4 2 4 2" xfId="25460" hidden="1" xr:uid="{00000000-0005-0000-0000-0000B1890000}"/>
    <cellStyle name="40% - Accent4 4 2 4 2" xfId="39388" hidden="1" xr:uid="{00000000-0005-0000-0000-0000B2890000}"/>
    <cellStyle name="40% - Accent4 4 2 4 2" xfId="39503" hidden="1" xr:uid="{00000000-0005-0000-0000-0000B3890000}"/>
    <cellStyle name="40% - Accent4 4 2 4 2" xfId="40226" hidden="1" xr:uid="{00000000-0005-0000-0000-0000B4890000}"/>
    <cellStyle name="40% - Accent4 4 2 4 2" xfId="40399" hidden="1" xr:uid="{00000000-0005-0000-0000-0000B5890000}"/>
    <cellStyle name="40% - Accent4 4 2 4 2" xfId="40792" hidden="1" xr:uid="{00000000-0005-0000-0000-0000B6890000}"/>
    <cellStyle name="40% - Accent4 4 2 4 2" xfId="40940" hidden="1" xr:uid="{00000000-0005-0000-0000-0000B7890000}"/>
    <cellStyle name="40% - Accent4 4 2 4 2" xfId="41278" hidden="1" xr:uid="{00000000-0005-0000-0000-0000B8890000}"/>
    <cellStyle name="40% - Accent4 4 2 4 2" xfId="41615" hidden="1" xr:uid="{00000000-0005-0000-0000-0000B9890000}"/>
    <cellStyle name="40% - Accent4 4 2 4 2" xfId="42180" hidden="1" xr:uid="{00000000-0005-0000-0000-0000BA890000}"/>
    <cellStyle name="40% - Accent4 4 2 4 2" xfId="42295" hidden="1" xr:uid="{00000000-0005-0000-0000-0000BB890000}"/>
    <cellStyle name="40% - Accent4 4 2 4 2" xfId="43018" hidden="1" xr:uid="{00000000-0005-0000-0000-0000BC890000}"/>
    <cellStyle name="40% - Accent4 4 2 4 2" xfId="43191" hidden="1" xr:uid="{00000000-0005-0000-0000-0000BD890000}"/>
    <cellStyle name="40% - Accent4 4 2 4 2" xfId="43584" hidden="1" xr:uid="{00000000-0005-0000-0000-0000BE890000}"/>
    <cellStyle name="40% - Accent4 4 2 4 2" xfId="43732" hidden="1" xr:uid="{00000000-0005-0000-0000-0000BF890000}"/>
    <cellStyle name="40% - Accent4 4 2 4 2" xfId="44070" hidden="1" xr:uid="{00000000-0005-0000-0000-0000C0890000}"/>
    <cellStyle name="40% - Accent4 4 2 4 2" xfId="44407" hidden="1" xr:uid="{00000000-0005-0000-0000-0000C1890000}"/>
    <cellStyle name="40% - Accent4 4 2 4 2" xfId="38619" hidden="1" xr:uid="{00000000-0005-0000-0000-0000C2890000}"/>
    <cellStyle name="40% - Accent4 4 2 4 2" xfId="32781" hidden="1" xr:uid="{00000000-0005-0000-0000-0000C3890000}"/>
    <cellStyle name="40% - Accent4 4 2 4 2" xfId="30286" hidden="1" xr:uid="{00000000-0005-0000-0000-0000C4890000}"/>
    <cellStyle name="40% - Accent4 4 2 4 2" xfId="29642" hidden="1" xr:uid="{00000000-0005-0000-0000-0000C5890000}"/>
    <cellStyle name="40% - Accent4 4 2 4 2" xfId="28420" hidden="1" xr:uid="{00000000-0005-0000-0000-0000C6890000}"/>
    <cellStyle name="40% - Accent4 4 2 4 2" xfId="27850" hidden="1" xr:uid="{00000000-0005-0000-0000-0000C7890000}"/>
    <cellStyle name="40% - Accent4 4 2 4 2" xfId="26695" hidden="1" xr:uid="{00000000-0005-0000-0000-0000C8890000}"/>
    <cellStyle name="40% - Accent4 4 2 4 2" xfId="25589" hidden="1" xr:uid="{00000000-0005-0000-0000-0000C9890000}"/>
    <cellStyle name="40% - Accent4 4 2 4 2" xfId="45110" hidden="1" xr:uid="{00000000-0005-0000-0000-0000CA890000}"/>
    <cellStyle name="40% - Accent4 4 2 4 2" xfId="45225" hidden="1" xr:uid="{00000000-0005-0000-0000-0000CB890000}"/>
    <cellStyle name="40% - Accent4 4 2 4 2" xfId="45948" hidden="1" xr:uid="{00000000-0005-0000-0000-0000CC890000}"/>
    <cellStyle name="40% - Accent4 4 2 4 2" xfId="46121" hidden="1" xr:uid="{00000000-0005-0000-0000-0000CD890000}"/>
    <cellStyle name="40% - Accent4 4 2 4 2" xfId="46514" hidden="1" xr:uid="{00000000-0005-0000-0000-0000CE890000}"/>
    <cellStyle name="40% - Accent4 4 2 4 2" xfId="46662" hidden="1" xr:uid="{00000000-0005-0000-0000-0000CF890000}"/>
    <cellStyle name="40% - Accent4 4 2 4 2" xfId="47000" hidden="1" xr:uid="{00000000-0005-0000-0000-0000D0890000}"/>
    <cellStyle name="40% - Accent4 4 2 4 2" xfId="47337" hidden="1" xr:uid="{00000000-0005-0000-0000-0000D1890000}"/>
    <cellStyle name="40% - Accent4 4 2 4 2" xfId="47902" hidden="1" xr:uid="{00000000-0005-0000-0000-0000D2890000}"/>
    <cellStyle name="40% - Accent4 4 2 4 2" xfId="48017" hidden="1" xr:uid="{00000000-0005-0000-0000-0000D3890000}"/>
    <cellStyle name="40% - Accent4 4 2 4 2" xfId="48740" hidden="1" xr:uid="{00000000-0005-0000-0000-0000D4890000}"/>
    <cellStyle name="40% - Accent4 4 2 4 2" xfId="48913" hidden="1" xr:uid="{00000000-0005-0000-0000-0000D5890000}"/>
    <cellStyle name="40% - Accent4 4 2 4 2" xfId="49306" hidden="1" xr:uid="{00000000-0005-0000-0000-0000D6890000}"/>
    <cellStyle name="40% - Accent4 4 2 4 2" xfId="49454" hidden="1" xr:uid="{00000000-0005-0000-0000-0000D7890000}"/>
    <cellStyle name="40% - Accent4 4 2 4 2" xfId="49792" hidden="1" xr:uid="{00000000-0005-0000-0000-0000D8890000}"/>
    <cellStyle name="40% - Accent4 4 2 4 2" xfId="50129" hidden="1" xr:uid="{00000000-0005-0000-0000-0000D9890000}"/>
    <cellStyle name="40% - Accent4 4 3 3 2" xfId="655" hidden="1" xr:uid="{00000000-0005-0000-0000-0000DA890000}"/>
    <cellStyle name="40% - Accent4 4 3 3 2" xfId="839" hidden="1" xr:uid="{00000000-0005-0000-0000-0000DB890000}"/>
    <cellStyle name="40% - Accent4 4 3 3 2" xfId="2857" hidden="1" xr:uid="{00000000-0005-0000-0000-0000DC890000}"/>
    <cellStyle name="40% - Accent4 4 3 3 2" xfId="3221" hidden="1" xr:uid="{00000000-0005-0000-0000-0000DD890000}"/>
    <cellStyle name="40% - Accent4 4 3 3 2" xfId="4385" hidden="1" xr:uid="{00000000-0005-0000-0000-0000DE890000}"/>
    <cellStyle name="40% - Accent4 4 3 3 2" xfId="4841" hidden="1" xr:uid="{00000000-0005-0000-0000-0000DF890000}"/>
    <cellStyle name="40% - Accent4 4 3 3 2" xfId="5683" hidden="1" xr:uid="{00000000-0005-0000-0000-0000E0890000}"/>
    <cellStyle name="40% - Accent4 4 3 3 2" xfId="6695" hidden="1" xr:uid="{00000000-0005-0000-0000-0000E1890000}"/>
    <cellStyle name="40% - Accent4 4 3 3 2" xfId="8104" hidden="1" xr:uid="{00000000-0005-0000-0000-0000E2890000}"/>
    <cellStyle name="40% - Accent4 4 3 3 2" xfId="8219" hidden="1" xr:uid="{00000000-0005-0000-0000-0000E3890000}"/>
    <cellStyle name="40% - Accent4 4 3 3 2" xfId="8942" hidden="1" xr:uid="{00000000-0005-0000-0000-0000E4890000}"/>
    <cellStyle name="40% - Accent4 4 3 3 2" xfId="9115" hidden="1" xr:uid="{00000000-0005-0000-0000-0000E5890000}"/>
    <cellStyle name="40% - Accent4 4 3 3 2" xfId="9508" hidden="1" xr:uid="{00000000-0005-0000-0000-0000E6890000}"/>
    <cellStyle name="40% - Accent4 4 3 3 2" xfId="9656" hidden="1" xr:uid="{00000000-0005-0000-0000-0000E7890000}"/>
    <cellStyle name="40% - Accent4 4 3 3 2" xfId="9994" hidden="1" xr:uid="{00000000-0005-0000-0000-0000E8890000}"/>
    <cellStyle name="40% - Accent4 4 3 3 2" xfId="10331" hidden="1" xr:uid="{00000000-0005-0000-0000-0000E9890000}"/>
    <cellStyle name="40% - Accent4 4 3 3 2" xfId="10896" hidden="1" xr:uid="{00000000-0005-0000-0000-0000EA890000}"/>
    <cellStyle name="40% - Accent4 4 3 3 2" xfId="11011" hidden="1" xr:uid="{00000000-0005-0000-0000-0000EB890000}"/>
    <cellStyle name="40% - Accent4 4 3 3 2" xfId="11734" hidden="1" xr:uid="{00000000-0005-0000-0000-0000EC890000}"/>
    <cellStyle name="40% - Accent4 4 3 3 2" xfId="11907" hidden="1" xr:uid="{00000000-0005-0000-0000-0000ED890000}"/>
    <cellStyle name="40% - Accent4 4 3 3 2" xfId="12300" hidden="1" xr:uid="{00000000-0005-0000-0000-0000EE890000}"/>
    <cellStyle name="40% - Accent4 4 3 3 2" xfId="12448" hidden="1" xr:uid="{00000000-0005-0000-0000-0000EF890000}"/>
    <cellStyle name="40% - Accent4 4 3 3 2" xfId="12786" hidden="1" xr:uid="{00000000-0005-0000-0000-0000F0890000}"/>
    <cellStyle name="40% - Accent4 4 3 3 2" xfId="13123" hidden="1" xr:uid="{00000000-0005-0000-0000-0000F1890000}"/>
    <cellStyle name="40% - Accent4 4 3 3 2" xfId="7229" hidden="1" xr:uid="{00000000-0005-0000-0000-0000F2890000}"/>
    <cellStyle name="40% - Accent4 4 3 3 2" xfId="6858" hidden="1" xr:uid="{00000000-0005-0000-0000-0000F3890000}"/>
    <cellStyle name="40% - Accent4 4 3 3 2" xfId="4705" hidden="1" xr:uid="{00000000-0005-0000-0000-0000F4890000}"/>
    <cellStyle name="40% - Accent4 4 3 3 2" xfId="4173" hidden="1" xr:uid="{00000000-0005-0000-0000-0000F5890000}"/>
    <cellStyle name="40% - Accent4 4 3 3 2" xfId="3059" hidden="1" xr:uid="{00000000-0005-0000-0000-0000F6890000}"/>
    <cellStyle name="40% - Accent4 4 3 3 2" xfId="2592" hidden="1" xr:uid="{00000000-0005-0000-0000-0000F7890000}"/>
    <cellStyle name="40% - Accent4 4 3 3 2" xfId="1391" hidden="1" xr:uid="{00000000-0005-0000-0000-0000F8890000}"/>
    <cellStyle name="40% - Accent4 4 3 3 2" xfId="333" hidden="1" xr:uid="{00000000-0005-0000-0000-0000F9890000}"/>
    <cellStyle name="40% - Accent4 4 3 3 2" xfId="14259" hidden="1" xr:uid="{00000000-0005-0000-0000-0000FA890000}"/>
    <cellStyle name="40% - Accent4 4 3 3 2" xfId="14374" hidden="1" xr:uid="{00000000-0005-0000-0000-0000FB890000}"/>
    <cellStyle name="40% - Accent4 4 3 3 2" xfId="15097" hidden="1" xr:uid="{00000000-0005-0000-0000-0000FC890000}"/>
    <cellStyle name="40% - Accent4 4 3 3 2" xfId="15270" hidden="1" xr:uid="{00000000-0005-0000-0000-0000FD890000}"/>
    <cellStyle name="40% - Accent4 4 3 3 2" xfId="15663" hidden="1" xr:uid="{00000000-0005-0000-0000-0000FE890000}"/>
    <cellStyle name="40% - Accent4 4 3 3 2" xfId="15811" hidden="1" xr:uid="{00000000-0005-0000-0000-0000FF890000}"/>
    <cellStyle name="40% - Accent4 4 3 3 2" xfId="16149" hidden="1" xr:uid="{00000000-0005-0000-0000-0000008A0000}"/>
    <cellStyle name="40% - Accent4 4 3 3 2" xfId="16486" hidden="1" xr:uid="{00000000-0005-0000-0000-0000018A0000}"/>
    <cellStyle name="40% - Accent4 4 3 3 2" xfId="17051" hidden="1" xr:uid="{00000000-0005-0000-0000-0000028A0000}"/>
    <cellStyle name="40% - Accent4 4 3 3 2" xfId="17166" hidden="1" xr:uid="{00000000-0005-0000-0000-0000038A0000}"/>
    <cellStyle name="40% - Accent4 4 3 3 2" xfId="17889" hidden="1" xr:uid="{00000000-0005-0000-0000-0000048A0000}"/>
    <cellStyle name="40% - Accent4 4 3 3 2" xfId="18062" hidden="1" xr:uid="{00000000-0005-0000-0000-0000058A0000}"/>
    <cellStyle name="40% - Accent4 4 3 3 2" xfId="18455" hidden="1" xr:uid="{00000000-0005-0000-0000-0000068A0000}"/>
    <cellStyle name="40% - Accent4 4 3 3 2" xfId="18603" hidden="1" xr:uid="{00000000-0005-0000-0000-0000078A0000}"/>
    <cellStyle name="40% - Accent4 4 3 3 2" xfId="18941" hidden="1" xr:uid="{00000000-0005-0000-0000-0000088A0000}"/>
    <cellStyle name="40% - Accent4 4 3 3 2" xfId="19278" hidden="1" xr:uid="{00000000-0005-0000-0000-0000098A0000}"/>
    <cellStyle name="40% - Accent4 4 3 3 2" xfId="13492" hidden="1" xr:uid="{00000000-0005-0000-0000-00000A8A0000}"/>
    <cellStyle name="40% - Accent4 4 3 3 2" xfId="7654" hidden="1" xr:uid="{00000000-0005-0000-0000-00000B8A0000}"/>
    <cellStyle name="40% - Accent4 4 3 3 2" xfId="5159" hidden="1" xr:uid="{00000000-0005-0000-0000-00000C8A0000}"/>
    <cellStyle name="40% - Accent4 4 3 3 2" xfId="4515" hidden="1" xr:uid="{00000000-0005-0000-0000-00000D8A0000}"/>
    <cellStyle name="40% - Accent4 4 3 3 2" xfId="3293" hidden="1" xr:uid="{00000000-0005-0000-0000-00000E8A0000}"/>
    <cellStyle name="40% - Accent4 4 3 3 2" xfId="2724" hidden="1" xr:uid="{00000000-0005-0000-0000-00000F8A0000}"/>
    <cellStyle name="40% - Accent4 4 3 3 2" xfId="1568" hidden="1" xr:uid="{00000000-0005-0000-0000-0000108A0000}"/>
    <cellStyle name="40% - Accent4 4 3 3 2" xfId="462" hidden="1" xr:uid="{00000000-0005-0000-0000-0000118A0000}"/>
    <cellStyle name="40% - Accent4 4 3 3 2" xfId="19981" hidden="1" xr:uid="{00000000-0005-0000-0000-0000128A0000}"/>
    <cellStyle name="40% - Accent4 4 3 3 2" xfId="20096" hidden="1" xr:uid="{00000000-0005-0000-0000-0000138A0000}"/>
    <cellStyle name="40% - Accent4 4 3 3 2" xfId="20819" hidden="1" xr:uid="{00000000-0005-0000-0000-0000148A0000}"/>
    <cellStyle name="40% - Accent4 4 3 3 2" xfId="20992" hidden="1" xr:uid="{00000000-0005-0000-0000-0000158A0000}"/>
    <cellStyle name="40% - Accent4 4 3 3 2" xfId="21385" hidden="1" xr:uid="{00000000-0005-0000-0000-0000168A0000}"/>
    <cellStyle name="40% - Accent4 4 3 3 2" xfId="21533" hidden="1" xr:uid="{00000000-0005-0000-0000-0000178A0000}"/>
    <cellStyle name="40% - Accent4 4 3 3 2" xfId="21871" hidden="1" xr:uid="{00000000-0005-0000-0000-0000188A0000}"/>
    <cellStyle name="40% - Accent4 4 3 3 2" xfId="22208" hidden="1" xr:uid="{00000000-0005-0000-0000-0000198A0000}"/>
    <cellStyle name="40% - Accent4 4 3 3 2" xfId="22773" hidden="1" xr:uid="{00000000-0005-0000-0000-00001A8A0000}"/>
    <cellStyle name="40% - Accent4 4 3 3 2" xfId="22888" hidden="1" xr:uid="{00000000-0005-0000-0000-00001B8A0000}"/>
    <cellStyle name="40% - Accent4 4 3 3 2" xfId="23611" hidden="1" xr:uid="{00000000-0005-0000-0000-00001C8A0000}"/>
    <cellStyle name="40% - Accent4 4 3 3 2" xfId="23784" hidden="1" xr:uid="{00000000-0005-0000-0000-00001D8A0000}"/>
    <cellStyle name="40% - Accent4 4 3 3 2" xfId="24177" hidden="1" xr:uid="{00000000-0005-0000-0000-00001E8A0000}"/>
    <cellStyle name="40% - Accent4 4 3 3 2" xfId="24325" hidden="1" xr:uid="{00000000-0005-0000-0000-00001F8A0000}"/>
    <cellStyle name="40% - Accent4 4 3 3 2" xfId="24663" hidden="1" xr:uid="{00000000-0005-0000-0000-0000208A0000}"/>
    <cellStyle name="40% - Accent4 4 3 3 2" xfId="25000" hidden="1" xr:uid="{00000000-0005-0000-0000-0000218A0000}"/>
    <cellStyle name="40% - Accent4 4 3 3 2" xfId="25783" hidden="1" xr:uid="{00000000-0005-0000-0000-0000228A0000}"/>
    <cellStyle name="40% - Accent4 4 3 3 2" xfId="25967" hidden="1" xr:uid="{00000000-0005-0000-0000-0000238A0000}"/>
    <cellStyle name="40% - Accent4 4 3 3 2" xfId="27985" hidden="1" xr:uid="{00000000-0005-0000-0000-0000248A0000}"/>
    <cellStyle name="40% - Accent4 4 3 3 2" xfId="28349" hidden="1" xr:uid="{00000000-0005-0000-0000-0000258A0000}"/>
    <cellStyle name="40% - Accent4 4 3 3 2" xfId="29513" hidden="1" xr:uid="{00000000-0005-0000-0000-0000268A0000}"/>
    <cellStyle name="40% - Accent4 4 3 3 2" xfId="29969" hidden="1" xr:uid="{00000000-0005-0000-0000-0000278A0000}"/>
    <cellStyle name="40% - Accent4 4 3 3 2" xfId="30811" hidden="1" xr:uid="{00000000-0005-0000-0000-0000288A0000}"/>
    <cellStyle name="40% - Accent4 4 3 3 2" xfId="31823" hidden="1" xr:uid="{00000000-0005-0000-0000-0000298A0000}"/>
    <cellStyle name="40% - Accent4 4 3 3 2" xfId="33232" hidden="1" xr:uid="{00000000-0005-0000-0000-00002A8A0000}"/>
    <cellStyle name="40% - Accent4 4 3 3 2" xfId="33347" hidden="1" xr:uid="{00000000-0005-0000-0000-00002B8A0000}"/>
    <cellStyle name="40% - Accent4 4 3 3 2" xfId="34070" hidden="1" xr:uid="{00000000-0005-0000-0000-00002C8A0000}"/>
    <cellStyle name="40% - Accent4 4 3 3 2" xfId="34243" hidden="1" xr:uid="{00000000-0005-0000-0000-00002D8A0000}"/>
    <cellStyle name="40% - Accent4 4 3 3 2" xfId="34636" hidden="1" xr:uid="{00000000-0005-0000-0000-00002E8A0000}"/>
    <cellStyle name="40% - Accent4 4 3 3 2" xfId="34784" hidden="1" xr:uid="{00000000-0005-0000-0000-00002F8A0000}"/>
    <cellStyle name="40% - Accent4 4 3 3 2" xfId="35122" hidden="1" xr:uid="{00000000-0005-0000-0000-0000308A0000}"/>
    <cellStyle name="40% - Accent4 4 3 3 2" xfId="35459" hidden="1" xr:uid="{00000000-0005-0000-0000-0000318A0000}"/>
    <cellStyle name="40% - Accent4 4 3 3 2" xfId="36024" hidden="1" xr:uid="{00000000-0005-0000-0000-0000328A0000}"/>
    <cellStyle name="40% - Accent4 4 3 3 2" xfId="36139" hidden="1" xr:uid="{00000000-0005-0000-0000-0000338A0000}"/>
    <cellStyle name="40% - Accent4 4 3 3 2" xfId="36862" hidden="1" xr:uid="{00000000-0005-0000-0000-0000348A0000}"/>
    <cellStyle name="40% - Accent4 4 3 3 2" xfId="37035" hidden="1" xr:uid="{00000000-0005-0000-0000-0000358A0000}"/>
    <cellStyle name="40% - Accent4 4 3 3 2" xfId="37428" hidden="1" xr:uid="{00000000-0005-0000-0000-0000368A0000}"/>
    <cellStyle name="40% - Accent4 4 3 3 2" xfId="37576" hidden="1" xr:uid="{00000000-0005-0000-0000-0000378A0000}"/>
    <cellStyle name="40% - Accent4 4 3 3 2" xfId="37914" hidden="1" xr:uid="{00000000-0005-0000-0000-0000388A0000}"/>
    <cellStyle name="40% - Accent4 4 3 3 2" xfId="38251" hidden="1" xr:uid="{00000000-0005-0000-0000-0000398A0000}"/>
    <cellStyle name="40% - Accent4 4 3 3 2" xfId="32357" hidden="1" xr:uid="{00000000-0005-0000-0000-00003A8A0000}"/>
    <cellStyle name="40% - Accent4 4 3 3 2" xfId="31986" hidden="1" xr:uid="{00000000-0005-0000-0000-00003B8A0000}"/>
    <cellStyle name="40% - Accent4 4 3 3 2" xfId="29833" hidden="1" xr:uid="{00000000-0005-0000-0000-00003C8A0000}"/>
    <cellStyle name="40% - Accent4 4 3 3 2" xfId="29301" hidden="1" xr:uid="{00000000-0005-0000-0000-00003D8A0000}"/>
    <cellStyle name="40% - Accent4 4 3 3 2" xfId="28187" hidden="1" xr:uid="{00000000-0005-0000-0000-00003E8A0000}"/>
    <cellStyle name="40% - Accent4 4 3 3 2" xfId="27720" hidden="1" xr:uid="{00000000-0005-0000-0000-00003F8A0000}"/>
    <cellStyle name="40% - Accent4 4 3 3 2" xfId="26519" hidden="1" xr:uid="{00000000-0005-0000-0000-0000408A0000}"/>
    <cellStyle name="40% - Accent4 4 3 3 2" xfId="25461" hidden="1" xr:uid="{00000000-0005-0000-0000-0000418A0000}"/>
    <cellStyle name="40% - Accent4 4 3 3 2" xfId="39387" hidden="1" xr:uid="{00000000-0005-0000-0000-0000428A0000}"/>
    <cellStyle name="40% - Accent4 4 3 3 2" xfId="39502" hidden="1" xr:uid="{00000000-0005-0000-0000-0000438A0000}"/>
    <cellStyle name="40% - Accent4 4 3 3 2" xfId="40225" hidden="1" xr:uid="{00000000-0005-0000-0000-0000448A0000}"/>
    <cellStyle name="40% - Accent4 4 3 3 2" xfId="40398" hidden="1" xr:uid="{00000000-0005-0000-0000-0000458A0000}"/>
    <cellStyle name="40% - Accent4 4 3 3 2" xfId="40791" hidden="1" xr:uid="{00000000-0005-0000-0000-0000468A0000}"/>
    <cellStyle name="40% - Accent4 4 3 3 2" xfId="40939" hidden="1" xr:uid="{00000000-0005-0000-0000-0000478A0000}"/>
    <cellStyle name="40% - Accent4 4 3 3 2" xfId="41277" hidden="1" xr:uid="{00000000-0005-0000-0000-0000488A0000}"/>
    <cellStyle name="40% - Accent4 4 3 3 2" xfId="41614" hidden="1" xr:uid="{00000000-0005-0000-0000-0000498A0000}"/>
    <cellStyle name="40% - Accent4 4 3 3 2" xfId="42179" hidden="1" xr:uid="{00000000-0005-0000-0000-00004A8A0000}"/>
    <cellStyle name="40% - Accent4 4 3 3 2" xfId="42294" hidden="1" xr:uid="{00000000-0005-0000-0000-00004B8A0000}"/>
    <cellStyle name="40% - Accent4 4 3 3 2" xfId="43017" hidden="1" xr:uid="{00000000-0005-0000-0000-00004C8A0000}"/>
    <cellStyle name="40% - Accent4 4 3 3 2" xfId="43190" hidden="1" xr:uid="{00000000-0005-0000-0000-00004D8A0000}"/>
    <cellStyle name="40% - Accent4 4 3 3 2" xfId="43583" hidden="1" xr:uid="{00000000-0005-0000-0000-00004E8A0000}"/>
    <cellStyle name="40% - Accent4 4 3 3 2" xfId="43731" hidden="1" xr:uid="{00000000-0005-0000-0000-00004F8A0000}"/>
    <cellStyle name="40% - Accent4 4 3 3 2" xfId="44069" hidden="1" xr:uid="{00000000-0005-0000-0000-0000508A0000}"/>
    <cellStyle name="40% - Accent4 4 3 3 2" xfId="44406" hidden="1" xr:uid="{00000000-0005-0000-0000-0000518A0000}"/>
    <cellStyle name="40% - Accent4 4 3 3 2" xfId="38620" hidden="1" xr:uid="{00000000-0005-0000-0000-0000528A0000}"/>
    <cellStyle name="40% - Accent4 4 3 3 2" xfId="32782" hidden="1" xr:uid="{00000000-0005-0000-0000-0000538A0000}"/>
    <cellStyle name="40% - Accent4 4 3 3 2" xfId="30287" hidden="1" xr:uid="{00000000-0005-0000-0000-0000548A0000}"/>
    <cellStyle name="40% - Accent4 4 3 3 2" xfId="29643" hidden="1" xr:uid="{00000000-0005-0000-0000-0000558A0000}"/>
    <cellStyle name="40% - Accent4 4 3 3 2" xfId="28421" hidden="1" xr:uid="{00000000-0005-0000-0000-0000568A0000}"/>
    <cellStyle name="40% - Accent4 4 3 3 2" xfId="27852" hidden="1" xr:uid="{00000000-0005-0000-0000-0000578A0000}"/>
    <cellStyle name="40% - Accent4 4 3 3 2" xfId="26696" hidden="1" xr:uid="{00000000-0005-0000-0000-0000588A0000}"/>
    <cellStyle name="40% - Accent4 4 3 3 2" xfId="25590" hidden="1" xr:uid="{00000000-0005-0000-0000-0000598A0000}"/>
    <cellStyle name="40% - Accent4 4 3 3 2" xfId="45109" hidden="1" xr:uid="{00000000-0005-0000-0000-00005A8A0000}"/>
    <cellStyle name="40% - Accent4 4 3 3 2" xfId="45224" hidden="1" xr:uid="{00000000-0005-0000-0000-00005B8A0000}"/>
    <cellStyle name="40% - Accent4 4 3 3 2" xfId="45947" hidden="1" xr:uid="{00000000-0005-0000-0000-00005C8A0000}"/>
    <cellStyle name="40% - Accent4 4 3 3 2" xfId="46120" hidden="1" xr:uid="{00000000-0005-0000-0000-00005D8A0000}"/>
    <cellStyle name="40% - Accent4 4 3 3 2" xfId="46513" hidden="1" xr:uid="{00000000-0005-0000-0000-00005E8A0000}"/>
    <cellStyle name="40% - Accent4 4 3 3 2" xfId="46661" hidden="1" xr:uid="{00000000-0005-0000-0000-00005F8A0000}"/>
    <cellStyle name="40% - Accent4 4 3 3 2" xfId="46999" hidden="1" xr:uid="{00000000-0005-0000-0000-0000608A0000}"/>
    <cellStyle name="40% - Accent4 4 3 3 2" xfId="47336" hidden="1" xr:uid="{00000000-0005-0000-0000-0000618A0000}"/>
    <cellStyle name="40% - Accent4 4 3 3 2" xfId="47901" hidden="1" xr:uid="{00000000-0005-0000-0000-0000628A0000}"/>
    <cellStyle name="40% - Accent4 4 3 3 2" xfId="48016" hidden="1" xr:uid="{00000000-0005-0000-0000-0000638A0000}"/>
    <cellStyle name="40% - Accent4 4 3 3 2" xfId="48739" hidden="1" xr:uid="{00000000-0005-0000-0000-0000648A0000}"/>
    <cellStyle name="40% - Accent4 4 3 3 2" xfId="48912" hidden="1" xr:uid="{00000000-0005-0000-0000-0000658A0000}"/>
    <cellStyle name="40% - Accent4 4 3 3 2" xfId="49305" hidden="1" xr:uid="{00000000-0005-0000-0000-0000668A0000}"/>
    <cellStyle name="40% - Accent4 4 3 3 2" xfId="49453" hidden="1" xr:uid="{00000000-0005-0000-0000-0000678A0000}"/>
    <cellStyle name="40% - Accent4 4 3 3 2" xfId="49791" hidden="1" xr:uid="{00000000-0005-0000-0000-0000688A0000}"/>
    <cellStyle name="40% - Accent4 4 3 3 2" xfId="50128" hidden="1" xr:uid="{00000000-0005-0000-0000-0000698A0000}"/>
    <cellStyle name="40% - Accent4 5 2" xfId="614" hidden="1" xr:uid="{00000000-0005-0000-0000-00006A8A0000}"/>
    <cellStyle name="40% - Accent4 5 2" xfId="798" hidden="1" xr:uid="{00000000-0005-0000-0000-00006B8A0000}"/>
    <cellStyle name="40% - Accent4 5 2" xfId="2816" hidden="1" xr:uid="{00000000-0005-0000-0000-00006C8A0000}"/>
    <cellStyle name="40% - Accent4 5 2" xfId="3180" hidden="1" xr:uid="{00000000-0005-0000-0000-00006D8A0000}"/>
    <cellStyle name="40% - Accent4 5 2" xfId="4344" hidden="1" xr:uid="{00000000-0005-0000-0000-00006E8A0000}"/>
    <cellStyle name="40% - Accent4 5 2" xfId="4800" hidden="1" xr:uid="{00000000-0005-0000-0000-00006F8A0000}"/>
    <cellStyle name="40% - Accent4 5 2" xfId="5642" hidden="1" xr:uid="{00000000-0005-0000-0000-0000708A0000}"/>
    <cellStyle name="40% - Accent4 5 2" xfId="6654" hidden="1" xr:uid="{00000000-0005-0000-0000-0000718A0000}"/>
    <cellStyle name="40% - Accent4 5 2" xfId="8063" hidden="1" xr:uid="{00000000-0005-0000-0000-0000728A0000}"/>
    <cellStyle name="40% - Accent4 5 2" xfId="8178" hidden="1" xr:uid="{00000000-0005-0000-0000-0000738A0000}"/>
    <cellStyle name="40% - Accent4 5 2" xfId="8901" hidden="1" xr:uid="{00000000-0005-0000-0000-0000748A0000}"/>
    <cellStyle name="40% - Accent4 5 2" xfId="9074" hidden="1" xr:uid="{00000000-0005-0000-0000-0000758A0000}"/>
    <cellStyle name="40% - Accent4 5 2" xfId="9467" hidden="1" xr:uid="{00000000-0005-0000-0000-0000768A0000}"/>
    <cellStyle name="40% - Accent4 5 2" xfId="9615" hidden="1" xr:uid="{00000000-0005-0000-0000-0000778A0000}"/>
    <cellStyle name="40% - Accent4 5 2" xfId="9953" hidden="1" xr:uid="{00000000-0005-0000-0000-0000788A0000}"/>
    <cellStyle name="40% - Accent4 5 2" xfId="10290" hidden="1" xr:uid="{00000000-0005-0000-0000-0000798A0000}"/>
    <cellStyle name="40% - Accent4 5 2" xfId="10855" hidden="1" xr:uid="{00000000-0005-0000-0000-00007A8A0000}"/>
    <cellStyle name="40% - Accent4 5 2" xfId="10970" hidden="1" xr:uid="{00000000-0005-0000-0000-00007B8A0000}"/>
    <cellStyle name="40% - Accent4 5 2" xfId="11693" hidden="1" xr:uid="{00000000-0005-0000-0000-00007C8A0000}"/>
    <cellStyle name="40% - Accent4 5 2" xfId="11866" hidden="1" xr:uid="{00000000-0005-0000-0000-00007D8A0000}"/>
    <cellStyle name="40% - Accent4 5 2" xfId="12259" hidden="1" xr:uid="{00000000-0005-0000-0000-00007E8A0000}"/>
    <cellStyle name="40% - Accent4 5 2" xfId="12407" hidden="1" xr:uid="{00000000-0005-0000-0000-00007F8A0000}"/>
    <cellStyle name="40% - Accent4 5 2" xfId="12745" hidden="1" xr:uid="{00000000-0005-0000-0000-0000808A0000}"/>
    <cellStyle name="40% - Accent4 5 2" xfId="13082" hidden="1" xr:uid="{00000000-0005-0000-0000-0000818A0000}"/>
    <cellStyle name="40% - Accent4 5 2" xfId="7271" hidden="1" xr:uid="{00000000-0005-0000-0000-0000828A0000}"/>
    <cellStyle name="40% - Accent4 5 2" xfId="6899" hidden="1" xr:uid="{00000000-0005-0000-0000-0000838A0000}"/>
    <cellStyle name="40% - Accent4 5 2" xfId="4747" hidden="1" xr:uid="{00000000-0005-0000-0000-0000848A0000}"/>
    <cellStyle name="40% - Accent4 5 2" xfId="4214" hidden="1" xr:uid="{00000000-0005-0000-0000-0000858A0000}"/>
    <cellStyle name="40% - Accent4 5 2" xfId="3102" hidden="1" xr:uid="{00000000-0005-0000-0000-0000868A0000}"/>
    <cellStyle name="40% - Accent4 5 2" xfId="2633" hidden="1" xr:uid="{00000000-0005-0000-0000-0000878A0000}"/>
    <cellStyle name="40% - Accent4 5 2" xfId="1441" hidden="1" xr:uid="{00000000-0005-0000-0000-0000888A0000}"/>
    <cellStyle name="40% - Accent4 5 2" xfId="393" hidden="1" xr:uid="{00000000-0005-0000-0000-0000898A0000}"/>
    <cellStyle name="40% - Accent4 5 2" xfId="14218" hidden="1" xr:uid="{00000000-0005-0000-0000-00008A8A0000}"/>
    <cellStyle name="40% - Accent4 5 2" xfId="14333" hidden="1" xr:uid="{00000000-0005-0000-0000-00008B8A0000}"/>
    <cellStyle name="40% - Accent4 5 2" xfId="15056" hidden="1" xr:uid="{00000000-0005-0000-0000-00008C8A0000}"/>
    <cellStyle name="40% - Accent4 5 2" xfId="15229" hidden="1" xr:uid="{00000000-0005-0000-0000-00008D8A0000}"/>
    <cellStyle name="40% - Accent4 5 2" xfId="15622" hidden="1" xr:uid="{00000000-0005-0000-0000-00008E8A0000}"/>
    <cellStyle name="40% - Accent4 5 2" xfId="15770" hidden="1" xr:uid="{00000000-0005-0000-0000-00008F8A0000}"/>
    <cellStyle name="40% - Accent4 5 2" xfId="16108" hidden="1" xr:uid="{00000000-0005-0000-0000-0000908A0000}"/>
    <cellStyle name="40% - Accent4 5 2" xfId="16445" hidden="1" xr:uid="{00000000-0005-0000-0000-0000918A0000}"/>
    <cellStyle name="40% - Accent4 5 2" xfId="17010" hidden="1" xr:uid="{00000000-0005-0000-0000-0000928A0000}"/>
    <cellStyle name="40% - Accent4 5 2" xfId="17125" hidden="1" xr:uid="{00000000-0005-0000-0000-0000938A0000}"/>
    <cellStyle name="40% - Accent4 5 2" xfId="17848" hidden="1" xr:uid="{00000000-0005-0000-0000-0000948A0000}"/>
    <cellStyle name="40% - Accent4 5 2" xfId="18021" hidden="1" xr:uid="{00000000-0005-0000-0000-0000958A0000}"/>
    <cellStyle name="40% - Accent4 5 2" xfId="18414" hidden="1" xr:uid="{00000000-0005-0000-0000-0000968A0000}"/>
    <cellStyle name="40% - Accent4 5 2" xfId="18562" hidden="1" xr:uid="{00000000-0005-0000-0000-0000978A0000}"/>
    <cellStyle name="40% - Accent4 5 2" xfId="18900" hidden="1" xr:uid="{00000000-0005-0000-0000-0000988A0000}"/>
    <cellStyle name="40% - Accent4 5 2" xfId="19237" hidden="1" xr:uid="{00000000-0005-0000-0000-0000998A0000}"/>
    <cellStyle name="40% - Accent4 5 2" xfId="13534" hidden="1" xr:uid="{00000000-0005-0000-0000-00009A8A0000}"/>
    <cellStyle name="40% - Accent4 5 2" xfId="7695" hidden="1" xr:uid="{00000000-0005-0000-0000-00009B8A0000}"/>
    <cellStyle name="40% - Accent4 5 2" xfId="5206" hidden="1" xr:uid="{00000000-0005-0000-0000-00009C8A0000}"/>
    <cellStyle name="40% - Accent4 5 2" xfId="4566" hidden="1" xr:uid="{00000000-0005-0000-0000-00009D8A0000}"/>
    <cellStyle name="40% - Accent4 5 2" xfId="3334" hidden="1" xr:uid="{00000000-0005-0000-0000-00009E8A0000}"/>
    <cellStyle name="40% - Accent4 5 2" xfId="2767" hidden="1" xr:uid="{00000000-0005-0000-0000-00009F8A0000}"/>
    <cellStyle name="40% - Accent4 5 2" xfId="1612" hidden="1" xr:uid="{00000000-0005-0000-0000-0000A08A0000}"/>
    <cellStyle name="40% - Accent4 5 2" xfId="509" hidden="1" xr:uid="{00000000-0005-0000-0000-0000A18A0000}"/>
    <cellStyle name="40% - Accent4 5 2" xfId="19940" hidden="1" xr:uid="{00000000-0005-0000-0000-0000A28A0000}"/>
    <cellStyle name="40% - Accent4 5 2" xfId="20055" hidden="1" xr:uid="{00000000-0005-0000-0000-0000A38A0000}"/>
    <cellStyle name="40% - Accent4 5 2" xfId="20778" hidden="1" xr:uid="{00000000-0005-0000-0000-0000A48A0000}"/>
    <cellStyle name="40% - Accent4 5 2" xfId="20951" hidden="1" xr:uid="{00000000-0005-0000-0000-0000A58A0000}"/>
    <cellStyle name="40% - Accent4 5 2" xfId="21344" hidden="1" xr:uid="{00000000-0005-0000-0000-0000A68A0000}"/>
    <cellStyle name="40% - Accent4 5 2" xfId="21492" hidden="1" xr:uid="{00000000-0005-0000-0000-0000A78A0000}"/>
    <cellStyle name="40% - Accent4 5 2" xfId="21830" hidden="1" xr:uid="{00000000-0005-0000-0000-0000A88A0000}"/>
    <cellStyle name="40% - Accent4 5 2" xfId="22167" hidden="1" xr:uid="{00000000-0005-0000-0000-0000A98A0000}"/>
    <cellStyle name="40% - Accent4 5 2" xfId="22732" hidden="1" xr:uid="{00000000-0005-0000-0000-0000AA8A0000}"/>
    <cellStyle name="40% - Accent4 5 2" xfId="22847" hidden="1" xr:uid="{00000000-0005-0000-0000-0000AB8A0000}"/>
    <cellStyle name="40% - Accent4 5 2" xfId="23570" hidden="1" xr:uid="{00000000-0005-0000-0000-0000AC8A0000}"/>
    <cellStyle name="40% - Accent4 5 2" xfId="23743" hidden="1" xr:uid="{00000000-0005-0000-0000-0000AD8A0000}"/>
    <cellStyle name="40% - Accent4 5 2" xfId="24136" hidden="1" xr:uid="{00000000-0005-0000-0000-0000AE8A0000}"/>
    <cellStyle name="40% - Accent4 5 2" xfId="24284" hidden="1" xr:uid="{00000000-0005-0000-0000-0000AF8A0000}"/>
    <cellStyle name="40% - Accent4 5 2" xfId="24622" hidden="1" xr:uid="{00000000-0005-0000-0000-0000B08A0000}"/>
    <cellStyle name="40% - Accent4 5 2" xfId="24959" hidden="1" xr:uid="{00000000-0005-0000-0000-0000B18A0000}"/>
    <cellStyle name="40% - Accent4 5 2" xfId="25742" hidden="1" xr:uid="{00000000-0005-0000-0000-0000B28A0000}"/>
    <cellStyle name="40% - Accent4 5 2" xfId="25926" hidden="1" xr:uid="{00000000-0005-0000-0000-0000B38A0000}"/>
    <cellStyle name="40% - Accent4 5 2" xfId="27944" hidden="1" xr:uid="{00000000-0005-0000-0000-0000B48A0000}"/>
    <cellStyle name="40% - Accent4 5 2" xfId="28308" hidden="1" xr:uid="{00000000-0005-0000-0000-0000B58A0000}"/>
    <cellStyle name="40% - Accent4 5 2" xfId="29472" hidden="1" xr:uid="{00000000-0005-0000-0000-0000B68A0000}"/>
    <cellStyle name="40% - Accent4 5 2" xfId="29928" hidden="1" xr:uid="{00000000-0005-0000-0000-0000B78A0000}"/>
    <cellStyle name="40% - Accent4 5 2" xfId="30770" hidden="1" xr:uid="{00000000-0005-0000-0000-0000B88A0000}"/>
    <cellStyle name="40% - Accent4 5 2" xfId="31782" hidden="1" xr:uid="{00000000-0005-0000-0000-0000B98A0000}"/>
    <cellStyle name="40% - Accent4 5 2" xfId="33191" hidden="1" xr:uid="{00000000-0005-0000-0000-0000BA8A0000}"/>
    <cellStyle name="40% - Accent4 5 2" xfId="33306" hidden="1" xr:uid="{00000000-0005-0000-0000-0000BB8A0000}"/>
    <cellStyle name="40% - Accent4 5 2" xfId="34029" hidden="1" xr:uid="{00000000-0005-0000-0000-0000BC8A0000}"/>
    <cellStyle name="40% - Accent4 5 2" xfId="34202" hidden="1" xr:uid="{00000000-0005-0000-0000-0000BD8A0000}"/>
    <cellStyle name="40% - Accent4 5 2" xfId="34595" hidden="1" xr:uid="{00000000-0005-0000-0000-0000BE8A0000}"/>
    <cellStyle name="40% - Accent4 5 2" xfId="34743" hidden="1" xr:uid="{00000000-0005-0000-0000-0000BF8A0000}"/>
    <cellStyle name="40% - Accent4 5 2" xfId="35081" hidden="1" xr:uid="{00000000-0005-0000-0000-0000C08A0000}"/>
    <cellStyle name="40% - Accent4 5 2" xfId="35418" hidden="1" xr:uid="{00000000-0005-0000-0000-0000C18A0000}"/>
    <cellStyle name="40% - Accent4 5 2" xfId="35983" hidden="1" xr:uid="{00000000-0005-0000-0000-0000C28A0000}"/>
    <cellStyle name="40% - Accent4 5 2" xfId="36098" hidden="1" xr:uid="{00000000-0005-0000-0000-0000C38A0000}"/>
    <cellStyle name="40% - Accent4 5 2" xfId="36821" hidden="1" xr:uid="{00000000-0005-0000-0000-0000C48A0000}"/>
    <cellStyle name="40% - Accent4 5 2" xfId="36994" hidden="1" xr:uid="{00000000-0005-0000-0000-0000C58A0000}"/>
    <cellStyle name="40% - Accent4 5 2" xfId="37387" hidden="1" xr:uid="{00000000-0005-0000-0000-0000C68A0000}"/>
    <cellStyle name="40% - Accent4 5 2" xfId="37535" hidden="1" xr:uid="{00000000-0005-0000-0000-0000C78A0000}"/>
    <cellStyle name="40% - Accent4 5 2" xfId="37873" hidden="1" xr:uid="{00000000-0005-0000-0000-0000C88A0000}"/>
    <cellStyle name="40% - Accent4 5 2" xfId="38210" hidden="1" xr:uid="{00000000-0005-0000-0000-0000C98A0000}"/>
    <cellStyle name="40% - Accent4 5 2" xfId="32399" hidden="1" xr:uid="{00000000-0005-0000-0000-0000CA8A0000}"/>
    <cellStyle name="40% - Accent4 5 2" xfId="32027" hidden="1" xr:uid="{00000000-0005-0000-0000-0000CB8A0000}"/>
    <cellStyle name="40% - Accent4 5 2" xfId="29875" hidden="1" xr:uid="{00000000-0005-0000-0000-0000CC8A0000}"/>
    <cellStyle name="40% - Accent4 5 2" xfId="29342" hidden="1" xr:uid="{00000000-0005-0000-0000-0000CD8A0000}"/>
    <cellStyle name="40% - Accent4 5 2" xfId="28230" hidden="1" xr:uid="{00000000-0005-0000-0000-0000CE8A0000}"/>
    <cellStyle name="40% - Accent4 5 2" xfId="27761" hidden="1" xr:uid="{00000000-0005-0000-0000-0000CF8A0000}"/>
    <cellStyle name="40% - Accent4 5 2" xfId="26569" hidden="1" xr:uid="{00000000-0005-0000-0000-0000D08A0000}"/>
    <cellStyle name="40% - Accent4 5 2" xfId="25521" hidden="1" xr:uid="{00000000-0005-0000-0000-0000D18A0000}"/>
    <cellStyle name="40% - Accent4 5 2" xfId="39346" hidden="1" xr:uid="{00000000-0005-0000-0000-0000D28A0000}"/>
    <cellStyle name="40% - Accent4 5 2" xfId="39461" hidden="1" xr:uid="{00000000-0005-0000-0000-0000D38A0000}"/>
    <cellStyle name="40% - Accent4 5 2" xfId="40184" hidden="1" xr:uid="{00000000-0005-0000-0000-0000D48A0000}"/>
    <cellStyle name="40% - Accent4 5 2" xfId="40357" hidden="1" xr:uid="{00000000-0005-0000-0000-0000D58A0000}"/>
    <cellStyle name="40% - Accent4 5 2" xfId="40750" hidden="1" xr:uid="{00000000-0005-0000-0000-0000D68A0000}"/>
    <cellStyle name="40% - Accent4 5 2" xfId="40898" hidden="1" xr:uid="{00000000-0005-0000-0000-0000D78A0000}"/>
    <cellStyle name="40% - Accent4 5 2" xfId="41236" hidden="1" xr:uid="{00000000-0005-0000-0000-0000D88A0000}"/>
    <cellStyle name="40% - Accent4 5 2" xfId="41573" hidden="1" xr:uid="{00000000-0005-0000-0000-0000D98A0000}"/>
    <cellStyle name="40% - Accent4 5 2" xfId="42138" hidden="1" xr:uid="{00000000-0005-0000-0000-0000DA8A0000}"/>
    <cellStyle name="40% - Accent4 5 2" xfId="42253" hidden="1" xr:uid="{00000000-0005-0000-0000-0000DB8A0000}"/>
    <cellStyle name="40% - Accent4 5 2" xfId="42976" hidden="1" xr:uid="{00000000-0005-0000-0000-0000DC8A0000}"/>
    <cellStyle name="40% - Accent4 5 2" xfId="43149" hidden="1" xr:uid="{00000000-0005-0000-0000-0000DD8A0000}"/>
    <cellStyle name="40% - Accent4 5 2" xfId="43542" hidden="1" xr:uid="{00000000-0005-0000-0000-0000DE8A0000}"/>
    <cellStyle name="40% - Accent4 5 2" xfId="43690" hidden="1" xr:uid="{00000000-0005-0000-0000-0000DF8A0000}"/>
    <cellStyle name="40% - Accent4 5 2" xfId="44028" hidden="1" xr:uid="{00000000-0005-0000-0000-0000E08A0000}"/>
    <cellStyle name="40% - Accent4 5 2" xfId="44365" hidden="1" xr:uid="{00000000-0005-0000-0000-0000E18A0000}"/>
    <cellStyle name="40% - Accent4 5 2" xfId="38662" hidden="1" xr:uid="{00000000-0005-0000-0000-0000E28A0000}"/>
    <cellStyle name="40% - Accent4 5 2" xfId="32823" hidden="1" xr:uid="{00000000-0005-0000-0000-0000E38A0000}"/>
    <cellStyle name="40% - Accent4 5 2" xfId="30334" hidden="1" xr:uid="{00000000-0005-0000-0000-0000E48A0000}"/>
    <cellStyle name="40% - Accent4 5 2" xfId="29694" hidden="1" xr:uid="{00000000-0005-0000-0000-0000E58A0000}"/>
    <cellStyle name="40% - Accent4 5 2" xfId="28462" hidden="1" xr:uid="{00000000-0005-0000-0000-0000E68A0000}"/>
    <cellStyle name="40% - Accent4 5 2" xfId="27895" hidden="1" xr:uid="{00000000-0005-0000-0000-0000E78A0000}"/>
    <cellStyle name="40% - Accent4 5 2" xfId="26740" hidden="1" xr:uid="{00000000-0005-0000-0000-0000E88A0000}"/>
    <cellStyle name="40% - Accent4 5 2" xfId="25637" hidden="1" xr:uid="{00000000-0005-0000-0000-0000E98A0000}"/>
    <cellStyle name="40% - Accent4 5 2" xfId="45068" hidden="1" xr:uid="{00000000-0005-0000-0000-0000EA8A0000}"/>
    <cellStyle name="40% - Accent4 5 2" xfId="45183" hidden="1" xr:uid="{00000000-0005-0000-0000-0000EB8A0000}"/>
    <cellStyle name="40% - Accent4 5 2" xfId="45906" hidden="1" xr:uid="{00000000-0005-0000-0000-0000EC8A0000}"/>
    <cellStyle name="40% - Accent4 5 2" xfId="46079" hidden="1" xr:uid="{00000000-0005-0000-0000-0000ED8A0000}"/>
    <cellStyle name="40% - Accent4 5 2" xfId="46472" hidden="1" xr:uid="{00000000-0005-0000-0000-0000EE8A0000}"/>
    <cellStyle name="40% - Accent4 5 2" xfId="46620" hidden="1" xr:uid="{00000000-0005-0000-0000-0000EF8A0000}"/>
    <cellStyle name="40% - Accent4 5 2" xfId="46958" hidden="1" xr:uid="{00000000-0005-0000-0000-0000F08A0000}"/>
    <cellStyle name="40% - Accent4 5 2" xfId="47295" hidden="1" xr:uid="{00000000-0005-0000-0000-0000F18A0000}"/>
    <cellStyle name="40% - Accent4 5 2" xfId="47860" hidden="1" xr:uid="{00000000-0005-0000-0000-0000F28A0000}"/>
    <cellStyle name="40% - Accent4 5 2" xfId="47975" hidden="1" xr:uid="{00000000-0005-0000-0000-0000F38A0000}"/>
    <cellStyle name="40% - Accent4 5 2" xfId="48698" hidden="1" xr:uid="{00000000-0005-0000-0000-0000F48A0000}"/>
    <cellStyle name="40% - Accent4 5 2" xfId="48871" hidden="1" xr:uid="{00000000-0005-0000-0000-0000F58A0000}"/>
    <cellStyle name="40% - Accent4 5 2" xfId="49264" hidden="1" xr:uid="{00000000-0005-0000-0000-0000F68A0000}"/>
    <cellStyle name="40% - Accent4 5 2" xfId="49412" hidden="1" xr:uid="{00000000-0005-0000-0000-0000F78A0000}"/>
    <cellStyle name="40% - Accent4 5 2" xfId="49750" hidden="1" xr:uid="{00000000-0005-0000-0000-0000F88A0000}"/>
    <cellStyle name="40% - Accent4 5 2" xfId="50087" hidden="1" xr:uid="{00000000-0005-0000-0000-0000F98A0000}"/>
    <cellStyle name="40% - Accent4 7" xfId="84" hidden="1" xr:uid="{00000000-0005-0000-0000-0000FA8A0000}"/>
    <cellStyle name="40% - Accent4 7" xfId="179" hidden="1" xr:uid="{00000000-0005-0000-0000-0000FB8A0000}"/>
    <cellStyle name="40% - Accent4 7" xfId="258" hidden="1" xr:uid="{00000000-0005-0000-0000-0000FC8A0000}"/>
    <cellStyle name="40% - Accent4 7" xfId="532" hidden="1" xr:uid="{00000000-0005-0000-0000-0000FD8A0000}"/>
    <cellStyle name="40% - Accent4 7" xfId="1889" hidden="1" xr:uid="{00000000-0005-0000-0000-0000FE8A0000}"/>
    <cellStyle name="40% - Accent4 7" xfId="2026" hidden="1" xr:uid="{00000000-0005-0000-0000-0000FF8A0000}"/>
    <cellStyle name="40% - Accent4 7" xfId="2188" hidden="1" xr:uid="{00000000-0005-0000-0000-0000008B0000}"/>
    <cellStyle name="40% - Accent4 7" xfId="1646" hidden="1" xr:uid="{00000000-0005-0000-0000-0000018B0000}"/>
    <cellStyle name="40% - Accent4 7" xfId="2516" hidden="1" xr:uid="{00000000-0005-0000-0000-0000028B0000}"/>
    <cellStyle name="40% - Accent4 7" xfId="1657" hidden="1" xr:uid="{00000000-0005-0000-0000-0000038B0000}"/>
    <cellStyle name="40% - Accent4 7" xfId="1319" hidden="1" xr:uid="{00000000-0005-0000-0000-0000048B0000}"/>
    <cellStyle name="40% - Accent4 7" xfId="3577" hidden="1" xr:uid="{00000000-0005-0000-0000-0000058B0000}"/>
    <cellStyle name="40% - Accent4 7" xfId="3729" hidden="1" xr:uid="{00000000-0005-0000-0000-0000068B0000}"/>
    <cellStyle name="40% - Accent4 7" xfId="1701" hidden="1" xr:uid="{00000000-0005-0000-0000-0000078B0000}"/>
    <cellStyle name="40% - Accent4 7" xfId="3959" hidden="1" xr:uid="{00000000-0005-0000-0000-0000088B0000}"/>
    <cellStyle name="40% - Accent4 7" xfId="2969" hidden="1" xr:uid="{00000000-0005-0000-0000-0000098B0000}"/>
    <cellStyle name="40% - Accent4 7" xfId="1471" hidden="1" xr:uid="{00000000-0005-0000-0000-00000A8B0000}"/>
    <cellStyle name="40% - Accent4 7" xfId="5047" hidden="1" xr:uid="{00000000-0005-0000-0000-00000B8B0000}"/>
    <cellStyle name="40% - Accent4 7" xfId="5238" hidden="1" xr:uid="{00000000-0005-0000-0000-00000C8B0000}"/>
    <cellStyle name="40% - Accent4 7" xfId="3916" hidden="1" xr:uid="{00000000-0005-0000-0000-00000D8B0000}"/>
    <cellStyle name="40% - Accent4 7" xfId="6081" hidden="1" xr:uid="{00000000-0005-0000-0000-00000E8B0000}"/>
    <cellStyle name="40% - Accent4 7" xfId="6257" hidden="1" xr:uid="{00000000-0005-0000-0000-00000F8B0000}"/>
    <cellStyle name="40% - Accent4 7" xfId="3001" hidden="1" xr:uid="{00000000-0005-0000-0000-0000108B0000}"/>
    <cellStyle name="40% - Accent4 7" xfId="7062" hidden="1" xr:uid="{00000000-0005-0000-0000-0000118B0000}"/>
    <cellStyle name="40% - Accent4 7" xfId="7740" hidden="1" xr:uid="{00000000-0005-0000-0000-0000128B0000}"/>
    <cellStyle name="40% - Accent4 7" xfId="7831" hidden="1" xr:uid="{00000000-0005-0000-0000-0000138B0000}"/>
    <cellStyle name="40% - Accent4 7" xfId="7908" hidden="1" xr:uid="{00000000-0005-0000-0000-0000148B0000}"/>
    <cellStyle name="40% - Accent4 7" xfId="7986" hidden="1" xr:uid="{00000000-0005-0000-0000-0000158B0000}"/>
    <cellStyle name="40% - Accent4 7" xfId="8570" hidden="1" xr:uid="{00000000-0005-0000-0000-0000168B0000}"/>
    <cellStyle name="40% - Accent4 7" xfId="8647" hidden="1" xr:uid="{00000000-0005-0000-0000-0000178B0000}"/>
    <cellStyle name="40% - Accent4 7" xfId="8726" hidden="1" xr:uid="{00000000-0005-0000-0000-0000188B0000}"/>
    <cellStyle name="40% - Accent4 7" xfId="8418" hidden="1" xr:uid="{00000000-0005-0000-0000-0000198B0000}"/>
    <cellStyle name="40% - Accent4 7" xfId="8835" hidden="1" xr:uid="{00000000-0005-0000-0000-00001A8B0000}"/>
    <cellStyle name="40% - Accent4 7" xfId="8428" hidden="1" xr:uid="{00000000-0005-0000-0000-00001B8B0000}"/>
    <cellStyle name="40% - Accent4 7" xfId="8299" hidden="1" xr:uid="{00000000-0005-0000-0000-00001C8B0000}"/>
    <cellStyle name="40% - Accent4 7" xfId="9242" hidden="1" xr:uid="{00000000-0005-0000-0000-00001D8B0000}"/>
    <cellStyle name="40% - Accent4 7" xfId="9320" hidden="1" xr:uid="{00000000-0005-0000-0000-00001E8B0000}"/>
    <cellStyle name="40% - Accent4 7" xfId="8464" hidden="1" xr:uid="{00000000-0005-0000-0000-00001F8B0000}"/>
    <cellStyle name="40% - Accent4 7" xfId="9415" hidden="1" xr:uid="{00000000-0005-0000-0000-0000208B0000}"/>
    <cellStyle name="40% - Accent4 7" xfId="9000" hidden="1" xr:uid="{00000000-0005-0000-0000-0000218B0000}"/>
    <cellStyle name="40% - Accent4 7" xfId="8349" hidden="1" xr:uid="{00000000-0005-0000-0000-0000228B0000}"/>
    <cellStyle name="40% - Accent4 7" xfId="9774" hidden="1" xr:uid="{00000000-0005-0000-0000-0000238B0000}"/>
    <cellStyle name="40% - Accent4 7" xfId="9852" hidden="1" xr:uid="{00000000-0005-0000-0000-0000248B0000}"/>
    <cellStyle name="40% - Accent4 7" xfId="9403" hidden="1" xr:uid="{00000000-0005-0000-0000-0000258B0000}"/>
    <cellStyle name="40% - Accent4 7" xfId="10111" hidden="1" xr:uid="{00000000-0005-0000-0000-0000268B0000}"/>
    <cellStyle name="40% - Accent4 7" xfId="10189" hidden="1" xr:uid="{00000000-0005-0000-0000-0000278B0000}"/>
    <cellStyle name="40% - Accent4 7" xfId="9021" hidden="1" xr:uid="{00000000-0005-0000-0000-0000288B0000}"/>
    <cellStyle name="40% - Accent4 7" xfId="10448" hidden="1" xr:uid="{00000000-0005-0000-0000-0000298B0000}"/>
    <cellStyle name="40% - Accent4 7" xfId="10532" hidden="1" xr:uid="{00000000-0005-0000-0000-00002A8B0000}"/>
    <cellStyle name="40% - Accent4 7" xfId="10623" hidden="1" xr:uid="{00000000-0005-0000-0000-00002B8B0000}"/>
    <cellStyle name="40% - Accent4 7" xfId="10700" hidden="1" xr:uid="{00000000-0005-0000-0000-00002C8B0000}"/>
    <cellStyle name="40% - Accent4 7" xfId="10778" hidden="1" xr:uid="{00000000-0005-0000-0000-00002D8B0000}"/>
    <cellStyle name="40% - Accent4 7" xfId="11362" hidden="1" xr:uid="{00000000-0005-0000-0000-00002E8B0000}"/>
    <cellStyle name="40% - Accent4 7" xfId="11439" hidden="1" xr:uid="{00000000-0005-0000-0000-00002F8B0000}"/>
    <cellStyle name="40% - Accent4 7" xfId="11518" hidden="1" xr:uid="{00000000-0005-0000-0000-0000308B0000}"/>
    <cellStyle name="40% - Accent4 7" xfId="11210" hidden="1" xr:uid="{00000000-0005-0000-0000-0000318B0000}"/>
    <cellStyle name="40% - Accent4 7" xfId="11627" hidden="1" xr:uid="{00000000-0005-0000-0000-0000328B0000}"/>
    <cellStyle name="40% - Accent4 7" xfId="11220" hidden="1" xr:uid="{00000000-0005-0000-0000-0000338B0000}"/>
    <cellStyle name="40% - Accent4 7" xfId="11091" hidden="1" xr:uid="{00000000-0005-0000-0000-0000348B0000}"/>
    <cellStyle name="40% - Accent4 7" xfId="12034" hidden="1" xr:uid="{00000000-0005-0000-0000-0000358B0000}"/>
    <cellStyle name="40% - Accent4 7" xfId="12112" hidden="1" xr:uid="{00000000-0005-0000-0000-0000368B0000}"/>
    <cellStyle name="40% - Accent4 7" xfId="11256" hidden="1" xr:uid="{00000000-0005-0000-0000-0000378B0000}"/>
    <cellStyle name="40% - Accent4 7" xfId="12207" hidden="1" xr:uid="{00000000-0005-0000-0000-0000388B0000}"/>
    <cellStyle name="40% - Accent4 7" xfId="11792" hidden="1" xr:uid="{00000000-0005-0000-0000-0000398B0000}"/>
    <cellStyle name="40% - Accent4 7" xfId="11141" hidden="1" xr:uid="{00000000-0005-0000-0000-00003A8B0000}"/>
    <cellStyle name="40% - Accent4 7" xfId="12566" hidden="1" xr:uid="{00000000-0005-0000-0000-00003B8B0000}"/>
    <cellStyle name="40% - Accent4 7" xfId="12644" hidden="1" xr:uid="{00000000-0005-0000-0000-00003C8B0000}"/>
    <cellStyle name="40% - Accent4 7" xfId="12195" hidden="1" xr:uid="{00000000-0005-0000-0000-00003D8B0000}"/>
    <cellStyle name="40% - Accent4 7" xfId="12903" hidden="1" xr:uid="{00000000-0005-0000-0000-00003E8B0000}"/>
    <cellStyle name="40% - Accent4 7" xfId="12981" hidden="1" xr:uid="{00000000-0005-0000-0000-00003F8B0000}"/>
    <cellStyle name="40% - Accent4 7" xfId="11813" hidden="1" xr:uid="{00000000-0005-0000-0000-0000408B0000}"/>
    <cellStyle name="40% - Accent4 7" xfId="13240" hidden="1" xr:uid="{00000000-0005-0000-0000-0000418B0000}"/>
    <cellStyle name="40% - Accent4 7" xfId="7607" hidden="1" xr:uid="{00000000-0005-0000-0000-0000428B0000}"/>
    <cellStyle name="40% - Accent4 7" xfId="7516" hidden="1" xr:uid="{00000000-0005-0000-0000-0000438B0000}"/>
    <cellStyle name="40% - Accent4 7" xfId="7437" hidden="1" xr:uid="{00000000-0005-0000-0000-0000448B0000}"/>
    <cellStyle name="40% - Accent4 7" xfId="7353" hidden="1" xr:uid="{00000000-0005-0000-0000-0000458B0000}"/>
    <cellStyle name="40% - Accent4 7" xfId="5585" hidden="1" xr:uid="{00000000-0005-0000-0000-0000468B0000}"/>
    <cellStyle name="40% - Accent4 7" xfId="5496" hidden="1" xr:uid="{00000000-0005-0000-0000-0000478B0000}"/>
    <cellStyle name="40% - Accent4 7" xfId="5404" hidden="1" xr:uid="{00000000-0005-0000-0000-0000488B0000}"/>
    <cellStyle name="40% - Accent4 7" xfId="6028" hidden="1" xr:uid="{00000000-0005-0000-0000-0000498B0000}"/>
    <cellStyle name="40% - Accent4 7" xfId="5041" hidden="1" xr:uid="{00000000-0005-0000-0000-00004A8B0000}"/>
    <cellStyle name="40% - Accent4 7" xfId="5949" hidden="1" xr:uid="{00000000-0005-0000-0000-00004B8B0000}"/>
    <cellStyle name="40% - Accent4 7" xfId="6478" hidden="1" xr:uid="{00000000-0005-0000-0000-00004C8B0000}"/>
    <cellStyle name="40% - Accent4 7" xfId="3759" hidden="1" xr:uid="{00000000-0005-0000-0000-00004D8B0000}"/>
    <cellStyle name="40% - Accent4 7" xfId="3571" hidden="1" xr:uid="{00000000-0005-0000-0000-00004E8B0000}"/>
    <cellStyle name="40% - Accent4 7" xfId="5865" hidden="1" xr:uid="{00000000-0005-0000-0000-00004F8B0000}"/>
    <cellStyle name="40% - Accent4 7" xfId="3385" hidden="1" xr:uid="{00000000-0005-0000-0000-0000508B0000}"/>
    <cellStyle name="40% - Accent4 7" xfId="4504" hidden="1" xr:uid="{00000000-0005-0000-0000-0000518B0000}"/>
    <cellStyle name="40% - Accent4 7" xfId="6328" hidden="1" xr:uid="{00000000-0005-0000-0000-0000528B0000}"/>
    <cellStyle name="40% - Accent4 7" xfId="2076" hidden="1" xr:uid="{00000000-0005-0000-0000-0000538B0000}"/>
    <cellStyle name="40% - Accent4 7" xfId="1884" hidden="1" xr:uid="{00000000-0005-0000-0000-0000548B0000}"/>
    <cellStyle name="40% - Accent4 7" xfId="3405" hidden="1" xr:uid="{00000000-0005-0000-0000-0000558B0000}"/>
    <cellStyle name="40% - Accent4 7" xfId="1046" hidden="1" xr:uid="{00000000-0005-0000-0000-0000568B0000}"/>
    <cellStyle name="40% - Accent4 7" xfId="905" hidden="1" xr:uid="{00000000-0005-0000-0000-0000578B0000}"/>
    <cellStyle name="40% - Accent4 7" xfId="4457" hidden="1" xr:uid="{00000000-0005-0000-0000-0000588B0000}"/>
    <cellStyle name="40% - Accent4 7" xfId="13387" hidden="1" xr:uid="{00000000-0005-0000-0000-0000598B0000}"/>
    <cellStyle name="40% - Accent4 7" xfId="13895" hidden="1" xr:uid="{00000000-0005-0000-0000-00005A8B0000}"/>
    <cellStyle name="40% - Accent4 7" xfId="13986" hidden="1" xr:uid="{00000000-0005-0000-0000-00005B8B0000}"/>
    <cellStyle name="40% - Accent4 7" xfId="14063" hidden="1" xr:uid="{00000000-0005-0000-0000-00005C8B0000}"/>
    <cellStyle name="40% - Accent4 7" xfId="14141" hidden="1" xr:uid="{00000000-0005-0000-0000-00005D8B0000}"/>
    <cellStyle name="40% - Accent4 7" xfId="14725" hidden="1" xr:uid="{00000000-0005-0000-0000-00005E8B0000}"/>
    <cellStyle name="40% - Accent4 7" xfId="14802" hidden="1" xr:uid="{00000000-0005-0000-0000-00005F8B0000}"/>
    <cellStyle name="40% - Accent4 7" xfId="14881" hidden="1" xr:uid="{00000000-0005-0000-0000-0000608B0000}"/>
    <cellStyle name="40% - Accent4 7" xfId="14573" hidden="1" xr:uid="{00000000-0005-0000-0000-0000618B0000}"/>
    <cellStyle name="40% - Accent4 7" xfId="14990" hidden="1" xr:uid="{00000000-0005-0000-0000-0000628B0000}"/>
    <cellStyle name="40% - Accent4 7" xfId="14583" hidden="1" xr:uid="{00000000-0005-0000-0000-0000638B0000}"/>
    <cellStyle name="40% - Accent4 7" xfId="14454" hidden="1" xr:uid="{00000000-0005-0000-0000-0000648B0000}"/>
    <cellStyle name="40% - Accent4 7" xfId="15397" hidden="1" xr:uid="{00000000-0005-0000-0000-0000658B0000}"/>
    <cellStyle name="40% - Accent4 7" xfId="15475" hidden="1" xr:uid="{00000000-0005-0000-0000-0000668B0000}"/>
    <cellStyle name="40% - Accent4 7" xfId="14619" hidden="1" xr:uid="{00000000-0005-0000-0000-0000678B0000}"/>
    <cellStyle name="40% - Accent4 7" xfId="15570" hidden="1" xr:uid="{00000000-0005-0000-0000-0000688B0000}"/>
    <cellStyle name="40% - Accent4 7" xfId="15155" hidden="1" xr:uid="{00000000-0005-0000-0000-0000698B0000}"/>
    <cellStyle name="40% - Accent4 7" xfId="14504" hidden="1" xr:uid="{00000000-0005-0000-0000-00006A8B0000}"/>
    <cellStyle name="40% - Accent4 7" xfId="15929" hidden="1" xr:uid="{00000000-0005-0000-0000-00006B8B0000}"/>
    <cellStyle name="40% - Accent4 7" xfId="16007" hidden="1" xr:uid="{00000000-0005-0000-0000-00006C8B0000}"/>
    <cellStyle name="40% - Accent4 7" xfId="15558" hidden="1" xr:uid="{00000000-0005-0000-0000-00006D8B0000}"/>
    <cellStyle name="40% - Accent4 7" xfId="16266" hidden="1" xr:uid="{00000000-0005-0000-0000-00006E8B0000}"/>
    <cellStyle name="40% - Accent4 7" xfId="16344" hidden="1" xr:uid="{00000000-0005-0000-0000-00006F8B0000}"/>
    <cellStyle name="40% - Accent4 7" xfId="15176" hidden="1" xr:uid="{00000000-0005-0000-0000-0000708B0000}"/>
    <cellStyle name="40% - Accent4 7" xfId="16603" hidden="1" xr:uid="{00000000-0005-0000-0000-0000718B0000}"/>
    <cellStyle name="40% - Accent4 7" xfId="16687" hidden="1" xr:uid="{00000000-0005-0000-0000-0000728B0000}"/>
    <cellStyle name="40% - Accent4 7" xfId="16778" hidden="1" xr:uid="{00000000-0005-0000-0000-0000738B0000}"/>
    <cellStyle name="40% - Accent4 7" xfId="16855" hidden="1" xr:uid="{00000000-0005-0000-0000-0000748B0000}"/>
    <cellStyle name="40% - Accent4 7" xfId="16933" hidden="1" xr:uid="{00000000-0005-0000-0000-0000758B0000}"/>
    <cellStyle name="40% - Accent4 7" xfId="17517" hidden="1" xr:uid="{00000000-0005-0000-0000-0000768B0000}"/>
    <cellStyle name="40% - Accent4 7" xfId="17594" hidden="1" xr:uid="{00000000-0005-0000-0000-0000778B0000}"/>
    <cellStyle name="40% - Accent4 7" xfId="17673" hidden="1" xr:uid="{00000000-0005-0000-0000-0000788B0000}"/>
    <cellStyle name="40% - Accent4 7" xfId="17365" hidden="1" xr:uid="{00000000-0005-0000-0000-0000798B0000}"/>
    <cellStyle name="40% - Accent4 7" xfId="17782" hidden="1" xr:uid="{00000000-0005-0000-0000-00007A8B0000}"/>
    <cellStyle name="40% - Accent4 7" xfId="17375" hidden="1" xr:uid="{00000000-0005-0000-0000-00007B8B0000}"/>
    <cellStyle name="40% - Accent4 7" xfId="17246" hidden="1" xr:uid="{00000000-0005-0000-0000-00007C8B0000}"/>
    <cellStyle name="40% - Accent4 7" xfId="18189" hidden="1" xr:uid="{00000000-0005-0000-0000-00007D8B0000}"/>
    <cellStyle name="40% - Accent4 7" xfId="18267" hidden="1" xr:uid="{00000000-0005-0000-0000-00007E8B0000}"/>
    <cellStyle name="40% - Accent4 7" xfId="17411" hidden="1" xr:uid="{00000000-0005-0000-0000-00007F8B0000}"/>
    <cellStyle name="40% - Accent4 7" xfId="18362" hidden="1" xr:uid="{00000000-0005-0000-0000-0000808B0000}"/>
    <cellStyle name="40% - Accent4 7" xfId="17947" hidden="1" xr:uid="{00000000-0005-0000-0000-0000818B0000}"/>
    <cellStyle name="40% - Accent4 7" xfId="17296" hidden="1" xr:uid="{00000000-0005-0000-0000-0000828B0000}"/>
    <cellStyle name="40% - Accent4 7" xfId="18721" hidden="1" xr:uid="{00000000-0005-0000-0000-0000838B0000}"/>
    <cellStyle name="40% - Accent4 7" xfId="18799" hidden="1" xr:uid="{00000000-0005-0000-0000-0000848B0000}"/>
    <cellStyle name="40% - Accent4 7" xfId="18350" hidden="1" xr:uid="{00000000-0005-0000-0000-0000858B0000}"/>
    <cellStyle name="40% - Accent4 7" xfId="19058" hidden="1" xr:uid="{00000000-0005-0000-0000-0000868B0000}"/>
    <cellStyle name="40% - Accent4 7" xfId="19136" hidden="1" xr:uid="{00000000-0005-0000-0000-0000878B0000}"/>
    <cellStyle name="40% - Accent4 7" xfId="17968" hidden="1" xr:uid="{00000000-0005-0000-0000-0000888B0000}"/>
    <cellStyle name="40% - Accent4 7" xfId="19395" hidden="1" xr:uid="{00000000-0005-0000-0000-0000898B0000}"/>
    <cellStyle name="40% - Accent4 7" xfId="13867" hidden="1" xr:uid="{00000000-0005-0000-0000-00008A8B0000}"/>
    <cellStyle name="40% - Accent4 7" xfId="13776" hidden="1" xr:uid="{00000000-0005-0000-0000-00008B8B0000}"/>
    <cellStyle name="40% - Accent4 7" xfId="13697" hidden="1" xr:uid="{00000000-0005-0000-0000-00008C8B0000}"/>
    <cellStyle name="40% - Accent4 7" xfId="13613" hidden="1" xr:uid="{00000000-0005-0000-0000-00008D8B0000}"/>
    <cellStyle name="40% - Accent4 7" xfId="6456" hidden="1" xr:uid="{00000000-0005-0000-0000-00008E8B0000}"/>
    <cellStyle name="40% - Accent4 7" xfId="6286" hidden="1" xr:uid="{00000000-0005-0000-0000-00008F8B0000}"/>
    <cellStyle name="40% - Accent4 7" xfId="6049" hidden="1" xr:uid="{00000000-0005-0000-0000-0000908B0000}"/>
    <cellStyle name="40% - Accent4 7" xfId="6778" hidden="1" xr:uid="{00000000-0005-0000-0000-0000918B0000}"/>
    <cellStyle name="40% - Accent4 7" xfId="5727" hidden="1" xr:uid="{00000000-0005-0000-0000-0000928B0000}"/>
    <cellStyle name="40% - Accent4 7" xfId="6768" hidden="1" xr:uid="{00000000-0005-0000-0000-0000938B0000}"/>
    <cellStyle name="40% - Accent4 7" xfId="7140" hidden="1" xr:uid="{00000000-0005-0000-0000-0000948B0000}"/>
    <cellStyle name="40% - Accent4 7" xfId="4126" hidden="1" xr:uid="{00000000-0005-0000-0000-0000958B0000}"/>
    <cellStyle name="40% - Accent4 7" xfId="4036" hidden="1" xr:uid="{00000000-0005-0000-0000-0000968B0000}"/>
    <cellStyle name="40% - Accent4 7" xfId="6731" hidden="1" xr:uid="{00000000-0005-0000-0000-0000978B0000}"/>
    <cellStyle name="40% - Accent4 7" xfId="3793" hidden="1" xr:uid="{00000000-0005-0000-0000-0000988B0000}"/>
    <cellStyle name="40% - Accent4 7" xfId="4903" hidden="1" xr:uid="{00000000-0005-0000-0000-0000998B0000}"/>
    <cellStyle name="40% - Accent4 7" xfId="6953" hidden="1" xr:uid="{00000000-0005-0000-0000-00009A8B0000}"/>
    <cellStyle name="40% - Accent4 7" xfId="2433" hidden="1" xr:uid="{00000000-0005-0000-0000-00009B8B0000}"/>
    <cellStyle name="40% - Accent4 7" xfId="2314" hidden="1" xr:uid="{00000000-0005-0000-0000-00009C8B0000}"/>
    <cellStyle name="40% - Accent4 7" xfId="3917" hidden="1" xr:uid="{00000000-0005-0000-0000-00009D8B0000}"/>
    <cellStyle name="40% - Accent4 7" xfId="1191" hidden="1" xr:uid="{00000000-0005-0000-0000-00009E8B0000}"/>
    <cellStyle name="40% - Accent4 7" xfId="1004" hidden="1" xr:uid="{00000000-0005-0000-0000-00009F8B0000}"/>
    <cellStyle name="40% - Accent4 7" xfId="4879" hidden="1" xr:uid="{00000000-0005-0000-0000-0000A08B0000}"/>
    <cellStyle name="40% - Accent4 7" xfId="19533" hidden="1" xr:uid="{00000000-0005-0000-0000-0000A18B0000}"/>
    <cellStyle name="40% - Accent4 7" xfId="19617" hidden="1" xr:uid="{00000000-0005-0000-0000-0000A28B0000}"/>
    <cellStyle name="40% - Accent4 7" xfId="19708" hidden="1" xr:uid="{00000000-0005-0000-0000-0000A38B0000}"/>
    <cellStyle name="40% - Accent4 7" xfId="19785" hidden="1" xr:uid="{00000000-0005-0000-0000-0000A48B0000}"/>
    <cellStyle name="40% - Accent4 7" xfId="19863" hidden="1" xr:uid="{00000000-0005-0000-0000-0000A58B0000}"/>
    <cellStyle name="40% - Accent4 7" xfId="20447" hidden="1" xr:uid="{00000000-0005-0000-0000-0000A68B0000}"/>
    <cellStyle name="40% - Accent4 7" xfId="20524" hidden="1" xr:uid="{00000000-0005-0000-0000-0000A78B0000}"/>
    <cellStyle name="40% - Accent4 7" xfId="20603" hidden="1" xr:uid="{00000000-0005-0000-0000-0000A88B0000}"/>
    <cellStyle name="40% - Accent4 7" xfId="20295" hidden="1" xr:uid="{00000000-0005-0000-0000-0000A98B0000}"/>
    <cellStyle name="40% - Accent4 7" xfId="20712" hidden="1" xr:uid="{00000000-0005-0000-0000-0000AA8B0000}"/>
    <cellStyle name="40% - Accent4 7" xfId="20305" hidden="1" xr:uid="{00000000-0005-0000-0000-0000AB8B0000}"/>
    <cellStyle name="40% - Accent4 7" xfId="20176" hidden="1" xr:uid="{00000000-0005-0000-0000-0000AC8B0000}"/>
    <cellStyle name="40% - Accent4 7" xfId="21119" hidden="1" xr:uid="{00000000-0005-0000-0000-0000AD8B0000}"/>
    <cellStyle name="40% - Accent4 7" xfId="21197" hidden="1" xr:uid="{00000000-0005-0000-0000-0000AE8B0000}"/>
    <cellStyle name="40% - Accent4 7" xfId="20341" hidden="1" xr:uid="{00000000-0005-0000-0000-0000AF8B0000}"/>
    <cellStyle name="40% - Accent4 7" xfId="21292" hidden="1" xr:uid="{00000000-0005-0000-0000-0000B08B0000}"/>
    <cellStyle name="40% - Accent4 7" xfId="20877" hidden="1" xr:uid="{00000000-0005-0000-0000-0000B18B0000}"/>
    <cellStyle name="40% - Accent4 7" xfId="20226" hidden="1" xr:uid="{00000000-0005-0000-0000-0000B28B0000}"/>
    <cellStyle name="40% - Accent4 7" xfId="21651" hidden="1" xr:uid="{00000000-0005-0000-0000-0000B38B0000}"/>
    <cellStyle name="40% - Accent4 7" xfId="21729" hidden="1" xr:uid="{00000000-0005-0000-0000-0000B48B0000}"/>
    <cellStyle name="40% - Accent4 7" xfId="21280" hidden="1" xr:uid="{00000000-0005-0000-0000-0000B58B0000}"/>
    <cellStyle name="40% - Accent4 7" xfId="21988" hidden="1" xr:uid="{00000000-0005-0000-0000-0000B68B0000}"/>
    <cellStyle name="40% - Accent4 7" xfId="22066" hidden="1" xr:uid="{00000000-0005-0000-0000-0000B78B0000}"/>
    <cellStyle name="40% - Accent4 7" xfId="20898" hidden="1" xr:uid="{00000000-0005-0000-0000-0000B88B0000}"/>
    <cellStyle name="40% - Accent4 7" xfId="22325" hidden="1" xr:uid="{00000000-0005-0000-0000-0000B98B0000}"/>
    <cellStyle name="40% - Accent4 7" xfId="22409" hidden="1" xr:uid="{00000000-0005-0000-0000-0000BA8B0000}"/>
    <cellStyle name="40% - Accent4 7" xfId="22500" hidden="1" xr:uid="{00000000-0005-0000-0000-0000BB8B0000}"/>
    <cellStyle name="40% - Accent4 7" xfId="22577" hidden="1" xr:uid="{00000000-0005-0000-0000-0000BC8B0000}"/>
    <cellStyle name="40% - Accent4 7" xfId="22655" hidden="1" xr:uid="{00000000-0005-0000-0000-0000BD8B0000}"/>
    <cellStyle name="40% - Accent4 7" xfId="23239" hidden="1" xr:uid="{00000000-0005-0000-0000-0000BE8B0000}"/>
    <cellStyle name="40% - Accent4 7" xfId="23316" hidden="1" xr:uid="{00000000-0005-0000-0000-0000BF8B0000}"/>
    <cellStyle name="40% - Accent4 7" xfId="23395" hidden="1" xr:uid="{00000000-0005-0000-0000-0000C08B0000}"/>
    <cellStyle name="40% - Accent4 7" xfId="23087" hidden="1" xr:uid="{00000000-0005-0000-0000-0000C18B0000}"/>
    <cellStyle name="40% - Accent4 7" xfId="23504" hidden="1" xr:uid="{00000000-0005-0000-0000-0000C28B0000}"/>
    <cellStyle name="40% - Accent4 7" xfId="23097" hidden="1" xr:uid="{00000000-0005-0000-0000-0000C38B0000}"/>
    <cellStyle name="40% - Accent4 7" xfId="22968" hidden="1" xr:uid="{00000000-0005-0000-0000-0000C48B0000}"/>
    <cellStyle name="40% - Accent4 7" xfId="23911" hidden="1" xr:uid="{00000000-0005-0000-0000-0000C58B0000}"/>
    <cellStyle name="40% - Accent4 7" xfId="23989" hidden="1" xr:uid="{00000000-0005-0000-0000-0000C68B0000}"/>
    <cellStyle name="40% - Accent4 7" xfId="23133" hidden="1" xr:uid="{00000000-0005-0000-0000-0000C78B0000}"/>
    <cellStyle name="40% - Accent4 7" xfId="24084" hidden="1" xr:uid="{00000000-0005-0000-0000-0000C88B0000}"/>
    <cellStyle name="40% - Accent4 7" xfId="23669" hidden="1" xr:uid="{00000000-0005-0000-0000-0000C98B0000}"/>
    <cellStyle name="40% - Accent4 7" xfId="23018" hidden="1" xr:uid="{00000000-0005-0000-0000-0000CA8B0000}"/>
    <cellStyle name="40% - Accent4 7" xfId="24443" hidden="1" xr:uid="{00000000-0005-0000-0000-0000CB8B0000}"/>
    <cellStyle name="40% - Accent4 7" xfId="24521" hidden="1" xr:uid="{00000000-0005-0000-0000-0000CC8B0000}"/>
    <cellStyle name="40% - Accent4 7" xfId="24072" hidden="1" xr:uid="{00000000-0005-0000-0000-0000CD8B0000}"/>
    <cellStyle name="40% - Accent4 7" xfId="24780" hidden="1" xr:uid="{00000000-0005-0000-0000-0000CE8B0000}"/>
    <cellStyle name="40% - Accent4 7" xfId="24858" hidden="1" xr:uid="{00000000-0005-0000-0000-0000CF8B0000}"/>
    <cellStyle name="40% - Accent4 7" xfId="23690" hidden="1" xr:uid="{00000000-0005-0000-0000-0000D08B0000}"/>
    <cellStyle name="40% - Accent4 7" xfId="25117" hidden="1" xr:uid="{00000000-0005-0000-0000-0000D18B0000}"/>
    <cellStyle name="40% - Accent4 7" xfId="25212" hidden="1" xr:uid="{00000000-0005-0000-0000-0000D28B0000}"/>
    <cellStyle name="40% - Accent4 7" xfId="25307" hidden="1" xr:uid="{00000000-0005-0000-0000-0000D38B0000}"/>
    <cellStyle name="40% - Accent4 7" xfId="25386" hidden="1" xr:uid="{00000000-0005-0000-0000-0000D48B0000}"/>
    <cellStyle name="40% - Accent4 7" xfId="25660" hidden="1" xr:uid="{00000000-0005-0000-0000-0000D58B0000}"/>
    <cellStyle name="40% - Accent4 7" xfId="27017" hidden="1" xr:uid="{00000000-0005-0000-0000-0000D68B0000}"/>
    <cellStyle name="40% - Accent4 7" xfId="27154" hidden="1" xr:uid="{00000000-0005-0000-0000-0000D78B0000}"/>
    <cellStyle name="40% - Accent4 7" xfId="27316" hidden="1" xr:uid="{00000000-0005-0000-0000-0000D88B0000}"/>
    <cellStyle name="40% - Accent4 7" xfId="26774" hidden="1" xr:uid="{00000000-0005-0000-0000-0000D98B0000}"/>
    <cellStyle name="40% - Accent4 7" xfId="27644" hidden="1" xr:uid="{00000000-0005-0000-0000-0000DA8B0000}"/>
    <cellStyle name="40% - Accent4 7" xfId="26785" hidden="1" xr:uid="{00000000-0005-0000-0000-0000DB8B0000}"/>
    <cellStyle name="40% - Accent4 7" xfId="26447" hidden="1" xr:uid="{00000000-0005-0000-0000-0000DC8B0000}"/>
    <cellStyle name="40% - Accent4 7" xfId="28705" hidden="1" xr:uid="{00000000-0005-0000-0000-0000DD8B0000}"/>
    <cellStyle name="40% - Accent4 7" xfId="28857" hidden="1" xr:uid="{00000000-0005-0000-0000-0000DE8B0000}"/>
    <cellStyle name="40% - Accent4 7" xfId="26829" hidden="1" xr:uid="{00000000-0005-0000-0000-0000DF8B0000}"/>
    <cellStyle name="40% - Accent4 7" xfId="29087" hidden="1" xr:uid="{00000000-0005-0000-0000-0000E08B0000}"/>
    <cellStyle name="40% - Accent4 7" xfId="28097" hidden="1" xr:uid="{00000000-0005-0000-0000-0000E18B0000}"/>
    <cellStyle name="40% - Accent4 7" xfId="26599" hidden="1" xr:uid="{00000000-0005-0000-0000-0000E28B0000}"/>
    <cellStyle name="40% - Accent4 7" xfId="30175" hidden="1" xr:uid="{00000000-0005-0000-0000-0000E38B0000}"/>
    <cellStyle name="40% - Accent4 7" xfId="30366" hidden="1" xr:uid="{00000000-0005-0000-0000-0000E48B0000}"/>
    <cellStyle name="40% - Accent4 7" xfId="29044" hidden="1" xr:uid="{00000000-0005-0000-0000-0000E58B0000}"/>
    <cellStyle name="40% - Accent4 7" xfId="31209" hidden="1" xr:uid="{00000000-0005-0000-0000-0000E68B0000}"/>
    <cellStyle name="40% - Accent4 7" xfId="31385" hidden="1" xr:uid="{00000000-0005-0000-0000-0000E78B0000}"/>
    <cellStyle name="40% - Accent4 7" xfId="28129" hidden="1" xr:uid="{00000000-0005-0000-0000-0000E88B0000}"/>
    <cellStyle name="40% - Accent4 7" xfId="32190" hidden="1" xr:uid="{00000000-0005-0000-0000-0000E98B0000}"/>
    <cellStyle name="40% - Accent4 7" xfId="32868" hidden="1" xr:uid="{00000000-0005-0000-0000-0000EA8B0000}"/>
    <cellStyle name="40% - Accent4 7" xfId="32959" hidden="1" xr:uid="{00000000-0005-0000-0000-0000EB8B0000}"/>
    <cellStyle name="40% - Accent4 7" xfId="33036" hidden="1" xr:uid="{00000000-0005-0000-0000-0000EC8B0000}"/>
    <cellStyle name="40% - Accent4 7" xfId="33114" hidden="1" xr:uid="{00000000-0005-0000-0000-0000ED8B0000}"/>
    <cellStyle name="40% - Accent4 7" xfId="33698" hidden="1" xr:uid="{00000000-0005-0000-0000-0000EE8B0000}"/>
    <cellStyle name="40% - Accent4 7" xfId="33775" hidden="1" xr:uid="{00000000-0005-0000-0000-0000EF8B0000}"/>
    <cellStyle name="40% - Accent4 7" xfId="33854" hidden="1" xr:uid="{00000000-0005-0000-0000-0000F08B0000}"/>
    <cellStyle name="40% - Accent4 7" xfId="33546" hidden="1" xr:uid="{00000000-0005-0000-0000-0000F18B0000}"/>
    <cellStyle name="40% - Accent4 7" xfId="33963" hidden="1" xr:uid="{00000000-0005-0000-0000-0000F28B0000}"/>
    <cellStyle name="40% - Accent4 7" xfId="33556" hidden="1" xr:uid="{00000000-0005-0000-0000-0000F38B0000}"/>
    <cellStyle name="40% - Accent4 7" xfId="33427" hidden="1" xr:uid="{00000000-0005-0000-0000-0000F48B0000}"/>
    <cellStyle name="40% - Accent4 7" xfId="34370" hidden="1" xr:uid="{00000000-0005-0000-0000-0000F58B0000}"/>
    <cellStyle name="40% - Accent4 7" xfId="34448" hidden="1" xr:uid="{00000000-0005-0000-0000-0000F68B0000}"/>
    <cellStyle name="40% - Accent4 7" xfId="33592" hidden="1" xr:uid="{00000000-0005-0000-0000-0000F78B0000}"/>
    <cellStyle name="40% - Accent4 7" xfId="34543" hidden="1" xr:uid="{00000000-0005-0000-0000-0000F88B0000}"/>
    <cellStyle name="40% - Accent4 7" xfId="34128" hidden="1" xr:uid="{00000000-0005-0000-0000-0000F98B0000}"/>
    <cellStyle name="40% - Accent4 7" xfId="33477" hidden="1" xr:uid="{00000000-0005-0000-0000-0000FA8B0000}"/>
    <cellStyle name="40% - Accent4 7" xfId="34902" hidden="1" xr:uid="{00000000-0005-0000-0000-0000FB8B0000}"/>
    <cellStyle name="40% - Accent4 7" xfId="34980" hidden="1" xr:uid="{00000000-0005-0000-0000-0000FC8B0000}"/>
    <cellStyle name="40% - Accent4 7" xfId="34531" hidden="1" xr:uid="{00000000-0005-0000-0000-0000FD8B0000}"/>
    <cellStyle name="40% - Accent4 7" xfId="35239" hidden="1" xr:uid="{00000000-0005-0000-0000-0000FE8B0000}"/>
    <cellStyle name="40% - Accent4 7" xfId="35317" hidden="1" xr:uid="{00000000-0005-0000-0000-0000FF8B0000}"/>
    <cellStyle name="40% - Accent4 7" xfId="34149" hidden="1" xr:uid="{00000000-0005-0000-0000-0000008C0000}"/>
    <cellStyle name="40% - Accent4 7" xfId="35576" hidden="1" xr:uid="{00000000-0005-0000-0000-0000018C0000}"/>
    <cellStyle name="40% - Accent4 7" xfId="35660" hidden="1" xr:uid="{00000000-0005-0000-0000-0000028C0000}"/>
    <cellStyle name="40% - Accent4 7" xfId="35751" hidden="1" xr:uid="{00000000-0005-0000-0000-0000038C0000}"/>
    <cellStyle name="40% - Accent4 7" xfId="35828" hidden="1" xr:uid="{00000000-0005-0000-0000-0000048C0000}"/>
    <cellStyle name="40% - Accent4 7" xfId="35906" hidden="1" xr:uid="{00000000-0005-0000-0000-0000058C0000}"/>
    <cellStyle name="40% - Accent4 7" xfId="36490" hidden="1" xr:uid="{00000000-0005-0000-0000-0000068C0000}"/>
    <cellStyle name="40% - Accent4 7" xfId="36567" hidden="1" xr:uid="{00000000-0005-0000-0000-0000078C0000}"/>
    <cellStyle name="40% - Accent4 7" xfId="36646" hidden="1" xr:uid="{00000000-0005-0000-0000-0000088C0000}"/>
    <cellStyle name="40% - Accent4 7" xfId="36338" hidden="1" xr:uid="{00000000-0005-0000-0000-0000098C0000}"/>
    <cellStyle name="40% - Accent4 7" xfId="36755" hidden="1" xr:uid="{00000000-0005-0000-0000-00000A8C0000}"/>
    <cellStyle name="40% - Accent4 7" xfId="36348" hidden="1" xr:uid="{00000000-0005-0000-0000-00000B8C0000}"/>
    <cellStyle name="40% - Accent4 7" xfId="36219" hidden="1" xr:uid="{00000000-0005-0000-0000-00000C8C0000}"/>
    <cellStyle name="40% - Accent4 7" xfId="37162" hidden="1" xr:uid="{00000000-0005-0000-0000-00000D8C0000}"/>
    <cellStyle name="40% - Accent4 7" xfId="37240" hidden="1" xr:uid="{00000000-0005-0000-0000-00000E8C0000}"/>
    <cellStyle name="40% - Accent4 7" xfId="36384" hidden="1" xr:uid="{00000000-0005-0000-0000-00000F8C0000}"/>
    <cellStyle name="40% - Accent4 7" xfId="37335" hidden="1" xr:uid="{00000000-0005-0000-0000-0000108C0000}"/>
    <cellStyle name="40% - Accent4 7" xfId="36920" hidden="1" xr:uid="{00000000-0005-0000-0000-0000118C0000}"/>
    <cellStyle name="40% - Accent4 7" xfId="36269" hidden="1" xr:uid="{00000000-0005-0000-0000-0000128C0000}"/>
    <cellStyle name="40% - Accent4 7" xfId="37694" hidden="1" xr:uid="{00000000-0005-0000-0000-0000138C0000}"/>
    <cellStyle name="40% - Accent4 7" xfId="37772" hidden="1" xr:uid="{00000000-0005-0000-0000-0000148C0000}"/>
    <cellStyle name="40% - Accent4 7" xfId="37323" hidden="1" xr:uid="{00000000-0005-0000-0000-0000158C0000}"/>
    <cellStyle name="40% - Accent4 7" xfId="38031" hidden="1" xr:uid="{00000000-0005-0000-0000-0000168C0000}"/>
    <cellStyle name="40% - Accent4 7" xfId="38109" hidden="1" xr:uid="{00000000-0005-0000-0000-0000178C0000}"/>
    <cellStyle name="40% - Accent4 7" xfId="36941" hidden="1" xr:uid="{00000000-0005-0000-0000-0000188C0000}"/>
    <cellStyle name="40% - Accent4 7" xfId="38368" hidden="1" xr:uid="{00000000-0005-0000-0000-0000198C0000}"/>
    <cellStyle name="40% - Accent4 7" xfId="32735" hidden="1" xr:uid="{00000000-0005-0000-0000-00001A8C0000}"/>
    <cellStyle name="40% - Accent4 7" xfId="32644" hidden="1" xr:uid="{00000000-0005-0000-0000-00001B8C0000}"/>
    <cellStyle name="40% - Accent4 7" xfId="32565" hidden="1" xr:uid="{00000000-0005-0000-0000-00001C8C0000}"/>
    <cellStyle name="40% - Accent4 7" xfId="32481" hidden="1" xr:uid="{00000000-0005-0000-0000-00001D8C0000}"/>
    <cellStyle name="40% - Accent4 7" xfId="30713" hidden="1" xr:uid="{00000000-0005-0000-0000-00001E8C0000}"/>
    <cellStyle name="40% - Accent4 7" xfId="30624" hidden="1" xr:uid="{00000000-0005-0000-0000-00001F8C0000}"/>
    <cellStyle name="40% - Accent4 7" xfId="30532" hidden="1" xr:uid="{00000000-0005-0000-0000-0000208C0000}"/>
    <cellStyle name="40% - Accent4 7" xfId="31156" hidden="1" xr:uid="{00000000-0005-0000-0000-0000218C0000}"/>
    <cellStyle name="40% - Accent4 7" xfId="30169" hidden="1" xr:uid="{00000000-0005-0000-0000-0000228C0000}"/>
    <cellStyle name="40% - Accent4 7" xfId="31077" hidden="1" xr:uid="{00000000-0005-0000-0000-0000238C0000}"/>
    <cellStyle name="40% - Accent4 7" xfId="31606" hidden="1" xr:uid="{00000000-0005-0000-0000-0000248C0000}"/>
    <cellStyle name="40% - Accent4 7" xfId="28887" hidden="1" xr:uid="{00000000-0005-0000-0000-0000258C0000}"/>
    <cellStyle name="40% - Accent4 7" xfId="28699" hidden="1" xr:uid="{00000000-0005-0000-0000-0000268C0000}"/>
    <cellStyle name="40% - Accent4 7" xfId="30993" hidden="1" xr:uid="{00000000-0005-0000-0000-0000278C0000}"/>
    <cellStyle name="40% - Accent4 7" xfId="28513" hidden="1" xr:uid="{00000000-0005-0000-0000-0000288C0000}"/>
    <cellStyle name="40% - Accent4 7" xfId="29632" hidden="1" xr:uid="{00000000-0005-0000-0000-0000298C0000}"/>
    <cellStyle name="40% - Accent4 7" xfId="31456" hidden="1" xr:uid="{00000000-0005-0000-0000-00002A8C0000}"/>
    <cellStyle name="40% - Accent4 7" xfId="27204" hidden="1" xr:uid="{00000000-0005-0000-0000-00002B8C0000}"/>
    <cellStyle name="40% - Accent4 7" xfId="27012" hidden="1" xr:uid="{00000000-0005-0000-0000-00002C8C0000}"/>
    <cellStyle name="40% - Accent4 7" xfId="28533" hidden="1" xr:uid="{00000000-0005-0000-0000-00002D8C0000}"/>
    <cellStyle name="40% - Accent4 7" xfId="26174" hidden="1" xr:uid="{00000000-0005-0000-0000-00002E8C0000}"/>
    <cellStyle name="40% - Accent4 7" xfId="26033" hidden="1" xr:uid="{00000000-0005-0000-0000-00002F8C0000}"/>
    <cellStyle name="40% - Accent4 7" xfId="29585" hidden="1" xr:uid="{00000000-0005-0000-0000-0000308C0000}"/>
    <cellStyle name="40% - Accent4 7" xfId="38515" hidden="1" xr:uid="{00000000-0005-0000-0000-0000318C0000}"/>
    <cellStyle name="40% - Accent4 7" xfId="39023" hidden="1" xr:uid="{00000000-0005-0000-0000-0000328C0000}"/>
    <cellStyle name="40% - Accent4 7" xfId="39114" hidden="1" xr:uid="{00000000-0005-0000-0000-0000338C0000}"/>
    <cellStyle name="40% - Accent4 7" xfId="39191" hidden="1" xr:uid="{00000000-0005-0000-0000-0000348C0000}"/>
    <cellStyle name="40% - Accent4 7" xfId="39269" hidden="1" xr:uid="{00000000-0005-0000-0000-0000358C0000}"/>
    <cellStyle name="40% - Accent4 7" xfId="39853" hidden="1" xr:uid="{00000000-0005-0000-0000-0000368C0000}"/>
    <cellStyle name="40% - Accent4 7" xfId="39930" hidden="1" xr:uid="{00000000-0005-0000-0000-0000378C0000}"/>
    <cellStyle name="40% - Accent4 7" xfId="40009" hidden="1" xr:uid="{00000000-0005-0000-0000-0000388C0000}"/>
    <cellStyle name="40% - Accent4 7" xfId="39701" hidden="1" xr:uid="{00000000-0005-0000-0000-0000398C0000}"/>
    <cellStyle name="40% - Accent4 7" xfId="40118" hidden="1" xr:uid="{00000000-0005-0000-0000-00003A8C0000}"/>
    <cellStyle name="40% - Accent4 7" xfId="39711" hidden="1" xr:uid="{00000000-0005-0000-0000-00003B8C0000}"/>
    <cellStyle name="40% - Accent4 7" xfId="39582" hidden="1" xr:uid="{00000000-0005-0000-0000-00003C8C0000}"/>
    <cellStyle name="40% - Accent4 7" xfId="40525" hidden="1" xr:uid="{00000000-0005-0000-0000-00003D8C0000}"/>
    <cellStyle name="40% - Accent4 7" xfId="40603" hidden="1" xr:uid="{00000000-0005-0000-0000-00003E8C0000}"/>
    <cellStyle name="40% - Accent4 7" xfId="39747" hidden="1" xr:uid="{00000000-0005-0000-0000-00003F8C0000}"/>
    <cellStyle name="40% - Accent4 7" xfId="40698" hidden="1" xr:uid="{00000000-0005-0000-0000-0000408C0000}"/>
    <cellStyle name="40% - Accent4 7" xfId="40283" hidden="1" xr:uid="{00000000-0005-0000-0000-0000418C0000}"/>
    <cellStyle name="40% - Accent4 7" xfId="39632" hidden="1" xr:uid="{00000000-0005-0000-0000-0000428C0000}"/>
    <cellStyle name="40% - Accent4 7" xfId="41057" hidden="1" xr:uid="{00000000-0005-0000-0000-0000438C0000}"/>
    <cellStyle name="40% - Accent4 7" xfId="41135" hidden="1" xr:uid="{00000000-0005-0000-0000-0000448C0000}"/>
    <cellStyle name="40% - Accent4 7" xfId="40686" hidden="1" xr:uid="{00000000-0005-0000-0000-0000458C0000}"/>
    <cellStyle name="40% - Accent4 7" xfId="41394" hidden="1" xr:uid="{00000000-0005-0000-0000-0000468C0000}"/>
    <cellStyle name="40% - Accent4 7" xfId="41472" hidden="1" xr:uid="{00000000-0005-0000-0000-0000478C0000}"/>
    <cellStyle name="40% - Accent4 7" xfId="40304" hidden="1" xr:uid="{00000000-0005-0000-0000-0000488C0000}"/>
    <cellStyle name="40% - Accent4 7" xfId="41731" hidden="1" xr:uid="{00000000-0005-0000-0000-0000498C0000}"/>
    <cellStyle name="40% - Accent4 7" xfId="41815" hidden="1" xr:uid="{00000000-0005-0000-0000-00004A8C0000}"/>
    <cellStyle name="40% - Accent4 7" xfId="41906" hidden="1" xr:uid="{00000000-0005-0000-0000-00004B8C0000}"/>
    <cellStyle name="40% - Accent4 7" xfId="41983" hidden="1" xr:uid="{00000000-0005-0000-0000-00004C8C0000}"/>
    <cellStyle name="40% - Accent4 7" xfId="42061" hidden="1" xr:uid="{00000000-0005-0000-0000-00004D8C0000}"/>
    <cellStyle name="40% - Accent4 7" xfId="42645" hidden="1" xr:uid="{00000000-0005-0000-0000-00004E8C0000}"/>
    <cellStyle name="40% - Accent4 7" xfId="42722" hidden="1" xr:uid="{00000000-0005-0000-0000-00004F8C0000}"/>
    <cellStyle name="40% - Accent4 7" xfId="42801" hidden="1" xr:uid="{00000000-0005-0000-0000-0000508C0000}"/>
    <cellStyle name="40% - Accent4 7" xfId="42493" hidden="1" xr:uid="{00000000-0005-0000-0000-0000518C0000}"/>
    <cellStyle name="40% - Accent4 7" xfId="42910" hidden="1" xr:uid="{00000000-0005-0000-0000-0000528C0000}"/>
    <cellStyle name="40% - Accent4 7" xfId="42503" hidden="1" xr:uid="{00000000-0005-0000-0000-0000538C0000}"/>
    <cellStyle name="40% - Accent4 7" xfId="42374" hidden="1" xr:uid="{00000000-0005-0000-0000-0000548C0000}"/>
    <cellStyle name="40% - Accent4 7" xfId="43317" hidden="1" xr:uid="{00000000-0005-0000-0000-0000558C0000}"/>
    <cellStyle name="40% - Accent4 7" xfId="43395" hidden="1" xr:uid="{00000000-0005-0000-0000-0000568C0000}"/>
    <cellStyle name="40% - Accent4 7" xfId="42539" hidden="1" xr:uid="{00000000-0005-0000-0000-0000578C0000}"/>
    <cellStyle name="40% - Accent4 7" xfId="43490" hidden="1" xr:uid="{00000000-0005-0000-0000-0000588C0000}"/>
    <cellStyle name="40% - Accent4 7" xfId="43075" hidden="1" xr:uid="{00000000-0005-0000-0000-0000598C0000}"/>
    <cellStyle name="40% - Accent4 7" xfId="42424" hidden="1" xr:uid="{00000000-0005-0000-0000-00005A8C0000}"/>
    <cellStyle name="40% - Accent4 7" xfId="43849" hidden="1" xr:uid="{00000000-0005-0000-0000-00005B8C0000}"/>
    <cellStyle name="40% - Accent4 7" xfId="43927" hidden="1" xr:uid="{00000000-0005-0000-0000-00005C8C0000}"/>
    <cellStyle name="40% - Accent4 7" xfId="43478" hidden="1" xr:uid="{00000000-0005-0000-0000-00005D8C0000}"/>
    <cellStyle name="40% - Accent4 7" xfId="44186" hidden="1" xr:uid="{00000000-0005-0000-0000-00005E8C0000}"/>
    <cellStyle name="40% - Accent4 7" xfId="44264" hidden="1" xr:uid="{00000000-0005-0000-0000-00005F8C0000}"/>
    <cellStyle name="40% - Accent4 7" xfId="43096" hidden="1" xr:uid="{00000000-0005-0000-0000-0000608C0000}"/>
    <cellStyle name="40% - Accent4 7" xfId="44523" hidden="1" xr:uid="{00000000-0005-0000-0000-0000618C0000}"/>
    <cellStyle name="40% - Accent4 7" xfId="38995" hidden="1" xr:uid="{00000000-0005-0000-0000-0000628C0000}"/>
    <cellStyle name="40% - Accent4 7" xfId="38904" hidden="1" xr:uid="{00000000-0005-0000-0000-0000638C0000}"/>
    <cellStyle name="40% - Accent4 7" xfId="38825" hidden="1" xr:uid="{00000000-0005-0000-0000-0000648C0000}"/>
    <cellStyle name="40% - Accent4 7" xfId="38741" hidden="1" xr:uid="{00000000-0005-0000-0000-0000658C0000}"/>
    <cellStyle name="40% - Accent4 7" xfId="31584" hidden="1" xr:uid="{00000000-0005-0000-0000-0000668C0000}"/>
    <cellStyle name="40% - Accent4 7" xfId="31414" hidden="1" xr:uid="{00000000-0005-0000-0000-0000678C0000}"/>
    <cellStyle name="40% - Accent4 7" xfId="31177" hidden="1" xr:uid="{00000000-0005-0000-0000-0000688C0000}"/>
    <cellStyle name="40% - Accent4 7" xfId="31906" hidden="1" xr:uid="{00000000-0005-0000-0000-0000698C0000}"/>
    <cellStyle name="40% - Accent4 7" xfId="30855" hidden="1" xr:uid="{00000000-0005-0000-0000-00006A8C0000}"/>
    <cellStyle name="40% - Accent4 7" xfId="31896" hidden="1" xr:uid="{00000000-0005-0000-0000-00006B8C0000}"/>
    <cellStyle name="40% - Accent4 7" xfId="32268" hidden="1" xr:uid="{00000000-0005-0000-0000-00006C8C0000}"/>
    <cellStyle name="40% - Accent4 7" xfId="29254" hidden="1" xr:uid="{00000000-0005-0000-0000-00006D8C0000}"/>
    <cellStyle name="40% - Accent4 7" xfId="29164" hidden="1" xr:uid="{00000000-0005-0000-0000-00006E8C0000}"/>
    <cellStyle name="40% - Accent4 7" xfId="31859" hidden="1" xr:uid="{00000000-0005-0000-0000-00006F8C0000}"/>
    <cellStyle name="40% - Accent4 7" xfId="28921" hidden="1" xr:uid="{00000000-0005-0000-0000-0000708C0000}"/>
    <cellStyle name="40% - Accent4 7" xfId="30031" hidden="1" xr:uid="{00000000-0005-0000-0000-0000718C0000}"/>
    <cellStyle name="40% - Accent4 7" xfId="32081" hidden="1" xr:uid="{00000000-0005-0000-0000-0000728C0000}"/>
    <cellStyle name="40% - Accent4 7" xfId="27561" hidden="1" xr:uid="{00000000-0005-0000-0000-0000738C0000}"/>
    <cellStyle name="40% - Accent4 7" xfId="27442" hidden="1" xr:uid="{00000000-0005-0000-0000-0000748C0000}"/>
    <cellStyle name="40% - Accent4 7" xfId="29045" hidden="1" xr:uid="{00000000-0005-0000-0000-0000758C0000}"/>
    <cellStyle name="40% - Accent4 7" xfId="26319" hidden="1" xr:uid="{00000000-0005-0000-0000-0000768C0000}"/>
    <cellStyle name="40% - Accent4 7" xfId="26132" hidden="1" xr:uid="{00000000-0005-0000-0000-0000778C0000}"/>
    <cellStyle name="40% - Accent4 7" xfId="30007" hidden="1" xr:uid="{00000000-0005-0000-0000-0000788C0000}"/>
    <cellStyle name="40% - Accent4 7" xfId="44661" hidden="1" xr:uid="{00000000-0005-0000-0000-0000798C0000}"/>
    <cellStyle name="40% - Accent4 7" xfId="44745" hidden="1" xr:uid="{00000000-0005-0000-0000-00007A8C0000}"/>
    <cellStyle name="40% - Accent4 7" xfId="44836" hidden="1" xr:uid="{00000000-0005-0000-0000-00007B8C0000}"/>
    <cellStyle name="40% - Accent4 7" xfId="44913" hidden="1" xr:uid="{00000000-0005-0000-0000-00007C8C0000}"/>
    <cellStyle name="40% - Accent4 7" xfId="44991" hidden="1" xr:uid="{00000000-0005-0000-0000-00007D8C0000}"/>
    <cellStyle name="40% - Accent4 7" xfId="45575" hidden="1" xr:uid="{00000000-0005-0000-0000-00007E8C0000}"/>
    <cellStyle name="40% - Accent4 7" xfId="45652" hidden="1" xr:uid="{00000000-0005-0000-0000-00007F8C0000}"/>
    <cellStyle name="40% - Accent4 7" xfId="45731" hidden="1" xr:uid="{00000000-0005-0000-0000-0000808C0000}"/>
    <cellStyle name="40% - Accent4 7" xfId="45423" hidden="1" xr:uid="{00000000-0005-0000-0000-0000818C0000}"/>
    <cellStyle name="40% - Accent4 7" xfId="45840" hidden="1" xr:uid="{00000000-0005-0000-0000-0000828C0000}"/>
    <cellStyle name="40% - Accent4 7" xfId="45433" hidden="1" xr:uid="{00000000-0005-0000-0000-0000838C0000}"/>
    <cellStyle name="40% - Accent4 7" xfId="45304" hidden="1" xr:uid="{00000000-0005-0000-0000-0000848C0000}"/>
    <cellStyle name="40% - Accent4 7" xfId="46247" hidden="1" xr:uid="{00000000-0005-0000-0000-0000858C0000}"/>
    <cellStyle name="40% - Accent4 7" xfId="46325" hidden="1" xr:uid="{00000000-0005-0000-0000-0000868C0000}"/>
    <cellStyle name="40% - Accent4 7" xfId="45469" hidden="1" xr:uid="{00000000-0005-0000-0000-0000878C0000}"/>
    <cellStyle name="40% - Accent4 7" xfId="46420" hidden="1" xr:uid="{00000000-0005-0000-0000-0000888C0000}"/>
    <cellStyle name="40% - Accent4 7" xfId="46005" hidden="1" xr:uid="{00000000-0005-0000-0000-0000898C0000}"/>
    <cellStyle name="40% - Accent4 7" xfId="45354" hidden="1" xr:uid="{00000000-0005-0000-0000-00008A8C0000}"/>
    <cellStyle name="40% - Accent4 7" xfId="46779" hidden="1" xr:uid="{00000000-0005-0000-0000-00008B8C0000}"/>
    <cellStyle name="40% - Accent4 7" xfId="46857" hidden="1" xr:uid="{00000000-0005-0000-0000-00008C8C0000}"/>
    <cellStyle name="40% - Accent4 7" xfId="46408" hidden="1" xr:uid="{00000000-0005-0000-0000-00008D8C0000}"/>
    <cellStyle name="40% - Accent4 7" xfId="47116" hidden="1" xr:uid="{00000000-0005-0000-0000-00008E8C0000}"/>
    <cellStyle name="40% - Accent4 7" xfId="47194" hidden="1" xr:uid="{00000000-0005-0000-0000-00008F8C0000}"/>
    <cellStyle name="40% - Accent4 7" xfId="46026" hidden="1" xr:uid="{00000000-0005-0000-0000-0000908C0000}"/>
    <cellStyle name="40% - Accent4 7" xfId="47453" hidden="1" xr:uid="{00000000-0005-0000-0000-0000918C0000}"/>
    <cellStyle name="40% - Accent4 7" xfId="47537" hidden="1" xr:uid="{00000000-0005-0000-0000-0000928C0000}"/>
    <cellStyle name="40% - Accent4 7" xfId="47628" hidden="1" xr:uid="{00000000-0005-0000-0000-0000938C0000}"/>
    <cellStyle name="40% - Accent4 7" xfId="47705" hidden="1" xr:uid="{00000000-0005-0000-0000-0000948C0000}"/>
    <cellStyle name="40% - Accent4 7" xfId="47783" hidden="1" xr:uid="{00000000-0005-0000-0000-0000958C0000}"/>
    <cellStyle name="40% - Accent4 7" xfId="48367" hidden="1" xr:uid="{00000000-0005-0000-0000-0000968C0000}"/>
    <cellStyle name="40% - Accent4 7" xfId="48444" hidden="1" xr:uid="{00000000-0005-0000-0000-0000978C0000}"/>
    <cellStyle name="40% - Accent4 7" xfId="48523" hidden="1" xr:uid="{00000000-0005-0000-0000-0000988C0000}"/>
    <cellStyle name="40% - Accent4 7" xfId="48215" hidden="1" xr:uid="{00000000-0005-0000-0000-0000998C0000}"/>
    <cellStyle name="40% - Accent4 7" xfId="48632" hidden="1" xr:uid="{00000000-0005-0000-0000-00009A8C0000}"/>
    <cellStyle name="40% - Accent4 7" xfId="48225" hidden="1" xr:uid="{00000000-0005-0000-0000-00009B8C0000}"/>
    <cellStyle name="40% - Accent4 7" xfId="48096" hidden="1" xr:uid="{00000000-0005-0000-0000-00009C8C0000}"/>
    <cellStyle name="40% - Accent4 7" xfId="49039" hidden="1" xr:uid="{00000000-0005-0000-0000-00009D8C0000}"/>
    <cellStyle name="40% - Accent4 7" xfId="49117" hidden="1" xr:uid="{00000000-0005-0000-0000-00009E8C0000}"/>
    <cellStyle name="40% - Accent4 7" xfId="48261" hidden="1" xr:uid="{00000000-0005-0000-0000-00009F8C0000}"/>
    <cellStyle name="40% - Accent4 7" xfId="49212" hidden="1" xr:uid="{00000000-0005-0000-0000-0000A08C0000}"/>
    <cellStyle name="40% - Accent4 7" xfId="48797" hidden="1" xr:uid="{00000000-0005-0000-0000-0000A18C0000}"/>
    <cellStyle name="40% - Accent4 7" xfId="48146" hidden="1" xr:uid="{00000000-0005-0000-0000-0000A28C0000}"/>
    <cellStyle name="40% - Accent4 7" xfId="49571" hidden="1" xr:uid="{00000000-0005-0000-0000-0000A38C0000}"/>
    <cellStyle name="40% - Accent4 7" xfId="49649" hidden="1" xr:uid="{00000000-0005-0000-0000-0000A48C0000}"/>
    <cellStyle name="40% - Accent4 7" xfId="49200" hidden="1" xr:uid="{00000000-0005-0000-0000-0000A58C0000}"/>
    <cellStyle name="40% - Accent4 7" xfId="49908" hidden="1" xr:uid="{00000000-0005-0000-0000-0000A68C0000}"/>
    <cellStyle name="40% - Accent4 7" xfId="49986" hidden="1" xr:uid="{00000000-0005-0000-0000-0000A78C0000}"/>
    <cellStyle name="40% - Accent4 7" xfId="48818" hidden="1" xr:uid="{00000000-0005-0000-0000-0000A88C0000}"/>
    <cellStyle name="40% - Accent4 7" xfId="50245" hidden="1" xr:uid="{00000000-0005-0000-0000-0000A98C0000}"/>
    <cellStyle name="40% - Accent4 8" xfId="100" hidden="1" xr:uid="{00000000-0005-0000-0000-0000AA8C0000}"/>
    <cellStyle name="40% - Accent4 8" xfId="170" hidden="1" xr:uid="{00000000-0005-0000-0000-0000AB8C0000}"/>
    <cellStyle name="40% - Accent4 8" xfId="250" hidden="1" xr:uid="{00000000-0005-0000-0000-0000AC8C0000}"/>
    <cellStyle name="40% - Accent4 8" xfId="469" hidden="1" xr:uid="{00000000-0005-0000-0000-0000AD8C0000}"/>
    <cellStyle name="40% - Accent4 8" xfId="1861" hidden="1" xr:uid="{00000000-0005-0000-0000-0000AE8C0000}"/>
    <cellStyle name="40% - Accent4 8" xfId="1992" hidden="1" xr:uid="{00000000-0005-0000-0000-0000AF8C0000}"/>
    <cellStyle name="40% - Accent4 8" xfId="2142" hidden="1" xr:uid="{00000000-0005-0000-0000-0000B08C0000}"/>
    <cellStyle name="40% - Accent4 8" xfId="1311" hidden="1" xr:uid="{00000000-0005-0000-0000-0000B18C0000}"/>
    <cellStyle name="40% - Accent4 8" xfId="2342" hidden="1" xr:uid="{00000000-0005-0000-0000-0000B28C0000}"/>
    <cellStyle name="40% - Accent4 8" xfId="1746" hidden="1" xr:uid="{00000000-0005-0000-0000-0000B38C0000}"/>
    <cellStyle name="40% - Accent4 8" xfId="1517" hidden="1" xr:uid="{00000000-0005-0000-0000-0000B48C0000}"/>
    <cellStyle name="40% - Accent4 8" xfId="3559" hidden="1" xr:uid="{00000000-0005-0000-0000-0000B58C0000}"/>
    <cellStyle name="40% - Accent4 8" xfId="3696" hidden="1" xr:uid="{00000000-0005-0000-0000-0000B68C0000}"/>
    <cellStyle name="40% - Accent4 8" xfId="1478" hidden="1" xr:uid="{00000000-0005-0000-0000-0000B78C0000}"/>
    <cellStyle name="40% - Accent4 8" xfId="3852" hidden="1" xr:uid="{00000000-0005-0000-0000-0000B88C0000}"/>
    <cellStyle name="40% - Accent4 8" xfId="3400" hidden="1" xr:uid="{00000000-0005-0000-0000-0000B98C0000}"/>
    <cellStyle name="40% - Accent4 8" xfId="3361" hidden="1" xr:uid="{00000000-0005-0000-0000-0000BA8C0000}"/>
    <cellStyle name="40% - Accent4 8" xfId="5031" hidden="1" xr:uid="{00000000-0005-0000-0000-0000BB8C0000}"/>
    <cellStyle name="40% - Accent4 8" xfId="5198" hidden="1" xr:uid="{00000000-0005-0000-0000-0000BC8C0000}"/>
    <cellStyle name="40% - Accent4 8" xfId="5316" hidden="1" xr:uid="{00000000-0005-0000-0000-0000BD8C0000}"/>
    <cellStyle name="40% - Accent4 8" xfId="6056" hidden="1" xr:uid="{00000000-0005-0000-0000-0000BE8C0000}"/>
    <cellStyle name="40% - Accent4 8" xfId="6216" hidden="1" xr:uid="{00000000-0005-0000-0000-0000BF8C0000}"/>
    <cellStyle name="40% - Accent4 8" xfId="6351" hidden="1" xr:uid="{00000000-0005-0000-0000-0000C08C0000}"/>
    <cellStyle name="40% - Accent4 8" xfId="7046" hidden="1" xr:uid="{00000000-0005-0000-0000-0000C18C0000}"/>
    <cellStyle name="40% - Accent4 8" xfId="7756" hidden="1" xr:uid="{00000000-0005-0000-0000-0000C28C0000}"/>
    <cellStyle name="40% - Accent4 8" xfId="7822" hidden="1" xr:uid="{00000000-0005-0000-0000-0000C38C0000}"/>
    <cellStyle name="40% - Accent4 8" xfId="7900" hidden="1" xr:uid="{00000000-0005-0000-0000-0000C48C0000}"/>
    <cellStyle name="40% - Accent4 8" xfId="7978" hidden="1" xr:uid="{00000000-0005-0000-0000-0000C58C0000}"/>
    <cellStyle name="40% - Accent4 8" xfId="8560" hidden="1" xr:uid="{00000000-0005-0000-0000-0000C68C0000}"/>
    <cellStyle name="40% - Accent4 8" xfId="8639" hidden="1" xr:uid="{00000000-0005-0000-0000-0000C78C0000}"/>
    <cellStyle name="40% - Accent4 8" xfId="8718" hidden="1" xr:uid="{00000000-0005-0000-0000-0000C88C0000}"/>
    <cellStyle name="40% - Accent4 8" xfId="8292" hidden="1" xr:uid="{00000000-0005-0000-0000-0000C98C0000}"/>
    <cellStyle name="40% - Accent4 8" xfId="8794" hidden="1" xr:uid="{00000000-0005-0000-0000-0000CA8C0000}"/>
    <cellStyle name="40% - Accent4 8" xfId="8500" hidden="1" xr:uid="{00000000-0005-0000-0000-0000CB8C0000}"/>
    <cellStyle name="40% - Accent4 8" xfId="8390" hidden="1" xr:uid="{00000000-0005-0000-0000-0000CC8C0000}"/>
    <cellStyle name="40% - Accent4 8" xfId="9234" hidden="1" xr:uid="{00000000-0005-0000-0000-0000CD8C0000}"/>
    <cellStyle name="40% - Accent4 8" xfId="9312" hidden="1" xr:uid="{00000000-0005-0000-0000-0000CE8C0000}"/>
    <cellStyle name="40% - Accent4 8" xfId="8355" hidden="1" xr:uid="{00000000-0005-0000-0000-0000CF8C0000}"/>
    <cellStyle name="40% - Accent4 8" xfId="9383" hidden="1" xr:uid="{00000000-0005-0000-0000-0000D08C0000}"/>
    <cellStyle name="40% - Accent4 8" xfId="9161" hidden="1" xr:uid="{00000000-0005-0000-0000-0000D18C0000}"/>
    <cellStyle name="40% - Accent4 8" xfId="9153" hidden="1" xr:uid="{00000000-0005-0000-0000-0000D28C0000}"/>
    <cellStyle name="40% - Accent4 8" xfId="9766" hidden="1" xr:uid="{00000000-0005-0000-0000-0000D38C0000}"/>
    <cellStyle name="40% - Accent4 8" xfId="9844" hidden="1" xr:uid="{00000000-0005-0000-0000-0000D48C0000}"/>
    <cellStyle name="40% - Accent4 8" xfId="9909" hidden="1" xr:uid="{00000000-0005-0000-0000-0000D58C0000}"/>
    <cellStyle name="40% - Accent4 8" xfId="10103" hidden="1" xr:uid="{00000000-0005-0000-0000-0000D68C0000}"/>
    <cellStyle name="40% - Accent4 8" xfId="10181" hidden="1" xr:uid="{00000000-0005-0000-0000-0000D78C0000}"/>
    <cellStyle name="40% - Accent4 8" xfId="10246" hidden="1" xr:uid="{00000000-0005-0000-0000-0000D88C0000}"/>
    <cellStyle name="40% - Accent4 8" xfId="10440" hidden="1" xr:uid="{00000000-0005-0000-0000-0000D98C0000}"/>
    <cellStyle name="40% - Accent4 8" xfId="10548" hidden="1" xr:uid="{00000000-0005-0000-0000-0000DA8C0000}"/>
    <cellStyle name="40% - Accent4 8" xfId="10614" hidden="1" xr:uid="{00000000-0005-0000-0000-0000DB8C0000}"/>
    <cellStyle name="40% - Accent4 8" xfId="10692" hidden="1" xr:uid="{00000000-0005-0000-0000-0000DC8C0000}"/>
    <cellStyle name="40% - Accent4 8" xfId="10770" hidden="1" xr:uid="{00000000-0005-0000-0000-0000DD8C0000}"/>
    <cellStyle name="40% - Accent4 8" xfId="11352" hidden="1" xr:uid="{00000000-0005-0000-0000-0000DE8C0000}"/>
    <cellStyle name="40% - Accent4 8" xfId="11431" hidden="1" xr:uid="{00000000-0005-0000-0000-0000DF8C0000}"/>
    <cellStyle name="40% - Accent4 8" xfId="11510" hidden="1" xr:uid="{00000000-0005-0000-0000-0000E08C0000}"/>
    <cellStyle name="40% - Accent4 8" xfId="11084" hidden="1" xr:uid="{00000000-0005-0000-0000-0000E18C0000}"/>
    <cellStyle name="40% - Accent4 8" xfId="11586" hidden="1" xr:uid="{00000000-0005-0000-0000-0000E28C0000}"/>
    <cellStyle name="40% - Accent4 8" xfId="11292" hidden="1" xr:uid="{00000000-0005-0000-0000-0000E38C0000}"/>
    <cellStyle name="40% - Accent4 8" xfId="11182" hidden="1" xr:uid="{00000000-0005-0000-0000-0000E48C0000}"/>
    <cellStyle name="40% - Accent4 8" xfId="12026" hidden="1" xr:uid="{00000000-0005-0000-0000-0000E58C0000}"/>
    <cellStyle name="40% - Accent4 8" xfId="12104" hidden="1" xr:uid="{00000000-0005-0000-0000-0000E68C0000}"/>
    <cellStyle name="40% - Accent4 8" xfId="11147" hidden="1" xr:uid="{00000000-0005-0000-0000-0000E78C0000}"/>
    <cellStyle name="40% - Accent4 8" xfId="12175" hidden="1" xr:uid="{00000000-0005-0000-0000-0000E88C0000}"/>
    <cellStyle name="40% - Accent4 8" xfId="11953" hidden="1" xr:uid="{00000000-0005-0000-0000-0000E98C0000}"/>
    <cellStyle name="40% - Accent4 8" xfId="11945" hidden="1" xr:uid="{00000000-0005-0000-0000-0000EA8C0000}"/>
    <cellStyle name="40% - Accent4 8" xfId="12558" hidden="1" xr:uid="{00000000-0005-0000-0000-0000EB8C0000}"/>
    <cellStyle name="40% - Accent4 8" xfId="12636" hidden="1" xr:uid="{00000000-0005-0000-0000-0000EC8C0000}"/>
    <cellStyle name="40% - Accent4 8" xfId="12701" hidden="1" xr:uid="{00000000-0005-0000-0000-0000ED8C0000}"/>
    <cellStyle name="40% - Accent4 8" xfId="12895" hidden="1" xr:uid="{00000000-0005-0000-0000-0000EE8C0000}"/>
    <cellStyle name="40% - Accent4 8" xfId="12973" hidden="1" xr:uid="{00000000-0005-0000-0000-0000EF8C0000}"/>
    <cellStyle name="40% - Accent4 8" xfId="13038" hidden="1" xr:uid="{00000000-0005-0000-0000-0000F08C0000}"/>
    <cellStyle name="40% - Accent4 8" xfId="13232" hidden="1" xr:uid="{00000000-0005-0000-0000-0000F18C0000}"/>
    <cellStyle name="40% - Accent4 8" xfId="7591" hidden="1" xr:uid="{00000000-0005-0000-0000-0000F28C0000}"/>
    <cellStyle name="40% - Accent4 8" xfId="7525" hidden="1" xr:uid="{00000000-0005-0000-0000-0000F38C0000}"/>
    <cellStyle name="40% - Accent4 8" xfId="7446" hidden="1" xr:uid="{00000000-0005-0000-0000-0000F48C0000}"/>
    <cellStyle name="40% - Accent4 8" xfId="7363" hidden="1" xr:uid="{00000000-0005-0000-0000-0000F58C0000}"/>
    <cellStyle name="40% - Accent4 8" xfId="5600" hidden="1" xr:uid="{00000000-0005-0000-0000-0000F68C0000}"/>
    <cellStyle name="40% - Accent4 8" xfId="5506" hidden="1" xr:uid="{00000000-0005-0000-0000-0000F78C0000}"/>
    <cellStyle name="40% - Accent4 8" xfId="5418" hidden="1" xr:uid="{00000000-0005-0000-0000-0000F88C0000}"/>
    <cellStyle name="40% - Accent4 8" xfId="6496" hidden="1" xr:uid="{00000000-0005-0000-0000-0000F98C0000}"/>
    <cellStyle name="40% - Accent4 8" xfId="5325" hidden="1" xr:uid="{00000000-0005-0000-0000-0000FA8C0000}"/>
    <cellStyle name="40% - Accent4 8" xfId="5796" hidden="1" xr:uid="{00000000-0005-0000-0000-0000FB8C0000}"/>
    <cellStyle name="40% - Accent4 8" xfId="6105" hidden="1" xr:uid="{00000000-0005-0000-0000-0000FC8C0000}"/>
    <cellStyle name="40% - Accent4 8" xfId="3811" hidden="1" xr:uid="{00000000-0005-0000-0000-0000FD8C0000}"/>
    <cellStyle name="40% - Accent4 8" xfId="3601" hidden="1" xr:uid="{00000000-0005-0000-0000-0000FE8C0000}"/>
    <cellStyle name="40% - Accent4 8" xfId="6275" hidden="1" xr:uid="{00000000-0005-0000-0000-0000FF8C0000}"/>
    <cellStyle name="40% - Accent4 8" xfId="3430" hidden="1" xr:uid="{00000000-0005-0000-0000-0000008D0000}"/>
    <cellStyle name="40% - Accent4 8" xfId="3965" hidden="1" xr:uid="{00000000-0005-0000-0000-0000018D0000}"/>
    <cellStyle name="40% - Accent4 8" xfId="4103" hidden="1" xr:uid="{00000000-0005-0000-0000-0000028D0000}"/>
    <cellStyle name="40% - Accent4 8" xfId="2122" hidden="1" xr:uid="{00000000-0005-0000-0000-0000038D0000}"/>
    <cellStyle name="40% - Accent4 8" xfId="1914" hidden="1" xr:uid="{00000000-0005-0000-0000-0000048D0000}"/>
    <cellStyle name="40% - Accent4 8" xfId="1806" hidden="1" xr:uid="{00000000-0005-0000-0000-0000058D0000}"/>
    <cellStyle name="40% - Accent4 8" xfId="1063" hidden="1" xr:uid="{00000000-0005-0000-0000-0000068D0000}"/>
    <cellStyle name="40% - Accent4 8" xfId="930" hidden="1" xr:uid="{00000000-0005-0000-0000-0000078D0000}"/>
    <cellStyle name="40% - Accent4 8" xfId="742" hidden="1" xr:uid="{00000000-0005-0000-0000-0000088D0000}"/>
    <cellStyle name="40% - Accent4 8" xfId="13378" hidden="1" xr:uid="{00000000-0005-0000-0000-0000098D0000}"/>
    <cellStyle name="40% - Accent4 8" xfId="13911" hidden="1" xr:uid="{00000000-0005-0000-0000-00000A8D0000}"/>
    <cellStyle name="40% - Accent4 8" xfId="13977" hidden="1" xr:uid="{00000000-0005-0000-0000-00000B8D0000}"/>
    <cellStyle name="40% - Accent4 8" xfId="14055" hidden="1" xr:uid="{00000000-0005-0000-0000-00000C8D0000}"/>
    <cellStyle name="40% - Accent4 8" xfId="14133" hidden="1" xr:uid="{00000000-0005-0000-0000-00000D8D0000}"/>
    <cellStyle name="40% - Accent4 8" xfId="14715" hidden="1" xr:uid="{00000000-0005-0000-0000-00000E8D0000}"/>
    <cellStyle name="40% - Accent4 8" xfId="14794" hidden="1" xr:uid="{00000000-0005-0000-0000-00000F8D0000}"/>
    <cellStyle name="40% - Accent4 8" xfId="14873" hidden="1" xr:uid="{00000000-0005-0000-0000-0000108D0000}"/>
    <cellStyle name="40% - Accent4 8" xfId="14447" hidden="1" xr:uid="{00000000-0005-0000-0000-0000118D0000}"/>
    <cellStyle name="40% - Accent4 8" xfId="14949" hidden="1" xr:uid="{00000000-0005-0000-0000-0000128D0000}"/>
    <cellStyle name="40% - Accent4 8" xfId="14655" hidden="1" xr:uid="{00000000-0005-0000-0000-0000138D0000}"/>
    <cellStyle name="40% - Accent4 8" xfId="14545" hidden="1" xr:uid="{00000000-0005-0000-0000-0000148D0000}"/>
    <cellStyle name="40% - Accent4 8" xfId="15389" hidden="1" xr:uid="{00000000-0005-0000-0000-0000158D0000}"/>
    <cellStyle name="40% - Accent4 8" xfId="15467" hidden="1" xr:uid="{00000000-0005-0000-0000-0000168D0000}"/>
    <cellStyle name="40% - Accent4 8" xfId="14510" hidden="1" xr:uid="{00000000-0005-0000-0000-0000178D0000}"/>
    <cellStyle name="40% - Accent4 8" xfId="15538" hidden="1" xr:uid="{00000000-0005-0000-0000-0000188D0000}"/>
    <cellStyle name="40% - Accent4 8" xfId="15316" hidden="1" xr:uid="{00000000-0005-0000-0000-0000198D0000}"/>
    <cellStyle name="40% - Accent4 8" xfId="15308" hidden="1" xr:uid="{00000000-0005-0000-0000-00001A8D0000}"/>
    <cellStyle name="40% - Accent4 8" xfId="15921" hidden="1" xr:uid="{00000000-0005-0000-0000-00001B8D0000}"/>
    <cellStyle name="40% - Accent4 8" xfId="15999" hidden="1" xr:uid="{00000000-0005-0000-0000-00001C8D0000}"/>
    <cellStyle name="40% - Accent4 8" xfId="16064" hidden="1" xr:uid="{00000000-0005-0000-0000-00001D8D0000}"/>
    <cellStyle name="40% - Accent4 8" xfId="16258" hidden="1" xr:uid="{00000000-0005-0000-0000-00001E8D0000}"/>
    <cellStyle name="40% - Accent4 8" xfId="16336" hidden="1" xr:uid="{00000000-0005-0000-0000-00001F8D0000}"/>
    <cellStyle name="40% - Accent4 8" xfId="16401" hidden="1" xr:uid="{00000000-0005-0000-0000-0000208D0000}"/>
    <cellStyle name="40% - Accent4 8" xfId="16595" hidden="1" xr:uid="{00000000-0005-0000-0000-0000218D0000}"/>
    <cellStyle name="40% - Accent4 8" xfId="16703" hidden="1" xr:uid="{00000000-0005-0000-0000-0000228D0000}"/>
    <cellStyle name="40% - Accent4 8" xfId="16769" hidden="1" xr:uid="{00000000-0005-0000-0000-0000238D0000}"/>
    <cellStyle name="40% - Accent4 8" xfId="16847" hidden="1" xr:uid="{00000000-0005-0000-0000-0000248D0000}"/>
    <cellStyle name="40% - Accent4 8" xfId="16925" hidden="1" xr:uid="{00000000-0005-0000-0000-0000258D0000}"/>
    <cellStyle name="40% - Accent4 8" xfId="17507" hidden="1" xr:uid="{00000000-0005-0000-0000-0000268D0000}"/>
    <cellStyle name="40% - Accent4 8" xfId="17586" hidden="1" xr:uid="{00000000-0005-0000-0000-0000278D0000}"/>
    <cellStyle name="40% - Accent4 8" xfId="17665" hidden="1" xr:uid="{00000000-0005-0000-0000-0000288D0000}"/>
    <cellStyle name="40% - Accent4 8" xfId="17239" hidden="1" xr:uid="{00000000-0005-0000-0000-0000298D0000}"/>
    <cellStyle name="40% - Accent4 8" xfId="17741" hidden="1" xr:uid="{00000000-0005-0000-0000-00002A8D0000}"/>
    <cellStyle name="40% - Accent4 8" xfId="17447" hidden="1" xr:uid="{00000000-0005-0000-0000-00002B8D0000}"/>
    <cellStyle name="40% - Accent4 8" xfId="17337" hidden="1" xr:uid="{00000000-0005-0000-0000-00002C8D0000}"/>
    <cellStyle name="40% - Accent4 8" xfId="18181" hidden="1" xr:uid="{00000000-0005-0000-0000-00002D8D0000}"/>
    <cellStyle name="40% - Accent4 8" xfId="18259" hidden="1" xr:uid="{00000000-0005-0000-0000-00002E8D0000}"/>
    <cellStyle name="40% - Accent4 8" xfId="17302" hidden="1" xr:uid="{00000000-0005-0000-0000-00002F8D0000}"/>
    <cellStyle name="40% - Accent4 8" xfId="18330" hidden="1" xr:uid="{00000000-0005-0000-0000-0000308D0000}"/>
    <cellStyle name="40% - Accent4 8" xfId="18108" hidden="1" xr:uid="{00000000-0005-0000-0000-0000318D0000}"/>
    <cellStyle name="40% - Accent4 8" xfId="18100" hidden="1" xr:uid="{00000000-0005-0000-0000-0000328D0000}"/>
    <cellStyle name="40% - Accent4 8" xfId="18713" hidden="1" xr:uid="{00000000-0005-0000-0000-0000338D0000}"/>
    <cellStyle name="40% - Accent4 8" xfId="18791" hidden="1" xr:uid="{00000000-0005-0000-0000-0000348D0000}"/>
    <cellStyle name="40% - Accent4 8" xfId="18856" hidden="1" xr:uid="{00000000-0005-0000-0000-0000358D0000}"/>
    <cellStyle name="40% - Accent4 8" xfId="19050" hidden="1" xr:uid="{00000000-0005-0000-0000-0000368D0000}"/>
    <cellStyle name="40% - Accent4 8" xfId="19128" hidden="1" xr:uid="{00000000-0005-0000-0000-0000378D0000}"/>
    <cellStyle name="40% - Accent4 8" xfId="19193" hidden="1" xr:uid="{00000000-0005-0000-0000-0000388D0000}"/>
    <cellStyle name="40% - Accent4 8" xfId="19387" hidden="1" xr:uid="{00000000-0005-0000-0000-0000398D0000}"/>
    <cellStyle name="40% - Accent4 8" xfId="13851" hidden="1" xr:uid="{00000000-0005-0000-0000-00003A8D0000}"/>
    <cellStyle name="40% - Accent4 8" xfId="13785" hidden="1" xr:uid="{00000000-0005-0000-0000-00003B8D0000}"/>
    <cellStyle name="40% - Accent4 8" xfId="13706" hidden="1" xr:uid="{00000000-0005-0000-0000-00003C8D0000}"/>
    <cellStyle name="40% - Accent4 8" xfId="13623" hidden="1" xr:uid="{00000000-0005-0000-0000-00003D8D0000}"/>
    <cellStyle name="40% - Accent4 8" xfId="6477" hidden="1" xr:uid="{00000000-0005-0000-0000-00003E8D0000}"/>
    <cellStyle name="40% - Accent4 8" xfId="6342" hidden="1" xr:uid="{00000000-0005-0000-0000-00003F8D0000}"/>
    <cellStyle name="40% - Accent4 8" xfId="6074" hidden="1" xr:uid="{00000000-0005-0000-0000-0000408D0000}"/>
    <cellStyle name="40% - Accent4 8" xfId="7148" hidden="1" xr:uid="{00000000-0005-0000-0000-0000418D0000}"/>
    <cellStyle name="40% - Accent4 8" xfId="5855" hidden="1" xr:uid="{00000000-0005-0000-0000-0000428D0000}"/>
    <cellStyle name="40% - Accent4 8" xfId="6589" hidden="1" xr:uid="{00000000-0005-0000-0000-0000438D0000}"/>
    <cellStyle name="40% - Accent4 8" xfId="6808" hidden="1" xr:uid="{00000000-0005-0000-0000-0000448D0000}"/>
    <cellStyle name="40% - Accent4 8" xfId="4137" hidden="1" xr:uid="{00000000-0005-0000-0000-0000458D0000}"/>
    <cellStyle name="40% - Accent4 8" xfId="4049" hidden="1" xr:uid="{00000000-0005-0000-0000-0000468D0000}"/>
    <cellStyle name="40% - Accent4 8" xfId="6946" hidden="1" xr:uid="{00000000-0005-0000-0000-0000478D0000}"/>
    <cellStyle name="40% - Accent4 8" xfId="3948" hidden="1" xr:uid="{00000000-0005-0000-0000-0000488D0000}"/>
    <cellStyle name="40% - Accent4 8" xfId="4426" hidden="1" xr:uid="{00000000-0005-0000-0000-0000498D0000}"/>
    <cellStyle name="40% - Accent4 8" xfId="4452" hidden="1" xr:uid="{00000000-0005-0000-0000-00004A8D0000}"/>
    <cellStyle name="40% - Accent4 8" xfId="2445" hidden="1" xr:uid="{00000000-0005-0000-0000-00004B8D0000}"/>
    <cellStyle name="40% - Accent4 8" xfId="2326" hidden="1" xr:uid="{00000000-0005-0000-0000-00004C8D0000}"/>
    <cellStyle name="40% - Accent4 8" xfId="2091" hidden="1" xr:uid="{00000000-0005-0000-0000-00004D8D0000}"/>
    <cellStyle name="40% - Accent4 8" xfId="1200" hidden="1" xr:uid="{00000000-0005-0000-0000-00004E8D0000}"/>
    <cellStyle name="40% - Accent4 8" xfId="1045" hidden="1" xr:uid="{00000000-0005-0000-0000-00004F8D0000}"/>
    <cellStyle name="40% - Accent4 8" xfId="895" hidden="1" xr:uid="{00000000-0005-0000-0000-0000508D0000}"/>
    <cellStyle name="40% - Accent4 8" xfId="19525" hidden="1" xr:uid="{00000000-0005-0000-0000-0000518D0000}"/>
    <cellStyle name="40% - Accent4 8" xfId="19633" hidden="1" xr:uid="{00000000-0005-0000-0000-0000528D0000}"/>
    <cellStyle name="40% - Accent4 8" xfId="19699" hidden="1" xr:uid="{00000000-0005-0000-0000-0000538D0000}"/>
    <cellStyle name="40% - Accent4 8" xfId="19777" hidden="1" xr:uid="{00000000-0005-0000-0000-0000548D0000}"/>
    <cellStyle name="40% - Accent4 8" xfId="19855" hidden="1" xr:uid="{00000000-0005-0000-0000-0000558D0000}"/>
    <cellStyle name="40% - Accent4 8" xfId="20437" hidden="1" xr:uid="{00000000-0005-0000-0000-0000568D0000}"/>
    <cellStyle name="40% - Accent4 8" xfId="20516" hidden="1" xr:uid="{00000000-0005-0000-0000-0000578D0000}"/>
    <cellStyle name="40% - Accent4 8" xfId="20595" hidden="1" xr:uid="{00000000-0005-0000-0000-0000588D0000}"/>
    <cellStyle name="40% - Accent4 8" xfId="20169" hidden="1" xr:uid="{00000000-0005-0000-0000-0000598D0000}"/>
    <cellStyle name="40% - Accent4 8" xfId="20671" hidden="1" xr:uid="{00000000-0005-0000-0000-00005A8D0000}"/>
    <cellStyle name="40% - Accent4 8" xfId="20377" hidden="1" xr:uid="{00000000-0005-0000-0000-00005B8D0000}"/>
    <cellStyle name="40% - Accent4 8" xfId="20267" hidden="1" xr:uid="{00000000-0005-0000-0000-00005C8D0000}"/>
    <cellStyle name="40% - Accent4 8" xfId="21111" hidden="1" xr:uid="{00000000-0005-0000-0000-00005D8D0000}"/>
    <cellStyle name="40% - Accent4 8" xfId="21189" hidden="1" xr:uid="{00000000-0005-0000-0000-00005E8D0000}"/>
    <cellStyle name="40% - Accent4 8" xfId="20232" hidden="1" xr:uid="{00000000-0005-0000-0000-00005F8D0000}"/>
    <cellStyle name="40% - Accent4 8" xfId="21260" hidden="1" xr:uid="{00000000-0005-0000-0000-0000608D0000}"/>
    <cellStyle name="40% - Accent4 8" xfId="21038" hidden="1" xr:uid="{00000000-0005-0000-0000-0000618D0000}"/>
    <cellStyle name="40% - Accent4 8" xfId="21030" hidden="1" xr:uid="{00000000-0005-0000-0000-0000628D0000}"/>
    <cellStyle name="40% - Accent4 8" xfId="21643" hidden="1" xr:uid="{00000000-0005-0000-0000-0000638D0000}"/>
    <cellStyle name="40% - Accent4 8" xfId="21721" hidden="1" xr:uid="{00000000-0005-0000-0000-0000648D0000}"/>
    <cellStyle name="40% - Accent4 8" xfId="21786" hidden="1" xr:uid="{00000000-0005-0000-0000-0000658D0000}"/>
    <cellStyle name="40% - Accent4 8" xfId="21980" hidden="1" xr:uid="{00000000-0005-0000-0000-0000668D0000}"/>
    <cellStyle name="40% - Accent4 8" xfId="22058" hidden="1" xr:uid="{00000000-0005-0000-0000-0000678D0000}"/>
    <cellStyle name="40% - Accent4 8" xfId="22123" hidden="1" xr:uid="{00000000-0005-0000-0000-0000688D0000}"/>
    <cellStyle name="40% - Accent4 8" xfId="22317" hidden="1" xr:uid="{00000000-0005-0000-0000-0000698D0000}"/>
    <cellStyle name="40% - Accent4 8" xfId="22425" hidden="1" xr:uid="{00000000-0005-0000-0000-00006A8D0000}"/>
    <cellStyle name="40% - Accent4 8" xfId="22491" hidden="1" xr:uid="{00000000-0005-0000-0000-00006B8D0000}"/>
    <cellStyle name="40% - Accent4 8" xfId="22569" hidden="1" xr:uid="{00000000-0005-0000-0000-00006C8D0000}"/>
    <cellStyle name="40% - Accent4 8" xfId="22647" hidden="1" xr:uid="{00000000-0005-0000-0000-00006D8D0000}"/>
    <cellStyle name="40% - Accent4 8" xfId="23229" hidden="1" xr:uid="{00000000-0005-0000-0000-00006E8D0000}"/>
    <cellStyle name="40% - Accent4 8" xfId="23308" hidden="1" xr:uid="{00000000-0005-0000-0000-00006F8D0000}"/>
    <cellStyle name="40% - Accent4 8" xfId="23387" hidden="1" xr:uid="{00000000-0005-0000-0000-0000708D0000}"/>
    <cellStyle name="40% - Accent4 8" xfId="22961" hidden="1" xr:uid="{00000000-0005-0000-0000-0000718D0000}"/>
    <cellStyle name="40% - Accent4 8" xfId="23463" hidden="1" xr:uid="{00000000-0005-0000-0000-0000728D0000}"/>
    <cellStyle name="40% - Accent4 8" xfId="23169" hidden="1" xr:uid="{00000000-0005-0000-0000-0000738D0000}"/>
    <cellStyle name="40% - Accent4 8" xfId="23059" hidden="1" xr:uid="{00000000-0005-0000-0000-0000748D0000}"/>
    <cellStyle name="40% - Accent4 8" xfId="23903" hidden="1" xr:uid="{00000000-0005-0000-0000-0000758D0000}"/>
    <cellStyle name="40% - Accent4 8" xfId="23981" hidden="1" xr:uid="{00000000-0005-0000-0000-0000768D0000}"/>
    <cellStyle name="40% - Accent4 8" xfId="23024" hidden="1" xr:uid="{00000000-0005-0000-0000-0000778D0000}"/>
    <cellStyle name="40% - Accent4 8" xfId="24052" hidden="1" xr:uid="{00000000-0005-0000-0000-0000788D0000}"/>
    <cellStyle name="40% - Accent4 8" xfId="23830" hidden="1" xr:uid="{00000000-0005-0000-0000-0000798D0000}"/>
    <cellStyle name="40% - Accent4 8" xfId="23822" hidden="1" xr:uid="{00000000-0005-0000-0000-00007A8D0000}"/>
    <cellStyle name="40% - Accent4 8" xfId="24435" hidden="1" xr:uid="{00000000-0005-0000-0000-00007B8D0000}"/>
    <cellStyle name="40% - Accent4 8" xfId="24513" hidden="1" xr:uid="{00000000-0005-0000-0000-00007C8D0000}"/>
    <cellStyle name="40% - Accent4 8" xfId="24578" hidden="1" xr:uid="{00000000-0005-0000-0000-00007D8D0000}"/>
    <cellStyle name="40% - Accent4 8" xfId="24772" hidden="1" xr:uid="{00000000-0005-0000-0000-00007E8D0000}"/>
    <cellStyle name="40% - Accent4 8" xfId="24850" hidden="1" xr:uid="{00000000-0005-0000-0000-00007F8D0000}"/>
    <cellStyle name="40% - Accent4 8" xfId="24915" hidden="1" xr:uid="{00000000-0005-0000-0000-0000808D0000}"/>
    <cellStyle name="40% - Accent4 8" xfId="25109" hidden="1" xr:uid="{00000000-0005-0000-0000-0000818D0000}"/>
    <cellStyle name="40% - Accent4 8" xfId="25228" hidden="1" xr:uid="{00000000-0005-0000-0000-0000828D0000}"/>
    <cellStyle name="40% - Accent4 8" xfId="25298" hidden="1" xr:uid="{00000000-0005-0000-0000-0000838D0000}"/>
    <cellStyle name="40% - Accent4 8" xfId="25378" hidden="1" xr:uid="{00000000-0005-0000-0000-0000848D0000}"/>
    <cellStyle name="40% - Accent4 8" xfId="25597" hidden="1" xr:uid="{00000000-0005-0000-0000-0000858D0000}"/>
    <cellStyle name="40% - Accent4 8" xfId="26989" hidden="1" xr:uid="{00000000-0005-0000-0000-0000868D0000}"/>
    <cellStyle name="40% - Accent4 8" xfId="27120" hidden="1" xr:uid="{00000000-0005-0000-0000-0000878D0000}"/>
    <cellStyle name="40% - Accent4 8" xfId="27270" hidden="1" xr:uid="{00000000-0005-0000-0000-0000888D0000}"/>
    <cellStyle name="40% - Accent4 8" xfId="26439" hidden="1" xr:uid="{00000000-0005-0000-0000-0000898D0000}"/>
    <cellStyle name="40% - Accent4 8" xfId="27470" hidden="1" xr:uid="{00000000-0005-0000-0000-00008A8D0000}"/>
    <cellStyle name="40% - Accent4 8" xfId="26874" hidden="1" xr:uid="{00000000-0005-0000-0000-00008B8D0000}"/>
    <cellStyle name="40% - Accent4 8" xfId="26645" hidden="1" xr:uid="{00000000-0005-0000-0000-00008C8D0000}"/>
    <cellStyle name="40% - Accent4 8" xfId="28687" hidden="1" xr:uid="{00000000-0005-0000-0000-00008D8D0000}"/>
    <cellStyle name="40% - Accent4 8" xfId="28824" hidden="1" xr:uid="{00000000-0005-0000-0000-00008E8D0000}"/>
    <cellStyle name="40% - Accent4 8" xfId="26606" hidden="1" xr:uid="{00000000-0005-0000-0000-00008F8D0000}"/>
    <cellStyle name="40% - Accent4 8" xfId="28980" hidden="1" xr:uid="{00000000-0005-0000-0000-0000908D0000}"/>
    <cellStyle name="40% - Accent4 8" xfId="28528" hidden="1" xr:uid="{00000000-0005-0000-0000-0000918D0000}"/>
    <cellStyle name="40% - Accent4 8" xfId="28489" hidden="1" xr:uid="{00000000-0005-0000-0000-0000928D0000}"/>
    <cellStyle name="40% - Accent4 8" xfId="30159" hidden="1" xr:uid="{00000000-0005-0000-0000-0000938D0000}"/>
    <cellStyle name="40% - Accent4 8" xfId="30326" hidden="1" xr:uid="{00000000-0005-0000-0000-0000948D0000}"/>
    <cellStyle name="40% - Accent4 8" xfId="30444" hidden="1" xr:uid="{00000000-0005-0000-0000-0000958D0000}"/>
    <cellStyle name="40% - Accent4 8" xfId="31184" hidden="1" xr:uid="{00000000-0005-0000-0000-0000968D0000}"/>
    <cellStyle name="40% - Accent4 8" xfId="31344" hidden="1" xr:uid="{00000000-0005-0000-0000-0000978D0000}"/>
    <cellStyle name="40% - Accent4 8" xfId="31479" hidden="1" xr:uid="{00000000-0005-0000-0000-0000988D0000}"/>
    <cellStyle name="40% - Accent4 8" xfId="32174" hidden="1" xr:uid="{00000000-0005-0000-0000-0000998D0000}"/>
    <cellStyle name="40% - Accent4 8" xfId="32884" hidden="1" xr:uid="{00000000-0005-0000-0000-00009A8D0000}"/>
    <cellStyle name="40% - Accent4 8" xfId="32950" hidden="1" xr:uid="{00000000-0005-0000-0000-00009B8D0000}"/>
    <cellStyle name="40% - Accent4 8" xfId="33028" hidden="1" xr:uid="{00000000-0005-0000-0000-00009C8D0000}"/>
    <cellStyle name="40% - Accent4 8" xfId="33106" hidden="1" xr:uid="{00000000-0005-0000-0000-00009D8D0000}"/>
    <cellStyle name="40% - Accent4 8" xfId="33688" hidden="1" xr:uid="{00000000-0005-0000-0000-00009E8D0000}"/>
    <cellStyle name="40% - Accent4 8" xfId="33767" hidden="1" xr:uid="{00000000-0005-0000-0000-00009F8D0000}"/>
    <cellStyle name="40% - Accent4 8" xfId="33846" hidden="1" xr:uid="{00000000-0005-0000-0000-0000A08D0000}"/>
    <cellStyle name="40% - Accent4 8" xfId="33420" hidden="1" xr:uid="{00000000-0005-0000-0000-0000A18D0000}"/>
    <cellStyle name="40% - Accent4 8" xfId="33922" hidden="1" xr:uid="{00000000-0005-0000-0000-0000A28D0000}"/>
    <cellStyle name="40% - Accent4 8" xfId="33628" hidden="1" xr:uid="{00000000-0005-0000-0000-0000A38D0000}"/>
    <cellStyle name="40% - Accent4 8" xfId="33518" hidden="1" xr:uid="{00000000-0005-0000-0000-0000A48D0000}"/>
    <cellStyle name="40% - Accent4 8" xfId="34362" hidden="1" xr:uid="{00000000-0005-0000-0000-0000A58D0000}"/>
    <cellStyle name="40% - Accent4 8" xfId="34440" hidden="1" xr:uid="{00000000-0005-0000-0000-0000A68D0000}"/>
    <cellStyle name="40% - Accent4 8" xfId="33483" hidden="1" xr:uid="{00000000-0005-0000-0000-0000A78D0000}"/>
    <cellStyle name="40% - Accent4 8" xfId="34511" hidden="1" xr:uid="{00000000-0005-0000-0000-0000A88D0000}"/>
    <cellStyle name="40% - Accent4 8" xfId="34289" hidden="1" xr:uid="{00000000-0005-0000-0000-0000A98D0000}"/>
    <cellStyle name="40% - Accent4 8" xfId="34281" hidden="1" xr:uid="{00000000-0005-0000-0000-0000AA8D0000}"/>
    <cellStyle name="40% - Accent4 8" xfId="34894" hidden="1" xr:uid="{00000000-0005-0000-0000-0000AB8D0000}"/>
    <cellStyle name="40% - Accent4 8" xfId="34972" hidden="1" xr:uid="{00000000-0005-0000-0000-0000AC8D0000}"/>
    <cellStyle name="40% - Accent4 8" xfId="35037" hidden="1" xr:uid="{00000000-0005-0000-0000-0000AD8D0000}"/>
    <cellStyle name="40% - Accent4 8" xfId="35231" hidden="1" xr:uid="{00000000-0005-0000-0000-0000AE8D0000}"/>
    <cellStyle name="40% - Accent4 8" xfId="35309" hidden="1" xr:uid="{00000000-0005-0000-0000-0000AF8D0000}"/>
    <cellStyle name="40% - Accent4 8" xfId="35374" hidden="1" xr:uid="{00000000-0005-0000-0000-0000B08D0000}"/>
    <cellStyle name="40% - Accent4 8" xfId="35568" hidden="1" xr:uid="{00000000-0005-0000-0000-0000B18D0000}"/>
    <cellStyle name="40% - Accent4 8" xfId="35676" hidden="1" xr:uid="{00000000-0005-0000-0000-0000B28D0000}"/>
    <cellStyle name="40% - Accent4 8" xfId="35742" hidden="1" xr:uid="{00000000-0005-0000-0000-0000B38D0000}"/>
    <cellStyle name="40% - Accent4 8" xfId="35820" hidden="1" xr:uid="{00000000-0005-0000-0000-0000B48D0000}"/>
    <cellStyle name="40% - Accent4 8" xfId="35898" hidden="1" xr:uid="{00000000-0005-0000-0000-0000B58D0000}"/>
    <cellStyle name="40% - Accent4 8" xfId="36480" hidden="1" xr:uid="{00000000-0005-0000-0000-0000B68D0000}"/>
    <cellStyle name="40% - Accent4 8" xfId="36559" hidden="1" xr:uid="{00000000-0005-0000-0000-0000B78D0000}"/>
    <cellStyle name="40% - Accent4 8" xfId="36638" hidden="1" xr:uid="{00000000-0005-0000-0000-0000B88D0000}"/>
    <cellStyle name="40% - Accent4 8" xfId="36212" hidden="1" xr:uid="{00000000-0005-0000-0000-0000B98D0000}"/>
    <cellStyle name="40% - Accent4 8" xfId="36714" hidden="1" xr:uid="{00000000-0005-0000-0000-0000BA8D0000}"/>
    <cellStyle name="40% - Accent4 8" xfId="36420" hidden="1" xr:uid="{00000000-0005-0000-0000-0000BB8D0000}"/>
    <cellStyle name="40% - Accent4 8" xfId="36310" hidden="1" xr:uid="{00000000-0005-0000-0000-0000BC8D0000}"/>
    <cellStyle name="40% - Accent4 8" xfId="37154" hidden="1" xr:uid="{00000000-0005-0000-0000-0000BD8D0000}"/>
    <cellStyle name="40% - Accent4 8" xfId="37232" hidden="1" xr:uid="{00000000-0005-0000-0000-0000BE8D0000}"/>
    <cellStyle name="40% - Accent4 8" xfId="36275" hidden="1" xr:uid="{00000000-0005-0000-0000-0000BF8D0000}"/>
    <cellStyle name="40% - Accent4 8" xfId="37303" hidden="1" xr:uid="{00000000-0005-0000-0000-0000C08D0000}"/>
    <cellStyle name="40% - Accent4 8" xfId="37081" hidden="1" xr:uid="{00000000-0005-0000-0000-0000C18D0000}"/>
    <cellStyle name="40% - Accent4 8" xfId="37073" hidden="1" xr:uid="{00000000-0005-0000-0000-0000C28D0000}"/>
    <cellStyle name="40% - Accent4 8" xfId="37686" hidden="1" xr:uid="{00000000-0005-0000-0000-0000C38D0000}"/>
    <cellStyle name="40% - Accent4 8" xfId="37764" hidden="1" xr:uid="{00000000-0005-0000-0000-0000C48D0000}"/>
    <cellStyle name="40% - Accent4 8" xfId="37829" hidden="1" xr:uid="{00000000-0005-0000-0000-0000C58D0000}"/>
    <cellStyle name="40% - Accent4 8" xfId="38023" hidden="1" xr:uid="{00000000-0005-0000-0000-0000C68D0000}"/>
    <cellStyle name="40% - Accent4 8" xfId="38101" hidden="1" xr:uid="{00000000-0005-0000-0000-0000C78D0000}"/>
    <cellStyle name="40% - Accent4 8" xfId="38166" hidden="1" xr:uid="{00000000-0005-0000-0000-0000C88D0000}"/>
    <cellStyle name="40% - Accent4 8" xfId="38360" hidden="1" xr:uid="{00000000-0005-0000-0000-0000C98D0000}"/>
    <cellStyle name="40% - Accent4 8" xfId="32719" hidden="1" xr:uid="{00000000-0005-0000-0000-0000CA8D0000}"/>
    <cellStyle name="40% - Accent4 8" xfId="32653" hidden="1" xr:uid="{00000000-0005-0000-0000-0000CB8D0000}"/>
    <cellStyle name="40% - Accent4 8" xfId="32574" hidden="1" xr:uid="{00000000-0005-0000-0000-0000CC8D0000}"/>
    <cellStyle name="40% - Accent4 8" xfId="32491" hidden="1" xr:uid="{00000000-0005-0000-0000-0000CD8D0000}"/>
    <cellStyle name="40% - Accent4 8" xfId="30728" hidden="1" xr:uid="{00000000-0005-0000-0000-0000CE8D0000}"/>
    <cellStyle name="40% - Accent4 8" xfId="30634" hidden="1" xr:uid="{00000000-0005-0000-0000-0000CF8D0000}"/>
    <cellStyle name="40% - Accent4 8" xfId="30546" hidden="1" xr:uid="{00000000-0005-0000-0000-0000D08D0000}"/>
    <cellStyle name="40% - Accent4 8" xfId="31624" hidden="1" xr:uid="{00000000-0005-0000-0000-0000D18D0000}"/>
    <cellStyle name="40% - Accent4 8" xfId="30453" hidden="1" xr:uid="{00000000-0005-0000-0000-0000D28D0000}"/>
    <cellStyle name="40% - Accent4 8" xfId="30924" hidden="1" xr:uid="{00000000-0005-0000-0000-0000D38D0000}"/>
    <cellStyle name="40% - Accent4 8" xfId="31233" hidden="1" xr:uid="{00000000-0005-0000-0000-0000D48D0000}"/>
    <cellStyle name="40% - Accent4 8" xfId="28939" hidden="1" xr:uid="{00000000-0005-0000-0000-0000D58D0000}"/>
    <cellStyle name="40% - Accent4 8" xfId="28729" hidden="1" xr:uid="{00000000-0005-0000-0000-0000D68D0000}"/>
    <cellStyle name="40% - Accent4 8" xfId="31403" hidden="1" xr:uid="{00000000-0005-0000-0000-0000D78D0000}"/>
    <cellStyle name="40% - Accent4 8" xfId="28558" hidden="1" xr:uid="{00000000-0005-0000-0000-0000D88D0000}"/>
    <cellStyle name="40% - Accent4 8" xfId="29093" hidden="1" xr:uid="{00000000-0005-0000-0000-0000D98D0000}"/>
    <cellStyle name="40% - Accent4 8" xfId="29231" hidden="1" xr:uid="{00000000-0005-0000-0000-0000DA8D0000}"/>
    <cellStyle name="40% - Accent4 8" xfId="27250" hidden="1" xr:uid="{00000000-0005-0000-0000-0000DB8D0000}"/>
    <cellStyle name="40% - Accent4 8" xfId="27042" hidden="1" xr:uid="{00000000-0005-0000-0000-0000DC8D0000}"/>
    <cellStyle name="40% - Accent4 8" xfId="26934" hidden="1" xr:uid="{00000000-0005-0000-0000-0000DD8D0000}"/>
    <cellStyle name="40% - Accent4 8" xfId="26191" hidden="1" xr:uid="{00000000-0005-0000-0000-0000DE8D0000}"/>
    <cellStyle name="40% - Accent4 8" xfId="26058" hidden="1" xr:uid="{00000000-0005-0000-0000-0000DF8D0000}"/>
    <cellStyle name="40% - Accent4 8" xfId="25870" hidden="1" xr:uid="{00000000-0005-0000-0000-0000E08D0000}"/>
    <cellStyle name="40% - Accent4 8" xfId="38506" hidden="1" xr:uid="{00000000-0005-0000-0000-0000E18D0000}"/>
    <cellStyle name="40% - Accent4 8" xfId="39039" hidden="1" xr:uid="{00000000-0005-0000-0000-0000E28D0000}"/>
    <cellStyle name="40% - Accent4 8" xfId="39105" hidden="1" xr:uid="{00000000-0005-0000-0000-0000E38D0000}"/>
    <cellStyle name="40% - Accent4 8" xfId="39183" hidden="1" xr:uid="{00000000-0005-0000-0000-0000E48D0000}"/>
    <cellStyle name="40% - Accent4 8" xfId="39261" hidden="1" xr:uid="{00000000-0005-0000-0000-0000E58D0000}"/>
    <cellStyle name="40% - Accent4 8" xfId="39843" hidden="1" xr:uid="{00000000-0005-0000-0000-0000E68D0000}"/>
    <cellStyle name="40% - Accent4 8" xfId="39922" hidden="1" xr:uid="{00000000-0005-0000-0000-0000E78D0000}"/>
    <cellStyle name="40% - Accent4 8" xfId="40001" hidden="1" xr:uid="{00000000-0005-0000-0000-0000E88D0000}"/>
    <cellStyle name="40% - Accent4 8" xfId="39575" hidden="1" xr:uid="{00000000-0005-0000-0000-0000E98D0000}"/>
    <cellStyle name="40% - Accent4 8" xfId="40077" hidden="1" xr:uid="{00000000-0005-0000-0000-0000EA8D0000}"/>
    <cellStyle name="40% - Accent4 8" xfId="39783" hidden="1" xr:uid="{00000000-0005-0000-0000-0000EB8D0000}"/>
    <cellStyle name="40% - Accent4 8" xfId="39673" hidden="1" xr:uid="{00000000-0005-0000-0000-0000EC8D0000}"/>
    <cellStyle name="40% - Accent4 8" xfId="40517" hidden="1" xr:uid="{00000000-0005-0000-0000-0000ED8D0000}"/>
    <cellStyle name="40% - Accent4 8" xfId="40595" hidden="1" xr:uid="{00000000-0005-0000-0000-0000EE8D0000}"/>
    <cellStyle name="40% - Accent4 8" xfId="39638" hidden="1" xr:uid="{00000000-0005-0000-0000-0000EF8D0000}"/>
    <cellStyle name="40% - Accent4 8" xfId="40666" hidden="1" xr:uid="{00000000-0005-0000-0000-0000F08D0000}"/>
    <cellStyle name="40% - Accent4 8" xfId="40444" hidden="1" xr:uid="{00000000-0005-0000-0000-0000F18D0000}"/>
    <cellStyle name="40% - Accent4 8" xfId="40436" hidden="1" xr:uid="{00000000-0005-0000-0000-0000F28D0000}"/>
    <cellStyle name="40% - Accent4 8" xfId="41049" hidden="1" xr:uid="{00000000-0005-0000-0000-0000F38D0000}"/>
    <cellStyle name="40% - Accent4 8" xfId="41127" hidden="1" xr:uid="{00000000-0005-0000-0000-0000F48D0000}"/>
    <cellStyle name="40% - Accent4 8" xfId="41192" hidden="1" xr:uid="{00000000-0005-0000-0000-0000F58D0000}"/>
    <cellStyle name="40% - Accent4 8" xfId="41386" hidden="1" xr:uid="{00000000-0005-0000-0000-0000F68D0000}"/>
    <cellStyle name="40% - Accent4 8" xfId="41464" hidden="1" xr:uid="{00000000-0005-0000-0000-0000F78D0000}"/>
    <cellStyle name="40% - Accent4 8" xfId="41529" hidden="1" xr:uid="{00000000-0005-0000-0000-0000F88D0000}"/>
    <cellStyle name="40% - Accent4 8" xfId="41723" hidden="1" xr:uid="{00000000-0005-0000-0000-0000F98D0000}"/>
    <cellStyle name="40% - Accent4 8" xfId="41831" hidden="1" xr:uid="{00000000-0005-0000-0000-0000FA8D0000}"/>
    <cellStyle name="40% - Accent4 8" xfId="41897" hidden="1" xr:uid="{00000000-0005-0000-0000-0000FB8D0000}"/>
    <cellStyle name="40% - Accent4 8" xfId="41975" hidden="1" xr:uid="{00000000-0005-0000-0000-0000FC8D0000}"/>
    <cellStyle name="40% - Accent4 8" xfId="42053" hidden="1" xr:uid="{00000000-0005-0000-0000-0000FD8D0000}"/>
    <cellStyle name="40% - Accent4 8" xfId="42635" hidden="1" xr:uid="{00000000-0005-0000-0000-0000FE8D0000}"/>
    <cellStyle name="40% - Accent4 8" xfId="42714" hidden="1" xr:uid="{00000000-0005-0000-0000-0000FF8D0000}"/>
    <cellStyle name="40% - Accent4 8" xfId="42793" hidden="1" xr:uid="{00000000-0005-0000-0000-0000008E0000}"/>
    <cellStyle name="40% - Accent4 8" xfId="42367" hidden="1" xr:uid="{00000000-0005-0000-0000-0000018E0000}"/>
    <cellStyle name="40% - Accent4 8" xfId="42869" hidden="1" xr:uid="{00000000-0005-0000-0000-0000028E0000}"/>
    <cellStyle name="40% - Accent4 8" xfId="42575" hidden="1" xr:uid="{00000000-0005-0000-0000-0000038E0000}"/>
    <cellStyle name="40% - Accent4 8" xfId="42465" hidden="1" xr:uid="{00000000-0005-0000-0000-0000048E0000}"/>
    <cellStyle name="40% - Accent4 8" xfId="43309" hidden="1" xr:uid="{00000000-0005-0000-0000-0000058E0000}"/>
    <cellStyle name="40% - Accent4 8" xfId="43387" hidden="1" xr:uid="{00000000-0005-0000-0000-0000068E0000}"/>
    <cellStyle name="40% - Accent4 8" xfId="42430" hidden="1" xr:uid="{00000000-0005-0000-0000-0000078E0000}"/>
    <cellStyle name="40% - Accent4 8" xfId="43458" hidden="1" xr:uid="{00000000-0005-0000-0000-0000088E0000}"/>
    <cellStyle name="40% - Accent4 8" xfId="43236" hidden="1" xr:uid="{00000000-0005-0000-0000-0000098E0000}"/>
    <cellStyle name="40% - Accent4 8" xfId="43228" hidden="1" xr:uid="{00000000-0005-0000-0000-00000A8E0000}"/>
    <cellStyle name="40% - Accent4 8" xfId="43841" hidden="1" xr:uid="{00000000-0005-0000-0000-00000B8E0000}"/>
    <cellStyle name="40% - Accent4 8" xfId="43919" hidden="1" xr:uid="{00000000-0005-0000-0000-00000C8E0000}"/>
    <cellStyle name="40% - Accent4 8" xfId="43984" hidden="1" xr:uid="{00000000-0005-0000-0000-00000D8E0000}"/>
    <cellStyle name="40% - Accent4 8" xfId="44178" hidden="1" xr:uid="{00000000-0005-0000-0000-00000E8E0000}"/>
    <cellStyle name="40% - Accent4 8" xfId="44256" hidden="1" xr:uid="{00000000-0005-0000-0000-00000F8E0000}"/>
    <cellStyle name="40% - Accent4 8" xfId="44321" hidden="1" xr:uid="{00000000-0005-0000-0000-0000108E0000}"/>
    <cellStyle name="40% - Accent4 8" xfId="44515" hidden="1" xr:uid="{00000000-0005-0000-0000-0000118E0000}"/>
    <cellStyle name="40% - Accent4 8" xfId="38979" hidden="1" xr:uid="{00000000-0005-0000-0000-0000128E0000}"/>
    <cellStyle name="40% - Accent4 8" xfId="38913" hidden="1" xr:uid="{00000000-0005-0000-0000-0000138E0000}"/>
    <cellStyle name="40% - Accent4 8" xfId="38834" hidden="1" xr:uid="{00000000-0005-0000-0000-0000148E0000}"/>
    <cellStyle name="40% - Accent4 8" xfId="38751" hidden="1" xr:uid="{00000000-0005-0000-0000-0000158E0000}"/>
    <cellStyle name="40% - Accent4 8" xfId="31605" hidden="1" xr:uid="{00000000-0005-0000-0000-0000168E0000}"/>
    <cellStyle name="40% - Accent4 8" xfId="31470" hidden="1" xr:uid="{00000000-0005-0000-0000-0000178E0000}"/>
    <cellStyle name="40% - Accent4 8" xfId="31202" hidden="1" xr:uid="{00000000-0005-0000-0000-0000188E0000}"/>
    <cellStyle name="40% - Accent4 8" xfId="32276" hidden="1" xr:uid="{00000000-0005-0000-0000-0000198E0000}"/>
    <cellStyle name="40% - Accent4 8" xfId="30983" hidden="1" xr:uid="{00000000-0005-0000-0000-00001A8E0000}"/>
    <cellStyle name="40% - Accent4 8" xfId="31717" hidden="1" xr:uid="{00000000-0005-0000-0000-00001B8E0000}"/>
    <cellStyle name="40% - Accent4 8" xfId="31936" hidden="1" xr:uid="{00000000-0005-0000-0000-00001C8E0000}"/>
    <cellStyle name="40% - Accent4 8" xfId="29265" hidden="1" xr:uid="{00000000-0005-0000-0000-00001D8E0000}"/>
    <cellStyle name="40% - Accent4 8" xfId="29177" hidden="1" xr:uid="{00000000-0005-0000-0000-00001E8E0000}"/>
    <cellStyle name="40% - Accent4 8" xfId="32074" hidden="1" xr:uid="{00000000-0005-0000-0000-00001F8E0000}"/>
    <cellStyle name="40% - Accent4 8" xfId="29076" hidden="1" xr:uid="{00000000-0005-0000-0000-0000208E0000}"/>
    <cellStyle name="40% - Accent4 8" xfId="29554" hidden="1" xr:uid="{00000000-0005-0000-0000-0000218E0000}"/>
    <cellStyle name="40% - Accent4 8" xfId="29580" hidden="1" xr:uid="{00000000-0005-0000-0000-0000228E0000}"/>
    <cellStyle name="40% - Accent4 8" xfId="27573" hidden="1" xr:uid="{00000000-0005-0000-0000-0000238E0000}"/>
    <cellStyle name="40% - Accent4 8" xfId="27454" hidden="1" xr:uid="{00000000-0005-0000-0000-0000248E0000}"/>
    <cellStyle name="40% - Accent4 8" xfId="27219" hidden="1" xr:uid="{00000000-0005-0000-0000-0000258E0000}"/>
    <cellStyle name="40% - Accent4 8" xfId="26328" hidden="1" xr:uid="{00000000-0005-0000-0000-0000268E0000}"/>
    <cellStyle name="40% - Accent4 8" xfId="26173" hidden="1" xr:uid="{00000000-0005-0000-0000-0000278E0000}"/>
    <cellStyle name="40% - Accent4 8" xfId="26023" hidden="1" xr:uid="{00000000-0005-0000-0000-0000288E0000}"/>
    <cellStyle name="40% - Accent4 8" xfId="44653" hidden="1" xr:uid="{00000000-0005-0000-0000-0000298E0000}"/>
    <cellStyle name="40% - Accent4 8" xfId="44761" hidden="1" xr:uid="{00000000-0005-0000-0000-00002A8E0000}"/>
    <cellStyle name="40% - Accent4 8" xfId="44827" hidden="1" xr:uid="{00000000-0005-0000-0000-00002B8E0000}"/>
    <cellStyle name="40% - Accent4 8" xfId="44905" hidden="1" xr:uid="{00000000-0005-0000-0000-00002C8E0000}"/>
    <cellStyle name="40% - Accent4 8" xfId="44983" hidden="1" xr:uid="{00000000-0005-0000-0000-00002D8E0000}"/>
    <cellStyle name="40% - Accent4 8" xfId="45565" hidden="1" xr:uid="{00000000-0005-0000-0000-00002E8E0000}"/>
    <cellStyle name="40% - Accent4 8" xfId="45644" hidden="1" xr:uid="{00000000-0005-0000-0000-00002F8E0000}"/>
    <cellStyle name="40% - Accent4 8" xfId="45723" hidden="1" xr:uid="{00000000-0005-0000-0000-0000308E0000}"/>
    <cellStyle name="40% - Accent4 8" xfId="45297" hidden="1" xr:uid="{00000000-0005-0000-0000-0000318E0000}"/>
    <cellStyle name="40% - Accent4 8" xfId="45799" hidden="1" xr:uid="{00000000-0005-0000-0000-0000328E0000}"/>
    <cellStyle name="40% - Accent4 8" xfId="45505" hidden="1" xr:uid="{00000000-0005-0000-0000-0000338E0000}"/>
    <cellStyle name="40% - Accent4 8" xfId="45395" hidden="1" xr:uid="{00000000-0005-0000-0000-0000348E0000}"/>
    <cellStyle name="40% - Accent4 8" xfId="46239" hidden="1" xr:uid="{00000000-0005-0000-0000-0000358E0000}"/>
    <cellStyle name="40% - Accent4 8" xfId="46317" hidden="1" xr:uid="{00000000-0005-0000-0000-0000368E0000}"/>
    <cellStyle name="40% - Accent4 8" xfId="45360" hidden="1" xr:uid="{00000000-0005-0000-0000-0000378E0000}"/>
    <cellStyle name="40% - Accent4 8" xfId="46388" hidden="1" xr:uid="{00000000-0005-0000-0000-0000388E0000}"/>
    <cellStyle name="40% - Accent4 8" xfId="46166" hidden="1" xr:uid="{00000000-0005-0000-0000-0000398E0000}"/>
    <cellStyle name="40% - Accent4 8" xfId="46158" hidden="1" xr:uid="{00000000-0005-0000-0000-00003A8E0000}"/>
    <cellStyle name="40% - Accent4 8" xfId="46771" hidden="1" xr:uid="{00000000-0005-0000-0000-00003B8E0000}"/>
    <cellStyle name="40% - Accent4 8" xfId="46849" hidden="1" xr:uid="{00000000-0005-0000-0000-00003C8E0000}"/>
    <cellStyle name="40% - Accent4 8" xfId="46914" hidden="1" xr:uid="{00000000-0005-0000-0000-00003D8E0000}"/>
    <cellStyle name="40% - Accent4 8" xfId="47108" hidden="1" xr:uid="{00000000-0005-0000-0000-00003E8E0000}"/>
    <cellStyle name="40% - Accent4 8" xfId="47186" hidden="1" xr:uid="{00000000-0005-0000-0000-00003F8E0000}"/>
    <cellStyle name="40% - Accent4 8" xfId="47251" hidden="1" xr:uid="{00000000-0005-0000-0000-0000408E0000}"/>
    <cellStyle name="40% - Accent4 8" xfId="47445" hidden="1" xr:uid="{00000000-0005-0000-0000-0000418E0000}"/>
    <cellStyle name="40% - Accent4 8" xfId="47553" hidden="1" xr:uid="{00000000-0005-0000-0000-0000428E0000}"/>
    <cellStyle name="40% - Accent4 8" xfId="47619" hidden="1" xr:uid="{00000000-0005-0000-0000-0000438E0000}"/>
    <cellStyle name="40% - Accent4 8" xfId="47697" hidden="1" xr:uid="{00000000-0005-0000-0000-0000448E0000}"/>
    <cellStyle name="40% - Accent4 8" xfId="47775" hidden="1" xr:uid="{00000000-0005-0000-0000-0000458E0000}"/>
    <cellStyle name="40% - Accent4 8" xfId="48357" hidden="1" xr:uid="{00000000-0005-0000-0000-0000468E0000}"/>
    <cellStyle name="40% - Accent4 8" xfId="48436" hidden="1" xr:uid="{00000000-0005-0000-0000-0000478E0000}"/>
    <cellStyle name="40% - Accent4 8" xfId="48515" hidden="1" xr:uid="{00000000-0005-0000-0000-0000488E0000}"/>
    <cellStyle name="40% - Accent4 8" xfId="48089" hidden="1" xr:uid="{00000000-0005-0000-0000-0000498E0000}"/>
    <cellStyle name="40% - Accent4 8" xfId="48591" hidden="1" xr:uid="{00000000-0005-0000-0000-00004A8E0000}"/>
    <cellStyle name="40% - Accent4 8" xfId="48297" hidden="1" xr:uid="{00000000-0005-0000-0000-00004B8E0000}"/>
    <cellStyle name="40% - Accent4 8" xfId="48187" hidden="1" xr:uid="{00000000-0005-0000-0000-00004C8E0000}"/>
    <cellStyle name="40% - Accent4 8" xfId="49031" hidden="1" xr:uid="{00000000-0005-0000-0000-00004D8E0000}"/>
    <cellStyle name="40% - Accent4 8" xfId="49109" hidden="1" xr:uid="{00000000-0005-0000-0000-00004E8E0000}"/>
    <cellStyle name="40% - Accent4 8" xfId="48152" hidden="1" xr:uid="{00000000-0005-0000-0000-00004F8E0000}"/>
    <cellStyle name="40% - Accent4 8" xfId="49180" hidden="1" xr:uid="{00000000-0005-0000-0000-0000508E0000}"/>
    <cellStyle name="40% - Accent4 8" xfId="48958" hidden="1" xr:uid="{00000000-0005-0000-0000-0000518E0000}"/>
    <cellStyle name="40% - Accent4 8" xfId="48950" hidden="1" xr:uid="{00000000-0005-0000-0000-0000528E0000}"/>
    <cellStyle name="40% - Accent4 8" xfId="49563" hidden="1" xr:uid="{00000000-0005-0000-0000-0000538E0000}"/>
    <cellStyle name="40% - Accent4 8" xfId="49641" hidden="1" xr:uid="{00000000-0005-0000-0000-0000548E0000}"/>
    <cellStyle name="40% - Accent4 8" xfId="49706" hidden="1" xr:uid="{00000000-0005-0000-0000-0000558E0000}"/>
    <cellStyle name="40% - Accent4 8" xfId="49900" hidden="1" xr:uid="{00000000-0005-0000-0000-0000568E0000}"/>
    <cellStyle name="40% - Accent4 8" xfId="49978" hidden="1" xr:uid="{00000000-0005-0000-0000-0000578E0000}"/>
    <cellStyle name="40% - Accent4 8" xfId="50043" hidden="1" xr:uid="{00000000-0005-0000-0000-0000588E0000}"/>
    <cellStyle name="40% - Accent4 8" xfId="50237" hidden="1" xr:uid="{00000000-0005-0000-0000-0000598E0000}"/>
    <cellStyle name="40% - Accent4 9" xfId="113" hidden="1" xr:uid="{00000000-0005-0000-0000-00005A8E0000}"/>
    <cellStyle name="40% - Accent4 9" xfId="191" hidden="1" xr:uid="{00000000-0005-0000-0000-00005B8E0000}"/>
    <cellStyle name="40% - Accent4 9" xfId="269" hidden="1" xr:uid="{00000000-0005-0000-0000-00005C8E0000}"/>
    <cellStyle name="40% - Accent4 9" xfId="546" hidden="1" xr:uid="{00000000-0005-0000-0000-00005D8E0000}"/>
    <cellStyle name="40% - Accent4 9" xfId="1906" hidden="1" xr:uid="{00000000-0005-0000-0000-00005E8E0000}"/>
    <cellStyle name="40% - Accent4 9" xfId="2051" hidden="1" xr:uid="{00000000-0005-0000-0000-00005F8E0000}"/>
    <cellStyle name="40% - Accent4 9" xfId="2220" hidden="1" xr:uid="{00000000-0005-0000-0000-0000608E0000}"/>
    <cellStyle name="40% - Accent4 9" xfId="2375" hidden="1" xr:uid="{00000000-0005-0000-0000-0000618E0000}"/>
    <cellStyle name="40% - Accent4 9" xfId="1772" hidden="1" xr:uid="{00000000-0005-0000-0000-0000628E0000}"/>
    <cellStyle name="40% - Accent4 9" xfId="1520" hidden="1" xr:uid="{00000000-0005-0000-0000-0000638E0000}"/>
    <cellStyle name="40% - Accent4 9" xfId="3452" hidden="1" xr:uid="{00000000-0005-0000-0000-0000648E0000}"/>
    <cellStyle name="40% - Accent4 9" xfId="3594" hidden="1" xr:uid="{00000000-0005-0000-0000-0000658E0000}"/>
    <cellStyle name="40% - Accent4 9" xfId="3752" hidden="1" xr:uid="{00000000-0005-0000-0000-0000668E0000}"/>
    <cellStyle name="40% - Accent4 9" xfId="3886" hidden="1" xr:uid="{00000000-0005-0000-0000-0000678E0000}"/>
    <cellStyle name="40% - Accent4 9" xfId="1788" hidden="1" xr:uid="{00000000-0005-0000-0000-0000688E0000}"/>
    <cellStyle name="40% - Accent4 9" xfId="1717" hidden="1" xr:uid="{00000000-0005-0000-0000-0000698E0000}"/>
    <cellStyle name="40% - Accent4 9" xfId="4960" hidden="1" xr:uid="{00000000-0005-0000-0000-00006A8E0000}"/>
    <cellStyle name="40% - Accent4 9" xfId="5060" hidden="1" xr:uid="{00000000-0005-0000-0000-00006B8E0000}"/>
    <cellStyle name="40% - Accent4 9" xfId="5253" hidden="1" xr:uid="{00000000-0005-0000-0000-00006C8E0000}"/>
    <cellStyle name="40% - Accent4 9" xfId="5945" hidden="1" xr:uid="{00000000-0005-0000-0000-00006D8E0000}"/>
    <cellStyle name="40% - Accent4 9" xfId="6099" hidden="1" xr:uid="{00000000-0005-0000-0000-00006E8E0000}"/>
    <cellStyle name="40% - Accent4 9" xfId="6281" hidden="1" xr:uid="{00000000-0005-0000-0000-00006F8E0000}"/>
    <cellStyle name="40% - Accent4 9" xfId="6967" hidden="1" xr:uid="{00000000-0005-0000-0000-0000708E0000}"/>
    <cellStyle name="40% - Accent4 9" xfId="7080" hidden="1" xr:uid="{00000000-0005-0000-0000-0000718E0000}"/>
    <cellStyle name="40% - Accent4 9" xfId="7769" hidden="1" xr:uid="{00000000-0005-0000-0000-0000728E0000}"/>
    <cellStyle name="40% - Accent4 9" xfId="7843" hidden="1" xr:uid="{00000000-0005-0000-0000-0000738E0000}"/>
    <cellStyle name="40% - Accent4 9" xfId="7919" hidden="1" xr:uid="{00000000-0005-0000-0000-0000748E0000}"/>
    <cellStyle name="40% - Accent4 9" xfId="7997" hidden="1" xr:uid="{00000000-0005-0000-0000-0000758E0000}"/>
    <cellStyle name="40% - Accent4 9" xfId="8582" hidden="1" xr:uid="{00000000-0005-0000-0000-0000768E0000}"/>
    <cellStyle name="40% - Accent4 9" xfId="8658" hidden="1" xr:uid="{00000000-0005-0000-0000-0000778E0000}"/>
    <cellStyle name="40% - Accent4 9" xfId="8737" hidden="1" xr:uid="{00000000-0005-0000-0000-0000788E0000}"/>
    <cellStyle name="40% - Accent4 9" xfId="8805" hidden="1" xr:uid="{00000000-0005-0000-0000-0000798E0000}"/>
    <cellStyle name="40% - Accent4 9" xfId="8522" hidden="1" xr:uid="{00000000-0005-0000-0000-00007A8E0000}"/>
    <cellStyle name="40% - Accent4 9" xfId="8393" hidden="1" xr:uid="{00000000-0005-0000-0000-00007B8E0000}"/>
    <cellStyle name="40% - Accent4 9" xfId="9177" hidden="1" xr:uid="{00000000-0005-0000-0000-00007C8E0000}"/>
    <cellStyle name="40% - Accent4 9" xfId="9253" hidden="1" xr:uid="{00000000-0005-0000-0000-00007D8E0000}"/>
    <cellStyle name="40% - Accent4 9" xfId="9331" hidden="1" xr:uid="{00000000-0005-0000-0000-00007E8E0000}"/>
    <cellStyle name="40% - Accent4 9" xfId="9393" hidden="1" xr:uid="{00000000-0005-0000-0000-00007F8E0000}"/>
    <cellStyle name="40% - Accent4 9" xfId="8535" hidden="1" xr:uid="{00000000-0005-0000-0000-0000808E0000}"/>
    <cellStyle name="40% - Accent4 9" xfId="8475" hidden="1" xr:uid="{00000000-0005-0000-0000-0000818E0000}"/>
    <cellStyle name="40% - Accent4 9" xfId="9709" hidden="1" xr:uid="{00000000-0005-0000-0000-0000828E0000}"/>
    <cellStyle name="40% - Accent4 9" xfId="9785" hidden="1" xr:uid="{00000000-0005-0000-0000-0000838E0000}"/>
    <cellStyle name="40% - Accent4 9" xfId="9863" hidden="1" xr:uid="{00000000-0005-0000-0000-0000848E0000}"/>
    <cellStyle name="40% - Accent4 9" xfId="10046" hidden="1" xr:uid="{00000000-0005-0000-0000-0000858E0000}"/>
    <cellStyle name="40% - Accent4 9" xfId="10122" hidden="1" xr:uid="{00000000-0005-0000-0000-0000868E0000}"/>
    <cellStyle name="40% - Accent4 9" xfId="10200" hidden="1" xr:uid="{00000000-0005-0000-0000-0000878E0000}"/>
    <cellStyle name="40% - Accent4 9" xfId="10383" hidden="1" xr:uid="{00000000-0005-0000-0000-0000888E0000}"/>
    <cellStyle name="40% - Accent4 9" xfId="10459" hidden="1" xr:uid="{00000000-0005-0000-0000-0000898E0000}"/>
    <cellStyle name="40% - Accent4 9" xfId="10561" hidden="1" xr:uid="{00000000-0005-0000-0000-00008A8E0000}"/>
    <cellStyle name="40% - Accent4 9" xfId="10635" hidden="1" xr:uid="{00000000-0005-0000-0000-00008B8E0000}"/>
    <cellStyle name="40% - Accent4 9" xfId="10711" hidden="1" xr:uid="{00000000-0005-0000-0000-00008C8E0000}"/>
    <cellStyle name="40% - Accent4 9" xfId="10789" hidden="1" xr:uid="{00000000-0005-0000-0000-00008D8E0000}"/>
    <cellStyle name="40% - Accent4 9" xfId="11374" hidden="1" xr:uid="{00000000-0005-0000-0000-00008E8E0000}"/>
    <cellStyle name="40% - Accent4 9" xfId="11450" hidden="1" xr:uid="{00000000-0005-0000-0000-00008F8E0000}"/>
    <cellStyle name="40% - Accent4 9" xfId="11529" hidden="1" xr:uid="{00000000-0005-0000-0000-0000908E0000}"/>
    <cellStyle name="40% - Accent4 9" xfId="11597" hidden="1" xr:uid="{00000000-0005-0000-0000-0000918E0000}"/>
    <cellStyle name="40% - Accent4 9" xfId="11314" hidden="1" xr:uid="{00000000-0005-0000-0000-0000928E0000}"/>
    <cellStyle name="40% - Accent4 9" xfId="11185" hidden="1" xr:uid="{00000000-0005-0000-0000-0000938E0000}"/>
    <cellStyle name="40% - Accent4 9" xfId="11969" hidden="1" xr:uid="{00000000-0005-0000-0000-0000948E0000}"/>
    <cellStyle name="40% - Accent4 9" xfId="12045" hidden="1" xr:uid="{00000000-0005-0000-0000-0000958E0000}"/>
    <cellStyle name="40% - Accent4 9" xfId="12123" hidden="1" xr:uid="{00000000-0005-0000-0000-0000968E0000}"/>
    <cellStyle name="40% - Accent4 9" xfId="12185" hidden="1" xr:uid="{00000000-0005-0000-0000-0000978E0000}"/>
    <cellStyle name="40% - Accent4 9" xfId="11327" hidden="1" xr:uid="{00000000-0005-0000-0000-0000988E0000}"/>
    <cellStyle name="40% - Accent4 9" xfId="11267" hidden="1" xr:uid="{00000000-0005-0000-0000-0000998E0000}"/>
    <cellStyle name="40% - Accent4 9" xfId="12501" hidden="1" xr:uid="{00000000-0005-0000-0000-00009A8E0000}"/>
    <cellStyle name="40% - Accent4 9" xfId="12577" hidden="1" xr:uid="{00000000-0005-0000-0000-00009B8E0000}"/>
    <cellStyle name="40% - Accent4 9" xfId="12655" hidden="1" xr:uid="{00000000-0005-0000-0000-00009C8E0000}"/>
    <cellStyle name="40% - Accent4 9" xfId="12838" hidden="1" xr:uid="{00000000-0005-0000-0000-00009D8E0000}"/>
    <cellStyle name="40% - Accent4 9" xfId="12914" hidden="1" xr:uid="{00000000-0005-0000-0000-00009E8E0000}"/>
    <cellStyle name="40% - Accent4 9" xfId="12992" hidden="1" xr:uid="{00000000-0005-0000-0000-00009F8E0000}"/>
    <cellStyle name="40% - Accent4 9" xfId="13175" hidden="1" xr:uid="{00000000-0005-0000-0000-0000A08E0000}"/>
    <cellStyle name="40% - Accent4 9" xfId="13251" hidden="1" xr:uid="{00000000-0005-0000-0000-0000A18E0000}"/>
    <cellStyle name="40% - Accent4 9" xfId="7578" hidden="1" xr:uid="{00000000-0005-0000-0000-0000A28E0000}"/>
    <cellStyle name="40% - Accent4 9" xfId="7504" hidden="1" xr:uid="{00000000-0005-0000-0000-0000A38E0000}"/>
    <cellStyle name="40% - Accent4 9" xfId="7425" hidden="1" xr:uid="{00000000-0005-0000-0000-0000A48E0000}"/>
    <cellStyle name="40% - Accent4 9" xfId="7341" hidden="1" xr:uid="{00000000-0005-0000-0000-0000A58E0000}"/>
    <cellStyle name="40% - Accent4 9" xfId="5571" hidden="1" xr:uid="{00000000-0005-0000-0000-0000A68E0000}"/>
    <cellStyle name="40% - Accent4 9" xfId="5484" hidden="1" xr:uid="{00000000-0005-0000-0000-0000A78E0000}"/>
    <cellStyle name="40% - Accent4 9" xfId="5393" hidden="1" xr:uid="{00000000-0005-0000-0000-0000A88E0000}"/>
    <cellStyle name="40% - Accent4 9" xfId="5311" hidden="1" xr:uid="{00000000-0005-0000-0000-0000A98E0000}"/>
    <cellStyle name="40% - Accent4 9" xfId="5768" hidden="1" xr:uid="{00000000-0005-0000-0000-0000AA8E0000}"/>
    <cellStyle name="40% - Accent4 9" xfId="6091" hidden="1" xr:uid="{00000000-0005-0000-0000-0000AB8E0000}"/>
    <cellStyle name="40% - Accent4 9" xfId="3897" hidden="1" xr:uid="{00000000-0005-0000-0000-0000AC8E0000}"/>
    <cellStyle name="40% - Accent4 9" xfId="3730" hidden="1" xr:uid="{00000000-0005-0000-0000-0000AD8E0000}"/>
    <cellStyle name="40% - Accent4 9" xfId="3553" hidden="1" xr:uid="{00000000-0005-0000-0000-0000AE8E0000}"/>
    <cellStyle name="40% - Accent4 9" xfId="3419" hidden="1" xr:uid="{00000000-0005-0000-0000-0000AF8E0000}"/>
    <cellStyle name="40% - Accent4 9" xfId="5752" hidden="1" xr:uid="{00000000-0005-0000-0000-0000B08E0000}"/>
    <cellStyle name="40% - Accent4 9" xfId="5831" hidden="1" xr:uid="{00000000-0005-0000-0000-0000B18E0000}"/>
    <cellStyle name="40% - Accent4 9" xfId="2280" hidden="1" xr:uid="{00000000-0005-0000-0000-0000B28E0000}"/>
    <cellStyle name="40% - Accent4 9" xfId="2037" hidden="1" xr:uid="{00000000-0005-0000-0000-0000B38E0000}"/>
    <cellStyle name="40% - Accent4 9" xfId="1868" hidden="1" xr:uid="{00000000-0005-0000-0000-0000B48E0000}"/>
    <cellStyle name="40% - Accent4 9" xfId="1169" hidden="1" xr:uid="{00000000-0005-0000-0000-0000B58E0000}"/>
    <cellStyle name="40% - Accent4 9" xfId="1032" hidden="1" xr:uid="{00000000-0005-0000-0000-0000B68E0000}"/>
    <cellStyle name="40% - Accent4 9" xfId="891" hidden="1" xr:uid="{00000000-0005-0000-0000-0000B78E0000}"/>
    <cellStyle name="40% - Accent4 9" xfId="13318" hidden="1" xr:uid="{00000000-0005-0000-0000-0000B88E0000}"/>
    <cellStyle name="40% - Accent4 9" xfId="13398" hidden="1" xr:uid="{00000000-0005-0000-0000-0000B98E0000}"/>
    <cellStyle name="40% - Accent4 9" xfId="13924" hidden="1" xr:uid="{00000000-0005-0000-0000-0000BA8E0000}"/>
    <cellStyle name="40% - Accent4 9" xfId="13998" hidden="1" xr:uid="{00000000-0005-0000-0000-0000BB8E0000}"/>
    <cellStyle name="40% - Accent4 9" xfId="14074" hidden="1" xr:uid="{00000000-0005-0000-0000-0000BC8E0000}"/>
    <cellStyle name="40% - Accent4 9" xfId="14152" hidden="1" xr:uid="{00000000-0005-0000-0000-0000BD8E0000}"/>
    <cellStyle name="40% - Accent4 9" xfId="14737" hidden="1" xr:uid="{00000000-0005-0000-0000-0000BE8E0000}"/>
    <cellStyle name="40% - Accent4 9" xfId="14813" hidden="1" xr:uid="{00000000-0005-0000-0000-0000BF8E0000}"/>
    <cellStyle name="40% - Accent4 9" xfId="14892" hidden="1" xr:uid="{00000000-0005-0000-0000-0000C08E0000}"/>
    <cellStyle name="40% - Accent4 9" xfId="14960" hidden="1" xr:uid="{00000000-0005-0000-0000-0000C18E0000}"/>
    <cellStyle name="40% - Accent4 9" xfId="14677" hidden="1" xr:uid="{00000000-0005-0000-0000-0000C28E0000}"/>
    <cellStyle name="40% - Accent4 9" xfId="14548" hidden="1" xr:uid="{00000000-0005-0000-0000-0000C38E0000}"/>
    <cellStyle name="40% - Accent4 9" xfId="15332" hidden="1" xr:uid="{00000000-0005-0000-0000-0000C48E0000}"/>
    <cellStyle name="40% - Accent4 9" xfId="15408" hidden="1" xr:uid="{00000000-0005-0000-0000-0000C58E0000}"/>
    <cellStyle name="40% - Accent4 9" xfId="15486" hidden="1" xr:uid="{00000000-0005-0000-0000-0000C68E0000}"/>
    <cellStyle name="40% - Accent4 9" xfId="15548" hidden="1" xr:uid="{00000000-0005-0000-0000-0000C78E0000}"/>
    <cellStyle name="40% - Accent4 9" xfId="14690" hidden="1" xr:uid="{00000000-0005-0000-0000-0000C88E0000}"/>
    <cellStyle name="40% - Accent4 9" xfId="14630" hidden="1" xr:uid="{00000000-0005-0000-0000-0000C98E0000}"/>
    <cellStyle name="40% - Accent4 9" xfId="15864" hidden="1" xr:uid="{00000000-0005-0000-0000-0000CA8E0000}"/>
    <cellStyle name="40% - Accent4 9" xfId="15940" hidden="1" xr:uid="{00000000-0005-0000-0000-0000CB8E0000}"/>
    <cellStyle name="40% - Accent4 9" xfId="16018" hidden="1" xr:uid="{00000000-0005-0000-0000-0000CC8E0000}"/>
    <cellStyle name="40% - Accent4 9" xfId="16201" hidden="1" xr:uid="{00000000-0005-0000-0000-0000CD8E0000}"/>
    <cellStyle name="40% - Accent4 9" xfId="16277" hidden="1" xr:uid="{00000000-0005-0000-0000-0000CE8E0000}"/>
    <cellStyle name="40% - Accent4 9" xfId="16355" hidden="1" xr:uid="{00000000-0005-0000-0000-0000CF8E0000}"/>
    <cellStyle name="40% - Accent4 9" xfId="16538" hidden="1" xr:uid="{00000000-0005-0000-0000-0000D08E0000}"/>
    <cellStyle name="40% - Accent4 9" xfId="16614" hidden="1" xr:uid="{00000000-0005-0000-0000-0000D18E0000}"/>
    <cellStyle name="40% - Accent4 9" xfId="16716" hidden="1" xr:uid="{00000000-0005-0000-0000-0000D28E0000}"/>
    <cellStyle name="40% - Accent4 9" xfId="16790" hidden="1" xr:uid="{00000000-0005-0000-0000-0000D38E0000}"/>
    <cellStyle name="40% - Accent4 9" xfId="16866" hidden="1" xr:uid="{00000000-0005-0000-0000-0000D48E0000}"/>
    <cellStyle name="40% - Accent4 9" xfId="16944" hidden="1" xr:uid="{00000000-0005-0000-0000-0000D58E0000}"/>
    <cellStyle name="40% - Accent4 9" xfId="17529" hidden="1" xr:uid="{00000000-0005-0000-0000-0000D68E0000}"/>
    <cellStyle name="40% - Accent4 9" xfId="17605" hidden="1" xr:uid="{00000000-0005-0000-0000-0000D78E0000}"/>
    <cellStyle name="40% - Accent4 9" xfId="17684" hidden="1" xr:uid="{00000000-0005-0000-0000-0000D88E0000}"/>
    <cellStyle name="40% - Accent4 9" xfId="17752" hidden="1" xr:uid="{00000000-0005-0000-0000-0000D98E0000}"/>
    <cellStyle name="40% - Accent4 9" xfId="17469" hidden="1" xr:uid="{00000000-0005-0000-0000-0000DA8E0000}"/>
    <cellStyle name="40% - Accent4 9" xfId="17340" hidden="1" xr:uid="{00000000-0005-0000-0000-0000DB8E0000}"/>
    <cellStyle name="40% - Accent4 9" xfId="18124" hidden="1" xr:uid="{00000000-0005-0000-0000-0000DC8E0000}"/>
    <cellStyle name="40% - Accent4 9" xfId="18200" hidden="1" xr:uid="{00000000-0005-0000-0000-0000DD8E0000}"/>
    <cellStyle name="40% - Accent4 9" xfId="18278" hidden="1" xr:uid="{00000000-0005-0000-0000-0000DE8E0000}"/>
    <cellStyle name="40% - Accent4 9" xfId="18340" hidden="1" xr:uid="{00000000-0005-0000-0000-0000DF8E0000}"/>
    <cellStyle name="40% - Accent4 9" xfId="17482" hidden="1" xr:uid="{00000000-0005-0000-0000-0000E08E0000}"/>
    <cellStyle name="40% - Accent4 9" xfId="17422" hidden="1" xr:uid="{00000000-0005-0000-0000-0000E18E0000}"/>
    <cellStyle name="40% - Accent4 9" xfId="18656" hidden="1" xr:uid="{00000000-0005-0000-0000-0000E28E0000}"/>
    <cellStyle name="40% - Accent4 9" xfId="18732" hidden="1" xr:uid="{00000000-0005-0000-0000-0000E38E0000}"/>
    <cellStyle name="40% - Accent4 9" xfId="18810" hidden="1" xr:uid="{00000000-0005-0000-0000-0000E48E0000}"/>
    <cellStyle name="40% - Accent4 9" xfId="18993" hidden="1" xr:uid="{00000000-0005-0000-0000-0000E58E0000}"/>
    <cellStyle name="40% - Accent4 9" xfId="19069" hidden="1" xr:uid="{00000000-0005-0000-0000-0000E68E0000}"/>
    <cellStyle name="40% - Accent4 9" xfId="19147" hidden="1" xr:uid="{00000000-0005-0000-0000-0000E78E0000}"/>
    <cellStyle name="40% - Accent4 9" xfId="19330" hidden="1" xr:uid="{00000000-0005-0000-0000-0000E88E0000}"/>
    <cellStyle name="40% - Accent4 9" xfId="19406" hidden="1" xr:uid="{00000000-0005-0000-0000-0000E98E0000}"/>
    <cellStyle name="40% - Accent4 9" xfId="13838" hidden="1" xr:uid="{00000000-0005-0000-0000-0000EA8E0000}"/>
    <cellStyle name="40% - Accent4 9" xfId="13764" hidden="1" xr:uid="{00000000-0005-0000-0000-0000EB8E0000}"/>
    <cellStyle name="40% - Accent4 9" xfId="13685" hidden="1" xr:uid="{00000000-0005-0000-0000-0000EC8E0000}"/>
    <cellStyle name="40% - Accent4 9" xfId="13601" hidden="1" xr:uid="{00000000-0005-0000-0000-0000ED8E0000}"/>
    <cellStyle name="40% - Accent4 9" xfId="6434" hidden="1" xr:uid="{00000000-0005-0000-0000-0000EE8E0000}"/>
    <cellStyle name="40% - Accent4 9" xfId="6242" hidden="1" xr:uid="{00000000-0005-0000-0000-0000EF8E0000}"/>
    <cellStyle name="40% - Accent4 9" xfId="6004" hidden="1" xr:uid="{00000000-0005-0000-0000-0000F08E0000}"/>
    <cellStyle name="40% - Accent4 9" xfId="5837" hidden="1" xr:uid="{00000000-0005-0000-0000-0000F18E0000}"/>
    <cellStyle name="40% - Accent4 9" xfId="6563" hidden="1" xr:uid="{00000000-0005-0000-0000-0000F28E0000}"/>
    <cellStyle name="40% - Accent4 9" xfId="6805" hidden="1" xr:uid="{00000000-0005-0000-0000-0000F38E0000}"/>
    <cellStyle name="40% - Accent4 9" xfId="4300" hidden="1" xr:uid="{00000000-0005-0000-0000-0000F48E0000}"/>
    <cellStyle name="40% - Accent4 9" xfId="4115" hidden="1" xr:uid="{00000000-0005-0000-0000-0000F58E0000}"/>
    <cellStyle name="40% - Accent4 9" xfId="4021" hidden="1" xr:uid="{00000000-0005-0000-0000-0000F68E0000}"/>
    <cellStyle name="40% - Accent4 9" xfId="3933" hidden="1" xr:uid="{00000000-0005-0000-0000-0000F78E0000}"/>
    <cellStyle name="40% - Accent4 9" xfId="6531" hidden="1" xr:uid="{00000000-0005-0000-0000-0000F88E0000}"/>
    <cellStyle name="40% - Accent4 9" xfId="6619" hidden="1" xr:uid="{00000000-0005-0000-0000-0000F98E0000}"/>
    <cellStyle name="40% - Accent4 9" xfId="2517" hidden="1" xr:uid="{00000000-0005-0000-0000-0000FA8E0000}"/>
    <cellStyle name="40% - Accent4 9" xfId="2414" hidden="1" xr:uid="{00000000-0005-0000-0000-0000FB8E0000}"/>
    <cellStyle name="40% - Accent4 9" xfId="2270" hidden="1" xr:uid="{00000000-0005-0000-0000-0000FC8E0000}"/>
    <cellStyle name="40% - Accent4 9" xfId="1261" hidden="1" xr:uid="{00000000-0005-0000-0000-0000FD8E0000}"/>
    <cellStyle name="40% - Accent4 9" xfId="1173" hidden="1" xr:uid="{00000000-0005-0000-0000-0000FE8E0000}"/>
    <cellStyle name="40% - Accent4 9" xfId="968" hidden="1" xr:uid="{00000000-0005-0000-0000-0000FF8E0000}"/>
    <cellStyle name="40% - Accent4 9" xfId="19466" hidden="1" xr:uid="{00000000-0005-0000-0000-0000008F0000}"/>
    <cellStyle name="40% - Accent4 9" xfId="19544" hidden="1" xr:uid="{00000000-0005-0000-0000-0000018F0000}"/>
    <cellStyle name="40% - Accent4 9" xfId="19646" hidden="1" xr:uid="{00000000-0005-0000-0000-0000028F0000}"/>
    <cellStyle name="40% - Accent4 9" xfId="19720" hidden="1" xr:uid="{00000000-0005-0000-0000-0000038F0000}"/>
    <cellStyle name="40% - Accent4 9" xfId="19796" hidden="1" xr:uid="{00000000-0005-0000-0000-0000048F0000}"/>
    <cellStyle name="40% - Accent4 9" xfId="19874" hidden="1" xr:uid="{00000000-0005-0000-0000-0000058F0000}"/>
    <cellStyle name="40% - Accent4 9" xfId="20459" hidden="1" xr:uid="{00000000-0005-0000-0000-0000068F0000}"/>
    <cellStyle name="40% - Accent4 9" xfId="20535" hidden="1" xr:uid="{00000000-0005-0000-0000-0000078F0000}"/>
    <cellStyle name="40% - Accent4 9" xfId="20614" hidden="1" xr:uid="{00000000-0005-0000-0000-0000088F0000}"/>
    <cellStyle name="40% - Accent4 9" xfId="20682" hidden="1" xr:uid="{00000000-0005-0000-0000-0000098F0000}"/>
    <cellStyle name="40% - Accent4 9" xfId="20399" hidden="1" xr:uid="{00000000-0005-0000-0000-00000A8F0000}"/>
    <cellStyle name="40% - Accent4 9" xfId="20270" hidden="1" xr:uid="{00000000-0005-0000-0000-00000B8F0000}"/>
    <cellStyle name="40% - Accent4 9" xfId="21054" hidden="1" xr:uid="{00000000-0005-0000-0000-00000C8F0000}"/>
    <cellStyle name="40% - Accent4 9" xfId="21130" hidden="1" xr:uid="{00000000-0005-0000-0000-00000D8F0000}"/>
    <cellStyle name="40% - Accent4 9" xfId="21208" hidden="1" xr:uid="{00000000-0005-0000-0000-00000E8F0000}"/>
    <cellStyle name="40% - Accent4 9" xfId="21270" hidden="1" xr:uid="{00000000-0005-0000-0000-00000F8F0000}"/>
    <cellStyle name="40% - Accent4 9" xfId="20412" hidden="1" xr:uid="{00000000-0005-0000-0000-0000108F0000}"/>
    <cellStyle name="40% - Accent4 9" xfId="20352" hidden="1" xr:uid="{00000000-0005-0000-0000-0000118F0000}"/>
    <cellStyle name="40% - Accent4 9" xfId="21586" hidden="1" xr:uid="{00000000-0005-0000-0000-0000128F0000}"/>
    <cellStyle name="40% - Accent4 9" xfId="21662" hidden="1" xr:uid="{00000000-0005-0000-0000-0000138F0000}"/>
    <cellStyle name="40% - Accent4 9" xfId="21740" hidden="1" xr:uid="{00000000-0005-0000-0000-0000148F0000}"/>
    <cellStyle name="40% - Accent4 9" xfId="21923" hidden="1" xr:uid="{00000000-0005-0000-0000-0000158F0000}"/>
    <cellStyle name="40% - Accent4 9" xfId="21999" hidden="1" xr:uid="{00000000-0005-0000-0000-0000168F0000}"/>
    <cellStyle name="40% - Accent4 9" xfId="22077" hidden="1" xr:uid="{00000000-0005-0000-0000-0000178F0000}"/>
    <cellStyle name="40% - Accent4 9" xfId="22260" hidden="1" xr:uid="{00000000-0005-0000-0000-0000188F0000}"/>
    <cellStyle name="40% - Accent4 9" xfId="22336" hidden="1" xr:uid="{00000000-0005-0000-0000-0000198F0000}"/>
    <cellStyle name="40% - Accent4 9" xfId="22438" hidden="1" xr:uid="{00000000-0005-0000-0000-00001A8F0000}"/>
    <cellStyle name="40% - Accent4 9" xfId="22512" hidden="1" xr:uid="{00000000-0005-0000-0000-00001B8F0000}"/>
    <cellStyle name="40% - Accent4 9" xfId="22588" hidden="1" xr:uid="{00000000-0005-0000-0000-00001C8F0000}"/>
    <cellStyle name="40% - Accent4 9" xfId="22666" hidden="1" xr:uid="{00000000-0005-0000-0000-00001D8F0000}"/>
    <cellStyle name="40% - Accent4 9" xfId="23251" hidden="1" xr:uid="{00000000-0005-0000-0000-00001E8F0000}"/>
    <cellStyle name="40% - Accent4 9" xfId="23327" hidden="1" xr:uid="{00000000-0005-0000-0000-00001F8F0000}"/>
    <cellStyle name="40% - Accent4 9" xfId="23406" hidden="1" xr:uid="{00000000-0005-0000-0000-0000208F0000}"/>
    <cellStyle name="40% - Accent4 9" xfId="23474" hidden="1" xr:uid="{00000000-0005-0000-0000-0000218F0000}"/>
    <cellStyle name="40% - Accent4 9" xfId="23191" hidden="1" xr:uid="{00000000-0005-0000-0000-0000228F0000}"/>
    <cellStyle name="40% - Accent4 9" xfId="23062" hidden="1" xr:uid="{00000000-0005-0000-0000-0000238F0000}"/>
    <cellStyle name="40% - Accent4 9" xfId="23846" hidden="1" xr:uid="{00000000-0005-0000-0000-0000248F0000}"/>
    <cellStyle name="40% - Accent4 9" xfId="23922" hidden="1" xr:uid="{00000000-0005-0000-0000-0000258F0000}"/>
    <cellStyle name="40% - Accent4 9" xfId="24000" hidden="1" xr:uid="{00000000-0005-0000-0000-0000268F0000}"/>
    <cellStyle name="40% - Accent4 9" xfId="24062" hidden="1" xr:uid="{00000000-0005-0000-0000-0000278F0000}"/>
    <cellStyle name="40% - Accent4 9" xfId="23204" hidden="1" xr:uid="{00000000-0005-0000-0000-0000288F0000}"/>
    <cellStyle name="40% - Accent4 9" xfId="23144" hidden="1" xr:uid="{00000000-0005-0000-0000-0000298F0000}"/>
    <cellStyle name="40% - Accent4 9" xfId="24378" hidden="1" xr:uid="{00000000-0005-0000-0000-00002A8F0000}"/>
    <cellStyle name="40% - Accent4 9" xfId="24454" hidden="1" xr:uid="{00000000-0005-0000-0000-00002B8F0000}"/>
    <cellStyle name="40% - Accent4 9" xfId="24532" hidden="1" xr:uid="{00000000-0005-0000-0000-00002C8F0000}"/>
    <cellStyle name="40% - Accent4 9" xfId="24715" hidden="1" xr:uid="{00000000-0005-0000-0000-00002D8F0000}"/>
    <cellStyle name="40% - Accent4 9" xfId="24791" hidden="1" xr:uid="{00000000-0005-0000-0000-00002E8F0000}"/>
    <cellStyle name="40% - Accent4 9" xfId="24869" hidden="1" xr:uid="{00000000-0005-0000-0000-00002F8F0000}"/>
    <cellStyle name="40% - Accent4 9" xfId="25052" hidden="1" xr:uid="{00000000-0005-0000-0000-0000308F0000}"/>
    <cellStyle name="40% - Accent4 9" xfId="25128" hidden="1" xr:uid="{00000000-0005-0000-0000-0000318F0000}"/>
    <cellStyle name="40% - Accent4 9" xfId="25241" hidden="1" xr:uid="{00000000-0005-0000-0000-0000328F0000}"/>
    <cellStyle name="40% - Accent4 9" xfId="25319" hidden="1" xr:uid="{00000000-0005-0000-0000-0000338F0000}"/>
    <cellStyle name="40% - Accent4 9" xfId="25397" hidden="1" xr:uid="{00000000-0005-0000-0000-0000348F0000}"/>
    <cellStyle name="40% - Accent4 9" xfId="25674" hidden="1" xr:uid="{00000000-0005-0000-0000-0000358F0000}"/>
    <cellStyle name="40% - Accent4 9" xfId="27034" hidden="1" xr:uid="{00000000-0005-0000-0000-0000368F0000}"/>
    <cellStyle name="40% - Accent4 9" xfId="27179" hidden="1" xr:uid="{00000000-0005-0000-0000-0000378F0000}"/>
    <cellStyle name="40% - Accent4 9" xfId="27348" hidden="1" xr:uid="{00000000-0005-0000-0000-0000388F0000}"/>
    <cellStyle name="40% - Accent4 9" xfId="27503" hidden="1" xr:uid="{00000000-0005-0000-0000-0000398F0000}"/>
    <cellStyle name="40% - Accent4 9" xfId="26900" hidden="1" xr:uid="{00000000-0005-0000-0000-00003A8F0000}"/>
    <cellStyle name="40% - Accent4 9" xfId="26648" hidden="1" xr:uid="{00000000-0005-0000-0000-00003B8F0000}"/>
    <cellStyle name="40% - Accent4 9" xfId="28580" hidden="1" xr:uid="{00000000-0005-0000-0000-00003C8F0000}"/>
    <cellStyle name="40% - Accent4 9" xfId="28722" hidden="1" xr:uid="{00000000-0005-0000-0000-00003D8F0000}"/>
    <cellStyle name="40% - Accent4 9" xfId="28880" hidden="1" xr:uid="{00000000-0005-0000-0000-00003E8F0000}"/>
    <cellStyle name="40% - Accent4 9" xfId="29014" hidden="1" xr:uid="{00000000-0005-0000-0000-00003F8F0000}"/>
    <cellStyle name="40% - Accent4 9" xfId="26916" hidden="1" xr:uid="{00000000-0005-0000-0000-0000408F0000}"/>
    <cellStyle name="40% - Accent4 9" xfId="26845" hidden="1" xr:uid="{00000000-0005-0000-0000-0000418F0000}"/>
    <cellStyle name="40% - Accent4 9" xfId="30088" hidden="1" xr:uid="{00000000-0005-0000-0000-0000428F0000}"/>
    <cellStyle name="40% - Accent4 9" xfId="30188" hidden="1" xr:uid="{00000000-0005-0000-0000-0000438F0000}"/>
    <cellStyle name="40% - Accent4 9" xfId="30381" hidden="1" xr:uid="{00000000-0005-0000-0000-0000448F0000}"/>
    <cellStyle name="40% - Accent4 9" xfId="31073" hidden="1" xr:uid="{00000000-0005-0000-0000-0000458F0000}"/>
    <cellStyle name="40% - Accent4 9" xfId="31227" hidden="1" xr:uid="{00000000-0005-0000-0000-0000468F0000}"/>
    <cellStyle name="40% - Accent4 9" xfId="31409" hidden="1" xr:uid="{00000000-0005-0000-0000-0000478F0000}"/>
    <cellStyle name="40% - Accent4 9" xfId="32095" hidden="1" xr:uid="{00000000-0005-0000-0000-0000488F0000}"/>
    <cellStyle name="40% - Accent4 9" xfId="32208" hidden="1" xr:uid="{00000000-0005-0000-0000-0000498F0000}"/>
    <cellStyle name="40% - Accent4 9" xfId="32897" hidden="1" xr:uid="{00000000-0005-0000-0000-00004A8F0000}"/>
    <cellStyle name="40% - Accent4 9" xfId="32971" hidden="1" xr:uid="{00000000-0005-0000-0000-00004B8F0000}"/>
    <cellStyle name="40% - Accent4 9" xfId="33047" hidden="1" xr:uid="{00000000-0005-0000-0000-00004C8F0000}"/>
    <cellStyle name="40% - Accent4 9" xfId="33125" hidden="1" xr:uid="{00000000-0005-0000-0000-00004D8F0000}"/>
    <cellStyle name="40% - Accent4 9" xfId="33710" hidden="1" xr:uid="{00000000-0005-0000-0000-00004E8F0000}"/>
    <cellStyle name="40% - Accent4 9" xfId="33786" hidden="1" xr:uid="{00000000-0005-0000-0000-00004F8F0000}"/>
    <cellStyle name="40% - Accent4 9" xfId="33865" hidden="1" xr:uid="{00000000-0005-0000-0000-0000508F0000}"/>
    <cellStyle name="40% - Accent4 9" xfId="33933" hidden="1" xr:uid="{00000000-0005-0000-0000-0000518F0000}"/>
    <cellStyle name="40% - Accent4 9" xfId="33650" hidden="1" xr:uid="{00000000-0005-0000-0000-0000528F0000}"/>
    <cellStyle name="40% - Accent4 9" xfId="33521" hidden="1" xr:uid="{00000000-0005-0000-0000-0000538F0000}"/>
    <cellStyle name="40% - Accent4 9" xfId="34305" hidden="1" xr:uid="{00000000-0005-0000-0000-0000548F0000}"/>
    <cellStyle name="40% - Accent4 9" xfId="34381" hidden="1" xr:uid="{00000000-0005-0000-0000-0000558F0000}"/>
    <cellStyle name="40% - Accent4 9" xfId="34459" hidden="1" xr:uid="{00000000-0005-0000-0000-0000568F0000}"/>
    <cellStyle name="40% - Accent4 9" xfId="34521" hidden="1" xr:uid="{00000000-0005-0000-0000-0000578F0000}"/>
    <cellStyle name="40% - Accent4 9" xfId="33663" hidden="1" xr:uid="{00000000-0005-0000-0000-0000588F0000}"/>
    <cellStyle name="40% - Accent4 9" xfId="33603" hidden="1" xr:uid="{00000000-0005-0000-0000-0000598F0000}"/>
    <cellStyle name="40% - Accent4 9" xfId="34837" hidden="1" xr:uid="{00000000-0005-0000-0000-00005A8F0000}"/>
    <cellStyle name="40% - Accent4 9" xfId="34913" hidden="1" xr:uid="{00000000-0005-0000-0000-00005B8F0000}"/>
    <cellStyle name="40% - Accent4 9" xfId="34991" hidden="1" xr:uid="{00000000-0005-0000-0000-00005C8F0000}"/>
    <cellStyle name="40% - Accent4 9" xfId="35174" hidden="1" xr:uid="{00000000-0005-0000-0000-00005D8F0000}"/>
    <cellStyle name="40% - Accent4 9" xfId="35250" hidden="1" xr:uid="{00000000-0005-0000-0000-00005E8F0000}"/>
    <cellStyle name="40% - Accent4 9" xfId="35328" hidden="1" xr:uid="{00000000-0005-0000-0000-00005F8F0000}"/>
    <cellStyle name="40% - Accent4 9" xfId="35511" hidden="1" xr:uid="{00000000-0005-0000-0000-0000608F0000}"/>
    <cellStyle name="40% - Accent4 9" xfId="35587" hidden="1" xr:uid="{00000000-0005-0000-0000-0000618F0000}"/>
    <cellStyle name="40% - Accent4 9" xfId="35689" hidden="1" xr:uid="{00000000-0005-0000-0000-0000628F0000}"/>
    <cellStyle name="40% - Accent4 9" xfId="35763" hidden="1" xr:uid="{00000000-0005-0000-0000-0000638F0000}"/>
    <cellStyle name="40% - Accent4 9" xfId="35839" hidden="1" xr:uid="{00000000-0005-0000-0000-0000648F0000}"/>
    <cellStyle name="40% - Accent4 9" xfId="35917" hidden="1" xr:uid="{00000000-0005-0000-0000-0000658F0000}"/>
    <cellStyle name="40% - Accent4 9" xfId="36502" hidden="1" xr:uid="{00000000-0005-0000-0000-0000668F0000}"/>
    <cellStyle name="40% - Accent4 9" xfId="36578" hidden="1" xr:uid="{00000000-0005-0000-0000-0000678F0000}"/>
    <cellStyle name="40% - Accent4 9" xfId="36657" hidden="1" xr:uid="{00000000-0005-0000-0000-0000688F0000}"/>
    <cellStyle name="40% - Accent4 9" xfId="36725" hidden="1" xr:uid="{00000000-0005-0000-0000-0000698F0000}"/>
    <cellStyle name="40% - Accent4 9" xfId="36442" hidden="1" xr:uid="{00000000-0005-0000-0000-00006A8F0000}"/>
    <cellStyle name="40% - Accent4 9" xfId="36313" hidden="1" xr:uid="{00000000-0005-0000-0000-00006B8F0000}"/>
    <cellStyle name="40% - Accent4 9" xfId="37097" hidden="1" xr:uid="{00000000-0005-0000-0000-00006C8F0000}"/>
    <cellStyle name="40% - Accent4 9" xfId="37173" hidden="1" xr:uid="{00000000-0005-0000-0000-00006D8F0000}"/>
    <cellStyle name="40% - Accent4 9" xfId="37251" hidden="1" xr:uid="{00000000-0005-0000-0000-00006E8F0000}"/>
    <cellStyle name="40% - Accent4 9" xfId="37313" hidden="1" xr:uid="{00000000-0005-0000-0000-00006F8F0000}"/>
    <cellStyle name="40% - Accent4 9" xfId="36455" hidden="1" xr:uid="{00000000-0005-0000-0000-0000708F0000}"/>
    <cellStyle name="40% - Accent4 9" xfId="36395" hidden="1" xr:uid="{00000000-0005-0000-0000-0000718F0000}"/>
    <cellStyle name="40% - Accent4 9" xfId="37629" hidden="1" xr:uid="{00000000-0005-0000-0000-0000728F0000}"/>
    <cellStyle name="40% - Accent4 9" xfId="37705" hidden="1" xr:uid="{00000000-0005-0000-0000-0000738F0000}"/>
    <cellStyle name="40% - Accent4 9" xfId="37783" hidden="1" xr:uid="{00000000-0005-0000-0000-0000748F0000}"/>
    <cellStyle name="40% - Accent4 9" xfId="37966" hidden="1" xr:uid="{00000000-0005-0000-0000-0000758F0000}"/>
    <cellStyle name="40% - Accent4 9" xfId="38042" hidden="1" xr:uid="{00000000-0005-0000-0000-0000768F0000}"/>
    <cellStyle name="40% - Accent4 9" xfId="38120" hidden="1" xr:uid="{00000000-0005-0000-0000-0000778F0000}"/>
    <cellStyle name="40% - Accent4 9" xfId="38303" hidden="1" xr:uid="{00000000-0005-0000-0000-0000788F0000}"/>
    <cellStyle name="40% - Accent4 9" xfId="38379" hidden="1" xr:uid="{00000000-0005-0000-0000-0000798F0000}"/>
    <cellStyle name="40% - Accent4 9" xfId="32706" hidden="1" xr:uid="{00000000-0005-0000-0000-00007A8F0000}"/>
    <cellStyle name="40% - Accent4 9" xfId="32632" hidden="1" xr:uid="{00000000-0005-0000-0000-00007B8F0000}"/>
    <cellStyle name="40% - Accent4 9" xfId="32553" hidden="1" xr:uid="{00000000-0005-0000-0000-00007C8F0000}"/>
    <cellStyle name="40% - Accent4 9" xfId="32469" hidden="1" xr:uid="{00000000-0005-0000-0000-00007D8F0000}"/>
    <cellStyle name="40% - Accent4 9" xfId="30699" hidden="1" xr:uid="{00000000-0005-0000-0000-00007E8F0000}"/>
    <cellStyle name="40% - Accent4 9" xfId="30612" hidden="1" xr:uid="{00000000-0005-0000-0000-00007F8F0000}"/>
    <cellStyle name="40% - Accent4 9" xfId="30521" hidden="1" xr:uid="{00000000-0005-0000-0000-0000808F0000}"/>
    <cellStyle name="40% - Accent4 9" xfId="30439" hidden="1" xr:uid="{00000000-0005-0000-0000-0000818F0000}"/>
    <cellStyle name="40% - Accent4 9" xfId="30896" hidden="1" xr:uid="{00000000-0005-0000-0000-0000828F0000}"/>
    <cellStyle name="40% - Accent4 9" xfId="31219" hidden="1" xr:uid="{00000000-0005-0000-0000-0000838F0000}"/>
    <cellStyle name="40% - Accent4 9" xfId="29025" hidden="1" xr:uid="{00000000-0005-0000-0000-0000848F0000}"/>
    <cellStyle name="40% - Accent4 9" xfId="28858" hidden="1" xr:uid="{00000000-0005-0000-0000-0000858F0000}"/>
    <cellStyle name="40% - Accent4 9" xfId="28681" hidden="1" xr:uid="{00000000-0005-0000-0000-0000868F0000}"/>
    <cellStyle name="40% - Accent4 9" xfId="28547" hidden="1" xr:uid="{00000000-0005-0000-0000-0000878F0000}"/>
    <cellStyle name="40% - Accent4 9" xfId="30880" hidden="1" xr:uid="{00000000-0005-0000-0000-0000888F0000}"/>
    <cellStyle name="40% - Accent4 9" xfId="30959" hidden="1" xr:uid="{00000000-0005-0000-0000-0000898F0000}"/>
    <cellStyle name="40% - Accent4 9" xfId="27408" hidden="1" xr:uid="{00000000-0005-0000-0000-00008A8F0000}"/>
    <cellStyle name="40% - Accent4 9" xfId="27165" hidden="1" xr:uid="{00000000-0005-0000-0000-00008B8F0000}"/>
    <cellStyle name="40% - Accent4 9" xfId="26996" hidden="1" xr:uid="{00000000-0005-0000-0000-00008C8F0000}"/>
    <cellStyle name="40% - Accent4 9" xfId="26297" hidden="1" xr:uid="{00000000-0005-0000-0000-00008D8F0000}"/>
    <cellStyle name="40% - Accent4 9" xfId="26160" hidden="1" xr:uid="{00000000-0005-0000-0000-00008E8F0000}"/>
    <cellStyle name="40% - Accent4 9" xfId="26019" hidden="1" xr:uid="{00000000-0005-0000-0000-00008F8F0000}"/>
    <cellStyle name="40% - Accent4 9" xfId="38446" hidden="1" xr:uid="{00000000-0005-0000-0000-0000908F0000}"/>
    <cellStyle name="40% - Accent4 9" xfId="38526" hidden="1" xr:uid="{00000000-0005-0000-0000-0000918F0000}"/>
    <cellStyle name="40% - Accent4 9" xfId="39052" hidden="1" xr:uid="{00000000-0005-0000-0000-0000928F0000}"/>
    <cellStyle name="40% - Accent4 9" xfId="39126" hidden="1" xr:uid="{00000000-0005-0000-0000-0000938F0000}"/>
    <cellStyle name="40% - Accent4 9" xfId="39202" hidden="1" xr:uid="{00000000-0005-0000-0000-0000948F0000}"/>
    <cellStyle name="40% - Accent4 9" xfId="39280" hidden="1" xr:uid="{00000000-0005-0000-0000-0000958F0000}"/>
    <cellStyle name="40% - Accent4 9" xfId="39865" hidden="1" xr:uid="{00000000-0005-0000-0000-0000968F0000}"/>
    <cellStyle name="40% - Accent4 9" xfId="39941" hidden="1" xr:uid="{00000000-0005-0000-0000-0000978F0000}"/>
    <cellStyle name="40% - Accent4 9" xfId="40020" hidden="1" xr:uid="{00000000-0005-0000-0000-0000988F0000}"/>
    <cellStyle name="40% - Accent4 9" xfId="40088" hidden="1" xr:uid="{00000000-0005-0000-0000-0000998F0000}"/>
    <cellStyle name="40% - Accent4 9" xfId="39805" hidden="1" xr:uid="{00000000-0005-0000-0000-00009A8F0000}"/>
    <cellStyle name="40% - Accent4 9" xfId="39676" hidden="1" xr:uid="{00000000-0005-0000-0000-00009B8F0000}"/>
    <cellStyle name="40% - Accent4 9" xfId="40460" hidden="1" xr:uid="{00000000-0005-0000-0000-00009C8F0000}"/>
    <cellStyle name="40% - Accent4 9" xfId="40536" hidden="1" xr:uid="{00000000-0005-0000-0000-00009D8F0000}"/>
    <cellStyle name="40% - Accent4 9" xfId="40614" hidden="1" xr:uid="{00000000-0005-0000-0000-00009E8F0000}"/>
    <cellStyle name="40% - Accent4 9" xfId="40676" hidden="1" xr:uid="{00000000-0005-0000-0000-00009F8F0000}"/>
    <cellStyle name="40% - Accent4 9" xfId="39818" hidden="1" xr:uid="{00000000-0005-0000-0000-0000A08F0000}"/>
    <cellStyle name="40% - Accent4 9" xfId="39758" hidden="1" xr:uid="{00000000-0005-0000-0000-0000A18F0000}"/>
    <cellStyle name="40% - Accent4 9" xfId="40992" hidden="1" xr:uid="{00000000-0005-0000-0000-0000A28F0000}"/>
    <cellStyle name="40% - Accent4 9" xfId="41068" hidden="1" xr:uid="{00000000-0005-0000-0000-0000A38F0000}"/>
    <cellStyle name="40% - Accent4 9" xfId="41146" hidden="1" xr:uid="{00000000-0005-0000-0000-0000A48F0000}"/>
    <cellStyle name="40% - Accent4 9" xfId="41329" hidden="1" xr:uid="{00000000-0005-0000-0000-0000A58F0000}"/>
    <cellStyle name="40% - Accent4 9" xfId="41405" hidden="1" xr:uid="{00000000-0005-0000-0000-0000A68F0000}"/>
    <cellStyle name="40% - Accent4 9" xfId="41483" hidden="1" xr:uid="{00000000-0005-0000-0000-0000A78F0000}"/>
    <cellStyle name="40% - Accent4 9" xfId="41666" hidden="1" xr:uid="{00000000-0005-0000-0000-0000A88F0000}"/>
    <cellStyle name="40% - Accent4 9" xfId="41742" hidden="1" xr:uid="{00000000-0005-0000-0000-0000A98F0000}"/>
    <cellStyle name="40% - Accent4 9" xfId="41844" hidden="1" xr:uid="{00000000-0005-0000-0000-0000AA8F0000}"/>
    <cellStyle name="40% - Accent4 9" xfId="41918" hidden="1" xr:uid="{00000000-0005-0000-0000-0000AB8F0000}"/>
    <cellStyle name="40% - Accent4 9" xfId="41994" hidden="1" xr:uid="{00000000-0005-0000-0000-0000AC8F0000}"/>
    <cellStyle name="40% - Accent4 9" xfId="42072" hidden="1" xr:uid="{00000000-0005-0000-0000-0000AD8F0000}"/>
    <cellStyle name="40% - Accent4 9" xfId="42657" hidden="1" xr:uid="{00000000-0005-0000-0000-0000AE8F0000}"/>
    <cellStyle name="40% - Accent4 9" xfId="42733" hidden="1" xr:uid="{00000000-0005-0000-0000-0000AF8F0000}"/>
    <cellStyle name="40% - Accent4 9" xfId="42812" hidden="1" xr:uid="{00000000-0005-0000-0000-0000B08F0000}"/>
    <cellStyle name="40% - Accent4 9" xfId="42880" hidden="1" xr:uid="{00000000-0005-0000-0000-0000B18F0000}"/>
    <cellStyle name="40% - Accent4 9" xfId="42597" hidden="1" xr:uid="{00000000-0005-0000-0000-0000B28F0000}"/>
    <cellStyle name="40% - Accent4 9" xfId="42468" hidden="1" xr:uid="{00000000-0005-0000-0000-0000B38F0000}"/>
    <cellStyle name="40% - Accent4 9" xfId="43252" hidden="1" xr:uid="{00000000-0005-0000-0000-0000B48F0000}"/>
    <cellStyle name="40% - Accent4 9" xfId="43328" hidden="1" xr:uid="{00000000-0005-0000-0000-0000B58F0000}"/>
    <cellStyle name="40% - Accent4 9" xfId="43406" hidden="1" xr:uid="{00000000-0005-0000-0000-0000B68F0000}"/>
    <cellStyle name="40% - Accent4 9" xfId="43468" hidden="1" xr:uid="{00000000-0005-0000-0000-0000B78F0000}"/>
    <cellStyle name="40% - Accent4 9" xfId="42610" hidden="1" xr:uid="{00000000-0005-0000-0000-0000B88F0000}"/>
    <cellStyle name="40% - Accent4 9" xfId="42550" hidden="1" xr:uid="{00000000-0005-0000-0000-0000B98F0000}"/>
    <cellStyle name="40% - Accent4 9" xfId="43784" hidden="1" xr:uid="{00000000-0005-0000-0000-0000BA8F0000}"/>
    <cellStyle name="40% - Accent4 9" xfId="43860" hidden="1" xr:uid="{00000000-0005-0000-0000-0000BB8F0000}"/>
    <cellStyle name="40% - Accent4 9" xfId="43938" hidden="1" xr:uid="{00000000-0005-0000-0000-0000BC8F0000}"/>
    <cellStyle name="40% - Accent4 9" xfId="44121" hidden="1" xr:uid="{00000000-0005-0000-0000-0000BD8F0000}"/>
    <cellStyle name="40% - Accent4 9" xfId="44197" hidden="1" xr:uid="{00000000-0005-0000-0000-0000BE8F0000}"/>
    <cellStyle name="40% - Accent4 9" xfId="44275" hidden="1" xr:uid="{00000000-0005-0000-0000-0000BF8F0000}"/>
    <cellStyle name="40% - Accent4 9" xfId="44458" hidden="1" xr:uid="{00000000-0005-0000-0000-0000C08F0000}"/>
    <cellStyle name="40% - Accent4 9" xfId="44534" hidden="1" xr:uid="{00000000-0005-0000-0000-0000C18F0000}"/>
    <cellStyle name="40% - Accent4 9" xfId="38966" hidden="1" xr:uid="{00000000-0005-0000-0000-0000C28F0000}"/>
    <cellStyle name="40% - Accent4 9" xfId="38892" hidden="1" xr:uid="{00000000-0005-0000-0000-0000C38F0000}"/>
    <cellStyle name="40% - Accent4 9" xfId="38813" hidden="1" xr:uid="{00000000-0005-0000-0000-0000C48F0000}"/>
    <cellStyle name="40% - Accent4 9" xfId="38729" hidden="1" xr:uid="{00000000-0005-0000-0000-0000C58F0000}"/>
    <cellStyle name="40% - Accent4 9" xfId="31562" hidden="1" xr:uid="{00000000-0005-0000-0000-0000C68F0000}"/>
    <cellStyle name="40% - Accent4 9" xfId="31370" hidden="1" xr:uid="{00000000-0005-0000-0000-0000C78F0000}"/>
    <cellStyle name="40% - Accent4 9" xfId="31132" hidden="1" xr:uid="{00000000-0005-0000-0000-0000C88F0000}"/>
    <cellStyle name="40% - Accent4 9" xfId="30965" hidden="1" xr:uid="{00000000-0005-0000-0000-0000C98F0000}"/>
    <cellStyle name="40% - Accent4 9" xfId="31691" hidden="1" xr:uid="{00000000-0005-0000-0000-0000CA8F0000}"/>
    <cellStyle name="40% - Accent4 9" xfId="31933" hidden="1" xr:uid="{00000000-0005-0000-0000-0000CB8F0000}"/>
    <cellStyle name="40% - Accent4 9" xfId="29428" hidden="1" xr:uid="{00000000-0005-0000-0000-0000CC8F0000}"/>
    <cellStyle name="40% - Accent4 9" xfId="29243" hidden="1" xr:uid="{00000000-0005-0000-0000-0000CD8F0000}"/>
    <cellStyle name="40% - Accent4 9" xfId="29149" hidden="1" xr:uid="{00000000-0005-0000-0000-0000CE8F0000}"/>
    <cellStyle name="40% - Accent4 9" xfId="29061" hidden="1" xr:uid="{00000000-0005-0000-0000-0000CF8F0000}"/>
    <cellStyle name="40% - Accent4 9" xfId="31659" hidden="1" xr:uid="{00000000-0005-0000-0000-0000D08F0000}"/>
    <cellStyle name="40% - Accent4 9" xfId="31747" hidden="1" xr:uid="{00000000-0005-0000-0000-0000D18F0000}"/>
    <cellStyle name="40% - Accent4 9" xfId="27645" hidden="1" xr:uid="{00000000-0005-0000-0000-0000D28F0000}"/>
    <cellStyle name="40% - Accent4 9" xfId="27542" hidden="1" xr:uid="{00000000-0005-0000-0000-0000D38F0000}"/>
    <cellStyle name="40% - Accent4 9" xfId="27398" hidden="1" xr:uid="{00000000-0005-0000-0000-0000D48F0000}"/>
    <cellStyle name="40% - Accent4 9" xfId="26389" hidden="1" xr:uid="{00000000-0005-0000-0000-0000D58F0000}"/>
    <cellStyle name="40% - Accent4 9" xfId="26301" hidden="1" xr:uid="{00000000-0005-0000-0000-0000D68F0000}"/>
    <cellStyle name="40% - Accent4 9" xfId="26096" hidden="1" xr:uid="{00000000-0005-0000-0000-0000D78F0000}"/>
    <cellStyle name="40% - Accent4 9" xfId="44594" hidden="1" xr:uid="{00000000-0005-0000-0000-0000D88F0000}"/>
    <cellStyle name="40% - Accent4 9" xfId="44672" hidden="1" xr:uid="{00000000-0005-0000-0000-0000D98F0000}"/>
    <cellStyle name="40% - Accent4 9" xfId="44774" hidden="1" xr:uid="{00000000-0005-0000-0000-0000DA8F0000}"/>
    <cellStyle name="40% - Accent4 9" xfId="44848" hidden="1" xr:uid="{00000000-0005-0000-0000-0000DB8F0000}"/>
    <cellStyle name="40% - Accent4 9" xfId="44924" hidden="1" xr:uid="{00000000-0005-0000-0000-0000DC8F0000}"/>
    <cellStyle name="40% - Accent4 9" xfId="45002" hidden="1" xr:uid="{00000000-0005-0000-0000-0000DD8F0000}"/>
    <cellStyle name="40% - Accent4 9" xfId="45587" hidden="1" xr:uid="{00000000-0005-0000-0000-0000DE8F0000}"/>
    <cellStyle name="40% - Accent4 9" xfId="45663" hidden="1" xr:uid="{00000000-0005-0000-0000-0000DF8F0000}"/>
    <cellStyle name="40% - Accent4 9" xfId="45742" hidden="1" xr:uid="{00000000-0005-0000-0000-0000E08F0000}"/>
    <cellStyle name="40% - Accent4 9" xfId="45810" hidden="1" xr:uid="{00000000-0005-0000-0000-0000E18F0000}"/>
    <cellStyle name="40% - Accent4 9" xfId="45527" hidden="1" xr:uid="{00000000-0005-0000-0000-0000E28F0000}"/>
    <cellStyle name="40% - Accent4 9" xfId="45398" hidden="1" xr:uid="{00000000-0005-0000-0000-0000E38F0000}"/>
    <cellStyle name="40% - Accent4 9" xfId="46182" hidden="1" xr:uid="{00000000-0005-0000-0000-0000E48F0000}"/>
    <cellStyle name="40% - Accent4 9" xfId="46258" hidden="1" xr:uid="{00000000-0005-0000-0000-0000E58F0000}"/>
    <cellStyle name="40% - Accent4 9" xfId="46336" hidden="1" xr:uid="{00000000-0005-0000-0000-0000E68F0000}"/>
    <cellStyle name="40% - Accent4 9" xfId="46398" hidden="1" xr:uid="{00000000-0005-0000-0000-0000E78F0000}"/>
    <cellStyle name="40% - Accent4 9" xfId="45540" hidden="1" xr:uid="{00000000-0005-0000-0000-0000E88F0000}"/>
    <cellStyle name="40% - Accent4 9" xfId="45480" hidden="1" xr:uid="{00000000-0005-0000-0000-0000E98F0000}"/>
    <cellStyle name="40% - Accent4 9" xfId="46714" hidden="1" xr:uid="{00000000-0005-0000-0000-0000EA8F0000}"/>
    <cellStyle name="40% - Accent4 9" xfId="46790" hidden="1" xr:uid="{00000000-0005-0000-0000-0000EB8F0000}"/>
    <cellStyle name="40% - Accent4 9" xfId="46868" hidden="1" xr:uid="{00000000-0005-0000-0000-0000EC8F0000}"/>
    <cellStyle name="40% - Accent4 9" xfId="47051" hidden="1" xr:uid="{00000000-0005-0000-0000-0000ED8F0000}"/>
    <cellStyle name="40% - Accent4 9" xfId="47127" hidden="1" xr:uid="{00000000-0005-0000-0000-0000EE8F0000}"/>
    <cellStyle name="40% - Accent4 9" xfId="47205" hidden="1" xr:uid="{00000000-0005-0000-0000-0000EF8F0000}"/>
    <cellStyle name="40% - Accent4 9" xfId="47388" hidden="1" xr:uid="{00000000-0005-0000-0000-0000F08F0000}"/>
    <cellStyle name="40% - Accent4 9" xfId="47464" hidden="1" xr:uid="{00000000-0005-0000-0000-0000F18F0000}"/>
    <cellStyle name="40% - Accent4 9" xfId="47566" hidden="1" xr:uid="{00000000-0005-0000-0000-0000F28F0000}"/>
    <cellStyle name="40% - Accent4 9" xfId="47640" hidden="1" xr:uid="{00000000-0005-0000-0000-0000F38F0000}"/>
    <cellStyle name="40% - Accent4 9" xfId="47716" hidden="1" xr:uid="{00000000-0005-0000-0000-0000F48F0000}"/>
    <cellStyle name="40% - Accent4 9" xfId="47794" hidden="1" xr:uid="{00000000-0005-0000-0000-0000F58F0000}"/>
    <cellStyle name="40% - Accent4 9" xfId="48379" hidden="1" xr:uid="{00000000-0005-0000-0000-0000F68F0000}"/>
    <cellStyle name="40% - Accent4 9" xfId="48455" hidden="1" xr:uid="{00000000-0005-0000-0000-0000F78F0000}"/>
    <cellStyle name="40% - Accent4 9" xfId="48534" hidden="1" xr:uid="{00000000-0005-0000-0000-0000F88F0000}"/>
    <cellStyle name="40% - Accent4 9" xfId="48602" hidden="1" xr:uid="{00000000-0005-0000-0000-0000F98F0000}"/>
    <cellStyle name="40% - Accent4 9" xfId="48319" hidden="1" xr:uid="{00000000-0005-0000-0000-0000FA8F0000}"/>
    <cellStyle name="40% - Accent4 9" xfId="48190" hidden="1" xr:uid="{00000000-0005-0000-0000-0000FB8F0000}"/>
    <cellStyle name="40% - Accent4 9" xfId="48974" hidden="1" xr:uid="{00000000-0005-0000-0000-0000FC8F0000}"/>
    <cellStyle name="40% - Accent4 9" xfId="49050" hidden="1" xr:uid="{00000000-0005-0000-0000-0000FD8F0000}"/>
    <cellStyle name="40% - Accent4 9" xfId="49128" hidden="1" xr:uid="{00000000-0005-0000-0000-0000FE8F0000}"/>
    <cellStyle name="40% - Accent4 9" xfId="49190" hidden="1" xr:uid="{00000000-0005-0000-0000-0000FF8F0000}"/>
    <cellStyle name="40% - Accent4 9" xfId="48332" hidden="1" xr:uid="{00000000-0005-0000-0000-000000900000}"/>
    <cellStyle name="40% - Accent4 9" xfId="48272" hidden="1" xr:uid="{00000000-0005-0000-0000-000001900000}"/>
    <cellStyle name="40% - Accent4 9" xfId="49506" hidden="1" xr:uid="{00000000-0005-0000-0000-000002900000}"/>
    <cellStyle name="40% - Accent4 9" xfId="49582" hidden="1" xr:uid="{00000000-0005-0000-0000-000003900000}"/>
    <cellStyle name="40% - Accent4 9" xfId="49660" hidden="1" xr:uid="{00000000-0005-0000-0000-000004900000}"/>
    <cellStyle name="40% - Accent4 9" xfId="49843" hidden="1" xr:uid="{00000000-0005-0000-0000-000005900000}"/>
    <cellStyle name="40% - Accent4 9" xfId="49919" hidden="1" xr:uid="{00000000-0005-0000-0000-000006900000}"/>
    <cellStyle name="40% - Accent4 9" xfId="49997" hidden="1" xr:uid="{00000000-0005-0000-0000-000007900000}"/>
    <cellStyle name="40% - Accent4 9" xfId="50180" hidden="1" xr:uid="{00000000-0005-0000-0000-000008900000}"/>
    <cellStyle name="40% - Accent4 9" xfId="50256" hidden="1" xr:uid="{00000000-0005-0000-0000-000009900000}"/>
    <cellStyle name="40% - Accent5" xfId="53" builtinId="47" hidden="1"/>
    <cellStyle name="40% - Accent5 10" xfId="128" hidden="1" xr:uid="{00000000-0005-0000-0000-00000B900000}"/>
    <cellStyle name="40% - Accent5 10" xfId="206" hidden="1" xr:uid="{00000000-0005-0000-0000-00000C900000}"/>
    <cellStyle name="40% - Accent5 10" xfId="295" hidden="1" xr:uid="{00000000-0005-0000-0000-00000D900000}"/>
    <cellStyle name="40% - Accent5 10" xfId="562" hidden="1" xr:uid="{00000000-0005-0000-0000-00000E900000}"/>
    <cellStyle name="40% - Accent5 10" xfId="1924" hidden="1" xr:uid="{00000000-0005-0000-0000-00000F900000}"/>
    <cellStyle name="40% - Accent5 10" xfId="2072" hidden="1" xr:uid="{00000000-0005-0000-0000-000010900000}"/>
    <cellStyle name="40% - Accent5 10" xfId="2253" hidden="1" xr:uid="{00000000-0005-0000-0000-000011900000}"/>
    <cellStyle name="40% - Accent5 10" xfId="2965" hidden="1" xr:uid="{00000000-0005-0000-0000-000012900000}"/>
    <cellStyle name="40% - Accent5 10" xfId="1475" hidden="1" xr:uid="{00000000-0005-0000-0000-000013900000}"/>
    <cellStyle name="40% - Accent5 10" xfId="1743" hidden="1" xr:uid="{00000000-0005-0000-0000-000014900000}"/>
    <cellStyle name="40% - Accent5 10" xfId="3469" hidden="1" xr:uid="{00000000-0005-0000-0000-000015900000}"/>
    <cellStyle name="40% - Accent5 10" xfId="3612" hidden="1" xr:uid="{00000000-0005-0000-0000-000016900000}"/>
    <cellStyle name="40% - Accent5 10" xfId="3771" hidden="1" xr:uid="{00000000-0005-0000-0000-000017900000}"/>
    <cellStyle name="40% - Accent5 10" xfId="4607" hidden="1" xr:uid="{00000000-0005-0000-0000-000018900000}"/>
    <cellStyle name="40% - Accent5 10" xfId="1327" hidden="1" xr:uid="{00000000-0005-0000-0000-000019900000}"/>
    <cellStyle name="40% - Accent5 10" xfId="3403" hidden="1" xr:uid="{00000000-0005-0000-0000-00001A900000}"/>
    <cellStyle name="40% - Accent5 10" xfId="4980" hidden="1" xr:uid="{00000000-0005-0000-0000-00001B900000}"/>
    <cellStyle name="40% - Accent5 10" xfId="5079" hidden="1" xr:uid="{00000000-0005-0000-0000-00001C900000}"/>
    <cellStyle name="40% - Accent5 10" xfId="5273" hidden="1" xr:uid="{00000000-0005-0000-0000-00001D900000}"/>
    <cellStyle name="40% - Accent5 10" xfId="5974" hidden="1" xr:uid="{00000000-0005-0000-0000-00001E900000}"/>
    <cellStyle name="40% - Accent5 10" xfId="6120" hidden="1" xr:uid="{00000000-0005-0000-0000-00001F900000}"/>
    <cellStyle name="40% - Accent5 10" xfId="6299" hidden="1" xr:uid="{00000000-0005-0000-0000-000020900000}"/>
    <cellStyle name="40% - Accent5 10" xfId="6987" hidden="1" xr:uid="{00000000-0005-0000-0000-000021900000}"/>
    <cellStyle name="40% - Accent5 10" xfId="7097" hidden="1" xr:uid="{00000000-0005-0000-0000-000022900000}"/>
    <cellStyle name="40% - Accent5 10" xfId="7784" hidden="1" xr:uid="{00000000-0005-0000-0000-000023900000}"/>
    <cellStyle name="40% - Accent5 10" xfId="7858" hidden="1" xr:uid="{00000000-0005-0000-0000-000024900000}"/>
    <cellStyle name="40% - Accent5 10" xfId="7934" hidden="1" xr:uid="{00000000-0005-0000-0000-000025900000}"/>
    <cellStyle name="40% - Accent5 10" xfId="8012" hidden="1" xr:uid="{00000000-0005-0000-0000-000026900000}"/>
    <cellStyle name="40% - Accent5 10" xfId="8597" hidden="1" xr:uid="{00000000-0005-0000-0000-000027900000}"/>
    <cellStyle name="40% - Accent5 10" xfId="8673" hidden="1" xr:uid="{00000000-0005-0000-0000-000028900000}"/>
    <cellStyle name="40% - Accent5 10" xfId="8752" hidden="1" xr:uid="{00000000-0005-0000-0000-000029900000}"/>
    <cellStyle name="40% - Accent5 10" xfId="8997" hidden="1" xr:uid="{00000000-0005-0000-0000-00002A900000}"/>
    <cellStyle name="40% - Accent5 10" xfId="8353" hidden="1" xr:uid="{00000000-0005-0000-0000-00002B900000}"/>
    <cellStyle name="40% - Accent5 10" xfId="8498" hidden="1" xr:uid="{00000000-0005-0000-0000-00002C900000}"/>
    <cellStyle name="40% - Accent5 10" xfId="9192" hidden="1" xr:uid="{00000000-0005-0000-0000-00002D900000}"/>
    <cellStyle name="40% - Accent5 10" xfId="9268" hidden="1" xr:uid="{00000000-0005-0000-0000-00002E900000}"/>
    <cellStyle name="40% - Accent5 10" xfId="9346" hidden="1" xr:uid="{00000000-0005-0000-0000-00002F900000}"/>
    <cellStyle name="40% - Accent5 10" xfId="9556" hidden="1" xr:uid="{00000000-0005-0000-0000-000030900000}"/>
    <cellStyle name="40% - Accent5 10" xfId="8307" hidden="1" xr:uid="{00000000-0005-0000-0000-000031900000}"/>
    <cellStyle name="40% - Accent5 10" xfId="9162" hidden="1" xr:uid="{00000000-0005-0000-0000-000032900000}"/>
    <cellStyle name="40% - Accent5 10" xfId="9724" hidden="1" xr:uid="{00000000-0005-0000-0000-000033900000}"/>
    <cellStyle name="40% - Accent5 10" xfId="9800" hidden="1" xr:uid="{00000000-0005-0000-0000-000034900000}"/>
    <cellStyle name="40% - Accent5 10" xfId="9878" hidden="1" xr:uid="{00000000-0005-0000-0000-000035900000}"/>
    <cellStyle name="40% - Accent5 10" xfId="10061" hidden="1" xr:uid="{00000000-0005-0000-0000-000036900000}"/>
    <cellStyle name="40% - Accent5 10" xfId="10137" hidden="1" xr:uid="{00000000-0005-0000-0000-000037900000}"/>
    <cellStyle name="40% - Accent5 10" xfId="10215" hidden="1" xr:uid="{00000000-0005-0000-0000-000038900000}"/>
    <cellStyle name="40% - Accent5 10" xfId="10398" hidden="1" xr:uid="{00000000-0005-0000-0000-000039900000}"/>
    <cellStyle name="40% - Accent5 10" xfId="10474" hidden="1" xr:uid="{00000000-0005-0000-0000-00003A900000}"/>
    <cellStyle name="40% - Accent5 10" xfId="10576" hidden="1" xr:uid="{00000000-0005-0000-0000-00003B900000}"/>
    <cellStyle name="40% - Accent5 10" xfId="10650" hidden="1" xr:uid="{00000000-0005-0000-0000-00003C900000}"/>
    <cellStyle name="40% - Accent5 10" xfId="10726" hidden="1" xr:uid="{00000000-0005-0000-0000-00003D900000}"/>
    <cellStyle name="40% - Accent5 10" xfId="10804" hidden="1" xr:uid="{00000000-0005-0000-0000-00003E900000}"/>
    <cellStyle name="40% - Accent5 10" xfId="11389" hidden="1" xr:uid="{00000000-0005-0000-0000-00003F900000}"/>
    <cellStyle name="40% - Accent5 10" xfId="11465" hidden="1" xr:uid="{00000000-0005-0000-0000-000040900000}"/>
    <cellStyle name="40% - Accent5 10" xfId="11544" hidden="1" xr:uid="{00000000-0005-0000-0000-000041900000}"/>
    <cellStyle name="40% - Accent5 10" xfId="11789" hidden="1" xr:uid="{00000000-0005-0000-0000-000042900000}"/>
    <cellStyle name="40% - Accent5 10" xfId="11145" hidden="1" xr:uid="{00000000-0005-0000-0000-000043900000}"/>
    <cellStyle name="40% - Accent5 10" xfId="11290" hidden="1" xr:uid="{00000000-0005-0000-0000-000044900000}"/>
    <cellStyle name="40% - Accent5 10" xfId="11984" hidden="1" xr:uid="{00000000-0005-0000-0000-000045900000}"/>
    <cellStyle name="40% - Accent5 10" xfId="12060" hidden="1" xr:uid="{00000000-0005-0000-0000-000046900000}"/>
    <cellStyle name="40% - Accent5 10" xfId="12138" hidden="1" xr:uid="{00000000-0005-0000-0000-000047900000}"/>
    <cellStyle name="40% - Accent5 10" xfId="12348" hidden="1" xr:uid="{00000000-0005-0000-0000-000048900000}"/>
    <cellStyle name="40% - Accent5 10" xfId="11099" hidden="1" xr:uid="{00000000-0005-0000-0000-000049900000}"/>
    <cellStyle name="40% - Accent5 10" xfId="11954" hidden="1" xr:uid="{00000000-0005-0000-0000-00004A900000}"/>
    <cellStyle name="40% - Accent5 10" xfId="12516" hidden="1" xr:uid="{00000000-0005-0000-0000-00004B900000}"/>
    <cellStyle name="40% - Accent5 10" xfId="12592" hidden="1" xr:uid="{00000000-0005-0000-0000-00004C900000}"/>
    <cellStyle name="40% - Accent5 10" xfId="12670" hidden="1" xr:uid="{00000000-0005-0000-0000-00004D900000}"/>
    <cellStyle name="40% - Accent5 10" xfId="12853" hidden="1" xr:uid="{00000000-0005-0000-0000-00004E900000}"/>
    <cellStyle name="40% - Accent5 10" xfId="12929" hidden="1" xr:uid="{00000000-0005-0000-0000-00004F900000}"/>
    <cellStyle name="40% - Accent5 10" xfId="13007" hidden="1" xr:uid="{00000000-0005-0000-0000-000050900000}"/>
    <cellStyle name="40% - Accent5 10" xfId="13190" hidden="1" xr:uid="{00000000-0005-0000-0000-000051900000}"/>
    <cellStyle name="40% - Accent5 10" xfId="13266" hidden="1" xr:uid="{00000000-0005-0000-0000-000052900000}"/>
    <cellStyle name="40% - Accent5 10" xfId="7563" hidden="1" xr:uid="{00000000-0005-0000-0000-000053900000}"/>
    <cellStyle name="40% - Accent5 10" xfId="7489" hidden="1" xr:uid="{00000000-0005-0000-0000-000054900000}"/>
    <cellStyle name="40% - Accent5 10" xfId="7409" hidden="1" xr:uid="{00000000-0005-0000-0000-000055900000}"/>
    <cellStyle name="40% - Accent5 10" xfId="7326" hidden="1" xr:uid="{00000000-0005-0000-0000-000056900000}"/>
    <cellStyle name="40% - Accent5 10" xfId="5553" hidden="1" xr:uid="{00000000-0005-0000-0000-000057900000}"/>
    <cellStyle name="40% - Accent5 10" xfId="5468" hidden="1" xr:uid="{00000000-0005-0000-0000-000058900000}"/>
    <cellStyle name="40% - Accent5 10" xfId="5376" hidden="1" xr:uid="{00000000-0005-0000-0000-000059900000}"/>
    <cellStyle name="40% - Accent5 10" xfId="4525" hidden="1" xr:uid="{00000000-0005-0000-0000-00005A900000}"/>
    <cellStyle name="40% - Accent5 10" xfId="6303" hidden="1" xr:uid="{00000000-0005-0000-0000-00005B900000}"/>
    <cellStyle name="40% - Accent5 10" xfId="5798" hidden="1" xr:uid="{00000000-0005-0000-0000-00005C900000}"/>
    <cellStyle name="40% - Accent5 10" xfId="3875" hidden="1" xr:uid="{00000000-0005-0000-0000-00005D900000}"/>
    <cellStyle name="40% - Accent5 10" xfId="3708" hidden="1" xr:uid="{00000000-0005-0000-0000-00005E900000}"/>
    <cellStyle name="40% - Accent5 10" xfId="3533" hidden="1" xr:uid="{00000000-0005-0000-0000-00005F900000}"/>
    <cellStyle name="40% - Accent5 10" xfId="2921" hidden="1" xr:uid="{00000000-0005-0000-0000-000060900000}"/>
    <cellStyle name="40% - Accent5 10" xfId="6460" hidden="1" xr:uid="{00000000-0005-0000-0000-000061900000}"/>
    <cellStyle name="40% - Accent5 10" xfId="3962" hidden="1" xr:uid="{00000000-0005-0000-0000-000062900000}"/>
    <cellStyle name="40% - Accent5 10" xfId="2230" hidden="1" xr:uid="{00000000-0005-0000-0000-000063900000}"/>
    <cellStyle name="40% - Accent5 10" xfId="2017" hidden="1" xr:uid="{00000000-0005-0000-0000-000064900000}"/>
    <cellStyle name="40% - Accent5 10" xfId="1847" hidden="1" xr:uid="{00000000-0005-0000-0000-000065900000}"/>
    <cellStyle name="40% - Accent5 10" xfId="1144" hidden="1" xr:uid="{00000000-0005-0000-0000-000066900000}"/>
    <cellStyle name="40% - Accent5 10" xfId="1014" hidden="1" xr:uid="{00000000-0005-0000-0000-000067900000}"/>
    <cellStyle name="40% - Accent5 10" xfId="875" hidden="1" xr:uid="{00000000-0005-0000-0000-000068900000}"/>
    <cellStyle name="40% - Accent5 10" xfId="13335" hidden="1" xr:uid="{00000000-0005-0000-0000-000069900000}"/>
    <cellStyle name="40% - Accent5 10" xfId="13414" hidden="1" xr:uid="{00000000-0005-0000-0000-00006A900000}"/>
    <cellStyle name="40% - Accent5 10" xfId="13939" hidden="1" xr:uid="{00000000-0005-0000-0000-00006B900000}"/>
    <cellStyle name="40% - Accent5 10" xfId="14013" hidden="1" xr:uid="{00000000-0005-0000-0000-00006C900000}"/>
    <cellStyle name="40% - Accent5 10" xfId="14089" hidden="1" xr:uid="{00000000-0005-0000-0000-00006D900000}"/>
    <cellStyle name="40% - Accent5 10" xfId="14167" hidden="1" xr:uid="{00000000-0005-0000-0000-00006E900000}"/>
    <cellStyle name="40% - Accent5 10" xfId="14752" hidden="1" xr:uid="{00000000-0005-0000-0000-00006F900000}"/>
    <cellStyle name="40% - Accent5 10" xfId="14828" hidden="1" xr:uid="{00000000-0005-0000-0000-000070900000}"/>
    <cellStyle name="40% - Accent5 10" xfId="14907" hidden="1" xr:uid="{00000000-0005-0000-0000-000071900000}"/>
    <cellStyle name="40% - Accent5 10" xfId="15152" hidden="1" xr:uid="{00000000-0005-0000-0000-000072900000}"/>
    <cellStyle name="40% - Accent5 10" xfId="14508" hidden="1" xr:uid="{00000000-0005-0000-0000-000073900000}"/>
    <cellStyle name="40% - Accent5 10" xfId="14653" hidden="1" xr:uid="{00000000-0005-0000-0000-000074900000}"/>
    <cellStyle name="40% - Accent5 10" xfId="15347" hidden="1" xr:uid="{00000000-0005-0000-0000-000075900000}"/>
    <cellStyle name="40% - Accent5 10" xfId="15423" hidden="1" xr:uid="{00000000-0005-0000-0000-000076900000}"/>
    <cellStyle name="40% - Accent5 10" xfId="15501" hidden="1" xr:uid="{00000000-0005-0000-0000-000077900000}"/>
    <cellStyle name="40% - Accent5 10" xfId="15711" hidden="1" xr:uid="{00000000-0005-0000-0000-000078900000}"/>
    <cellStyle name="40% - Accent5 10" xfId="14462" hidden="1" xr:uid="{00000000-0005-0000-0000-000079900000}"/>
    <cellStyle name="40% - Accent5 10" xfId="15317" hidden="1" xr:uid="{00000000-0005-0000-0000-00007A900000}"/>
    <cellStyle name="40% - Accent5 10" xfId="15879" hidden="1" xr:uid="{00000000-0005-0000-0000-00007B900000}"/>
    <cellStyle name="40% - Accent5 10" xfId="15955" hidden="1" xr:uid="{00000000-0005-0000-0000-00007C900000}"/>
    <cellStyle name="40% - Accent5 10" xfId="16033" hidden="1" xr:uid="{00000000-0005-0000-0000-00007D900000}"/>
    <cellStyle name="40% - Accent5 10" xfId="16216" hidden="1" xr:uid="{00000000-0005-0000-0000-00007E900000}"/>
    <cellStyle name="40% - Accent5 10" xfId="16292" hidden="1" xr:uid="{00000000-0005-0000-0000-00007F900000}"/>
    <cellStyle name="40% - Accent5 10" xfId="16370" hidden="1" xr:uid="{00000000-0005-0000-0000-000080900000}"/>
    <cellStyle name="40% - Accent5 10" xfId="16553" hidden="1" xr:uid="{00000000-0005-0000-0000-000081900000}"/>
    <cellStyle name="40% - Accent5 10" xfId="16629" hidden="1" xr:uid="{00000000-0005-0000-0000-000082900000}"/>
    <cellStyle name="40% - Accent5 10" xfId="16731" hidden="1" xr:uid="{00000000-0005-0000-0000-000083900000}"/>
    <cellStyle name="40% - Accent5 10" xfId="16805" hidden="1" xr:uid="{00000000-0005-0000-0000-000084900000}"/>
    <cellStyle name="40% - Accent5 10" xfId="16881" hidden="1" xr:uid="{00000000-0005-0000-0000-000085900000}"/>
    <cellStyle name="40% - Accent5 10" xfId="16959" hidden="1" xr:uid="{00000000-0005-0000-0000-000086900000}"/>
    <cellStyle name="40% - Accent5 10" xfId="17544" hidden="1" xr:uid="{00000000-0005-0000-0000-000087900000}"/>
    <cellStyle name="40% - Accent5 10" xfId="17620" hidden="1" xr:uid="{00000000-0005-0000-0000-000088900000}"/>
    <cellStyle name="40% - Accent5 10" xfId="17699" hidden="1" xr:uid="{00000000-0005-0000-0000-000089900000}"/>
    <cellStyle name="40% - Accent5 10" xfId="17944" hidden="1" xr:uid="{00000000-0005-0000-0000-00008A900000}"/>
    <cellStyle name="40% - Accent5 10" xfId="17300" hidden="1" xr:uid="{00000000-0005-0000-0000-00008B900000}"/>
    <cellStyle name="40% - Accent5 10" xfId="17445" hidden="1" xr:uid="{00000000-0005-0000-0000-00008C900000}"/>
    <cellStyle name="40% - Accent5 10" xfId="18139" hidden="1" xr:uid="{00000000-0005-0000-0000-00008D900000}"/>
    <cellStyle name="40% - Accent5 10" xfId="18215" hidden="1" xr:uid="{00000000-0005-0000-0000-00008E900000}"/>
    <cellStyle name="40% - Accent5 10" xfId="18293" hidden="1" xr:uid="{00000000-0005-0000-0000-00008F900000}"/>
    <cellStyle name="40% - Accent5 10" xfId="18503" hidden="1" xr:uid="{00000000-0005-0000-0000-000090900000}"/>
    <cellStyle name="40% - Accent5 10" xfId="17254" hidden="1" xr:uid="{00000000-0005-0000-0000-000091900000}"/>
    <cellStyle name="40% - Accent5 10" xfId="18109" hidden="1" xr:uid="{00000000-0005-0000-0000-000092900000}"/>
    <cellStyle name="40% - Accent5 10" xfId="18671" hidden="1" xr:uid="{00000000-0005-0000-0000-000093900000}"/>
    <cellStyle name="40% - Accent5 10" xfId="18747" hidden="1" xr:uid="{00000000-0005-0000-0000-000094900000}"/>
    <cellStyle name="40% - Accent5 10" xfId="18825" hidden="1" xr:uid="{00000000-0005-0000-0000-000095900000}"/>
    <cellStyle name="40% - Accent5 10" xfId="19008" hidden="1" xr:uid="{00000000-0005-0000-0000-000096900000}"/>
    <cellStyle name="40% - Accent5 10" xfId="19084" hidden="1" xr:uid="{00000000-0005-0000-0000-000097900000}"/>
    <cellStyle name="40% - Accent5 10" xfId="19162" hidden="1" xr:uid="{00000000-0005-0000-0000-000098900000}"/>
    <cellStyle name="40% - Accent5 10" xfId="19345" hidden="1" xr:uid="{00000000-0005-0000-0000-000099900000}"/>
    <cellStyle name="40% - Accent5 10" xfId="19421" hidden="1" xr:uid="{00000000-0005-0000-0000-00009A900000}"/>
    <cellStyle name="40% - Accent5 10" xfId="13823" hidden="1" xr:uid="{00000000-0005-0000-0000-00009B900000}"/>
    <cellStyle name="40% - Accent5 10" xfId="13749" hidden="1" xr:uid="{00000000-0005-0000-0000-00009C900000}"/>
    <cellStyle name="40% - Accent5 10" xfId="13669" hidden="1" xr:uid="{00000000-0005-0000-0000-00009D900000}"/>
    <cellStyle name="40% - Accent5 10" xfId="13586" hidden="1" xr:uid="{00000000-0005-0000-0000-00009E900000}"/>
    <cellStyle name="40% - Accent5 10" xfId="6414" hidden="1" xr:uid="{00000000-0005-0000-0000-00009F900000}"/>
    <cellStyle name="40% - Accent5 10" xfId="6217" hidden="1" xr:uid="{00000000-0005-0000-0000-0000A0900000}"/>
    <cellStyle name="40% - Accent5 10" xfId="5957" hidden="1" xr:uid="{00000000-0005-0000-0000-0000A1900000}"/>
    <cellStyle name="40% - Accent5 10" xfId="4906" hidden="1" xr:uid="{00000000-0005-0000-0000-0000A2900000}"/>
    <cellStyle name="40% - Accent5 10" xfId="6949" hidden="1" xr:uid="{00000000-0005-0000-0000-0000A3900000}"/>
    <cellStyle name="40% - Accent5 10" xfId="6591" hidden="1" xr:uid="{00000000-0005-0000-0000-0000A4900000}"/>
    <cellStyle name="40% - Accent5 10" xfId="4283" hidden="1" xr:uid="{00000000-0005-0000-0000-0000A5900000}"/>
    <cellStyle name="40% - Accent5 10" xfId="4097" hidden="1" xr:uid="{00000000-0005-0000-0000-0000A6900000}"/>
    <cellStyle name="40% - Accent5 10" xfId="4005" hidden="1" xr:uid="{00000000-0005-0000-0000-0000A7900000}"/>
    <cellStyle name="40% - Accent5 10" xfId="3005" hidden="1" xr:uid="{00000000-0005-0000-0000-0000A8900000}"/>
    <cellStyle name="40% - Accent5 10" xfId="7131" hidden="1" xr:uid="{00000000-0005-0000-0000-0000A9900000}"/>
    <cellStyle name="40% - Accent5 10" xfId="4423" hidden="1" xr:uid="{00000000-0005-0000-0000-0000AA900000}"/>
    <cellStyle name="40% - Accent5 10" xfId="2496" hidden="1" xr:uid="{00000000-0005-0000-0000-0000AB900000}"/>
    <cellStyle name="40% - Accent5 10" xfId="2397" hidden="1" xr:uid="{00000000-0005-0000-0000-0000AC900000}"/>
    <cellStyle name="40% - Accent5 10" xfId="2207" hidden="1" xr:uid="{00000000-0005-0000-0000-0000AD900000}"/>
    <cellStyle name="40% - Accent5 10" xfId="1246" hidden="1" xr:uid="{00000000-0005-0000-0000-0000AE900000}"/>
    <cellStyle name="40% - Accent5 10" xfId="1137" hidden="1" xr:uid="{00000000-0005-0000-0000-0000AF900000}"/>
    <cellStyle name="40% - Accent5 10" xfId="945" hidden="1" xr:uid="{00000000-0005-0000-0000-0000B0900000}"/>
    <cellStyle name="40% - Accent5 10" xfId="19483" hidden="1" xr:uid="{00000000-0005-0000-0000-0000B1900000}"/>
    <cellStyle name="40% - Accent5 10" xfId="19559" hidden="1" xr:uid="{00000000-0005-0000-0000-0000B2900000}"/>
    <cellStyle name="40% - Accent5 10" xfId="19661" hidden="1" xr:uid="{00000000-0005-0000-0000-0000B3900000}"/>
    <cellStyle name="40% - Accent5 10" xfId="19735" hidden="1" xr:uid="{00000000-0005-0000-0000-0000B4900000}"/>
    <cellStyle name="40% - Accent5 10" xfId="19811" hidden="1" xr:uid="{00000000-0005-0000-0000-0000B5900000}"/>
    <cellStyle name="40% - Accent5 10" xfId="19889" hidden="1" xr:uid="{00000000-0005-0000-0000-0000B6900000}"/>
    <cellStyle name="40% - Accent5 10" xfId="20474" hidden="1" xr:uid="{00000000-0005-0000-0000-0000B7900000}"/>
    <cellStyle name="40% - Accent5 10" xfId="20550" hidden="1" xr:uid="{00000000-0005-0000-0000-0000B8900000}"/>
    <cellStyle name="40% - Accent5 10" xfId="20629" hidden="1" xr:uid="{00000000-0005-0000-0000-0000B9900000}"/>
    <cellStyle name="40% - Accent5 10" xfId="20874" hidden="1" xr:uid="{00000000-0005-0000-0000-0000BA900000}"/>
    <cellStyle name="40% - Accent5 10" xfId="20230" hidden="1" xr:uid="{00000000-0005-0000-0000-0000BB900000}"/>
    <cellStyle name="40% - Accent5 10" xfId="20375" hidden="1" xr:uid="{00000000-0005-0000-0000-0000BC900000}"/>
    <cellStyle name="40% - Accent5 10" xfId="21069" hidden="1" xr:uid="{00000000-0005-0000-0000-0000BD900000}"/>
    <cellStyle name="40% - Accent5 10" xfId="21145" hidden="1" xr:uid="{00000000-0005-0000-0000-0000BE900000}"/>
    <cellStyle name="40% - Accent5 10" xfId="21223" hidden="1" xr:uid="{00000000-0005-0000-0000-0000BF900000}"/>
    <cellStyle name="40% - Accent5 10" xfId="21433" hidden="1" xr:uid="{00000000-0005-0000-0000-0000C0900000}"/>
    <cellStyle name="40% - Accent5 10" xfId="20184" hidden="1" xr:uid="{00000000-0005-0000-0000-0000C1900000}"/>
    <cellStyle name="40% - Accent5 10" xfId="21039" hidden="1" xr:uid="{00000000-0005-0000-0000-0000C2900000}"/>
    <cellStyle name="40% - Accent5 10" xfId="21601" hidden="1" xr:uid="{00000000-0005-0000-0000-0000C3900000}"/>
    <cellStyle name="40% - Accent5 10" xfId="21677" hidden="1" xr:uid="{00000000-0005-0000-0000-0000C4900000}"/>
    <cellStyle name="40% - Accent5 10" xfId="21755" hidden="1" xr:uid="{00000000-0005-0000-0000-0000C5900000}"/>
    <cellStyle name="40% - Accent5 10" xfId="21938" hidden="1" xr:uid="{00000000-0005-0000-0000-0000C6900000}"/>
    <cellStyle name="40% - Accent5 10" xfId="22014" hidden="1" xr:uid="{00000000-0005-0000-0000-0000C7900000}"/>
    <cellStyle name="40% - Accent5 10" xfId="22092" hidden="1" xr:uid="{00000000-0005-0000-0000-0000C8900000}"/>
    <cellStyle name="40% - Accent5 10" xfId="22275" hidden="1" xr:uid="{00000000-0005-0000-0000-0000C9900000}"/>
    <cellStyle name="40% - Accent5 10" xfId="22351" hidden="1" xr:uid="{00000000-0005-0000-0000-0000CA900000}"/>
    <cellStyle name="40% - Accent5 10" xfId="22453" hidden="1" xr:uid="{00000000-0005-0000-0000-0000CB900000}"/>
    <cellStyle name="40% - Accent5 10" xfId="22527" hidden="1" xr:uid="{00000000-0005-0000-0000-0000CC900000}"/>
    <cellStyle name="40% - Accent5 10" xfId="22603" hidden="1" xr:uid="{00000000-0005-0000-0000-0000CD900000}"/>
    <cellStyle name="40% - Accent5 10" xfId="22681" hidden="1" xr:uid="{00000000-0005-0000-0000-0000CE900000}"/>
    <cellStyle name="40% - Accent5 10" xfId="23266" hidden="1" xr:uid="{00000000-0005-0000-0000-0000CF900000}"/>
    <cellStyle name="40% - Accent5 10" xfId="23342" hidden="1" xr:uid="{00000000-0005-0000-0000-0000D0900000}"/>
    <cellStyle name="40% - Accent5 10" xfId="23421" hidden="1" xr:uid="{00000000-0005-0000-0000-0000D1900000}"/>
    <cellStyle name="40% - Accent5 10" xfId="23666" hidden="1" xr:uid="{00000000-0005-0000-0000-0000D2900000}"/>
    <cellStyle name="40% - Accent5 10" xfId="23022" hidden="1" xr:uid="{00000000-0005-0000-0000-0000D3900000}"/>
    <cellStyle name="40% - Accent5 10" xfId="23167" hidden="1" xr:uid="{00000000-0005-0000-0000-0000D4900000}"/>
    <cellStyle name="40% - Accent5 10" xfId="23861" hidden="1" xr:uid="{00000000-0005-0000-0000-0000D5900000}"/>
    <cellStyle name="40% - Accent5 10" xfId="23937" hidden="1" xr:uid="{00000000-0005-0000-0000-0000D6900000}"/>
    <cellStyle name="40% - Accent5 10" xfId="24015" hidden="1" xr:uid="{00000000-0005-0000-0000-0000D7900000}"/>
    <cellStyle name="40% - Accent5 10" xfId="24225" hidden="1" xr:uid="{00000000-0005-0000-0000-0000D8900000}"/>
    <cellStyle name="40% - Accent5 10" xfId="22976" hidden="1" xr:uid="{00000000-0005-0000-0000-0000D9900000}"/>
    <cellStyle name="40% - Accent5 10" xfId="23831" hidden="1" xr:uid="{00000000-0005-0000-0000-0000DA900000}"/>
    <cellStyle name="40% - Accent5 10" xfId="24393" hidden="1" xr:uid="{00000000-0005-0000-0000-0000DB900000}"/>
    <cellStyle name="40% - Accent5 10" xfId="24469" hidden="1" xr:uid="{00000000-0005-0000-0000-0000DC900000}"/>
    <cellStyle name="40% - Accent5 10" xfId="24547" hidden="1" xr:uid="{00000000-0005-0000-0000-0000DD900000}"/>
    <cellStyle name="40% - Accent5 10" xfId="24730" hidden="1" xr:uid="{00000000-0005-0000-0000-0000DE900000}"/>
    <cellStyle name="40% - Accent5 10" xfId="24806" hidden="1" xr:uid="{00000000-0005-0000-0000-0000DF900000}"/>
    <cellStyle name="40% - Accent5 10" xfId="24884" hidden="1" xr:uid="{00000000-0005-0000-0000-0000E0900000}"/>
    <cellStyle name="40% - Accent5 10" xfId="25067" hidden="1" xr:uid="{00000000-0005-0000-0000-0000E1900000}"/>
    <cellStyle name="40% - Accent5 10" xfId="25143" hidden="1" xr:uid="{00000000-0005-0000-0000-0000E2900000}"/>
    <cellStyle name="40% - Accent5 10" xfId="25256" hidden="1" xr:uid="{00000000-0005-0000-0000-0000E3900000}"/>
    <cellStyle name="40% - Accent5 10" xfId="25334" hidden="1" xr:uid="{00000000-0005-0000-0000-0000E4900000}"/>
    <cellStyle name="40% - Accent5 10" xfId="25423" hidden="1" xr:uid="{00000000-0005-0000-0000-0000E5900000}"/>
    <cellStyle name="40% - Accent5 10" xfId="25690" hidden="1" xr:uid="{00000000-0005-0000-0000-0000E6900000}"/>
    <cellStyle name="40% - Accent5 10" xfId="27052" hidden="1" xr:uid="{00000000-0005-0000-0000-0000E7900000}"/>
    <cellStyle name="40% - Accent5 10" xfId="27200" hidden="1" xr:uid="{00000000-0005-0000-0000-0000E8900000}"/>
    <cellStyle name="40% - Accent5 10" xfId="27381" hidden="1" xr:uid="{00000000-0005-0000-0000-0000E9900000}"/>
    <cellStyle name="40% - Accent5 10" xfId="28093" hidden="1" xr:uid="{00000000-0005-0000-0000-0000EA900000}"/>
    <cellStyle name="40% - Accent5 10" xfId="26603" hidden="1" xr:uid="{00000000-0005-0000-0000-0000EB900000}"/>
    <cellStyle name="40% - Accent5 10" xfId="26871" hidden="1" xr:uid="{00000000-0005-0000-0000-0000EC900000}"/>
    <cellStyle name="40% - Accent5 10" xfId="28597" hidden="1" xr:uid="{00000000-0005-0000-0000-0000ED900000}"/>
    <cellStyle name="40% - Accent5 10" xfId="28740" hidden="1" xr:uid="{00000000-0005-0000-0000-0000EE900000}"/>
    <cellStyle name="40% - Accent5 10" xfId="28899" hidden="1" xr:uid="{00000000-0005-0000-0000-0000EF900000}"/>
    <cellStyle name="40% - Accent5 10" xfId="29735" hidden="1" xr:uid="{00000000-0005-0000-0000-0000F0900000}"/>
    <cellStyle name="40% - Accent5 10" xfId="26455" hidden="1" xr:uid="{00000000-0005-0000-0000-0000F1900000}"/>
    <cellStyle name="40% - Accent5 10" xfId="28531" hidden="1" xr:uid="{00000000-0005-0000-0000-0000F2900000}"/>
    <cellStyle name="40% - Accent5 10" xfId="30108" hidden="1" xr:uid="{00000000-0005-0000-0000-0000F3900000}"/>
    <cellStyle name="40% - Accent5 10" xfId="30207" hidden="1" xr:uid="{00000000-0005-0000-0000-0000F4900000}"/>
    <cellStyle name="40% - Accent5 10" xfId="30401" hidden="1" xr:uid="{00000000-0005-0000-0000-0000F5900000}"/>
    <cellStyle name="40% - Accent5 10" xfId="31102" hidden="1" xr:uid="{00000000-0005-0000-0000-0000F6900000}"/>
    <cellStyle name="40% - Accent5 10" xfId="31248" hidden="1" xr:uid="{00000000-0005-0000-0000-0000F7900000}"/>
    <cellStyle name="40% - Accent5 10" xfId="31427" hidden="1" xr:uid="{00000000-0005-0000-0000-0000F8900000}"/>
    <cellStyle name="40% - Accent5 10" xfId="32115" hidden="1" xr:uid="{00000000-0005-0000-0000-0000F9900000}"/>
    <cellStyle name="40% - Accent5 10" xfId="32225" hidden="1" xr:uid="{00000000-0005-0000-0000-0000FA900000}"/>
    <cellStyle name="40% - Accent5 10" xfId="32912" hidden="1" xr:uid="{00000000-0005-0000-0000-0000FB900000}"/>
    <cellStyle name="40% - Accent5 10" xfId="32986" hidden="1" xr:uid="{00000000-0005-0000-0000-0000FC900000}"/>
    <cellStyle name="40% - Accent5 10" xfId="33062" hidden="1" xr:uid="{00000000-0005-0000-0000-0000FD900000}"/>
    <cellStyle name="40% - Accent5 10" xfId="33140" hidden="1" xr:uid="{00000000-0005-0000-0000-0000FE900000}"/>
    <cellStyle name="40% - Accent5 10" xfId="33725" hidden="1" xr:uid="{00000000-0005-0000-0000-0000FF900000}"/>
    <cellStyle name="40% - Accent5 10" xfId="33801" hidden="1" xr:uid="{00000000-0005-0000-0000-000000910000}"/>
    <cellStyle name="40% - Accent5 10" xfId="33880" hidden="1" xr:uid="{00000000-0005-0000-0000-000001910000}"/>
    <cellStyle name="40% - Accent5 10" xfId="34125" hidden="1" xr:uid="{00000000-0005-0000-0000-000002910000}"/>
    <cellStyle name="40% - Accent5 10" xfId="33481" hidden="1" xr:uid="{00000000-0005-0000-0000-000003910000}"/>
    <cellStyle name="40% - Accent5 10" xfId="33626" hidden="1" xr:uid="{00000000-0005-0000-0000-000004910000}"/>
    <cellStyle name="40% - Accent5 10" xfId="34320" hidden="1" xr:uid="{00000000-0005-0000-0000-000005910000}"/>
    <cellStyle name="40% - Accent5 10" xfId="34396" hidden="1" xr:uid="{00000000-0005-0000-0000-000006910000}"/>
    <cellStyle name="40% - Accent5 10" xfId="34474" hidden="1" xr:uid="{00000000-0005-0000-0000-000007910000}"/>
    <cellStyle name="40% - Accent5 10" xfId="34684" hidden="1" xr:uid="{00000000-0005-0000-0000-000008910000}"/>
    <cellStyle name="40% - Accent5 10" xfId="33435" hidden="1" xr:uid="{00000000-0005-0000-0000-000009910000}"/>
    <cellStyle name="40% - Accent5 10" xfId="34290" hidden="1" xr:uid="{00000000-0005-0000-0000-00000A910000}"/>
    <cellStyle name="40% - Accent5 10" xfId="34852" hidden="1" xr:uid="{00000000-0005-0000-0000-00000B910000}"/>
    <cellStyle name="40% - Accent5 10" xfId="34928" hidden="1" xr:uid="{00000000-0005-0000-0000-00000C910000}"/>
    <cellStyle name="40% - Accent5 10" xfId="35006" hidden="1" xr:uid="{00000000-0005-0000-0000-00000D910000}"/>
    <cellStyle name="40% - Accent5 10" xfId="35189" hidden="1" xr:uid="{00000000-0005-0000-0000-00000E910000}"/>
    <cellStyle name="40% - Accent5 10" xfId="35265" hidden="1" xr:uid="{00000000-0005-0000-0000-00000F910000}"/>
    <cellStyle name="40% - Accent5 10" xfId="35343" hidden="1" xr:uid="{00000000-0005-0000-0000-000010910000}"/>
    <cellStyle name="40% - Accent5 10" xfId="35526" hidden="1" xr:uid="{00000000-0005-0000-0000-000011910000}"/>
    <cellStyle name="40% - Accent5 10" xfId="35602" hidden="1" xr:uid="{00000000-0005-0000-0000-000012910000}"/>
    <cellStyle name="40% - Accent5 10" xfId="35704" hidden="1" xr:uid="{00000000-0005-0000-0000-000013910000}"/>
    <cellStyle name="40% - Accent5 10" xfId="35778" hidden="1" xr:uid="{00000000-0005-0000-0000-000014910000}"/>
    <cellStyle name="40% - Accent5 10" xfId="35854" hidden="1" xr:uid="{00000000-0005-0000-0000-000015910000}"/>
    <cellStyle name="40% - Accent5 10" xfId="35932" hidden="1" xr:uid="{00000000-0005-0000-0000-000016910000}"/>
    <cellStyle name="40% - Accent5 10" xfId="36517" hidden="1" xr:uid="{00000000-0005-0000-0000-000017910000}"/>
    <cellStyle name="40% - Accent5 10" xfId="36593" hidden="1" xr:uid="{00000000-0005-0000-0000-000018910000}"/>
    <cellStyle name="40% - Accent5 10" xfId="36672" hidden="1" xr:uid="{00000000-0005-0000-0000-000019910000}"/>
    <cellStyle name="40% - Accent5 10" xfId="36917" hidden="1" xr:uid="{00000000-0005-0000-0000-00001A910000}"/>
    <cellStyle name="40% - Accent5 10" xfId="36273" hidden="1" xr:uid="{00000000-0005-0000-0000-00001B910000}"/>
    <cellStyle name="40% - Accent5 10" xfId="36418" hidden="1" xr:uid="{00000000-0005-0000-0000-00001C910000}"/>
    <cellStyle name="40% - Accent5 10" xfId="37112" hidden="1" xr:uid="{00000000-0005-0000-0000-00001D910000}"/>
    <cellStyle name="40% - Accent5 10" xfId="37188" hidden="1" xr:uid="{00000000-0005-0000-0000-00001E910000}"/>
    <cellStyle name="40% - Accent5 10" xfId="37266" hidden="1" xr:uid="{00000000-0005-0000-0000-00001F910000}"/>
    <cellStyle name="40% - Accent5 10" xfId="37476" hidden="1" xr:uid="{00000000-0005-0000-0000-000020910000}"/>
    <cellStyle name="40% - Accent5 10" xfId="36227" hidden="1" xr:uid="{00000000-0005-0000-0000-000021910000}"/>
    <cellStyle name="40% - Accent5 10" xfId="37082" hidden="1" xr:uid="{00000000-0005-0000-0000-000022910000}"/>
    <cellStyle name="40% - Accent5 10" xfId="37644" hidden="1" xr:uid="{00000000-0005-0000-0000-000023910000}"/>
    <cellStyle name="40% - Accent5 10" xfId="37720" hidden="1" xr:uid="{00000000-0005-0000-0000-000024910000}"/>
    <cellStyle name="40% - Accent5 10" xfId="37798" hidden="1" xr:uid="{00000000-0005-0000-0000-000025910000}"/>
    <cellStyle name="40% - Accent5 10" xfId="37981" hidden="1" xr:uid="{00000000-0005-0000-0000-000026910000}"/>
    <cellStyle name="40% - Accent5 10" xfId="38057" hidden="1" xr:uid="{00000000-0005-0000-0000-000027910000}"/>
    <cellStyle name="40% - Accent5 10" xfId="38135" hidden="1" xr:uid="{00000000-0005-0000-0000-000028910000}"/>
    <cellStyle name="40% - Accent5 10" xfId="38318" hidden="1" xr:uid="{00000000-0005-0000-0000-000029910000}"/>
    <cellStyle name="40% - Accent5 10" xfId="38394" hidden="1" xr:uid="{00000000-0005-0000-0000-00002A910000}"/>
    <cellStyle name="40% - Accent5 10" xfId="32691" hidden="1" xr:uid="{00000000-0005-0000-0000-00002B910000}"/>
    <cellStyle name="40% - Accent5 10" xfId="32617" hidden="1" xr:uid="{00000000-0005-0000-0000-00002C910000}"/>
    <cellStyle name="40% - Accent5 10" xfId="32537" hidden="1" xr:uid="{00000000-0005-0000-0000-00002D910000}"/>
    <cellStyle name="40% - Accent5 10" xfId="32454" hidden="1" xr:uid="{00000000-0005-0000-0000-00002E910000}"/>
    <cellStyle name="40% - Accent5 10" xfId="30681" hidden="1" xr:uid="{00000000-0005-0000-0000-00002F910000}"/>
    <cellStyle name="40% - Accent5 10" xfId="30596" hidden="1" xr:uid="{00000000-0005-0000-0000-000030910000}"/>
    <cellStyle name="40% - Accent5 10" xfId="30504" hidden="1" xr:uid="{00000000-0005-0000-0000-000031910000}"/>
    <cellStyle name="40% - Accent5 10" xfId="29653" hidden="1" xr:uid="{00000000-0005-0000-0000-000032910000}"/>
    <cellStyle name="40% - Accent5 10" xfId="31431" hidden="1" xr:uid="{00000000-0005-0000-0000-000033910000}"/>
    <cellStyle name="40% - Accent5 10" xfId="30926" hidden="1" xr:uid="{00000000-0005-0000-0000-000034910000}"/>
    <cellStyle name="40% - Accent5 10" xfId="29003" hidden="1" xr:uid="{00000000-0005-0000-0000-000035910000}"/>
    <cellStyle name="40% - Accent5 10" xfId="28836" hidden="1" xr:uid="{00000000-0005-0000-0000-000036910000}"/>
    <cellStyle name="40% - Accent5 10" xfId="28661" hidden="1" xr:uid="{00000000-0005-0000-0000-000037910000}"/>
    <cellStyle name="40% - Accent5 10" xfId="28049" hidden="1" xr:uid="{00000000-0005-0000-0000-000038910000}"/>
    <cellStyle name="40% - Accent5 10" xfId="31588" hidden="1" xr:uid="{00000000-0005-0000-0000-000039910000}"/>
    <cellStyle name="40% - Accent5 10" xfId="29090" hidden="1" xr:uid="{00000000-0005-0000-0000-00003A910000}"/>
    <cellStyle name="40% - Accent5 10" xfId="27358" hidden="1" xr:uid="{00000000-0005-0000-0000-00003B910000}"/>
    <cellStyle name="40% - Accent5 10" xfId="27145" hidden="1" xr:uid="{00000000-0005-0000-0000-00003C910000}"/>
    <cellStyle name="40% - Accent5 10" xfId="26975" hidden="1" xr:uid="{00000000-0005-0000-0000-00003D910000}"/>
    <cellStyle name="40% - Accent5 10" xfId="26272" hidden="1" xr:uid="{00000000-0005-0000-0000-00003E910000}"/>
    <cellStyle name="40% - Accent5 10" xfId="26142" hidden="1" xr:uid="{00000000-0005-0000-0000-00003F910000}"/>
    <cellStyle name="40% - Accent5 10" xfId="26003" hidden="1" xr:uid="{00000000-0005-0000-0000-000040910000}"/>
    <cellStyle name="40% - Accent5 10" xfId="38463" hidden="1" xr:uid="{00000000-0005-0000-0000-000041910000}"/>
    <cellStyle name="40% - Accent5 10" xfId="38542" hidden="1" xr:uid="{00000000-0005-0000-0000-000042910000}"/>
    <cellStyle name="40% - Accent5 10" xfId="39067" hidden="1" xr:uid="{00000000-0005-0000-0000-000043910000}"/>
    <cellStyle name="40% - Accent5 10" xfId="39141" hidden="1" xr:uid="{00000000-0005-0000-0000-000044910000}"/>
    <cellStyle name="40% - Accent5 10" xfId="39217" hidden="1" xr:uid="{00000000-0005-0000-0000-000045910000}"/>
    <cellStyle name="40% - Accent5 10" xfId="39295" hidden="1" xr:uid="{00000000-0005-0000-0000-000046910000}"/>
    <cellStyle name="40% - Accent5 10" xfId="39880" hidden="1" xr:uid="{00000000-0005-0000-0000-000047910000}"/>
    <cellStyle name="40% - Accent5 10" xfId="39956" hidden="1" xr:uid="{00000000-0005-0000-0000-000048910000}"/>
    <cellStyle name="40% - Accent5 10" xfId="40035" hidden="1" xr:uid="{00000000-0005-0000-0000-000049910000}"/>
    <cellStyle name="40% - Accent5 10" xfId="40280" hidden="1" xr:uid="{00000000-0005-0000-0000-00004A910000}"/>
    <cellStyle name="40% - Accent5 10" xfId="39636" hidden="1" xr:uid="{00000000-0005-0000-0000-00004B910000}"/>
    <cellStyle name="40% - Accent5 10" xfId="39781" hidden="1" xr:uid="{00000000-0005-0000-0000-00004C910000}"/>
    <cellStyle name="40% - Accent5 10" xfId="40475" hidden="1" xr:uid="{00000000-0005-0000-0000-00004D910000}"/>
    <cellStyle name="40% - Accent5 10" xfId="40551" hidden="1" xr:uid="{00000000-0005-0000-0000-00004E910000}"/>
    <cellStyle name="40% - Accent5 10" xfId="40629" hidden="1" xr:uid="{00000000-0005-0000-0000-00004F910000}"/>
    <cellStyle name="40% - Accent5 10" xfId="40839" hidden="1" xr:uid="{00000000-0005-0000-0000-000050910000}"/>
    <cellStyle name="40% - Accent5 10" xfId="39590" hidden="1" xr:uid="{00000000-0005-0000-0000-000051910000}"/>
    <cellStyle name="40% - Accent5 10" xfId="40445" hidden="1" xr:uid="{00000000-0005-0000-0000-000052910000}"/>
    <cellStyle name="40% - Accent5 10" xfId="41007" hidden="1" xr:uid="{00000000-0005-0000-0000-000053910000}"/>
    <cellStyle name="40% - Accent5 10" xfId="41083" hidden="1" xr:uid="{00000000-0005-0000-0000-000054910000}"/>
    <cellStyle name="40% - Accent5 10" xfId="41161" hidden="1" xr:uid="{00000000-0005-0000-0000-000055910000}"/>
    <cellStyle name="40% - Accent5 10" xfId="41344" hidden="1" xr:uid="{00000000-0005-0000-0000-000056910000}"/>
    <cellStyle name="40% - Accent5 10" xfId="41420" hidden="1" xr:uid="{00000000-0005-0000-0000-000057910000}"/>
    <cellStyle name="40% - Accent5 10" xfId="41498" hidden="1" xr:uid="{00000000-0005-0000-0000-000058910000}"/>
    <cellStyle name="40% - Accent5 10" xfId="41681" hidden="1" xr:uid="{00000000-0005-0000-0000-000059910000}"/>
    <cellStyle name="40% - Accent5 10" xfId="41757" hidden="1" xr:uid="{00000000-0005-0000-0000-00005A910000}"/>
    <cellStyle name="40% - Accent5 10" xfId="41859" hidden="1" xr:uid="{00000000-0005-0000-0000-00005B910000}"/>
    <cellStyle name="40% - Accent5 10" xfId="41933" hidden="1" xr:uid="{00000000-0005-0000-0000-00005C910000}"/>
    <cellStyle name="40% - Accent5 10" xfId="42009" hidden="1" xr:uid="{00000000-0005-0000-0000-00005D910000}"/>
    <cellStyle name="40% - Accent5 10" xfId="42087" hidden="1" xr:uid="{00000000-0005-0000-0000-00005E910000}"/>
    <cellStyle name="40% - Accent5 10" xfId="42672" hidden="1" xr:uid="{00000000-0005-0000-0000-00005F910000}"/>
    <cellStyle name="40% - Accent5 10" xfId="42748" hidden="1" xr:uid="{00000000-0005-0000-0000-000060910000}"/>
    <cellStyle name="40% - Accent5 10" xfId="42827" hidden="1" xr:uid="{00000000-0005-0000-0000-000061910000}"/>
    <cellStyle name="40% - Accent5 10" xfId="43072" hidden="1" xr:uid="{00000000-0005-0000-0000-000062910000}"/>
    <cellStyle name="40% - Accent5 10" xfId="42428" hidden="1" xr:uid="{00000000-0005-0000-0000-000063910000}"/>
    <cellStyle name="40% - Accent5 10" xfId="42573" hidden="1" xr:uid="{00000000-0005-0000-0000-000064910000}"/>
    <cellStyle name="40% - Accent5 10" xfId="43267" hidden="1" xr:uid="{00000000-0005-0000-0000-000065910000}"/>
    <cellStyle name="40% - Accent5 10" xfId="43343" hidden="1" xr:uid="{00000000-0005-0000-0000-000066910000}"/>
    <cellStyle name="40% - Accent5 10" xfId="43421" hidden="1" xr:uid="{00000000-0005-0000-0000-000067910000}"/>
    <cellStyle name="40% - Accent5 10" xfId="43631" hidden="1" xr:uid="{00000000-0005-0000-0000-000068910000}"/>
    <cellStyle name="40% - Accent5 10" xfId="42382" hidden="1" xr:uid="{00000000-0005-0000-0000-000069910000}"/>
    <cellStyle name="40% - Accent5 10" xfId="43237" hidden="1" xr:uid="{00000000-0005-0000-0000-00006A910000}"/>
    <cellStyle name="40% - Accent5 10" xfId="43799" hidden="1" xr:uid="{00000000-0005-0000-0000-00006B910000}"/>
    <cellStyle name="40% - Accent5 10" xfId="43875" hidden="1" xr:uid="{00000000-0005-0000-0000-00006C910000}"/>
    <cellStyle name="40% - Accent5 10" xfId="43953" hidden="1" xr:uid="{00000000-0005-0000-0000-00006D910000}"/>
    <cellStyle name="40% - Accent5 10" xfId="44136" hidden="1" xr:uid="{00000000-0005-0000-0000-00006E910000}"/>
    <cellStyle name="40% - Accent5 10" xfId="44212" hidden="1" xr:uid="{00000000-0005-0000-0000-00006F910000}"/>
    <cellStyle name="40% - Accent5 10" xfId="44290" hidden="1" xr:uid="{00000000-0005-0000-0000-000070910000}"/>
    <cellStyle name="40% - Accent5 10" xfId="44473" hidden="1" xr:uid="{00000000-0005-0000-0000-000071910000}"/>
    <cellStyle name="40% - Accent5 10" xfId="44549" hidden="1" xr:uid="{00000000-0005-0000-0000-000072910000}"/>
    <cellStyle name="40% - Accent5 10" xfId="38951" hidden="1" xr:uid="{00000000-0005-0000-0000-000073910000}"/>
    <cellStyle name="40% - Accent5 10" xfId="38877" hidden="1" xr:uid="{00000000-0005-0000-0000-000074910000}"/>
    <cellStyle name="40% - Accent5 10" xfId="38797" hidden="1" xr:uid="{00000000-0005-0000-0000-000075910000}"/>
    <cellStyle name="40% - Accent5 10" xfId="38714" hidden="1" xr:uid="{00000000-0005-0000-0000-000076910000}"/>
    <cellStyle name="40% - Accent5 10" xfId="31542" hidden="1" xr:uid="{00000000-0005-0000-0000-000077910000}"/>
    <cellStyle name="40% - Accent5 10" xfId="31345" hidden="1" xr:uid="{00000000-0005-0000-0000-000078910000}"/>
    <cellStyle name="40% - Accent5 10" xfId="31085" hidden="1" xr:uid="{00000000-0005-0000-0000-000079910000}"/>
    <cellStyle name="40% - Accent5 10" xfId="30034" hidden="1" xr:uid="{00000000-0005-0000-0000-00007A910000}"/>
    <cellStyle name="40% - Accent5 10" xfId="32077" hidden="1" xr:uid="{00000000-0005-0000-0000-00007B910000}"/>
    <cellStyle name="40% - Accent5 10" xfId="31719" hidden="1" xr:uid="{00000000-0005-0000-0000-00007C910000}"/>
    <cellStyle name="40% - Accent5 10" xfId="29411" hidden="1" xr:uid="{00000000-0005-0000-0000-00007D910000}"/>
    <cellStyle name="40% - Accent5 10" xfId="29225" hidden="1" xr:uid="{00000000-0005-0000-0000-00007E910000}"/>
    <cellStyle name="40% - Accent5 10" xfId="29133" hidden="1" xr:uid="{00000000-0005-0000-0000-00007F910000}"/>
    <cellStyle name="40% - Accent5 10" xfId="28133" hidden="1" xr:uid="{00000000-0005-0000-0000-000080910000}"/>
    <cellStyle name="40% - Accent5 10" xfId="32259" hidden="1" xr:uid="{00000000-0005-0000-0000-000081910000}"/>
    <cellStyle name="40% - Accent5 10" xfId="29551" hidden="1" xr:uid="{00000000-0005-0000-0000-000082910000}"/>
    <cellStyle name="40% - Accent5 10" xfId="27624" hidden="1" xr:uid="{00000000-0005-0000-0000-000083910000}"/>
    <cellStyle name="40% - Accent5 10" xfId="27525" hidden="1" xr:uid="{00000000-0005-0000-0000-000084910000}"/>
    <cellStyle name="40% - Accent5 10" xfId="27335" hidden="1" xr:uid="{00000000-0005-0000-0000-000085910000}"/>
    <cellStyle name="40% - Accent5 10" xfId="26374" hidden="1" xr:uid="{00000000-0005-0000-0000-000086910000}"/>
    <cellStyle name="40% - Accent5 10" xfId="26265" hidden="1" xr:uid="{00000000-0005-0000-0000-000087910000}"/>
    <cellStyle name="40% - Accent5 10" xfId="26073" hidden="1" xr:uid="{00000000-0005-0000-0000-000088910000}"/>
    <cellStyle name="40% - Accent5 10" xfId="44611" hidden="1" xr:uid="{00000000-0005-0000-0000-000089910000}"/>
    <cellStyle name="40% - Accent5 10" xfId="44687" hidden="1" xr:uid="{00000000-0005-0000-0000-00008A910000}"/>
    <cellStyle name="40% - Accent5 10" xfId="44789" hidden="1" xr:uid="{00000000-0005-0000-0000-00008B910000}"/>
    <cellStyle name="40% - Accent5 10" xfId="44863" hidden="1" xr:uid="{00000000-0005-0000-0000-00008C910000}"/>
    <cellStyle name="40% - Accent5 10" xfId="44939" hidden="1" xr:uid="{00000000-0005-0000-0000-00008D910000}"/>
    <cellStyle name="40% - Accent5 10" xfId="45017" hidden="1" xr:uid="{00000000-0005-0000-0000-00008E910000}"/>
    <cellStyle name="40% - Accent5 10" xfId="45602" hidden="1" xr:uid="{00000000-0005-0000-0000-00008F910000}"/>
    <cellStyle name="40% - Accent5 10" xfId="45678" hidden="1" xr:uid="{00000000-0005-0000-0000-000090910000}"/>
    <cellStyle name="40% - Accent5 10" xfId="45757" hidden="1" xr:uid="{00000000-0005-0000-0000-000091910000}"/>
    <cellStyle name="40% - Accent5 10" xfId="46002" hidden="1" xr:uid="{00000000-0005-0000-0000-000092910000}"/>
    <cellStyle name="40% - Accent5 10" xfId="45358" hidden="1" xr:uid="{00000000-0005-0000-0000-000093910000}"/>
    <cellStyle name="40% - Accent5 10" xfId="45503" hidden="1" xr:uid="{00000000-0005-0000-0000-000094910000}"/>
    <cellStyle name="40% - Accent5 10" xfId="46197" hidden="1" xr:uid="{00000000-0005-0000-0000-000095910000}"/>
    <cellStyle name="40% - Accent5 10" xfId="46273" hidden="1" xr:uid="{00000000-0005-0000-0000-000096910000}"/>
    <cellStyle name="40% - Accent5 10" xfId="46351" hidden="1" xr:uid="{00000000-0005-0000-0000-000097910000}"/>
    <cellStyle name="40% - Accent5 10" xfId="46561" hidden="1" xr:uid="{00000000-0005-0000-0000-000098910000}"/>
    <cellStyle name="40% - Accent5 10" xfId="45312" hidden="1" xr:uid="{00000000-0005-0000-0000-000099910000}"/>
    <cellStyle name="40% - Accent5 10" xfId="46167" hidden="1" xr:uid="{00000000-0005-0000-0000-00009A910000}"/>
    <cellStyle name="40% - Accent5 10" xfId="46729" hidden="1" xr:uid="{00000000-0005-0000-0000-00009B910000}"/>
    <cellStyle name="40% - Accent5 10" xfId="46805" hidden="1" xr:uid="{00000000-0005-0000-0000-00009C910000}"/>
    <cellStyle name="40% - Accent5 10" xfId="46883" hidden="1" xr:uid="{00000000-0005-0000-0000-00009D910000}"/>
    <cellStyle name="40% - Accent5 10" xfId="47066" hidden="1" xr:uid="{00000000-0005-0000-0000-00009E910000}"/>
    <cellStyle name="40% - Accent5 10" xfId="47142" hidden="1" xr:uid="{00000000-0005-0000-0000-00009F910000}"/>
    <cellStyle name="40% - Accent5 10" xfId="47220" hidden="1" xr:uid="{00000000-0005-0000-0000-0000A0910000}"/>
    <cellStyle name="40% - Accent5 10" xfId="47403" hidden="1" xr:uid="{00000000-0005-0000-0000-0000A1910000}"/>
    <cellStyle name="40% - Accent5 10" xfId="47479" hidden="1" xr:uid="{00000000-0005-0000-0000-0000A2910000}"/>
    <cellStyle name="40% - Accent5 10" xfId="47581" hidden="1" xr:uid="{00000000-0005-0000-0000-0000A3910000}"/>
    <cellStyle name="40% - Accent5 10" xfId="47655" hidden="1" xr:uid="{00000000-0005-0000-0000-0000A4910000}"/>
    <cellStyle name="40% - Accent5 10" xfId="47731" hidden="1" xr:uid="{00000000-0005-0000-0000-0000A5910000}"/>
    <cellStyle name="40% - Accent5 10" xfId="47809" hidden="1" xr:uid="{00000000-0005-0000-0000-0000A6910000}"/>
    <cellStyle name="40% - Accent5 10" xfId="48394" hidden="1" xr:uid="{00000000-0005-0000-0000-0000A7910000}"/>
    <cellStyle name="40% - Accent5 10" xfId="48470" hidden="1" xr:uid="{00000000-0005-0000-0000-0000A8910000}"/>
    <cellStyle name="40% - Accent5 10" xfId="48549" hidden="1" xr:uid="{00000000-0005-0000-0000-0000A9910000}"/>
    <cellStyle name="40% - Accent5 10" xfId="48794" hidden="1" xr:uid="{00000000-0005-0000-0000-0000AA910000}"/>
    <cellStyle name="40% - Accent5 10" xfId="48150" hidden="1" xr:uid="{00000000-0005-0000-0000-0000AB910000}"/>
    <cellStyle name="40% - Accent5 10" xfId="48295" hidden="1" xr:uid="{00000000-0005-0000-0000-0000AC910000}"/>
    <cellStyle name="40% - Accent5 10" xfId="48989" hidden="1" xr:uid="{00000000-0005-0000-0000-0000AD910000}"/>
    <cellStyle name="40% - Accent5 10" xfId="49065" hidden="1" xr:uid="{00000000-0005-0000-0000-0000AE910000}"/>
    <cellStyle name="40% - Accent5 10" xfId="49143" hidden="1" xr:uid="{00000000-0005-0000-0000-0000AF910000}"/>
    <cellStyle name="40% - Accent5 10" xfId="49353" hidden="1" xr:uid="{00000000-0005-0000-0000-0000B0910000}"/>
    <cellStyle name="40% - Accent5 10" xfId="48104" hidden="1" xr:uid="{00000000-0005-0000-0000-0000B1910000}"/>
    <cellStyle name="40% - Accent5 10" xfId="48959" hidden="1" xr:uid="{00000000-0005-0000-0000-0000B2910000}"/>
    <cellStyle name="40% - Accent5 10" xfId="49521" hidden="1" xr:uid="{00000000-0005-0000-0000-0000B3910000}"/>
    <cellStyle name="40% - Accent5 10" xfId="49597" hidden="1" xr:uid="{00000000-0005-0000-0000-0000B4910000}"/>
    <cellStyle name="40% - Accent5 10" xfId="49675" hidden="1" xr:uid="{00000000-0005-0000-0000-0000B5910000}"/>
    <cellStyle name="40% - Accent5 10" xfId="49858" hidden="1" xr:uid="{00000000-0005-0000-0000-0000B6910000}"/>
    <cellStyle name="40% - Accent5 10" xfId="49934" hidden="1" xr:uid="{00000000-0005-0000-0000-0000B7910000}"/>
    <cellStyle name="40% - Accent5 10" xfId="50012" hidden="1" xr:uid="{00000000-0005-0000-0000-0000B8910000}"/>
    <cellStyle name="40% - Accent5 10" xfId="50195" hidden="1" xr:uid="{00000000-0005-0000-0000-0000B9910000}"/>
    <cellStyle name="40% - Accent5 10" xfId="50271" hidden="1" xr:uid="{00000000-0005-0000-0000-0000BA910000}"/>
    <cellStyle name="40% - Accent5 11" xfId="141" hidden="1" xr:uid="{00000000-0005-0000-0000-0000BB910000}"/>
    <cellStyle name="40% - Accent5 11" xfId="219" hidden="1" xr:uid="{00000000-0005-0000-0000-0000BC910000}"/>
    <cellStyle name="40% - Accent5 11" xfId="331" hidden="1" xr:uid="{00000000-0005-0000-0000-0000BD910000}"/>
    <cellStyle name="40% - Accent5 11" xfId="576" hidden="1" xr:uid="{00000000-0005-0000-0000-0000BE910000}"/>
    <cellStyle name="40% - Accent5 11" xfId="1939" hidden="1" xr:uid="{00000000-0005-0000-0000-0000BF910000}"/>
    <cellStyle name="40% - Accent5 11" xfId="2087" hidden="1" xr:uid="{00000000-0005-0000-0000-0000C0910000}"/>
    <cellStyle name="40% - Accent5 11" xfId="2276" hidden="1" xr:uid="{00000000-0005-0000-0000-0000C1910000}"/>
    <cellStyle name="40% - Accent5 11" xfId="1516" hidden="1" xr:uid="{00000000-0005-0000-0000-0000C2910000}"/>
    <cellStyle name="40% - Accent5 11" xfId="1318" hidden="1" xr:uid="{00000000-0005-0000-0000-0000C3910000}"/>
    <cellStyle name="40% - Accent5 11" xfId="1280" hidden="1" xr:uid="{00000000-0005-0000-0000-0000C4910000}"/>
    <cellStyle name="40% - Accent5 11" xfId="3493" hidden="1" xr:uid="{00000000-0005-0000-0000-0000C5910000}"/>
    <cellStyle name="40% - Accent5 11" xfId="3628" hidden="1" xr:uid="{00000000-0005-0000-0000-0000C6910000}"/>
    <cellStyle name="40% - Accent5 11" xfId="3787" hidden="1" xr:uid="{00000000-0005-0000-0000-0000C7910000}"/>
    <cellStyle name="40% - Accent5 11" xfId="1779" hidden="1" xr:uid="{00000000-0005-0000-0000-0000C8910000}"/>
    <cellStyle name="40% - Accent5 11" xfId="1320" hidden="1" xr:uid="{00000000-0005-0000-0000-0000C9910000}"/>
    <cellStyle name="40% - Accent5 11" xfId="1775" hidden="1" xr:uid="{00000000-0005-0000-0000-0000CA910000}"/>
    <cellStyle name="40% - Accent5 11" xfId="4994" hidden="1" xr:uid="{00000000-0005-0000-0000-0000CB910000}"/>
    <cellStyle name="40% - Accent5 11" xfId="5092" hidden="1" xr:uid="{00000000-0005-0000-0000-0000CC910000}"/>
    <cellStyle name="40% - Accent5 11" xfId="5286" hidden="1" xr:uid="{00000000-0005-0000-0000-0000CD910000}"/>
    <cellStyle name="40% - Accent5 11" xfId="5996" hidden="1" xr:uid="{00000000-0005-0000-0000-0000CE910000}"/>
    <cellStyle name="40% - Accent5 11" xfId="6141" hidden="1" xr:uid="{00000000-0005-0000-0000-0000CF910000}"/>
    <cellStyle name="40% - Accent5 11" xfId="6318" hidden="1" xr:uid="{00000000-0005-0000-0000-0000D0910000}"/>
    <cellStyle name="40% - Accent5 11" xfId="7003" hidden="1" xr:uid="{00000000-0005-0000-0000-0000D1910000}"/>
    <cellStyle name="40% - Accent5 11" xfId="7114" hidden="1" xr:uid="{00000000-0005-0000-0000-0000D2910000}"/>
    <cellStyle name="40% - Accent5 11" xfId="7797" hidden="1" xr:uid="{00000000-0005-0000-0000-0000D3910000}"/>
    <cellStyle name="40% - Accent5 11" xfId="7871" hidden="1" xr:uid="{00000000-0005-0000-0000-0000D4910000}"/>
    <cellStyle name="40% - Accent5 11" xfId="7947" hidden="1" xr:uid="{00000000-0005-0000-0000-0000D5910000}"/>
    <cellStyle name="40% - Accent5 11" xfId="8025" hidden="1" xr:uid="{00000000-0005-0000-0000-0000D6910000}"/>
    <cellStyle name="40% - Accent5 11" xfId="8610" hidden="1" xr:uid="{00000000-0005-0000-0000-0000D7910000}"/>
    <cellStyle name="40% - Accent5 11" xfId="8686" hidden="1" xr:uid="{00000000-0005-0000-0000-0000D8910000}"/>
    <cellStyle name="40% - Accent5 11" xfId="8765" hidden="1" xr:uid="{00000000-0005-0000-0000-0000D9910000}"/>
    <cellStyle name="40% - Accent5 11" xfId="8389" hidden="1" xr:uid="{00000000-0005-0000-0000-0000DA910000}"/>
    <cellStyle name="40% - Accent5 11" xfId="8298" hidden="1" xr:uid="{00000000-0005-0000-0000-0000DB910000}"/>
    <cellStyle name="40% - Accent5 11" xfId="8265" hidden="1" xr:uid="{00000000-0005-0000-0000-0000DC910000}"/>
    <cellStyle name="40% - Accent5 11" xfId="9205" hidden="1" xr:uid="{00000000-0005-0000-0000-0000DD910000}"/>
    <cellStyle name="40% - Accent5 11" xfId="9281" hidden="1" xr:uid="{00000000-0005-0000-0000-0000DE910000}"/>
    <cellStyle name="40% - Accent5 11" xfId="9359" hidden="1" xr:uid="{00000000-0005-0000-0000-0000DF910000}"/>
    <cellStyle name="40% - Accent5 11" xfId="8527" hidden="1" xr:uid="{00000000-0005-0000-0000-0000E0910000}"/>
    <cellStyle name="40% - Accent5 11" xfId="8300" hidden="1" xr:uid="{00000000-0005-0000-0000-0000E1910000}"/>
    <cellStyle name="40% - Accent5 11" xfId="8525" hidden="1" xr:uid="{00000000-0005-0000-0000-0000E2910000}"/>
    <cellStyle name="40% - Accent5 11" xfId="9737" hidden="1" xr:uid="{00000000-0005-0000-0000-0000E3910000}"/>
    <cellStyle name="40% - Accent5 11" xfId="9813" hidden="1" xr:uid="{00000000-0005-0000-0000-0000E4910000}"/>
    <cellStyle name="40% - Accent5 11" xfId="9891" hidden="1" xr:uid="{00000000-0005-0000-0000-0000E5910000}"/>
    <cellStyle name="40% - Accent5 11" xfId="10074" hidden="1" xr:uid="{00000000-0005-0000-0000-0000E6910000}"/>
    <cellStyle name="40% - Accent5 11" xfId="10150" hidden="1" xr:uid="{00000000-0005-0000-0000-0000E7910000}"/>
    <cellStyle name="40% - Accent5 11" xfId="10228" hidden="1" xr:uid="{00000000-0005-0000-0000-0000E8910000}"/>
    <cellStyle name="40% - Accent5 11" xfId="10411" hidden="1" xr:uid="{00000000-0005-0000-0000-0000E9910000}"/>
    <cellStyle name="40% - Accent5 11" xfId="10487" hidden="1" xr:uid="{00000000-0005-0000-0000-0000EA910000}"/>
    <cellStyle name="40% - Accent5 11" xfId="10589" hidden="1" xr:uid="{00000000-0005-0000-0000-0000EB910000}"/>
    <cellStyle name="40% - Accent5 11" xfId="10663" hidden="1" xr:uid="{00000000-0005-0000-0000-0000EC910000}"/>
    <cellStyle name="40% - Accent5 11" xfId="10739" hidden="1" xr:uid="{00000000-0005-0000-0000-0000ED910000}"/>
    <cellStyle name="40% - Accent5 11" xfId="10817" hidden="1" xr:uid="{00000000-0005-0000-0000-0000EE910000}"/>
    <cellStyle name="40% - Accent5 11" xfId="11402" hidden="1" xr:uid="{00000000-0005-0000-0000-0000EF910000}"/>
    <cellStyle name="40% - Accent5 11" xfId="11478" hidden="1" xr:uid="{00000000-0005-0000-0000-0000F0910000}"/>
    <cellStyle name="40% - Accent5 11" xfId="11557" hidden="1" xr:uid="{00000000-0005-0000-0000-0000F1910000}"/>
    <cellStyle name="40% - Accent5 11" xfId="11181" hidden="1" xr:uid="{00000000-0005-0000-0000-0000F2910000}"/>
    <cellStyle name="40% - Accent5 11" xfId="11090" hidden="1" xr:uid="{00000000-0005-0000-0000-0000F3910000}"/>
    <cellStyle name="40% - Accent5 11" xfId="11057" hidden="1" xr:uid="{00000000-0005-0000-0000-0000F4910000}"/>
    <cellStyle name="40% - Accent5 11" xfId="11997" hidden="1" xr:uid="{00000000-0005-0000-0000-0000F5910000}"/>
    <cellStyle name="40% - Accent5 11" xfId="12073" hidden="1" xr:uid="{00000000-0005-0000-0000-0000F6910000}"/>
    <cellStyle name="40% - Accent5 11" xfId="12151" hidden="1" xr:uid="{00000000-0005-0000-0000-0000F7910000}"/>
    <cellStyle name="40% - Accent5 11" xfId="11319" hidden="1" xr:uid="{00000000-0005-0000-0000-0000F8910000}"/>
    <cellStyle name="40% - Accent5 11" xfId="11092" hidden="1" xr:uid="{00000000-0005-0000-0000-0000F9910000}"/>
    <cellStyle name="40% - Accent5 11" xfId="11317" hidden="1" xr:uid="{00000000-0005-0000-0000-0000FA910000}"/>
    <cellStyle name="40% - Accent5 11" xfId="12529" hidden="1" xr:uid="{00000000-0005-0000-0000-0000FB910000}"/>
    <cellStyle name="40% - Accent5 11" xfId="12605" hidden="1" xr:uid="{00000000-0005-0000-0000-0000FC910000}"/>
    <cellStyle name="40% - Accent5 11" xfId="12683" hidden="1" xr:uid="{00000000-0005-0000-0000-0000FD910000}"/>
    <cellStyle name="40% - Accent5 11" xfId="12866" hidden="1" xr:uid="{00000000-0005-0000-0000-0000FE910000}"/>
    <cellStyle name="40% - Accent5 11" xfId="12942" hidden="1" xr:uid="{00000000-0005-0000-0000-0000FF910000}"/>
    <cellStyle name="40% - Accent5 11" xfId="13020" hidden="1" xr:uid="{00000000-0005-0000-0000-000000920000}"/>
    <cellStyle name="40% - Accent5 11" xfId="13203" hidden="1" xr:uid="{00000000-0005-0000-0000-000001920000}"/>
    <cellStyle name="40% - Accent5 11" xfId="13279" hidden="1" xr:uid="{00000000-0005-0000-0000-000002920000}"/>
    <cellStyle name="40% - Accent5 11" xfId="7550" hidden="1" xr:uid="{00000000-0005-0000-0000-000003920000}"/>
    <cellStyle name="40% - Accent5 11" xfId="7476" hidden="1" xr:uid="{00000000-0005-0000-0000-000004920000}"/>
    <cellStyle name="40% - Accent5 11" xfId="7395" hidden="1" xr:uid="{00000000-0005-0000-0000-000005920000}"/>
    <cellStyle name="40% - Accent5 11" xfId="7309" hidden="1" xr:uid="{00000000-0005-0000-0000-000006920000}"/>
    <cellStyle name="40% - Accent5 11" xfId="5539" hidden="1" xr:uid="{00000000-0005-0000-0000-000007920000}"/>
    <cellStyle name="40% - Accent5 11" xfId="5454" hidden="1" xr:uid="{00000000-0005-0000-0000-000008920000}"/>
    <cellStyle name="40% - Accent5 11" xfId="5361" hidden="1" xr:uid="{00000000-0005-0000-0000-000009920000}"/>
    <cellStyle name="40% - Accent5 11" xfId="6111" hidden="1" xr:uid="{00000000-0005-0000-0000-00000A920000}"/>
    <cellStyle name="40% - Accent5 11" xfId="6479" hidden="1" xr:uid="{00000000-0005-0000-0000-00000B920000}"/>
    <cellStyle name="40% - Accent5 11" xfId="6547" hidden="1" xr:uid="{00000000-0005-0000-0000-00000C920000}"/>
    <cellStyle name="40% - Accent5 11" xfId="3856" hidden="1" xr:uid="{00000000-0005-0000-0000-00000D920000}"/>
    <cellStyle name="40% - Accent5 11" xfId="3692" hidden="1" xr:uid="{00000000-0005-0000-0000-00000E920000}"/>
    <cellStyle name="40% - Accent5 11" xfId="3501" hidden="1" xr:uid="{00000000-0005-0000-0000-00000F920000}"/>
    <cellStyle name="40% - Accent5 11" xfId="5762" hidden="1" xr:uid="{00000000-0005-0000-0000-000010920000}"/>
    <cellStyle name="40% - Accent5 11" xfId="6474" hidden="1" xr:uid="{00000000-0005-0000-0000-000011920000}"/>
    <cellStyle name="40% - Accent5 11" xfId="5765" hidden="1" xr:uid="{00000000-0005-0000-0000-000012920000}"/>
    <cellStyle name="40% - Accent5 11" xfId="2192" hidden="1" xr:uid="{00000000-0005-0000-0000-000013920000}"/>
    <cellStyle name="40% - Accent5 11" xfId="2001" hidden="1" xr:uid="{00000000-0005-0000-0000-000014920000}"/>
    <cellStyle name="40% - Accent5 11" xfId="1826" hidden="1" xr:uid="{00000000-0005-0000-0000-000015920000}"/>
    <cellStyle name="40% - Accent5 11" xfId="1124" hidden="1" xr:uid="{00000000-0005-0000-0000-000016920000}"/>
    <cellStyle name="40% - Accent5 11" xfId="998" hidden="1" xr:uid="{00000000-0005-0000-0000-000017920000}"/>
    <cellStyle name="40% - Accent5 11" xfId="763" hidden="1" xr:uid="{00000000-0005-0000-0000-000018920000}"/>
    <cellStyle name="40% - Accent5 11" xfId="13348" hidden="1" xr:uid="{00000000-0005-0000-0000-000019920000}"/>
    <cellStyle name="40% - Accent5 11" xfId="13428" hidden="1" xr:uid="{00000000-0005-0000-0000-00001A920000}"/>
    <cellStyle name="40% - Accent5 11" xfId="13952" hidden="1" xr:uid="{00000000-0005-0000-0000-00001B920000}"/>
    <cellStyle name="40% - Accent5 11" xfId="14026" hidden="1" xr:uid="{00000000-0005-0000-0000-00001C920000}"/>
    <cellStyle name="40% - Accent5 11" xfId="14102" hidden="1" xr:uid="{00000000-0005-0000-0000-00001D920000}"/>
    <cellStyle name="40% - Accent5 11" xfId="14180" hidden="1" xr:uid="{00000000-0005-0000-0000-00001E920000}"/>
    <cellStyle name="40% - Accent5 11" xfId="14765" hidden="1" xr:uid="{00000000-0005-0000-0000-00001F920000}"/>
    <cellStyle name="40% - Accent5 11" xfId="14841" hidden="1" xr:uid="{00000000-0005-0000-0000-000020920000}"/>
    <cellStyle name="40% - Accent5 11" xfId="14920" hidden="1" xr:uid="{00000000-0005-0000-0000-000021920000}"/>
    <cellStyle name="40% - Accent5 11" xfId="14544" hidden="1" xr:uid="{00000000-0005-0000-0000-000022920000}"/>
    <cellStyle name="40% - Accent5 11" xfId="14453" hidden="1" xr:uid="{00000000-0005-0000-0000-000023920000}"/>
    <cellStyle name="40% - Accent5 11" xfId="14420" hidden="1" xr:uid="{00000000-0005-0000-0000-000024920000}"/>
    <cellStyle name="40% - Accent5 11" xfId="15360" hidden="1" xr:uid="{00000000-0005-0000-0000-000025920000}"/>
    <cellStyle name="40% - Accent5 11" xfId="15436" hidden="1" xr:uid="{00000000-0005-0000-0000-000026920000}"/>
    <cellStyle name="40% - Accent5 11" xfId="15514" hidden="1" xr:uid="{00000000-0005-0000-0000-000027920000}"/>
    <cellStyle name="40% - Accent5 11" xfId="14682" hidden="1" xr:uid="{00000000-0005-0000-0000-000028920000}"/>
    <cellStyle name="40% - Accent5 11" xfId="14455" hidden="1" xr:uid="{00000000-0005-0000-0000-000029920000}"/>
    <cellStyle name="40% - Accent5 11" xfId="14680" hidden="1" xr:uid="{00000000-0005-0000-0000-00002A920000}"/>
    <cellStyle name="40% - Accent5 11" xfId="15892" hidden="1" xr:uid="{00000000-0005-0000-0000-00002B920000}"/>
    <cellStyle name="40% - Accent5 11" xfId="15968" hidden="1" xr:uid="{00000000-0005-0000-0000-00002C920000}"/>
    <cellStyle name="40% - Accent5 11" xfId="16046" hidden="1" xr:uid="{00000000-0005-0000-0000-00002D920000}"/>
    <cellStyle name="40% - Accent5 11" xfId="16229" hidden="1" xr:uid="{00000000-0005-0000-0000-00002E920000}"/>
    <cellStyle name="40% - Accent5 11" xfId="16305" hidden="1" xr:uid="{00000000-0005-0000-0000-00002F920000}"/>
    <cellStyle name="40% - Accent5 11" xfId="16383" hidden="1" xr:uid="{00000000-0005-0000-0000-000030920000}"/>
    <cellStyle name="40% - Accent5 11" xfId="16566" hidden="1" xr:uid="{00000000-0005-0000-0000-000031920000}"/>
    <cellStyle name="40% - Accent5 11" xfId="16642" hidden="1" xr:uid="{00000000-0005-0000-0000-000032920000}"/>
    <cellStyle name="40% - Accent5 11" xfId="16744" hidden="1" xr:uid="{00000000-0005-0000-0000-000033920000}"/>
    <cellStyle name="40% - Accent5 11" xfId="16818" hidden="1" xr:uid="{00000000-0005-0000-0000-000034920000}"/>
    <cellStyle name="40% - Accent5 11" xfId="16894" hidden="1" xr:uid="{00000000-0005-0000-0000-000035920000}"/>
    <cellStyle name="40% - Accent5 11" xfId="16972" hidden="1" xr:uid="{00000000-0005-0000-0000-000036920000}"/>
    <cellStyle name="40% - Accent5 11" xfId="17557" hidden="1" xr:uid="{00000000-0005-0000-0000-000037920000}"/>
    <cellStyle name="40% - Accent5 11" xfId="17633" hidden="1" xr:uid="{00000000-0005-0000-0000-000038920000}"/>
    <cellStyle name="40% - Accent5 11" xfId="17712" hidden="1" xr:uid="{00000000-0005-0000-0000-000039920000}"/>
    <cellStyle name="40% - Accent5 11" xfId="17336" hidden="1" xr:uid="{00000000-0005-0000-0000-00003A920000}"/>
    <cellStyle name="40% - Accent5 11" xfId="17245" hidden="1" xr:uid="{00000000-0005-0000-0000-00003B920000}"/>
    <cellStyle name="40% - Accent5 11" xfId="17212" hidden="1" xr:uid="{00000000-0005-0000-0000-00003C920000}"/>
    <cellStyle name="40% - Accent5 11" xfId="18152" hidden="1" xr:uid="{00000000-0005-0000-0000-00003D920000}"/>
    <cellStyle name="40% - Accent5 11" xfId="18228" hidden="1" xr:uid="{00000000-0005-0000-0000-00003E920000}"/>
    <cellStyle name="40% - Accent5 11" xfId="18306" hidden="1" xr:uid="{00000000-0005-0000-0000-00003F920000}"/>
    <cellStyle name="40% - Accent5 11" xfId="17474" hidden="1" xr:uid="{00000000-0005-0000-0000-000040920000}"/>
    <cellStyle name="40% - Accent5 11" xfId="17247" hidden="1" xr:uid="{00000000-0005-0000-0000-000041920000}"/>
    <cellStyle name="40% - Accent5 11" xfId="17472" hidden="1" xr:uid="{00000000-0005-0000-0000-000042920000}"/>
    <cellStyle name="40% - Accent5 11" xfId="18684" hidden="1" xr:uid="{00000000-0005-0000-0000-000043920000}"/>
    <cellStyle name="40% - Accent5 11" xfId="18760" hidden="1" xr:uid="{00000000-0005-0000-0000-000044920000}"/>
    <cellStyle name="40% - Accent5 11" xfId="18838" hidden="1" xr:uid="{00000000-0005-0000-0000-000045920000}"/>
    <cellStyle name="40% - Accent5 11" xfId="19021" hidden="1" xr:uid="{00000000-0005-0000-0000-000046920000}"/>
    <cellStyle name="40% - Accent5 11" xfId="19097" hidden="1" xr:uid="{00000000-0005-0000-0000-000047920000}"/>
    <cellStyle name="40% - Accent5 11" xfId="19175" hidden="1" xr:uid="{00000000-0005-0000-0000-000048920000}"/>
    <cellStyle name="40% - Accent5 11" xfId="19358" hidden="1" xr:uid="{00000000-0005-0000-0000-000049920000}"/>
    <cellStyle name="40% - Accent5 11" xfId="19434" hidden="1" xr:uid="{00000000-0005-0000-0000-00004A920000}"/>
    <cellStyle name="40% - Accent5 11" xfId="13810" hidden="1" xr:uid="{00000000-0005-0000-0000-00004B920000}"/>
    <cellStyle name="40% - Accent5 11" xfId="13736" hidden="1" xr:uid="{00000000-0005-0000-0000-00004C920000}"/>
    <cellStyle name="40% - Accent5 11" xfId="13655" hidden="1" xr:uid="{00000000-0005-0000-0000-00004D920000}"/>
    <cellStyle name="40% - Accent5 11" xfId="13572" hidden="1" xr:uid="{00000000-0005-0000-0000-00004E920000}"/>
    <cellStyle name="40% - Accent5 11" xfId="6393" hidden="1" xr:uid="{00000000-0005-0000-0000-00004F920000}"/>
    <cellStyle name="40% - Accent5 11" xfId="6197" hidden="1" xr:uid="{00000000-0005-0000-0000-000050920000}"/>
    <cellStyle name="40% - Accent5 11" xfId="5919" hidden="1" xr:uid="{00000000-0005-0000-0000-000051920000}"/>
    <cellStyle name="40% - Accent5 11" xfId="6809" hidden="1" xr:uid="{00000000-0005-0000-0000-000052920000}"/>
    <cellStyle name="40% - Accent5 11" xfId="7141" hidden="1" xr:uid="{00000000-0005-0000-0000-000053920000}"/>
    <cellStyle name="40% - Accent5 11" xfId="7181" hidden="1" xr:uid="{00000000-0005-0000-0000-000054920000}"/>
    <cellStyle name="40% - Accent5 11" xfId="4269" hidden="1" xr:uid="{00000000-0005-0000-0000-000055920000}"/>
    <cellStyle name="40% - Accent5 11" xfId="4083" hidden="1" xr:uid="{00000000-0005-0000-0000-000056920000}"/>
    <cellStyle name="40% - Accent5 11" xfId="3988" hidden="1" xr:uid="{00000000-0005-0000-0000-000057920000}"/>
    <cellStyle name="40% - Accent5 11" xfId="6555" hidden="1" xr:uid="{00000000-0005-0000-0000-000058920000}"/>
    <cellStyle name="40% - Accent5 11" xfId="7139" hidden="1" xr:uid="{00000000-0005-0000-0000-000059920000}"/>
    <cellStyle name="40% - Accent5 11" xfId="6559" hidden="1" xr:uid="{00000000-0005-0000-0000-00005A920000}"/>
    <cellStyle name="40% - Accent5 11" xfId="2478" hidden="1" xr:uid="{00000000-0005-0000-0000-00005B920000}"/>
    <cellStyle name="40% - Accent5 11" xfId="2382" hidden="1" xr:uid="{00000000-0005-0000-0000-00005C920000}"/>
    <cellStyle name="40% - Accent5 11" xfId="2158" hidden="1" xr:uid="{00000000-0005-0000-0000-00005D920000}"/>
    <cellStyle name="40% - Accent5 11" xfId="1233" hidden="1" xr:uid="{00000000-0005-0000-0000-00005E920000}"/>
    <cellStyle name="40% - Accent5 11" xfId="1101" hidden="1" xr:uid="{00000000-0005-0000-0000-00005F920000}"/>
    <cellStyle name="40% - Accent5 11" xfId="928" hidden="1" xr:uid="{00000000-0005-0000-0000-000060920000}"/>
    <cellStyle name="40% - Accent5 11" xfId="19496" hidden="1" xr:uid="{00000000-0005-0000-0000-000061920000}"/>
    <cellStyle name="40% - Accent5 11" xfId="19572" hidden="1" xr:uid="{00000000-0005-0000-0000-000062920000}"/>
    <cellStyle name="40% - Accent5 11" xfId="19674" hidden="1" xr:uid="{00000000-0005-0000-0000-000063920000}"/>
    <cellStyle name="40% - Accent5 11" xfId="19748" hidden="1" xr:uid="{00000000-0005-0000-0000-000064920000}"/>
    <cellStyle name="40% - Accent5 11" xfId="19824" hidden="1" xr:uid="{00000000-0005-0000-0000-000065920000}"/>
    <cellStyle name="40% - Accent5 11" xfId="19902" hidden="1" xr:uid="{00000000-0005-0000-0000-000066920000}"/>
    <cellStyle name="40% - Accent5 11" xfId="20487" hidden="1" xr:uid="{00000000-0005-0000-0000-000067920000}"/>
    <cellStyle name="40% - Accent5 11" xfId="20563" hidden="1" xr:uid="{00000000-0005-0000-0000-000068920000}"/>
    <cellStyle name="40% - Accent5 11" xfId="20642" hidden="1" xr:uid="{00000000-0005-0000-0000-000069920000}"/>
    <cellStyle name="40% - Accent5 11" xfId="20266" hidden="1" xr:uid="{00000000-0005-0000-0000-00006A920000}"/>
    <cellStyle name="40% - Accent5 11" xfId="20175" hidden="1" xr:uid="{00000000-0005-0000-0000-00006B920000}"/>
    <cellStyle name="40% - Accent5 11" xfId="20142" hidden="1" xr:uid="{00000000-0005-0000-0000-00006C920000}"/>
    <cellStyle name="40% - Accent5 11" xfId="21082" hidden="1" xr:uid="{00000000-0005-0000-0000-00006D920000}"/>
    <cellStyle name="40% - Accent5 11" xfId="21158" hidden="1" xr:uid="{00000000-0005-0000-0000-00006E920000}"/>
    <cellStyle name="40% - Accent5 11" xfId="21236" hidden="1" xr:uid="{00000000-0005-0000-0000-00006F920000}"/>
    <cellStyle name="40% - Accent5 11" xfId="20404" hidden="1" xr:uid="{00000000-0005-0000-0000-000070920000}"/>
    <cellStyle name="40% - Accent5 11" xfId="20177" hidden="1" xr:uid="{00000000-0005-0000-0000-000071920000}"/>
    <cellStyle name="40% - Accent5 11" xfId="20402" hidden="1" xr:uid="{00000000-0005-0000-0000-000072920000}"/>
    <cellStyle name="40% - Accent5 11" xfId="21614" hidden="1" xr:uid="{00000000-0005-0000-0000-000073920000}"/>
    <cellStyle name="40% - Accent5 11" xfId="21690" hidden="1" xr:uid="{00000000-0005-0000-0000-000074920000}"/>
    <cellStyle name="40% - Accent5 11" xfId="21768" hidden="1" xr:uid="{00000000-0005-0000-0000-000075920000}"/>
    <cellStyle name="40% - Accent5 11" xfId="21951" hidden="1" xr:uid="{00000000-0005-0000-0000-000076920000}"/>
    <cellStyle name="40% - Accent5 11" xfId="22027" hidden="1" xr:uid="{00000000-0005-0000-0000-000077920000}"/>
    <cellStyle name="40% - Accent5 11" xfId="22105" hidden="1" xr:uid="{00000000-0005-0000-0000-000078920000}"/>
    <cellStyle name="40% - Accent5 11" xfId="22288" hidden="1" xr:uid="{00000000-0005-0000-0000-000079920000}"/>
    <cellStyle name="40% - Accent5 11" xfId="22364" hidden="1" xr:uid="{00000000-0005-0000-0000-00007A920000}"/>
    <cellStyle name="40% - Accent5 11" xfId="22466" hidden="1" xr:uid="{00000000-0005-0000-0000-00007B920000}"/>
    <cellStyle name="40% - Accent5 11" xfId="22540" hidden="1" xr:uid="{00000000-0005-0000-0000-00007C920000}"/>
    <cellStyle name="40% - Accent5 11" xfId="22616" hidden="1" xr:uid="{00000000-0005-0000-0000-00007D920000}"/>
    <cellStyle name="40% - Accent5 11" xfId="22694" hidden="1" xr:uid="{00000000-0005-0000-0000-00007E920000}"/>
    <cellStyle name="40% - Accent5 11" xfId="23279" hidden="1" xr:uid="{00000000-0005-0000-0000-00007F920000}"/>
    <cellStyle name="40% - Accent5 11" xfId="23355" hidden="1" xr:uid="{00000000-0005-0000-0000-000080920000}"/>
    <cellStyle name="40% - Accent5 11" xfId="23434" hidden="1" xr:uid="{00000000-0005-0000-0000-000081920000}"/>
    <cellStyle name="40% - Accent5 11" xfId="23058" hidden="1" xr:uid="{00000000-0005-0000-0000-000082920000}"/>
    <cellStyle name="40% - Accent5 11" xfId="22967" hidden="1" xr:uid="{00000000-0005-0000-0000-000083920000}"/>
    <cellStyle name="40% - Accent5 11" xfId="22934" hidden="1" xr:uid="{00000000-0005-0000-0000-000084920000}"/>
    <cellStyle name="40% - Accent5 11" xfId="23874" hidden="1" xr:uid="{00000000-0005-0000-0000-000085920000}"/>
    <cellStyle name="40% - Accent5 11" xfId="23950" hidden="1" xr:uid="{00000000-0005-0000-0000-000086920000}"/>
    <cellStyle name="40% - Accent5 11" xfId="24028" hidden="1" xr:uid="{00000000-0005-0000-0000-000087920000}"/>
    <cellStyle name="40% - Accent5 11" xfId="23196" hidden="1" xr:uid="{00000000-0005-0000-0000-000088920000}"/>
    <cellStyle name="40% - Accent5 11" xfId="22969" hidden="1" xr:uid="{00000000-0005-0000-0000-000089920000}"/>
    <cellStyle name="40% - Accent5 11" xfId="23194" hidden="1" xr:uid="{00000000-0005-0000-0000-00008A920000}"/>
    <cellStyle name="40% - Accent5 11" xfId="24406" hidden="1" xr:uid="{00000000-0005-0000-0000-00008B920000}"/>
    <cellStyle name="40% - Accent5 11" xfId="24482" hidden="1" xr:uid="{00000000-0005-0000-0000-00008C920000}"/>
    <cellStyle name="40% - Accent5 11" xfId="24560" hidden="1" xr:uid="{00000000-0005-0000-0000-00008D920000}"/>
    <cellStyle name="40% - Accent5 11" xfId="24743" hidden="1" xr:uid="{00000000-0005-0000-0000-00008E920000}"/>
    <cellStyle name="40% - Accent5 11" xfId="24819" hidden="1" xr:uid="{00000000-0005-0000-0000-00008F920000}"/>
    <cellStyle name="40% - Accent5 11" xfId="24897" hidden="1" xr:uid="{00000000-0005-0000-0000-000090920000}"/>
    <cellStyle name="40% - Accent5 11" xfId="25080" hidden="1" xr:uid="{00000000-0005-0000-0000-000091920000}"/>
    <cellStyle name="40% - Accent5 11" xfId="25156" hidden="1" xr:uid="{00000000-0005-0000-0000-000092920000}"/>
    <cellStyle name="40% - Accent5 11" xfId="25269" hidden="1" xr:uid="{00000000-0005-0000-0000-000093920000}"/>
    <cellStyle name="40% - Accent5 11" xfId="25347" hidden="1" xr:uid="{00000000-0005-0000-0000-000094920000}"/>
    <cellStyle name="40% - Accent5 11" xfId="25459" hidden="1" xr:uid="{00000000-0005-0000-0000-000095920000}"/>
    <cellStyle name="40% - Accent5 11" xfId="25704" hidden="1" xr:uid="{00000000-0005-0000-0000-000096920000}"/>
    <cellStyle name="40% - Accent5 11" xfId="27067" hidden="1" xr:uid="{00000000-0005-0000-0000-000097920000}"/>
    <cellStyle name="40% - Accent5 11" xfId="27215" hidden="1" xr:uid="{00000000-0005-0000-0000-000098920000}"/>
    <cellStyle name="40% - Accent5 11" xfId="27404" hidden="1" xr:uid="{00000000-0005-0000-0000-000099920000}"/>
    <cellStyle name="40% - Accent5 11" xfId="26644" hidden="1" xr:uid="{00000000-0005-0000-0000-00009A920000}"/>
    <cellStyle name="40% - Accent5 11" xfId="26446" hidden="1" xr:uid="{00000000-0005-0000-0000-00009B920000}"/>
    <cellStyle name="40% - Accent5 11" xfId="26408" hidden="1" xr:uid="{00000000-0005-0000-0000-00009C920000}"/>
    <cellStyle name="40% - Accent5 11" xfId="28621" hidden="1" xr:uid="{00000000-0005-0000-0000-00009D920000}"/>
    <cellStyle name="40% - Accent5 11" xfId="28756" hidden="1" xr:uid="{00000000-0005-0000-0000-00009E920000}"/>
    <cellStyle name="40% - Accent5 11" xfId="28915" hidden="1" xr:uid="{00000000-0005-0000-0000-00009F920000}"/>
    <cellStyle name="40% - Accent5 11" xfId="26907" hidden="1" xr:uid="{00000000-0005-0000-0000-0000A0920000}"/>
    <cellStyle name="40% - Accent5 11" xfId="26448" hidden="1" xr:uid="{00000000-0005-0000-0000-0000A1920000}"/>
    <cellStyle name="40% - Accent5 11" xfId="26903" hidden="1" xr:uid="{00000000-0005-0000-0000-0000A2920000}"/>
    <cellStyle name="40% - Accent5 11" xfId="30122" hidden="1" xr:uid="{00000000-0005-0000-0000-0000A3920000}"/>
    <cellStyle name="40% - Accent5 11" xfId="30220" hidden="1" xr:uid="{00000000-0005-0000-0000-0000A4920000}"/>
    <cellStyle name="40% - Accent5 11" xfId="30414" hidden="1" xr:uid="{00000000-0005-0000-0000-0000A5920000}"/>
    <cellStyle name="40% - Accent5 11" xfId="31124" hidden="1" xr:uid="{00000000-0005-0000-0000-0000A6920000}"/>
    <cellStyle name="40% - Accent5 11" xfId="31269" hidden="1" xr:uid="{00000000-0005-0000-0000-0000A7920000}"/>
    <cellStyle name="40% - Accent5 11" xfId="31446" hidden="1" xr:uid="{00000000-0005-0000-0000-0000A8920000}"/>
    <cellStyle name="40% - Accent5 11" xfId="32131" hidden="1" xr:uid="{00000000-0005-0000-0000-0000A9920000}"/>
    <cellStyle name="40% - Accent5 11" xfId="32242" hidden="1" xr:uid="{00000000-0005-0000-0000-0000AA920000}"/>
    <cellStyle name="40% - Accent5 11" xfId="32925" hidden="1" xr:uid="{00000000-0005-0000-0000-0000AB920000}"/>
    <cellStyle name="40% - Accent5 11" xfId="32999" hidden="1" xr:uid="{00000000-0005-0000-0000-0000AC920000}"/>
    <cellStyle name="40% - Accent5 11" xfId="33075" hidden="1" xr:uid="{00000000-0005-0000-0000-0000AD920000}"/>
    <cellStyle name="40% - Accent5 11" xfId="33153" hidden="1" xr:uid="{00000000-0005-0000-0000-0000AE920000}"/>
    <cellStyle name="40% - Accent5 11" xfId="33738" hidden="1" xr:uid="{00000000-0005-0000-0000-0000AF920000}"/>
    <cellStyle name="40% - Accent5 11" xfId="33814" hidden="1" xr:uid="{00000000-0005-0000-0000-0000B0920000}"/>
    <cellStyle name="40% - Accent5 11" xfId="33893" hidden="1" xr:uid="{00000000-0005-0000-0000-0000B1920000}"/>
    <cellStyle name="40% - Accent5 11" xfId="33517" hidden="1" xr:uid="{00000000-0005-0000-0000-0000B2920000}"/>
    <cellStyle name="40% - Accent5 11" xfId="33426" hidden="1" xr:uid="{00000000-0005-0000-0000-0000B3920000}"/>
    <cellStyle name="40% - Accent5 11" xfId="33393" hidden="1" xr:uid="{00000000-0005-0000-0000-0000B4920000}"/>
    <cellStyle name="40% - Accent5 11" xfId="34333" hidden="1" xr:uid="{00000000-0005-0000-0000-0000B5920000}"/>
    <cellStyle name="40% - Accent5 11" xfId="34409" hidden="1" xr:uid="{00000000-0005-0000-0000-0000B6920000}"/>
    <cellStyle name="40% - Accent5 11" xfId="34487" hidden="1" xr:uid="{00000000-0005-0000-0000-0000B7920000}"/>
    <cellStyle name="40% - Accent5 11" xfId="33655" hidden="1" xr:uid="{00000000-0005-0000-0000-0000B8920000}"/>
    <cellStyle name="40% - Accent5 11" xfId="33428" hidden="1" xr:uid="{00000000-0005-0000-0000-0000B9920000}"/>
    <cellStyle name="40% - Accent5 11" xfId="33653" hidden="1" xr:uid="{00000000-0005-0000-0000-0000BA920000}"/>
    <cellStyle name="40% - Accent5 11" xfId="34865" hidden="1" xr:uid="{00000000-0005-0000-0000-0000BB920000}"/>
    <cellStyle name="40% - Accent5 11" xfId="34941" hidden="1" xr:uid="{00000000-0005-0000-0000-0000BC920000}"/>
    <cellStyle name="40% - Accent5 11" xfId="35019" hidden="1" xr:uid="{00000000-0005-0000-0000-0000BD920000}"/>
    <cellStyle name="40% - Accent5 11" xfId="35202" hidden="1" xr:uid="{00000000-0005-0000-0000-0000BE920000}"/>
    <cellStyle name="40% - Accent5 11" xfId="35278" hidden="1" xr:uid="{00000000-0005-0000-0000-0000BF920000}"/>
    <cellStyle name="40% - Accent5 11" xfId="35356" hidden="1" xr:uid="{00000000-0005-0000-0000-0000C0920000}"/>
    <cellStyle name="40% - Accent5 11" xfId="35539" hidden="1" xr:uid="{00000000-0005-0000-0000-0000C1920000}"/>
    <cellStyle name="40% - Accent5 11" xfId="35615" hidden="1" xr:uid="{00000000-0005-0000-0000-0000C2920000}"/>
    <cellStyle name="40% - Accent5 11" xfId="35717" hidden="1" xr:uid="{00000000-0005-0000-0000-0000C3920000}"/>
    <cellStyle name="40% - Accent5 11" xfId="35791" hidden="1" xr:uid="{00000000-0005-0000-0000-0000C4920000}"/>
    <cellStyle name="40% - Accent5 11" xfId="35867" hidden="1" xr:uid="{00000000-0005-0000-0000-0000C5920000}"/>
    <cellStyle name="40% - Accent5 11" xfId="35945" hidden="1" xr:uid="{00000000-0005-0000-0000-0000C6920000}"/>
    <cellStyle name="40% - Accent5 11" xfId="36530" hidden="1" xr:uid="{00000000-0005-0000-0000-0000C7920000}"/>
    <cellStyle name="40% - Accent5 11" xfId="36606" hidden="1" xr:uid="{00000000-0005-0000-0000-0000C8920000}"/>
    <cellStyle name="40% - Accent5 11" xfId="36685" hidden="1" xr:uid="{00000000-0005-0000-0000-0000C9920000}"/>
    <cellStyle name="40% - Accent5 11" xfId="36309" hidden="1" xr:uid="{00000000-0005-0000-0000-0000CA920000}"/>
    <cellStyle name="40% - Accent5 11" xfId="36218" hidden="1" xr:uid="{00000000-0005-0000-0000-0000CB920000}"/>
    <cellStyle name="40% - Accent5 11" xfId="36185" hidden="1" xr:uid="{00000000-0005-0000-0000-0000CC920000}"/>
    <cellStyle name="40% - Accent5 11" xfId="37125" hidden="1" xr:uid="{00000000-0005-0000-0000-0000CD920000}"/>
    <cellStyle name="40% - Accent5 11" xfId="37201" hidden="1" xr:uid="{00000000-0005-0000-0000-0000CE920000}"/>
    <cellStyle name="40% - Accent5 11" xfId="37279" hidden="1" xr:uid="{00000000-0005-0000-0000-0000CF920000}"/>
    <cellStyle name="40% - Accent5 11" xfId="36447" hidden="1" xr:uid="{00000000-0005-0000-0000-0000D0920000}"/>
    <cellStyle name="40% - Accent5 11" xfId="36220" hidden="1" xr:uid="{00000000-0005-0000-0000-0000D1920000}"/>
    <cellStyle name="40% - Accent5 11" xfId="36445" hidden="1" xr:uid="{00000000-0005-0000-0000-0000D2920000}"/>
    <cellStyle name="40% - Accent5 11" xfId="37657" hidden="1" xr:uid="{00000000-0005-0000-0000-0000D3920000}"/>
    <cellStyle name="40% - Accent5 11" xfId="37733" hidden="1" xr:uid="{00000000-0005-0000-0000-0000D4920000}"/>
    <cellStyle name="40% - Accent5 11" xfId="37811" hidden="1" xr:uid="{00000000-0005-0000-0000-0000D5920000}"/>
    <cellStyle name="40% - Accent5 11" xfId="37994" hidden="1" xr:uid="{00000000-0005-0000-0000-0000D6920000}"/>
    <cellStyle name="40% - Accent5 11" xfId="38070" hidden="1" xr:uid="{00000000-0005-0000-0000-0000D7920000}"/>
    <cellStyle name="40% - Accent5 11" xfId="38148" hidden="1" xr:uid="{00000000-0005-0000-0000-0000D8920000}"/>
    <cellStyle name="40% - Accent5 11" xfId="38331" hidden="1" xr:uid="{00000000-0005-0000-0000-0000D9920000}"/>
    <cellStyle name="40% - Accent5 11" xfId="38407" hidden="1" xr:uid="{00000000-0005-0000-0000-0000DA920000}"/>
    <cellStyle name="40% - Accent5 11" xfId="32678" hidden="1" xr:uid="{00000000-0005-0000-0000-0000DB920000}"/>
    <cellStyle name="40% - Accent5 11" xfId="32604" hidden="1" xr:uid="{00000000-0005-0000-0000-0000DC920000}"/>
    <cellStyle name="40% - Accent5 11" xfId="32523" hidden="1" xr:uid="{00000000-0005-0000-0000-0000DD920000}"/>
    <cellStyle name="40% - Accent5 11" xfId="32437" hidden="1" xr:uid="{00000000-0005-0000-0000-0000DE920000}"/>
    <cellStyle name="40% - Accent5 11" xfId="30667" hidden="1" xr:uid="{00000000-0005-0000-0000-0000DF920000}"/>
    <cellStyle name="40% - Accent5 11" xfId="30582" hidden="1" xr:uid="{00000000-0005-0000-0000-0000E0920000}"/>
    <cellStyle name="40% - Accent5 11" xfId="30489" hidden="1" xr:uid="{00000000-0005-0000-0000-0000E1920000}"/>
    <cellStyle name="40% - Accent5 11" xfId="31239" hidden="1" xr:uid="{00000000-0005-0000-0000-0000E2920000}"/>
    <cellStyle name="40% - Accent5 11" xfId="31607" hidden="1" xr:uid="{00000000-0005-0000-0000-0000E3920000}"/>
    <cellStyle name="40% - Accent5 11" xfId="31675" hidden="1" xr:uid="{00000000-0005-0000-0000-0000E4920000}"/>
    <cellStyle name="40% - Accent5 11" xfId="28984" hidden="1" xr:uid="{00000000-0005-0000-0000-0000E5920000}"/>
    <cellStyle name="40% - Accent5 11" xfId="28820" hidden="1" xr:uid="{00000000-0005-0000-0000-0000E6920000}"/>
    <cellStyle name="40% - Accent5 11" xfId="28629" hidden="1" xr:uid="{00000000-0005-0000-0000-0000E7920000}"/>
    <cellStyle name="40% - Accent5 11" xfId="30890" hidden="1" xr:uid="{00000000-0005-0000-0000-0000E8920000}"/>
    <cellStyle name="40% - Accent5 11" xfId="31602" hidden="1" xr:uid="{00000000-0005-0000-0000-0000E9920000}"/>
    <cellStyle name="40% - Accent5 11" xfId="30893" hidden="1" xr:uid="{00000000-0005-0000-0000-0000EA920000}"/>
    <cellStyle name="40% - Accent5 11" xfId="27320" hidden="1" xr:uid="{00000000-0005-0000-0000-0000EB920000}"/>
    <cellStyle name="40% - Accent5 11" xfId="27129" hidden="1" xr:uid="{00000000-0005-0000-0000-0000EC920000}"/>
    <cellStyle name="40% - Accent5 11" xfId="26954" hidden="1" xr:uid="{00000000-0005-0000-0000-0000ED920000}"/>
    <cellStyle name="40% - Accent5 11" xfId="26252" hidden="1" xr:uid="{00000000-0005-0000-0000-0000EE920000}"/>
    <cellStyle name="40% - Accent5 11" xfId="26126" hidden="1" xr:uid="{00000000-0005-0000-0000-0000EF920000}"/>
    <cellStyle name="40% - Accent5 11" xfId="25891" hidden="1" xr:uid="{00000000-0005-0000-0000-0000F0920000}"/>
    <cellStyle name="40% - Accent5 11" xfId="38476" hidden="1" xr:uid="{00000000-0005-0000-0000-0000F1920000}"/>
    <cellStyle name="40% - Accent5 11" xfId="38556" hidden="1" xr:uid="{00000000-0005-0000-0000-0000F2920000}"/>
    <cellStyle name="40% - Accent5 11" xfId="39080" hidden="1" xr:uid="{00000000-0005-0000-0000-0000F3920000}"/>
    <cellStyle name="40% - Accent5 11" xfId="39154" hidden="1" xr:uid="{00000000-0005-0000-0000-0000F4920000}"/>
    <cellStyle name="40% - Accent5 11" xfId="39230" hidden="1" xr:uid="{00000000-0005-0000-0000-0000F5920000}"/>
    <cellStyle name="40% - Accent5 11" xfId="39308" hidden="1" xr:uid="{00000000-0005-0000-0000-0000F6920000}"/>
    <cellStyle name="40% - Accent5 11" xfId="39893" hidden="1" xr:uid="{00000000-0005-0000-0000-0000F7920000}"/>
    <cellStyle name="40% - Accent5 11" xfId="39969" hidden="1" xr:uid="{00000000-0005-0000-0000-0000F8920000}"/>
    <cellStyle name="40% - Accent5 11" xfId="40048" hidden="1" xr:uid="{00000000-0005-0000-0000-0000F9920000}"/>
    <cellStyle name="40% - Accent5 11" xfId="39672" hidden="1" xr:uid="{00000000-0005-0000-0000-0000FA920000}"/>
    <cellStyle name="40% - Accent5 11" xfId="39581" hidden="1" xr:uid="{00000000-0005-0000-0000-0000FB920000}"/>
    <cellStyle name="40% - Accent5 11" xfId="39548" hidden="1" xr:uid="{00000000-0005-0000-0000-0000FC920000}"/>
    <cellStyle name="40% - Accent5 11" xfId="40488" hidden="1" xr:uid="{00000000-0005-0000-0000-0000FD920000}"/>
    <cellStyle name="40% - Accent5 11" xfId="40564" hidden="1" xr:uid="{00000000-0005-0000-0000-0000FE920000}"/>
    <cellStyle name="40% - Accent5 11" xfId="40642" hidden="1" xr:uid="{00000000-0005-0000-0000-0000FF920000}"/>
    <cellStyle name="40% - Accent5 11" xfId="39810" hidden="1" xr:uid="{00000000-0005-0000-0000-000000930000}"/>
    <cellStyle name="40% - Accent5 11" xfId="39583" hidden="1" xr:uid="{00000000-0005-0000-0000-000001930000}"/>
    <cellStyle name="40% - Accent5 11" xfId="39808" hidden="1" xr:uid="{00000000-0005-0000-0000-000002930000}"/>
    <cellStyle name="40% - Accent5 11" xfId="41020" hidden="1" xr:uid="{00000000-0005-0000-0000-000003930000}"/>
    <cellStyle name="40% - Accent5 11" xfId="41096" hidden="1" xr:uid="{00000000-0005-0000-0000-000004930000}"/>
    <cellStyle name="40% - Accent5 11" xfId="41174" hidden="1" xr:uid="{00000000-0005-0000-0000-000005930000}"/>
    <cellStyle name="40% - Accent5 11" xfId="41357" hidden="1" xr:uid="{00000000-0005-0000-0000-000006930000}"/>
    <cellStyle name="40% - Accent5 11" xfId="41433" hidden="1" xr:uid="{00000000-0005-0000-0000-000007930000}"/>
    <cellStyle name="40% - Accent5 11" xfId="41511" hidden="1" xr:uid="{00000000-0005-0000-0000-000008930000}"/>
    <cellStyle name="40% - Accent5 11" xfId="41694" hidden="1" xr:uid="{00000000-0005-0000-0000-000009930000}"/>
    <cellStyle name="40% - Accent5 11" xfId="41770" hidden="1" xr:uid="{00000000-0005-0000-0000-00000A930000}"/>
    <cellStyle name="40% - Accent5 11" xfId="41872" hidden="1" xr:uid="{00000000-0005-0000-0000-00000B930000}"/>
    <cellStyle name="40% - Accent5 11" xfId="41946" hidden="1" xr:uid="{00000000-0005-0000-0000-00000C930000}"/>
    <cellStyle name="40% - Accent5 11" xfId="42022" hidden="1" xr:uid="{00000000-0005-0000-0000-00000D930000}"/>
    <cellStyle name="40% - Accent5 11" xfId="42100" hidden="1" xr:uid="{00000000-0005-0000-0000-00000E930000}"/>
    <cellStyle name="40% - Accent5 11" xfId="42685" hidden="1" xr:uid="{00000000-0005-0000-0000-00000F930000}"/>
    <cellStyle name="40% - Accent5 11" xfId="42761" hidden="1" xr:uid="{00000000-0005-0000-0000-000010930000}"/>
    <cellStyle name="40% - Accent5 11" xfId="42840" hidden="1" xr:uid="{00000000-0005-0000-0000-000011930000}"/>
    <cellStyle name="40% - Accent5 11" xfId="42464" hidden="1" xr:uid="{00000000-0005-0000-0000-000012930000}"/>
    <cellStyle name="40% - Accent5 11" xfId="42373" hidden="1" xr:uid="{00000000-0005-0000-0000-000013930000}"/>
    <cellStyle name="40% - Accent5 11" xfId="42340" hidden="1" xr:uid="{00000000-0005-0000-0000-000014930000}"/>
    <cellStyle name="40% - Accent5 11" xfId="43280" hidden="1" xr:uid="{00000000-0005-0000-0000-000015930000}"/>
    <cellStyle name="40% - Accent5 11" xfId="43356" hidden="1" xr:uid="{00000000-0005-0000-0000-000016930000}"/>
    <cellStyle name="40% - Accent5 11" xfId="43434" hidden="1" xr:uid="{00000000-0005-0000-0000-000017930000}"/>
    <cellStyle name="40% - Accent5 11" xfId="42602" hidden="1" xr:uid="{00000000-0005-0000-0000-000018930000}"/>
    <cellStyle name="40% - Accent5 11" xfId="42375" hidden="1" xr:uid="{00000000-0005-0000-0000-000019930000}"/>
    <cellStyle name="40% - Accent5 11" xfId="42600" hidden="1" xr:uid="{00000000-0005-0000-0000-00001A930000}"/>
    <cellStyle name="40% - Accent5 11" xfId="43812" hidden="1" xr:uid="{00000000-0005-0000-0000-00001B930000}"/>
    <cellStyle name="40% - Accent5 11" xfId="43888" hidden="1" xr:uid="{00000000-0005-0000-0000-00001C930000}"/>
    <cellStyle name="40% - Accent5 11" xfId="43966" hidden="1" xr:uid="{00000000-0005-0000-0000-00001D930000}"/>
    <cellStyle name="40% - Accent5 11" xfId="44149" hidden="1" xr:uid="{00000000-0005-0000-0000-00001E930000}"/>
    <cellStyle name="40% - Accent5 11" xfId="44225" hidden="1" xr:uid="{00000000-0005-0000-0000-00001F930000}"/>
    <cellStyle name="40% - Accent5 11" xfId="44303" hidden="1" xr:uid="{00000000-0005-0000-0000-000020930000}"/>
    <cellStyle name="40% - Accent5 11" xfId="44486" hidden="1" xr:uid="{00000000-0005-0000-0000-000021930000}"/>
    <cellStyle name="40% - Accent5 11" xfId="44562" hidden="1" xr:uid="{00000000-0005-0000-0000-000022930000}"/>
    <cellStyle name="40% - Accent5 11" xfId="38938" hidden="1" xr:uid="{00000000-0005-0000-0000-000023930000}"/>
    <cellStyle name="40% - Accent5 11" xfId="38864" hidden="1" xr:uid="{00000000-0005-0000-0000-000024930000}"/>
    <cellStyle name="40% - Accent5 11" xfId="38783" hidden="1" xr:uid="{00000000-0005-0000-0000-000025930000}"/>
    <cellStyle name="40% - Accent5 11" xfId="38700" hidden="1" xr:uid="{00000000-0005-0000-0000-000026930000}"/>
    <cellStyle name="40% - Accent5 11" xfId="31521" hidden="1" xr:uid="{00000000-0005-0000-0000-000027930000}"/>
    <cellStyle name="40% - Accent5 11" xfId="31325" hidden="1" xr:uid="{00000000-0005-0000-0000-000028930000}"/>
    <cellStyle name="40% - Accent5 11" xfId="31047" hidden="1" xr:uid="{00000000-0005-0000-0000-000029930000}"/>
    <cellStyle name="40% - Accent5 11" xfId="31937" hidden="1" xr:uid="{00000000-0005-0000-0000-00002A930000}"/>
    <cellStyle name="40% - Accent5 11" xfId="32269" hidden="1" xr:uid="{00000000-0005-0000-0000-00002B930000}"/>
    <cellStyle name="40% - Accent5 11" xfId="32309" hidden="1" xr:uid="{00000000-0005-0000-0000-00002C930000}"/>
    <cellStyle name="40% - Accent5 11" xfId="29397" hidden="1" xr:uid="{00000000-0005-0000-0000-00002D930000}"/>
    <cellStyle name="40% - Accent5 11" xfId="29211" hidden="1" xr:uid="{00000000-0005-0000-0000-00002E930000}"/>
    <cellStyle name="40% - Accent5 11" xfId="29116" hidden="1" xr:uid="{00000000-0005-0000-0000-00002F930000}"/>
    <cellStyle name="40% - Accent5 11" xfId="31683" hidden="1" xr:uid="{00000000-0005-0000-0000-000030930000}"/>
    <cellStyle name="40% - Accent5 11" xfId="32267" hidden="1" xr:uid="{00000000-0005-0000-0000-000031930000}"/>
    <cellStyle name="40% - Accent5 11" xfId="31687" hidden="1" xr:uid="{00000000-0005-0000-0000-000032930000}"/>
    <cellStyle name="40% - Accent5 11" xfId="27606" hidden="1" xr:uid="{00000000-0005-0000-0000-000033930000}"/>
    <cellStyle name="40% - Accent5 11" xfId="27510" hidden="1" xr:uid="{00000000-0005-0000-0000-000034930000}"/>
    <cellStyle name="40% - Accent5 11" xfId="27286" hidden="1" xr:uid="{00000000-0005-0000-0000-000035930000}"/>
    <cellStyle name="40% - Accent5 11" xfId="26361" hidden="1" xr:uid="{00000000-0005-0000-0000-000036930000}"/>
    <cellStyle name="40% - Accent5 11" xfId="26229" hidden="1" xr:uid="{00000000-0005-0000-0000-000037930000}"/>
    <cellStyle name="40% - Accent5 11" xfId="26056" hidden="1" xr:uid="{00000000-0005-0000-0000-000038930000}"/>
    <cellStyle name="40% - Accent5 11" xfId="44624" hidden="1" xr:uid="{00000000-0005-0000-0000-000039930000}"/>
    <cellStyle name="40% - Accent5 11" xfId="44700" hidden="1" xr:uid="{00000000-0005-0000-0000-00003A930000}"/>
    <cellStyle name="40% - Accent5 11" xfId="44802" hidden="1" xr:uid="{00000000-0005-0000-0000-00003B930000}"/>
    <cellStyle name="40% - Accent5 11" xfId="44876" hidden="1" xr:uid="{00000000-0005-0000-0000-00003C930000}"/>
    <cellStyle name="40% - Accent5 11" xfId="44952" hidden="1" xr:uid="{00000000-0005-0000-0000-00003D930000}"/>
    <cellStyle name="40% - Accent5 11" xfId="45030" hidden="1" xr:uid="{00000000-0005-0000-0000-00003E930000}"/>
    <cellStyle name="40% - Accent5 11" xfId="45615" hidden="1" xr:uid="{00000000-0005-0000-0000-00003F930000}"/>
    <cellStyle name="40% - Accent5 11" xfId="45691" hidden="1" xr:uid="{00000000-0005-0000-0000-000040930000}"/>
    <cellStyle name="40% - Accent5 11" xfId="45770" hidden="1" xr:uid="{00000000-0005-0000-0000-000041930000}"/>
    <cellStyle name="40% - Accent5 11" xfId="45394" hidden="1" xr:uid="{00000000-0005-0000-0000-000042930000}"/>
    <cellStyle name="40% - Accent5 11" xfId="45303" hidden="1" xr:uid="{00000000-0005-0000-0000-000043930000}"/>
    <cellStyle name="40% - Accent5 11" xfId="45270" hidden="1" xr:uid="{00000000-0005-0000-0000-000044930000}"/>
    <cellStyle name="40% - Accent5 11" xfId="46210" hidden="1" xr:uid="{00000000-0005-0000-0000-000045930000}"/>
    <cellStyle name="40% - Accent5 11" xfId="46286" hidden="1" xr:uid="{00000000-0005-0000-0000-000046930000}"/>
    <cellStyle name="40% - Accent5 11" xfId="46364" hidden="1" xr:uid="{00000000-0005-0000-0000-000047930000}"/>
    <cellStyle name="40% - Accent5 11" xfId="45532" hidden="1" xr:uid="{00000000-0005-0000-0000-000048930000}"/>
    <cellStyle name="40% - Accent5 11" xfId="45305" hidden="1" xr:uid="{00000000-0005-0000-0000-000049930000}"/>
    <cellStyle name="40% - Accent5 11" xfId="45530" hidden="1" xr:uid="{00000000-0005-0000-0000-00004A930000}"/>
    <cellStyle name="40% - Accent5 11" xfId="46742" hidden="1" xr:uid="{00000000-0005-0000-0000-00004B930000}"/>
    <cellStyle name="40% - Accent5 11" xfId="46818" hidden="1" xr:uid="{00000000-0005-0000-0000-00004C930000}"/>
    <cellStyle name="40% - Accent5 11" xfId="46896" hidden="1" xr:uid="{00000000-0005-0000-0000-00004D930000}"/>
    <cellStyle name="40% - Accent5 11" xfId="47079" hidden="1" xr:uid="{00000000-0005-0000-0000-00004E930000}"/>
    <cellStyle name="40% - Accent5 11" xfId="47155" hidden="1" xr:uid="{00000000-0005-0000-0000-00004F930000}"/>
    <cellStyle name="40% - Accent5 11" xfId="47233" hidden="1" xr:uid="{00000000-0005-0000-0000-000050930000}"/>
    <cellStyle name="40% - Accent5 11" xfId="47416" hidden="1" xr:uid="{00000000-0005-0000-0000-000051930000}"/>
    <cellStyle name="40% - Accent5 11" xfId="47492" hidden="1" xr:uid="{00000000-0005-0000-0000-000052930000}"/>
    <cellStyle name="40% - Accent5 11" xfId="47594" hidden="1" xr:uid="{00000000-0005-0000-0000-000053930000}"/>
    <cellStyle name="40% - Accent5 11" xfId="47668" hidden="1" xr:uid="{00000000-0005-0000-0000-000054930000}"/>
    <cellStyle name="40% - Accent5 11" xfId="47744" hidden="1" xr:uid="{00000000-0005-0000-0000-000055930000}"/>
    <cellStyle name="40% - Accent5 11" xfId="47822" hidden="1" xr:uid="{00000000-0005-0000-0000-000056930000}"/>
    <cellStyle name="40% - Accent5 11" xfId="48407" hidden="1" xr:uid="{00000000-0005-0000-0000-000057930000}"/>
    <cellStyle name="40% - Accent5 11" xfId="48483" hidden="1" xr:uid="{00000000-0005-0000-0000-000058930000}"/>
    <cellStyle name="40% - Accent5 11" xfId="48562" hidden="1" xr:uid="{00000000-0005-0000-0000-000059930000}"/>
    <cellStyle name="40% - Accent5 11" xfId="48186" hidden="1" xr:uid="{00000000-0005-0000-0000-00005A930000}"/>
    <cellStyle name="40% - Accent5 11" xfId="48095" hidden="1" xr:uid="{00000000-0005-0000-0000-00005B930000}"/>
    <cellStyle name="40% - Accent5 11" xfId="48062" hidden="1" xr:uid="{00000000-0005-0000-0000-00005C930000}"/>
    <cellStyle name="40% - Accent5 11" xfId="49002" hidden="1" xr:uid="{00000000-0005-0000-0000-00005D930000}"/>
    <cellStyle name="40% - Accent5 11" xfId="49078" hidden="1" xr:uid="{00000000-0005-0000-0000-00005E930000}"/>
    <cellStyle name="40% - Accent5 11" xfId="49156" hidden="1" xr:uid="{00000000-0005-0000-0000-00005F930000}"/>
    <cellStyle name="40% - Accent5 11" xfId="48324" hidden="1" xr:uid="{00000000-0005-0000-0000-000060930000}"/>
    <cellStyle name="40% - Accent5 11" xfId="48097" hidden="1" xr:uid="{00000000-0005-0000-0000-000061930000}"/>
    <cellStyle name="40% - Accent5 11" xfId="48322" hidden="1" xr:uid="{00000000-0005-0000-0000-000062930000}"/>
    <cellStyle name="40% - Accent5 11" xfId="49534" hidden="1" xr:uid="{00000000-0005-0000-0000-000063930000}"/>
    <cellStyle name="40% - Accent5 11" xfId="49610" hidden="1" xr:uid="{00000000-0005-0000-0000-000064930000}"/>
    <cellStyle name="40% - Accent5 11" xfId="49688" hidden="1" xr:uid="{00000000-0005-0000-0000-000065930000}"/>
    <cellStyle name="40% - Accent5 11" xfId="49871" hidden="1" xr:uid="{00000000-0005-0000-0000-000066930000}"/>
    <cellStyle name="40% - Accent5 11" xfId="49947" hidden="1" xr:uid="{00000000-0005-0000-0000-000067930000}"/>
    <cellStyle name="40% - Accent5 11" xfId="50025" hidden="1" xr:uid="{00000000-0005-0000-0000-000068930000}"/>
    <cellStyle name="40% - Accent5 11" xfId="50208" hidden="1" xr:uid="{00000000-0005-0000-0000-000069930000}"/>
    <cellStyle name="40% - Accent5 11" xfId="50284" hidden="1" xr:uid="{00000000-0005-0000-0000-00006A930000}"/>
    <cellStyle name="40% - Accent5 12" xfId="154" hidden="1" xr:uid="{00000000-0005-0000-0000-00006B930000}"/>
    <cellStyle name="40% - Accent5 12" xfId="233" hidden="1" xr:uid="{00000000-0005-0000-0000-00006C930000}"/>
    <cellStyle name="40% - Accent5 12" xfId="365" hidden="1" xr:uid="{00000000-0005-0000-0000-00006D930000}"/>
    <cellStyle name="40% - Accent5 12" xfId="589" hidden="1" xr:uid="{00000000-0005-0000-0000-00006E930000}"/>
    <cellStyle name="40% - Accent5 12" xfId="1956" hidden="1" xr:uid="{00000000-0005-0000-0000-00006F930000}"/>
    <cellStyle name="40% - Accent5 12" xfId="2103" hidden="1" xr:uid="{00000000-0005-0000-0000-000070930000}"/>
    <cellStyle name="40% - Accent5 12" xfId="2304" hidden="1" xr:uid="{00000000-0005-0000-0000-000071930000}"/>
    <cellStyle name="40% - Accent5 12" xfId="2964" hidden="1" xr:uid="{00000000-0005-0000-0000-000072930000}"/>
    <cellStyle name="40% - Accent5 12" xfId="1649" hidden="1" xr:uid="{00000000-0005-0000-0000-000073930000}"/>
    <cellStyle name="40% - Accent5 12" xfId="1627" hidden="1" xr:uid="{00000000-0005-0000-0000-000074930000}"/>
    <cellStyle name="40% - Accent5 12" xfId="3516" hidden="1" xr:uid="{00000000-0005-0000-0000-000075930000}"/>
    <cellStyle name="40% - Accent5 12" xfId="3645" hidden="1" xr:uid="{00000000-0005-0000-0000-000076930000}"/>
    <cellStyle name="40% - Accent5 12" xfId="3805" hidden="1" xr:uid="{00000000-0005-0000-0000-000077930000}"/>
    <cellStyle name="40% - Accent5 12" xfId="4606" hidden="1" xr:uid="{00000000-0005-0000-0000-000078930000}"/>
    <cellStyle name="40% - Accent5 12" xfId="1690" hidden="1" xr:uid="{00000000-0005-0000-0000-000079930000}"/>
    <cellStyle name="40% - Accent5 12" xfId="2432" hidden="1" xr:uid="{00000000-0005-0000-0000-00007A930000}"/>
    <cellStyle name="40% - Accent5 12" xfId="5009" hidden="1" xr:uid="{00000000-0005-0000-0000-00007B930000}"/>
    <cellStyle name="40% - Accent5 12" xfId="5106" hidden="1" xr:uid="{00000000-0005-0000-0000-00007C930000}"/>
    <cellStyle name="40% - Accent5 12" xfId="5300" hidden="1" xr:uid="{00000000-0005-0000-0000-00007D930000}"/>
    <cellStyle name="40% - Accent5 12" xfId="6021" hidden="1" xr:uid="{00000000-0005-0000-0000-00007E930000}"/>
    <cellStyle name="40% - Accent5 12" xfId="6157" hidden="1" xr:uid="{00000000-0005-0000-0000-00007F930000}"/>
    <cellStyle name="40% - Accent5 12" xfId="6334" hidden="1" xr:uid="{00000000-0005-0000-0000-000080930000}"/>
    <cellStyle name="40% - Accent5 12" xfId="7021" hidden="1" xr:uid="{00000000-0005-0000-0000-000081930000}"/>
    <cellStyle name="40% - Accent5 12" xfId="7128" hidden="1" xr:uid="{00000000-0005-0000-0000-000082930000}"/>
    <cellStyle name="40% - Accent5 12" xfId="7810" hidden="1" xr:uid="{00000000-0005-0000-0000-000083930000}"/>
    <cellStyle name="40% - Accent5 12" xfId="7885" hidden="1" xr:uid="{00000000-0005-0000-0000-000084930000}"/>
    <cellStyle name="40% - Accent5 12" xfId="7960" hidden="1" xr:uid="{00000000-0005-0000-0000-000085930000}"/>
    <cellStyle name="40% - Accent5 12" xfId="8038" hidden="1" xr:uid="{00000000-0005-0000-0000-000086930000}"/>
    <cellStyle name="40% - Accent5 12" xfId="8624" hidden="1" xr:uid="{00000000-0005-0000-0000-000087930000}"/>
    <cellStyle name="40% - Accent5 12" xfId="8699" hidden="1" xr:uid="{00000000-0005-0000-0000-000088930000}"/>
    <cellStyle name="40% - Accent5 12" xfId="8778" hidden="1" xr:uid="{00000000-0005-0000-0000-000089930000}"/>
    <cellStyle name="40% - Accent5 12" xfId="8996" hidden="1" xr:uid="{00000000-0005-0000-0000-00008A930000}"/>
    <cellStyle name="40% - Accent5 12" xfId="8421" hidden="1" xr:uid="{00000000-0005-0000-0000-00008B930000}"/>
    <cellStyle name="40% - Accent5 12" xfId="8410" hidden="1" xr:uid="{00000000-0005-0000-0000-00008C930000}"/>
    <cellStyle name="40% - Accent5 12" xfId="9219" hidden="1" xr:uid="{00000000-0005-0000-0000-00008D930000}"/>
    <cellStyle name="40% - Accent5 12" xfId="9294" hidden="1" xr:uid="{00000000-0005-0000-0000-00008E930000}"/>
    <cellStyle name="40% - Accent5 12" xfId="9372" hidden="1" xr:uid="{00000000-0005-0000-0000-00008F930000}"/>
    <cellStyle name="40% - Accent5 12" xfId="9555" hidden="1" xr:uid="{00000000-0005-0000-0000-000090930000}"/>
    <cellStyle name="40% - Accent5 12" xfId="8457" hidden="1" xr:uid="{00000000-0005-0000-0000-000091930000}"/>
    <cellStyle name="40% - Accent5 12" xfId="8818" hidden="1" xr:uid="{00000000-0005-0000-0000-000092930000}"/>
    <cellStyle name="40% - Accent5 12" xfId="9751" hidden="1" xr:uid="{00000000-0005-0000-0000-000093930000}"/>
    <cellStyle name="40% - Accent5 12" xfId="9826" hidden="1" xr:uid="{00000000-0005-0000-0000-000094930000}"/>
    <cellStyle name="40% - Accent5 12" xfId="9904" hidden="1" xr:uid="{00000000-0005-0000-0000-000095930000}"/>
    <cellStyle name="40% - Accent5 12" xfId="10088" hidden="1" xr:uid="{00000000-0005-0000-0000-000096930000}"/>
    <cellStyle name="40% - Accent5 12" xfId="10163" hidden="1" xr:uid="{00000000-0005-0000-0000-000097930000}"/>
    <cellStyle name="40% - Accent5 12" xfId="10241" hidden="1" xr:uid="{00000000-0005-0000-0000-000098930000}"/>
    <cellStyle name="40% - Accent5 12" xfId="10425" hidden="1" xr:uid="{00000000-0005-0000-0000-000099930000}"/>
    <cellStyle name="40% - Accent5 12" xfId="10500" hidden="1" xr:uid="{00000000-0005-0000-0000-00009A930000}"/>
    <cellStyle name="40% - Accent5 12" xfId="10602" hidden="1" xr:uid="{00000000-0005-0000-0000-00009B930000}"/>
    <cellStyle name="40% - Accent5 12" xfId="10677" hidden="1" xr:uid="{00000000-0005-0000-0000-00009C930000}"/>
    <cellStyle name="40% - Accent5 12" xfId="10752" hidden="1" xr:uid="{00000000-0005-0000-0000-00009D930000}"/>
    <cellStyle name="40% - Accent5 12" xfId="10830" hidden="1" xr:uid="{00000000-0005-0000-0000-00009E930000}"/>
    <cellStyle name="40% - Accent5 12" xfId="11416" hidden="1" xr:uid="{00000000-0005-0000-0000-00009F930000}"/>
    <cellStyle name="40% - Accent5 12" xfId="11491" hidden="1" xr:uid="{00000000-0005-0000-0000-0000A0930000}"/>
    <cellStyle name="40% - Accent5 12" xfId="11570" hidden="1" xr:uid="{00000000-0005-0000-0000-0000A1930000}"/>
    <cellStyle name="40% - Accent5 12" xfId="11788" hidden="1" xr:uid="{00000000-0005-0000-0000-0000A2930000}"/>
    <cellStyle name="40% - Accent5 12" xfId="11213" hidden="1" xr:uid="{00000000-0005-0000-0000-0000A3930000}"/>
    <cellStyle name="40% - Accent5 12" xfId="11202" hidden="1" xr:uid="{00000000-0005-0000-0000-0000A4930000}"/>
    <cellStyle name="40% - Accent5 12" xfId="12011" hidden="1" xr:uid="{00000000-0005-0000-0000-0000A5930000}"/>
    <cellStyle name="40% - Accent5 12" xfId="12086" hidden="1" xr:uid="{00000000-0005-0000-0000-0000A6930000}"/>
    <cellStyle name="40% - Accent5 12" xfId="12164" hidden="1" xr:uid="{00000000-0005-0000-0000-0000A7930000}"/>
    <cellStyle name="40% - Accent5 12" xfId="12347" hidden="1" xr:uid="{00000000-0005-0000-0000-0000A8930000}"/>
    <cellStyle name="40% - Accent5 12" xfId="11249" hidden="1" xr:uid="{00000000-0005-0000-0000-0000A9930000}"/>
    <cellStyle name="40% - Accent5 12" xfId="11610" hidden="1" xr:uid="{00000000-0005-0000-0000-0000AA930000}"/>
    <cellStyle name="40% - Accent5 12" xfId="12543" hidden="1" xr:uid="{00000000-0005-0000-0000-0000AB930000}"/>
    <cellStyle name="40% - Accent5 12" xfId="12618" hidden="1" xr:uid="{00000000-0005-0000-0000-0000AC930000}"/>
    <cellStyle name="40% - Accent5 12" xfId="12696" hidden="1" xr:uid="{00000000-0005-0000-0000-0000AD930000}"/>
    <cellStyle name="40% - Accent5 12" xfId="12880" hidden="1" xr:uid="{00000000-0005-0000-0000-0000AE930000}"/>
    <cellStyle name="40% - Accent5 12" xfId="12955" hidden="1" xr:uid="{00000000-0005-0000-0000-0000AF930000}"/>
    <cellStyle name="40% - Accent5 12" xfId="13033" hidden="1" xr:uid="{00000000-0005-0000-0000-0000B0930000}"/>
    <cellStyle name="40% - Accent5 12" xfId="13217" hidden="1" xr:uid="{00000000-0005-0000-0000-0000B1930000}"/>
    <cellStyle name="40% - Accent5 12" xfId="13292" hidden="1" xr:uid="{00000000-0005-0000-0000-0000B2930000}"/>
    <cellStyle name="40% - Accent5 12" xfId="7537" hidden="1" xr:uid="{00000000-0005-0000-0000-0000B3930000}"/>
    <cellStyle name="40% - Accent5 12" xfId="7462" hidden="1" xr:uid="{00000000-0005-0000-0000-0000B4930000}"/>
    <cellStyle name="40% - Accent5 12" xfId="7382" hidden="1" xr:uid="{00000000-0005-0000-0000-0000B5930000}"/>
    <cellStyle name="40% - Accent5 12" xfId="7296" hidden="1" xr:uid="{00000000-0005-0000-0000-0000B6930000}"/>
    <cellStyle name="40% - Accent5 12" xfId="5523" hidden="1" xr:uid="{00000000-0005-0000-0000-0000B7930000}"/>
    <cellStyle name="40% - Accent5 12" xfId="5441" hidden="1" xr:uid="{00000000-0005-0000-0000-0000B8930000}"/>
    <cellStyle name="40% - Accent5 12" xfId="5347" hidden="1" xr:uid="{00000000-0005-0000-0000-0000B9930000}"/>
    <cellStyle name="40% - Accent5 12" xfId="4527" hidden="1" xr:uid="{00000000-0005-0000-0000-0000BA930000}"/>
    <cellStyle name="40% - Accent5 12" xfId="5985" hidden="1" xr:uid="{00000000-0005-0000-0000-0000BB930000}"/>
    <cellStyle name="40% - Accent5 12" xfId="6046" hidden="1" xr:uid="{00000000-0005-0000-0000-0000BC930000}"/>
    <cellStyle name="40% - Accent5 12" xfId="3837" hidden="1" xr:uid="{00000000-0005-0000-0000-0000BD930000}"/>
    <cellStyle name="40% - Accent5 12" xfId="3674" hidden="1" xr:uid="{00000000-0005-0000-0000-0000BE930000}"/>
    <cellStyle name="40% - Accent5 12" xfId="3470" hidden="1" xr:uid="{00000000-0005-0000-0000-0000BF930000}"/>
    <cellStyle name="40% - Accent5 12" xfId="2922" hidden="1" xr:uid="{00000000-0005-0000-0000-0000C0930000}"/>
    <cellStyle name="40% - Accent5 12" xfId="5874" hidden="1" xr:uid="{00000000-0005-0000-0000-0000C1930000}"/>
    <cellStyle name="40% - Accent5 12" xfId="5240" hidden="1" xr:uid="{00000000-0005-0000-0000-0000C2930000}"/>
    <cellStyle name="40% - Accent5 12" xfId="2167" hidden="1" xr:uid="{00000000-0005-0000-0000-0000C3930000}"/>
    <cellStyle name="40% - Accent5 12" xfId="1984" hidden="1" xr:uid="{00000000-0005-0000-0000-0000C4930000}"/>
    <cellStyle name="40% - Accent5 12" xfId="1813" hidden="1" xr:uid="{00000000-0005-0000-0000-0000C5930000}"/>
    <cellStyle name="40% - Accent5 12" xfId="1099" hidden="1" xr:uid="{00000000-0005-0000-0000-0000C6930000}"/>
    <cellStyle name="40% - Accent5 12" xfId="984" hidden="1" xr:uid="{00000000-0005-0000-0000-0000C7930000}"/>
    <cellStyle name="40% - Accent5 12" xfId="749" hidden="1" xr:uid="{00000000-0005-0000-0000-0000C8930000}"/>
    <cellStyle name="40% - Accent5 12" xfId="13362" hidden="1" xr:uid="{00000000-0005-0000-0000-0000C9930000}"/>
    <cellStyle name="40% - Accent5 12" xfId="13441" hidden="1" xr:uid="{00000000-0005-0000-0000-0000CA930000}"/>
    <cellStyle name="40% - Accent5 12" xfId="13965" hidden="1" xr:uid="{00000000-0005-0000-0000-0000CB930000}"/>
    <cellStyle name="40% - Accent5 12" xfId="14040" hidden="1" xr:uid="{00000000-0005-0000-0000-0000CC930000}"/>
    <cellStyle name="40% - Accent5 12" xfId="14115" hidden="1" xr:uid="{00000000-0005-0000-0000-0000CD930000}"/>
    <cellStyle name="40% - Accent5 12" xfId="14193" hidden="1" xr:uid="{00000000-0005-0000-0000-0000CE930000}"/>
    <cellStyle name="40% - Accent5 12" xfId="14779" hidden="1" xr:uid="{00000000-0005-0000-0000-0000CF930000}"/>
    <cellStyle name="40% - Accent5 12" xfId="14854" hidden="1" xr:uid="{00000000-0005-0000-0000-0000D0930000}"/>
    <cellStyle name="40% - Accent5 12" xfId="14933" hidden="1" xr:uid="{00000000-0005-0000-0000-0000D1930000}"/>
    <cellStyle name="40% - Accent5 12" xfId="15151" hidden="1" xr:uid="{00000000-0005-0000-0000-0000D2930000}"/>
    <cellStyle name="40% - Accent5 12" xfId="14576" hidden="1" xr:uid="{00000000-0005-0000-0000-0000D3930000}"/>
    <cellStyle name="40% - Accent5 12" xfId="14565" hidden="1" xr:uid="{00000000-0005-0000-0000-0000D4930000}"/>
    <cellStyle name="40% - Accent5 12" xfId="15374" hidden="1" xr:uid="{00000000-0005-0000-0000-0000D5930000}"/>
    <cellStyle name="40% - Accent5 12" xfId="15449" hidden="1" xr:uid="{00000000-0005-0000-0000-0000D6930000}"/>
    <cellStyle name="40% - Accent5 12" xfId="15527" hidden="1" xr:uid="{00000000-0005-0000-0000-0000D7930000}"/>
    <cellStyle name="40% - Accent5 12" xfId="15710" hidden="1" xr:uid="{00000000-0005-0000-0000-0000D8930000}"/>
    <cellStyle name="40% - Accent5 12" xfId="14612" hidden="1" xr:uid="{00000000-0005-0000-0000-0000D9930000}"/>
    <cellStyle name="40% - Accent5 12" xfId="14973" hidden="1" xr:uid="{00000000-0005-0000-0000-0000DA930000}"/>
    <cellStyle name="40% - Accent5 12" xfId="15906" hidden="1" xr:uid="{00000000-0005-0000-0000-0000DB930000}"/>
    <cellStyle name="40% - Accent5 12" xfId="15981" hidden="1" xr:uid="{00000000-0005-0000-0000-0000DC930000}"/>
    <cellStyle name="40% - Accent5 12" xfId="16059" hidden="1" xr:uid="{00000000-0005-0000-0000-0000DD930000}"/>
    <cellStyle name="40% - Accent5 12" xfId="16243" hidden="1" xr:uid="{00000000-0005-0000-0000-0000DE930000}"/>
    <cellStyle name="40% - Accent5 12" xfId="16318" hidden="1" xr:uid="{00000000-0005-0000-0000-0000DF930000}"/>
    <cellStyle name="40% - Accent5 12" xfId="16396" hidden="1" xr:uid="{00000000-0005-0000-0000-0000E0930000}"/>
    <cellStyle name="40% - Accent5 12" xfId="16580" hidden="1" xr:uid="{00000000-0005-0000-0000-0000E1930000}"/>
    <cellStyle name="40% - Accent5 12" xfId="16655" hidden="1" xr:uid="{00000000-0005-0000-0000-0000E2930000}"/>
    <cellStyle name="40% - Accent5 12" xfId="16757" hidden="1" xr:uid="{00000000-0005-0000-0000-0000E3930000}"/>
    <cellStyle name="40% - Accent5 12" xfId="16832" hidden="1" xr:uid="{00000000-0005-0000-0000-0000E4930000}"/>
    <cellStyle name="40% - Accent5 12" xfId="16907" hidden="1" xr:uid="{00000000-0005-0000-0000-0000E5930000}"/>
    <cellStyle name="40% - Accent5 12" xfId="16985" hidden="1" xr:uid="{00000000-0005-0000-0000-0000E6930000}"/>
    <cellStyle name="40% - Accent5 12" xfId="17571" hidden="1" xr:uid="{00000000-0005-0000-0000-0000E7930000}"/>
    <cellStyle name="40% - Accent5 12" xfId="17646" hidden="1" xr:uid="{00000000-0005-0000-0000-0000E8930000}"/>
    <cellStyle name="40% - Accent5 12" xfId="17725" hidden="1" xr:uid="{00000000-0005-0000-0000-0000E9930000}"/>
    <cellStyle name="40% - Accent5 12" xfId="17943" hidden="1" xr:uid="{00000000-0005-0000-0000-0000EA930000}"/>
    <cellStyle name="40% - Accent5 12" xfId="17368" hidden="1" xr:uid="{00000000-0005-0000-0000-0000EB930000}"/>
    <cellStyle name="40% - Accent5 12" xfId="17357" hidden="1" xr:uid="{00000000-0005-0000-0000-0000EC930000}"/>
    <cellStyle name="40% - Accent5 12" xfId="18166" hidden="1" xr:uid="{00000000-0005-0000-0000-0000ED930000}"/>
    <cellStyle name="40% - Accent5 12" xfId="18241" hidden="1" xr:uid="{00000000-0005-0000-0000-0000EE930000}"/>
    <cellStyle name="40% - Accent5 12" xfId="18319" hidden="1" xr:uid="{00000000-0005-0000-0000-0000EF930000}"/>
    <cellStyle name="40% - Accent5 12" xfId="18502" hidden="1" xr:uid="{00000000-0005-0000-0000-0000F0930000}"/>
    <cellStyle name="40% - Accent5 12" xfId="17404" hidden="1" xr:uid="{00000000-0005-0000-0000-0000F1930000}"/>
    <cellStyle name="40% - Accent5 12" xfId="17765" hidden="1" xr:uid="{00000000-0005-0000-0000-0000F2930000}"/>
    <cellStyle name="40% - Accent5 12" xfId="18698" hidden="1" xr:uid="{00000000-0005-0000-0000-0000F3930000}"/>
    <cellStyle name="40% - Accent5 12" xfId="18773" hidden="1" xr:uid="{00000000-0005-0000-0000-0000F4930000}"/>
    <cellStyle name="40% - Accent5 12" xfId="18851" hidden="1" xr:uid="{00000000-0005-0000-0000-0000F5930000}"/>
    <cellStyle name="40% - Accent5 12" xfId="19035" hidden="1" xr:uid="{00000000-0005-0000-0000-0000F6930000}"/>
    <cellStyle name="40% - Accent5 12" xfId="19110" hidden="1" xr:uid="{00000000-0005-0000-0000-0000F7930000}"/>
    <cellStyle name="40% - Accent5 12" xfId="19188" hidden="1" xr:uid="{00000000-0005-0000-0000-0000F8930000}"/>
    <cellStyle name="40% - Accent5 12" xfId="19372" hidden="1" xr:uid="{00000000-0005-0000-0000-0000F9930000}"/>
    <cellStyle name="40% - Accent5 12" xfId="19447" hidden="1" xr:uid="{00000000-0005-0000-0000-0000FA930000}"/>
    <cellStyle name="40% - Accent5 12" xfId="13797" hidden="1" xr:uid="{00000000-0005-0000-0000-0000FB930000}"/>
    <cellStyle name="40% - Accent5 12" xfId="13722" hidden="1" xr:uid="{00000000-0005-0000-0000-0000FC930000}"/>
    <cellStyle name="40% - Accent5 12" xfId="13642" hidden="1" xr:uid="{00000000-0005-0000-0000-0000FD930000}"/>
    <cellStyle name="40% - Accent5 12" xfId="13559" hidden="1" xr:uid="{00000000-0005-0000-0000-0000FE930000}"/>
    <cellStyle name="40% - Accent5 12" xfId="6375" hidden="1" xr:uid="{00000000-0005-0000-0000-0000FF930000}"/>
    <cellStyle name="40% - Accent5 12" xfId="6168" hidden="1" xr:uid="{00000000-0005-0000-0000-000000940000}"/>
    <cellStyle name="40% - Accent5 12" xfId="5899" hidden="1" xr:uid="{00000000-0005-0000-0000-000001940000}"/>
    <cellStyle name="40% - Accent5 12" xfId="4907" hidden="1" xr:uid="{00000000-0005-0000-0000-000002940000}"/>
    <cellStyle name="40% - Accent5 12" xfId="6775" hidden="1" xr:uid="{00000000-0005-0000-0000-000003940000}"/>
    <cellStyle name="40% - Accent5 12" xfId="6786" hidden="1" xr:uid="{00000000-0005-0000-0000-000004940000}"/>
    <cellStyle name="40% - Accent5 12" xfId="4255" hidden="1" xr:uid="{00000000-0005-0000-0000-000005940000}"/>
    <cellStyle name="40% - Accent5 12" xfId="4070" hidden="1" xr:uid="{00000000-0005-0000-0000-000006940000}"/>
    <cellStyle name="40% - Accent5 12" xfId="3974" hidden="1" xr:uid="{00000000-0005-0000-0000-000007940000}"/>
    <cellStyle name="40% - Accent5 12" xfId="3006" hidden="1" xr:uid="{00000000-0005-0000-0000-000008940000}"/>
    <cellStyle name="40% - Accent5 12" xfId="6738" hidden="1" xr:uid="{00000000-0005-0000-0000-000009940000}"/>
    <cellStyle name="40% - Accent5 12" xfId="5800" hidden="1" xr:uid="{00000000-0005-0000-0000-00000A940000}"/>
    <cellStyle name="40% - Accent5 12" xfId="2463" hidden="1" xr:uid="{00000000-0005-0000-0000-00000B940000}"/>
    <cellStyle name="40% - Accent5 12" xfId="2363" hidden="1" xr:uid="{00000000-0005-0000-0000-00000C940000}"/>
    <cellStyle name="40% - Accent5 12" xfId="2134" hidden="1" xr:uid="{00000000-0005-0000-0000-00000D940000}"/>
    <cellStyle name="40% - Accent5 12" xfId="1219" hidden="1" xr:uid="{00000000-0005-0000-0000-00000E940000}"/>
    <cellStyle name="40% - Accent5 12" xfId="1076" hidden="1" xr:uid="{00000000-0005-0000-0000-00000F940000}"/>
    <cellStyle name="40% - Accent5 12" xfId="910" hidden="1" xr:uid="{00000000-0005-0000-0000-000010940000}"/>
    <cellStyle name="40% - Accent5 12" xfId="19510" hidden="1" xr:uid="{00000000-0005-0000-0000-000011940000}"/>
    <cellStyle name="40% - Accent5 12" xfId="19585" hidden="1" xr:uid="{00000000-0005-0000-0000-000012940000}"/>
    <cellStyle name="40% - Accent5 12" xfId="19687" hidden="1" xr:uid="{00000000-0005-0000-0000-000013940000}"/>
    <cellStyle name="40% - Accent5 12" xfId="19762" hidden="1" xr:uid="{00000000-0005-0000-0000-000014940000}"/>
    <cellStyle name="40% - Accent5 12" xfId="19837" hidden="1" xr:uid="{00000000-0005-0000-0000-000015940000}"/>
    <cellStyle name="40% - Accent5 12" xfId="19915" hidden="1" xr:uid="{00000000-0005-0000-0000-000016940000}"/>
    <cellStyle name="40% - Accent5 12" xfId="20501" hidden="1" xr:uid="{00000000-0005-0000-0000-000017940000}"/>
    <cellStyle name="40% - Accent5 12" xfId="20576" hidden="1" xr:uid="{00000000-0005-0000-0000-000018940000}"/>
    <cellStyle name="40% - Accent5 12" xfId="20655" hidden="1" xr:uid="{00000000-0005-0000-0000-000019940000}"/>
    <cellStyle name="40% - Accent5 12" xfId="20873" hidden="1" xr:uid="{00000000-0005-0000-0000-00001A940000}"/>
    <cellStyle name="40% - Accent5 12" xfId="20298" hidden="1" xr:uid="{00000000-0005-0000-0000-00001B940000}"/>
    <cellStyle name="40% - Accent5 12" xfId="20287" hidden="1" xr:uid="{00000000-0005-0000-0000-00001C940000}"/>
    <cellStyle name="40% - Accent5 12" xfId="21096" hidden="1" xr:uid="{00000000-0005-0000-0000-00001D940000}"/>
    <cellStyle name="40% - Accent5 12" xfId="21171" hidden="1" xr:uid="{00000000-0005-0000-0000-00001E940000}"/>
    <cellStyle name="40% - Accent5 12" xfId="21249" hidden="1" xr:uid="{00000000-0005-0000-0000-00001F940000}"/>
    <cellStyle name="40% - Accent5 12" xfId="21432" hidden="1" xr:uid="{00000000-0005-0000-0000-000020940000}"/>
    <cellStyle name="40% - Accent5 12" xfId="20334" hidden="1" xr:uid="{00000000-0005-0000-0000-000021940000}"/>
    <cellStyle name="40% - Accent5 12" xfId="20695" hidden="1" xr:uid="{00000000-0005-0000-0000-000022940000}"/>
    <cellStyle name="40% - Accent5 12" xfId="21628" hidden="1" xr:uid="{00000000-0005-0000-0000-000023940000}"/>
    <cellStyle name="40% - Accent5 12" xfId="21703" hidden="1" xr:uid="{00000000-0005-0000-0000-000024940000}"/>
    <cellStyle name="40% - Accent5 12" xfId="21781" hidden="1" xr:uid="{00000000-0005-0000-0000-000025940000}"/>
    <cellStyle name="40% - Accent5 12" xfId="21965" hidden="1" xr:uid="{00000000-0005-0000-0000-000026940000}"/>
    <cellStyle name="40% - Accent5 12" xfId="22040" hidden="1" xr:uid="{00000000-0005-0000-0000-000027940000}"/>
    <cellStyle name="40% - Accent5 12" xfId="22118" hidden="1" xr:uid="{00000000-0005-0000-0000-000028940000}"/>
    <cellStyle name="40% - Accent5 12" xfId="22302" hidden="1" xr:uid="{00000000-0005-0000-0000-000029940000}"/>
    <cellStyle name="40% - Accent5 12" xfId="22377" hidden="1" xr:uid="{00000000-0005-0000-0000-00002A940000}"/>
    <cellStyle name="40% - Accent5 12" xfId="22479" hidden="1" xr:uid="{00000000-0005-0000-0000-00002B940000}"/>
    <cellStyle name="40% - Accent5 12" xfId="22554" hidden="1" xr:uid="{00000000-0005-0000-0000-00002C940000}"/>
    <cellStyle name="40% - Accent5 12" xfId="22629" hidden="1" xr:uid="{00000000-0005-0000-0000-00002D940000}"/>
    <cellStyle name="40% - Accent5 12" xfId="22707" hidden="1" xr:uid="{00000000-0005-0000-0000-00002E940000}"/>
    <cellStyle name="40% - Accent5 12" xfId="23293" hidden="1" xr:uid="{00000000-0005-0000-0000-00002F940000}"/>
    <cellStyle name="40% - Accent5 12" xfId="23368" hidden="1" xr:uid="{00000000-0005-0000-0000-000030940000}"/>
    <cellStyle name="40% - Accent5 12" xfId="23447" hidden="1" xr:uid="{00000000-0005-0000-0000-000031940000}"/>
    <cellStyle name="40% - Accent5 12" xfId="23665" hidden="1" xr:uid="{00000000-0005-0000-0000-000032940000}"/>
    <cellStyle name="40% - Accent5 12" xfId="23090" hidden="1" xr:uid="{00000000-0005-0000-0000-000033940000}"/>
    <cellStyle name="40% - Accent5 12" xfId="23079" hidden="1" xr:uid="{00000000-0005-0000-0000-000034940000}"/>
    <cellStyle name="40% - Accent5 12" xfId="23888" hidden="1" xr:uid="{00000000-0005-0000-0000-000035940000}"/>
    <cellStyle name="40% - Accent5 12" xfId="23963" hidden="1" xr:uid="{00000000-0005-0000-0000-000036940000}"/>
    <cellStyle name="40% - Accent5 12" xfId="24041" hidden="1" xr:uid="{00000000-0005-0000-0000-000037940000}"/>
    <cellStyle name="40% - Accent5 12" xfId="24224" hidden="1" xr:uid="{00000000-0005-0000-0000-000038940000}"/>
    <cellStyle name="40% - Accent5 12" xfId="23126" hidden="1" xr:uid="{00000000-0005-0000-0000-000039940000}"/>
    <cellStyle name="40% - Accent5 12" xfId="23487" hidden="1" xr:uid="{00000000-0005-0000-0000-00003A940000}"/>
    <cellStyle name="40% - Accent5 12" xfId="24420" hidden="1" xr:uid="{00000000-0005-0000-0000-00003B940000}"/>
    <cellStyle name="40% - Accent5 12" xfId="24495" hidden="1" xr:uid="{00000000-0005-0000-0000-00003C940000}"/>
    <cellStyle name="40% - Accent5 12" xfId="24573" hidden="1" xr:uid="{00000000-0005-0000-0000-00003D940000}"/>
    <cellStyle name="40% - Accent5 12" xfId="24757" hidden="1" xr:uid="{00000000-0005-0000-0000-00003E940000}"/>
    <cellStyle name="40% - Accent5 12" xfId="24832" hidden="1" xr:uid="{00000000-0005-0000-0000-00003F940000}"/>
    <cellStyle name="40% - Accent5 12" xfId="24910" hidden="1" xr:uid="{00000000-0005-0000-0000-000040940000}"/>
    <cellStyle name="40% - Accent5 12" xfId="25094" hidden="1" xr:uid="{00000000-0005-0000-0000-000041940000}"/>
    <cellStyle name="40% - Accent5 12" xfId="25169" hidden="1" xr:uid="{00000000-0005-0000-0000-000042940000}"/>
    <cellStyle name="40% - Accent5 12" xfId="25282" hidden="1" xr:uid="{00000000-0005-0000-0000-000043940000}"/>
    <cellStyle name="40% - Accent5 12" xfId="25361" hidden="1" xr:uid="{00000000-0005-0000-0000-000044940000}"/>
    <cellStyle name="40% - Accent5 12" xfId="25493" hidden="1" xr:uid="{00000000-0005-0000-0000-000045940000}"/>
    <cellStyle name="40% - Accent5 12" xfId="25717" hidden="1" xr:uid="{00000000-0005-0000-0000-000046940000}"/>
    <cellStyle name="40% - Accent5 12" xfId="27084" hidden="1" xr:uid="{00000000-0005-0000-0000-000047940000}"/>
    <cellStyle name="40% - Accent5 12" xfId="27231" hidden="1" xr:uid="{00000000-0005-0000-0000-000048940000}"/>
    <cellStyle name="40% - Accent5 12" xfId="27432" hidden="1" xr:uid="{00000000-0005-0000-0000-000049940000}"/>
    <cellStyle name="40% - Accent5 12" xfId="28092" hidden="1" xr:uid="{00000000-0005-0000-0000-00004A940000}"/>
    <cellStyle name="40% - Accent5 12" xfId="26777" hidden="1" xr:uid="{00000000-0005-0000-0000-00004B940000}"/>
    <cellStyle name="40% - Accent5 12" xfId="26755" hidden="1" xr:uid="{00000000-0005-0000-0000-00004C940000}"/>
    <cellStyle name="40% - Accent5 12" xfId="28644" hidden="1" xr:uid="{00000000-0005-0000-0000-00004D940000}"/>
    <cellStyle name="40% - Accent5 12" xfId="28773" hidden="1" xr:uid="{00000000-0005-0000-0000-00004E940000}"/>
    <cellStyle name="40% - Accent5 12" xfId="28933" hidden="1" xr:uid="{00000000-0005-0000-0000-00004F940000}"/>
    <cellStyle name="40% - Accent5 12" xfId="29734" hidden="1" xr:uid="{00000000-0005-0000-0000-000050940000}"/>
    <cellStyle name="40% - Accent5 12" xfId="26818" hidden="1" xr:uid="{00000000-0005-0000-0000-000051940000}"/>
    <cellStyle name="40% - Accent5 12" xfId="27560" hidden="1" xr:uid="{00000000-0005-0000-0000-000052940000}"/>
    <cellStyle name="40% - Accent5 12" xfId="30137" hidden="1" xr:uid="{00000000-0005-0000-0000-000053940000}"/>
    <cellStyle name="40% - Accent5 12" xfId="30234" hidden="1" xr:uid="{00000000-0005-0000-0000-000054940000}"/>
    <cellStyle name="40% - Accent5 12" xfId="30428" hidden="1" xr:uid="{00000000-0005-0000-0000-000055940000}"/>
    <cellStyle name="40% - Accent5 12" xfId="31149" hidden="1" xr:uid="{00000000-0005-0000-0000-000056940000}"/>
    <cellStyle name="40% - Accent5 12" xfId="31285" hidden="1" xr:uid="{00000000-0005-0000-0000-000057940000}"/>
    <cellStyle name="40% - Accent5 12" xfId="31462" hidden="1" xr:uid="{00000000-0005-0000-0000-000058940000}"/>
    <cellStyle name="40% - Accent5 12" xfId="32149" hidden="1" xr:uid="{00000000-0005-0000-0000-000059940000}"/>
    <cellStyle name="40% - Accent5 12" xfId="32256" hidden="1" xr:uid="{00000000-0005-0000-0000-00005A940000}"/>
    <cellStyle name="40% - Accent5 12" xfId="32938" hidden="1" xr:uid="{00000000-0005-0000-0000-00005B940000}"/>
    <cellStyle name="40% - Accent5 12" xfId="33013" hidden="1" xr:uid="{00000000-0005-0000-0000-00005C940000}"/>
    <cellStyle name="40% - Accent5 12" xfId="33088" hidden="1" xr:uid="{00000000-0005-0000-0000-00005D940000}"/>
    <cellStyle name="40% - Accent5 12" xfId="33166" hidden="1" xr:uid="{00000000-0005-0000-0000-00005E940000}"/>
    <cellStyle name="40% - Accent5 12" xfId="33752" hidden="1" xr:uid="{00000000-0005-0000-0000-00005F940000}"/>
    <cellStyle name="40% - Accent5 12" xfId="33827" hidden="1" xr:uid="{00000000-0005-0000-0000-000060940000}"/>
    <cellStyle name="40% - Accent5 12" xfId="33906" hidden="1" xr:uid="{00000000-0005-0000-0000-000061940000}"/>
    <cellStyle name="40% - Accent5 12" xfId="34124" hidden="1" xr:uid="{00000000-0005-0000-0000-000062940000}"/>
    <cellStyle name="40% - Accent5 12" xfId="33549" hidden="1" xr:uid="{00000000-0005-0000-0000-000063940000}"/>
    <cellStyle name="40% - Accent5 12" xfId="33538" hidden="1" xr:uid="{00000000-0005-0000-0000-000064940000}"/>
    <cellStyle name="40% - Accent5 12" xfId="34347" hidden="1" xr:uid="{00000000-0005-0000-0000-000065940000}"/>
    <cellStyle name="40% - Accent5 12" xfId="34422" hidden="1" xr:uid="{00000000-0005-0000-0000-000066940000}"/>
    <cellStyle name="40% - Accent5 12" xfId="34500" hidden="1" xr:uid="{00000000-0005-0000-0000-000067940000}"/>
    <cellStyle name="40% - Accent5 12" xfId="34683" hidden="1" xr:uid="{00000000-0005-0000-0000-000068940000}"/>
    <cellStyle name="40% - Accent5 12" xfId="33585" hidden="1" xr:uid="{00000000-0005-0000-0000-000069940000}"/>
    <cellStyle name="40% - Accent5 12" xfId="33946" hidden="1" xr:uid="{00000000-0005-0000-0000-00006A940000}"/>
    <cellStyle name="40% - Accent5 12" xfId="34879" hidden="1" xr:uid="{00000000-0005-0000-0000-00006B940000}"/>
    <cellStyle name="40% - Accent5 12" xfId="34954" hidden="1" xr:uid="{00000000-0005-0000-0000-00006C940000}"/>
    <cellStyle name="40% - Accent5 12" xfId="35032" hidden="1" xr:uid="{00000000-0005-0000-0000-00006D940000}"/>
    <cellStyle name="40% - Accent5 12" xfId="35216" hidden="1" xr:uid="{00000000-0005-0000-0000-00006E940000}"/>
    <cellStyle name="40% - Accent5 12" xfId="35291" hidden="1" xr:uid="{00000000-0005-0000-0000-00006F940000}"/>
    <cellStyle name="40% - Accent5 12" xfId="35369" hidden="1" xr:uid="{00000000-0005-0000-0000-000070940000}"/>
    <cellStyle name="40% - Accent5 12" xfId="35553" hidden="1" xr:uid="{00000000-0005-0000-0000-000071940000}"/>
    <cellStyle name="40% - Accent5 12" xfId="35628" hidden="1" xr:uid="{00000000-0005-0000-0000-000072940000}"/>
    <cellStyle name="40% - Accent5 12" xfId="35730" hidden="1" xr:uid="{00000000-0005-0000-0000-000073940000}"/>
    <cellStyle name="40% - Accent5 12" xfId="35805" hidden="1" xr:uid="{00000000-0005-0000-0000-000074940000}"/>
    <cellStyle name="40% - Accent5 12" xfId="35880" hidden="1" xr:uid="{00000000-0005-0000-0000-000075940000}"/>
    <cellStyle name="40% - Accent5 12" xfId="35958" hidden="1" xr:uid="{00000000-0005-0000-0000-000076940000}"/>
    <cellStyle name="40% - Accent5 12" xfId="36544" hidden="1" xr:uid="{00000000-0005-0000-0000-000077940000}"/>
    <cellStyle name="40% - Accent5 12" xfId="36619" hidden="1" xr:uid="{00000000-0005-0000-0000-000078940000}"/>
    <cellStyle name="40% - Accent5 12" xfId="36698" hidden="1" xr:uid="{00000000-0005-0000-0000-000079940000}"/>
    <cellStyle name="40% - Accent5 12" xfId="36916" hidden="1" xr:uid="{00000000-0005-0000-0000-00007A940000}"/>
    <cellStyle name="40% - Accent5 12" xfId="36341" hidden="1" xr:uid="{00000000-0005-0000-0000-00007B940000}"/>
    <cellStyle name="40% - Accent5 12" xfId="36330" hidden="1" xr:uid="{00000000-0005-0000-0000-00007C940000}"/>
    <cellStyle name="40% - Accent5 12" xfId="37139" hidden="1" xr:uid="{00000000-0005-0000-0000-00007D940000}"/>
    <cellStyle name="40% - Accent5 12" xfId="37214" hidden="1" xr:uid="{00000000-0005-0000-0000-00007E940000}"/>
    <cellStyle name="40% - Accent5 12" xfId="37292" hidden="1" xr:uid="{00000000-0005-0000-0000-00007F940000}"/>
    <cellStyle name="40% - Accent5 12" xfId="37475" hidden="1" xr:uid="{00000000-0005-0000-0000-000080940000}"/>
    <cellStyle name="40% - Accent5 12" xfId="36377" hidden="1" xr:uid="{00000000-0005-0000-0000-000081940000}"/>
    <cellStyle name="40% - Accent5 12" xfId="36738" hidden="1" xr:uid="{00000000-0005-0000-0000-000082940000}"/>
    <cellStyle name="40% - Accent5 12" xfId="37671" hidden="1" xr:uid="{00000000-0005-0000-0000-000083940000}"/>
    <cellStyle name="40% - Accent5 12" xfId="37746" hidden="1" xr:uid="{00000000-0005-0000-0000-000084940000}"/>
    <cellStyle name="40% - Accent5 12" xfId="37824" hidden="1" xr:uid="{00000000-0005-0000-0000-000085940000}"/>
    <cellStyle name="40% - Accent5 12" xfId="38008" hidden="1" xr:uid="{00000000-0005-0000-0000-000086940000}"/>
    <cellStyle name="40% - Accent5 12" xfId="38083" hidden="1" xr:uid="{00000000-0005-0000-0000-000087940000}"/>
    <cellStyle name="40% - Accent5 12" xfId="38161" hidden="1" xr:uid="{00000000-0005-0000-0000-000088940000}"/>
    <cellStyle name="40% - Accent5 12" xfId="38345" hidden="1" xr:uid="{00000000-0005-0000-0000-000089940000}"/>
    <cellStyle name="40% - Accent5 12" xfId="38420" hidden="1" xr:uid="{00000000-0005-0000-0000-00008A940000}"/>
    <cellStyle name="40% - Accent5 12" xfId="32665" hidden="1" xr:uid="{00000000-0005-0000-0000-00008B940000}"/>
    <cellStyle name="40% - Accent5 12" xfId="32590" hidden="1" xr:uid="{00000000-0005-0000-0000-00008C940000}"/>
    <cellStyle name="40% - Accent5 12" xfId="32510" hidden="1" xr:uid="{00000000-0005-0000-0000-00008D940000}"/>
    <cellStyle name="40% - Accent5 12" xfId="32424" hidden="1" xr:uid="{00000000-0005-0000-0000-00008E940000}"/>
    <cellStyle name="40% - Accent5 12" xfId="30651" hidden="1" xr:uid="{00000000-0005-0000-0000-00008F940000}"/>
    <cellStyle name="40% - Accent5 12" xfId="30569" hidden="1" xr:uid="{00000000-0005-0000-0000-000090940000}"/>
    <cellStyle name="40% - Accent5 12" xfId="30475" hidden="1" xr:uid="{00000000-0005-0000-0000-000091940000}"/>
    <cellStyle name="40% - Accent5 12" xfId="29655" hidden="1" xr:uid="{00000000-0005-0000-0000-000092940000}"/>
    <cellStyle name="40% - Accent5 12" xfId="31113" hidden="1" xr:uid="{00000000-0005-0000-0000-000093940000}"/>
    <cellStyle name="40% - Accent5 12" xfId="31174" hidden="1" xr:uid="{00000000-0005-0000-0000-000094940000}"/>
    <cellStyle name="40% - Accent5 12" xfId="28965" hidden="1" xr:uid="{00000000-0005-0000-0000-000095940000}"/>
    <cellStyle name="40% - Accent5 12" xfId="28802" hidden="1" xr:uid="{00000000-0005-0000-0000-000096940000}"/>
    <cellStyle name="40% - Accent5 12" xfId="28598" hidden="1" xr:uid="{00000000-0005-0000-0000-000097940000}"/>
    <cellStyle name="40% - Accent5 12" xfId="28050" hidden="1" xr:uid="{00000000-0005-0000-0000-000098940000}"/>
    <cellStyle name="40% - Accent5 12" xfId="31002" hidden="1" xr:uid="{00000000-0005-0000-0000-000099940000}"/>
    <cellStyle name="40% - Accent5 12" xfId="30368" hidden="1" xr:uid="{00000000-0005-0000-0000-00009A940000}"/>
    <cellStyle name="40% - Accent5 12" xfId="27295" hidden="1" xr:uid="{00000000-0005-0000-0000-00009B940000}"/>
    <cellStyle name="40% - Accent5 12" xfId="27112" hidden="1" xr:uid="{00000000-0005-0000-0000-00009C940000}"/>
    <cellStyle name="40% - Accent5 12" xfId="26941" hidden="1" xr:uid="{00000000-0005-0000-0000-00009D940000}"/>
    <cellStyle name="40% - Accent5 12" xfId="26227" hidden="1" xr:uid="{00000000-0005-0000-0000-00009E940000}"/>
    <cellStyle name="40% - Accent5 12" xfId="26112" hidden="1" xr:uid="{00000000-0005-0000-0000-00009F940000}"/>
    <cellStyle name="40% - Accent5 12" xfId="25877" hidden="1" xr:uid="{00000000-0005-0000-0000-0000A0940000}"/>
    <cellStyle name="40% - Accent5 12" xfId="38490" hidden="1" xr:uid="{00000000-0005-0000-0000-0000A1940000}"/>
    <cellStyle name="40% - Accent5 12" xfId="38569" hidden="1" xr:uid="{00000000-0005-0000-0000-0000A2940000}"/>
    <cellStyle name="40% - Accent5 12" xfId="39093" hidden="1" xr:uid="{00000000-0005-0000-0000-0000A3940000}"/>
    <cellStyle name="40% - Accent5 12" xfId="39168" hidden="1" xr:uid="{00000000-0005-0000-0000-0000A4940000}"/>
    <cellStyle name="40% - Accent5 12" xfId="39243" hidden="1" xr:uid="{00000000-0005-0000-0000-0000A5940000}"/>
    <cellStyle name="40% - Accent5 12" xfId="39321" hidden="1" xr:uid="{00000000-0005-0000-0000-0000A6940000}"/>
    <cellStyle name="40% - Accent5 12" xfId="39907" hidden="1" xr:uid="{00000000-0005-0000-0000-0000A7940000}"/>
    <cellStyle name="40% - Accent5 12" xfId="39982" hidden="1" xr:uid="{00000000-0005-0000-0000-0000A8940000}"/>
    <cellStyle name="40% - Accent5 12" xfId="40061" hidden="1" xr:uid="{00000000-0005-0000-0000-0000A9940000}"/>
    <cellStyle name="40% - Accent5 12" xfId="40279" hidden="1" xr:uid="{00000000-0005-0000-0000-0000AA940000}"/>
    <cellStyle name="40% - Accent5 12" xfId="39704" hidden="1" xr:uid="{00000000-0005-0000-0000-0000AB940000}"/>
    <cellStyle name="40% - Accent5 12" xfId="39693" hidden="1" xr:uid="{00000000-0005-0000-0000-0000AC940000}"/>
    <cellStyle name="40% - Accent5 12" xfId="40502" hidden="1" xr:uid="{00000000-0005-0000-0000-0000AD940000}"/>
    <cellStyle name="40% - Accent5 12" xfId="40577" hidden="1" xr:uid="{00000000-0005-0000-0000-0000AE940000}"/>
    <cellStyle name="40% - Accent5 12" xfId="40655" hidden="1" xr:uid="{00000000-0005-0000-0000-0000AF940000}"/>
    <cellStyle name="40% - Accent5 12" xfId="40838" hidden="1" xr:uid="{00000000-0005-0000-0000-0000B0940000}"/>
    <cellStyle name="40% - Accent5 12" xfId="39740" hidden="1" xr:uid="{00000000-0005-0000-0000-0000B1940000}"/>
    <cellStyle name="40% - Accent5 12" xfId="40101" hidden="1" xr:uid="{00000000-0005-0000-0000-0000B2940000}"/>
    <cellStyle name="40% - Accent5 12" xfId="41034" hidden="1" xr:uid="{00000000-0005-0000-0000-0000B3940000}"/>
    <cellStyle name="40% - Accent5 12" xfId="41109" hidden="1" xr:uid="{00000000-0005-0000-0000-0000B4940000}"/>
    <cellStyle name="40% - Accent5 12" xfId="41187" hidden="1" xr:uid="{00000000-0005-0000-0000-0000B5940000}"/>
    <cellStyle name="40% - Accent5 12" xfId="41371" hidden="1" xr:uid="{00000000-0005-0000-0000-0000B6940000}"/>
    <cellStyle name="40% - Accent5 12" xfId="41446" hidden="1" xr:uid="{00000000-0005-0000-0000-0000B7940000}"/>
    <cellStyle name="40% - Accent5 12" xfId="41524" hidden="1" xr:uid="{00000000-0005-0000-0000-0000B8940000}"/>
    <cellStyle name="40% - Accent5 12" xfId="41708" hidden="1" xr:uid="{00000000-0005-0000-0000-0000B9940000}"/>
    <cellStyle name="40% - Accent5 12" xfId="41783" hidden="1" xr:uid="{00000000-0005-0000-0000-0000BA940000}"/>
    <cellStyle name="40% - Accent5 12" xfId="41885" hidden="1" xr:uid="{00000000-0005-0000-0000-0000BB940000}"/>
    <cellStyle name="40% - Accent5 12" xfId="41960" hidden="1" xr:uid="{00000000-0005-0000-0000-0000BC940000}"/>
    <cellStyle name="40% - Accent5 12" xfId="42035" hidden="1" xr:uid="{00000000-0005-0000-0000-0000BD940000}"/>
    <cellStyle name="40% - Accent5 12" xfId="42113" hidden="1" xr:uid="{00000000-0005-0000-0000-0000BE940000}"/>
    <cellStyle name="40% - Accent5 12" xfId="42699" hidden="1" xr:uid="{00000000-0005-0000-0000-0000BF940000}"/>
    <cellStyle name="40% - Accent5 12" xfId="42774" hidden="1" xr:uid="{00000000-0005-0000-0000-0000C0940000}"/>
    <cellStyle name="40% - Accent5 12" xfId="42853" hidden="1" xr:uid="{00000000-0005-0000-0000-0000C1940000}"/>
    <cellStyle name="40% - Accent5 12" xfId="43071" hidden="1" xr:uid="{00000000-0005-0000-0000-0000C2940000}"/>
    <cellStyle name="40% - Accent5 12" xfId="42496" hidden="1" xr:uid="{00000000-0005-0000-0000-0000C3940000}"/>
    <cellStyle name="40% - Accent5 12" xfId="42485" hidden="1" xr:uid="{00000000-0005-0000-0000-0000C4940000}"/>
    <cellStyle name="40% - Accent5 12" xfId="43294" hidden="1" xr:uid="{00000000-0005-0000-0000-0000C5940000}"/>
    <cellStyle name="40% - Accent5 12" xfId="43369" hidden="1" xr:uid="{00000000-0005-0000-0000-0000C6940000}"/>
    <cellStyle name="40% - Accent5 12" xfId="43447" hidden="1" xr:uid="{00000000-0005-0000-0000-0000C7940000}"/>
    <cellStyle name="40% - Accent5 12" xfId="43630" hidden="1" xr:uid="{00000000-0005-0000-0000-0000C8940000}"/>
    <cellStyle name="40% - Accent5 12" xfId="42532" hidden="1" xr:uid="{00000000-0005-0000-0000-0000C9940000}"/>
    <cellStyle name="40% - Accent5 12" xfId="42893" hidden="1" xr:uid="{00000000-0005-0000-0000-0000CA940000}"/>
    <cellStyle name="40% - Accent5 12" xfId="43826" hidden="1" xr:uid="{00000000-0005-0000-0000-0000CB940000}"/>
    <cellStyle name="40% - Accent5 12" xfId="43901" hidden="1" xr:uid="{00000000-0005-0000-0000-0000CC940000}"/>
    <cellStyle name="40% - Accent5 12" xfId="43979" hidden="1" xr:uid="{00000000-0005-0000-0000-0000CD940000}"/>
    <cellStyle name="40% - Accent5 12" xfId="44163" hidden="1" xr:uid="{00000000-0005-0000-0000-0000CE940000}"/>
    <cellStyle name="40% - Accent5 12" xfId="44238" hidden="1" xr:uid="{00000000-0005-0000-0000-0000CF940000}"/>
    <cellStyle name="40% - Accent5 12" xfId="44316" hidden="1" xr:uid="{00000000-0005-0000-0000-0000D0940000}"/>
    <cellStyle name="40% - Accent5 12" xfId="44500" hidden="1" xr:uid="{00000000-0005-0000-0000-0000D1940000}"/>
    <cellStyle name="40% - Accent5 12" xfId="44575" hidden="1" xr:uid="{00000000-0005-0000-0000-0000D2940000}"/>
    <cellStyle name="40% - Accent5 12" xfId="38925" hidden="1" xr:uid="{00000000-0005-0000-0000-0000D3940000}"/>
    <cellStyle name="40% - Accent5 12" xfId="38850" hidden="1" xr:uid="{00000000-0005-0000-0000-0000D4940000}"/>
    <cellStyle name="40% - Accent5 12" xfId="38770" hidden="1" xr:uid="{00000000-0005-0000-0000-0000D5940000}"/>
    <cellStyle name="40% - Accent5 12" xfId="38687" hidden="1" xr:uid="{00000000-0005-0000-0000-0000D6940000}"/>
    <cellStyle name="40% - Accent5 12" xfId="31503" hidden="1" xr:uid="{00000000-0005-0000-0000-0000D7940000}"/>
    <cellStyle name="40% - Accent5 12" xfId="31296" hidden="1" xr:uid="{00000000-0005-0000-0000-0000D8940000}"/>
    <cellStyle name="40% - Accent5 12" xfId="31027" hidden="1" xr:uid="{00000000-0005-0000-0000-0000D9940000}"/>
    <cellStyle name="40% - Accent5 12" xfId="30035" hidden="1" xr:uid="{00000000-0005-0000-0000-0000DA940000}"/>
    <cellStyle name="40% - Accent5 12" xfId="31903" hidden="1" xr:uid="{00000000-0005-0000-0000-0000DB940000}"/>
    <cellStyle name="40% - Accent5 12" xfId="31914" hidden="1" xr:uid="{00000000-0005-0000-0000-0000DC940000}"/>
    <cellStyle name="40% - Accent5 12" xfId="29383" hidden="1" xr:uid="{00000000-0005-0000-0000-0000DD940000}"/>
    <cellStyle name="40% - Accent5 12" xfId="29198" hidden="1" xr:uid="{00000000-0005-0000-0000-0000DE940000}"/>
    <cellStyle name="40% - Accent5 12" xfId="29102" hidden="1" xr:uid="{00000000-0005-0000-0000-0000DF940000}"/>
    <cellStyle name="40% - Accent5 12" xfId="28134" hidden="1" xr:uid="{00000000-0005-0000-0000-0000E0940000}"/>
    <cellStyle name="40% - Accent5 12" xfId="31866" hidden="1" xr:uid="{00000000-0005-0000-0000-0000E1940000}"/>
    <cellStyle name="40% - Accent5 12" xfId="30928" hidden="1" xr:uid="{00000000-0005-0000-0000-0000E2940000}"/>
    <cellStyle name="40% - Accent5 12" xfId="27591" hidden="1" xr:uid="{00000000-0005-0000-0000-0000E3940000}"/>
    <cellStyle name="40% - Accent5 12" xfId="27491" hidden="1" xr:uid="{00000000-0005-0000-0000-0000E4940000}"/>
    <cellStyle name="40% - Accent5 12" xfId="27262" hidden="1" xr:uid="{00000000-0005-0000-0000-0000E5940000}"/>
    <cellStyle name="40% - Accent5 12" xfId="26347" hidden="1" xr:uid="{00000000-0005-0000-0000-0000E6940000}"/>
    <cellStyle name="40% - Accent5 12" xfId="26204" hidden="1" xr:uid="{00000000-0005-0000-0000-0000E7940000}"/>
    <cellStyle name="40% - Accent5 12" xfId="26038" hidden="1" xr:uid="{00000000-0005-0000-0000-0000E8940000}"/>
    <cellStyle name="40% - Accent5 12" xfId="44638" hidden="1" xr:uid="{00000000-0005-0000-0000-0000E9940000}"/>
    <cellStyle name="40% - Accent5 12" xfId="44713" hidden="1" xr:uid="{00000000-0005-0000-0000-0000EA940000}"/>
    <cellStyle name="40% - Accent5 12" xfId="44815" hidden="1" xr:uid="{00000000-0005-0000-0000-0000EB940000}"/>
    <cellStyle name="40% - Accent5 12" xfId="44890" hidden="1" xr:uid="{00000000-0005-0000-0000-0000EC940000}"/>
    <cellStyle name="40% - Accent5 12" xfId="44965" hidden="1" xr:uid="{00000000-0005-0000-0000-0000ED940000}"/>
    <cellStyle name="40% - Accent5 12" xfId="45043" hidden="1" xr:uid="{00000000-0005-0000-0000-0000EE940000}"/>
    <cellStyle name="40% - Accent5 12" xfId="45629" hidden="1" xr:uid="{00000000-0005-0000-0000-0000EF940000}"/>
    <cellStyle name="40% - Accent5 12" xfId="45704" hidden="1" xr:uid="{00000000-0005-0000-0000-0000F0940000}"/>
    <cellStyle name="40% - Accent5 12" xfId="45783" hidden="1" xr:uid="{00000000-0005-0000-0000-0000F1940000}"/>
    <cellStyle name="40% - Accent5 12" xfId="46001" hidden="1" xr:uid="{00000000-0005-0000-0000-0000F2940000}"/>
    <cellStyle name="40% - Accent5 12" xfId="45426" hidden="1" xr:uid="{00000000-0005-0000-0000-0000F3940000}"/>
    <cellStyle name="40% - Accent5 12" xfId="45415" hidden="1" xr:uid="{00000000-0005-0000-0000-0000F4940000}"/>
    <cellStyle name="40% - Accent5 12" xfId="46224" hidden="1" xr:uid="{00000000-0005-0000-0000-0000F5940000}"/>
    <cellStyle name="40% - Accent5 12" xfId="46299" hidden="1" xr:uid="{00000000-0005-0000-0000-0000F6940000}"/>
    <cellStyle name="40% - Accent5 12" xfId="46377" hidden="1" xr:uid="{00000000-0005-0000-0000-0000F7940000}"/>
    <cellStyle name="40% - Accent5 12" xfId="46560" hidden="1" xr:uid="{00000000-0005-0000-0000-0000F8940000}"/>
    <cellStyle name="40% - Accent5 12" xfId="45462" hidden="1" xr:uid="{00000000-0005-0000-0000-0000F9940000}"/>
    <cellStyle name="40% - Accent5 12" xfId="45823" hidden="1" xr:uid="{00000000-0005-0000-0000-0000FA940000}"/>
    <cellStyle name="40% - Accent5 12" xfId="46756" hidden="1" xr:uid="{00000000-0005-0000-0000-0000FB940000}"/>
    <cellStyle name="40% - Accent5 12" xfId="46831" hidden="1" xr:uid="{00000000-0005-0000-0000-0000FC940000}"/>
    <cellStyle name="40% - Accent5 12" xfId="46909" hidden="1" xr:uid="{00000000-0005-0000-0000-0000FD940000}"/>
    <cellStyle name="40% - Accent5 12" xfId="47093" hidden="1" xr:uid="{00000000-0005-0000-0000-0000FE940000}"/>
    <cellStyle name="40% - Accent5 12" xfId="47168" hidden="1" xr:uid="{00000000-0005-0000-0000-0000FF940000}"/>
    <cellStyle name="40% - Accent5 12" xfId="47246" hidden="1" xr:uid="{00000000-0005-0000-0000-000000950000}"/>
    <cellStyle name="40% - Accent5 12" xfId="47430" hidden="1" xr:uid="{00000000-0005-0000-0000-000001950000}"/>
    <cellStyle name="40% - Accent5 12" xfId="47505" hidden="1" xr:uid="{00000000-0005-0000-0000-000002950000}"/>
    <cellStyle name="40% - Accent5 12" xfId="47607" hidden="1" xr:uid="{00000000-0005-0000-0000-000003950000}"/>
    <cellStyle name="40% - Accent5 12" xfId="47682" hidden="1" xr:uid="{00000000-0005-0000-0000-000004950000}"/>
    <cellStyle name="40% - Accent5 12" xfId="47757" hidden="1" xr:uid="{00000000-0005-0000-0000-000005950000}"/>
    <cellStyle name="40% - Accent5 12" xfId="47835" hidden="1" xr:uid="{00000000-0005-0000-0000-000006950000}"/>
    <cellStyle name="40% - Accent5 12" xfId="48421" hidden="1" xr:uid="{00000000-0005-0000-0000-000007950000}"/>
    <cellStyle name="40% - Accent5 12" xfId="48496" hidden="1" xr:uid="{00000000-0005-0000-0000-000008950000}"/>
    <cellStyle name="40% - Accent5 12" xfId="48575" hidden="1" xr:uid="{00000000-0005-0000-0000-000009950000}"/>
    <cellStyle name="40% - Accent5 12" xfId="48793" hidden="1" xr:uid="{00000000-0005-0000-0000-00000A950000}"/>
    <cellStyle name="40% - Accent5 12" xfId="48218" hidden="1" xr:uid="{00000000-0005-0000-0000-00000B950000}"/>
    <cellStyle name="40% - Accent5 12" xfId="48207" hidden="1" xr:uid="{00000000-0005-0000-0000-00000C950000}"/>
    <cellStyle name="40% - Accent5 12" xfId="49016" hidden="1" xr:uid="{00000000-0005-0000-0000-00000D950000}"/>
    <cellStyle name="40% - Accent5 12" xfId="49091" hidden="1" xr:uid="{00000000-0005-0000-0000-00000E950000}"/>
    <cellStyle name="40% - Accent5 12" xfId="49169" hidden="1" xr:uid="{00000000-0005-0000-0000-00000F950000}"/>
    <cellStyle name="40% - Accent5 12" xfId="49352" hidden="1" xr:uid="{00000000-0005-0000-0000-000010950000}"/>
    <cellStyle name="40% - Accent5 12" xfId="48254" hidden="1" xr:uid="{00000000-0005-0000-0000-000011950000}"/>
    <cellStyle name="40% - Accent5 12" xfId="48615" hidden="1" xr:uid="{00000000-0005-0000-0000-000012950000}"/>
    <cellStyle name="40% - Accent5 12" xfId="49548" hidden="1" xr:uid="{00000000-0005-0000-0000-000013950000}"/>
    <cellStyle name="40% - Accent5 12" xfId="49623" hidden="1" xr:uid="{00000000-0005-0000-0000-000014950000}"/>
    <cellStyle name="40% - Accent5 12" xfId="49701" hidden="1" xr:uid="{00000000-0005-0000-0000-000015950000}"/>
    <cellStyle name="40% - Accent5 12" xfId="49885" hidden="1" xr:uid="{00000000-0005-0000-0000-000016950000}"/>
    <cellStyle name="40% - Accent5 12" xfId="49960" hidden="1" xr:uid="{00000000-0005-0000-0000-000017950000}"/>
    <cellStyle name="40% - Accent5 12" xfId="50038" hidden="1" xr:uid="{00000000-0005-0000-0000-000018950000}"/>
    <cellStyle name="40% - Accent5 12" xfId="50222" hidden="1" xr:uid="{00000000-0005-0000-0000-000019950000}"/>
    <cellStyle name="40% - Accent5 12" xfId="50297" hidden="1" xr:uid="{00000000-0005-0000-0000-00001A950000}"/>
    <cellStyle name="40% - Accent5 13" xfId="602" hidden="1" xr:uid="{00000000-0005-0000-0000-00001B950000}"/>
    <cellStyle name="40% - Accent5 13" xfId="785" hidden="1" xr:uid="{00000000-0005-0000-0000-00001C950000}"/>
    <cellStyle name="40% - Accent5 13" xfId="2804" hidden="1" xr:uid="{00000000-0005-0000-0000-00001D950000}"/>
    <cellStyle name="40% - Accent5 13" xfId="3168" hidden="1" xr:uid="{00000000-0005-0000-0000-00001E950000}"/>
    <cellStyle name="40% - Accent5 13" xfId="4332" hidden="1" xr:uid="{00000000-0005-0000-0000-00001F950000}"/>
    <cellStyle name="40% - Accent5 13" xfId="4788" hidden="1" xr:uid="{00000000-0005-0000-0000-000020950000}"/>
    <cellStyle name="40% - Accent5 13" xfId="5629" hidden="1" xr:uid="{00000000-0005-0000-0000-000021950000}"/>
    <cellStyle name="40% - Accent5 13" xfId="6642" hidden="1" xr:uid="{00000000-0005-0000-0000-000022950000}"/>
    <cellStyle name="40% - Accent5 13" xfId="8051" hidden="1" xr:uid="{00000000-0005-0000-0000-000023950000}"/>
    <cellStyle name="40% - Accent5 13" xfId="8166" hidden="1" xr:uid="{00000000-0005-0000-0000-000024950000}"/>
    <cellStyle name="40% - Accent5 13" xfId="8889" hidden="1" xr:uid="{00000000-0005-0000-0000-000025950000}"/>
    <cellStyle name="40% - Accent5 13" xfId="9062" hidden="1" xr:uid="{00000000-0005-0000-0000-000026950000}"/>
    <cellStyle name="40% - Accent5 13" xfId="9455" hidden="1" xr:uid="{00000000-0005-0000-0000-000027950000}"/>
    <cellStyle name="40% - Accent5 13" xfId="9603" hidden="1" xr:uid="{00000000-0005-0000-0000-000028950000}"/>
    <cellStyle name="40% - Accent5 13" xfId="9941" hidden="1" xr:uid="{00000000-0005-0000-0000-000029950000}"/>
    <cellStyle name="40% - Accent5 13" xfId="10278" hidden="1" xr:uid="{00000000-0005-0000-0000-00002A950000}"/>
    <cellStyle name="40% - Accent5 13" xfId="10843" hidden="1" xr:uid="{00000000-0005-0000-0000-00002B950000}"/>
    <cellStyle name="40% - Accent5 13" xfId="10958" hidden="1" xr:uid="{00000000-0005-0000-0000-00002C950000}"/>
    <cellStyle name="40% - Accent5 13" xfId="11681" hidden="1" xr:uid="{00000000-0005-0000-0000-00002D950000}"/>
    <cellStyle name="40% - Accent5 13" xfId="11854" hidden="1" xr:uid="{00000000-0005-0000-0000-00002E950000}"/>
    <cellStyle name="40% - Accent5 13" xfId="12247" hidden="1" xr:uid="{00000000-0005-0000-0000-00002F950000}"/>
    <cellStyle name="40% - Accent5 13" xfId="12395" hidden="1" xr:uid="{00000000-0005-0000-0000-000030950000}"/>
    <cellStyle name="40% - Accent5 13" xfId="12733" hidden="1" xr:uid="{00000000-0005-0000-0000-000031950000}"/>
    <cellStyle name="40% - Accent5 13" xfId="13070" hidden="1" xr:uid="{00000000-0005-0000-0000-000032950000}"/>
    <cellStyle name="40% - Accent5 13" xfId="7283" hidden="1" xr:uid="{00000000-0005-0000-0000-000033950000}"/>
    <cellStyle name="40% - Accent5 13" xfId="6911" hidden="1" xr:uid="{00000000-0005-0000-0000-000034950000}"/>
    <cellStyle name="40% - Accent5 13" xfId="4759" hidden="1" xr:uid="{00000000-0005-0000-0000-000035950000}"/>
    <cellStyle name="40% - Accent5 13" xfId="4227" hidden="1" xr:uid="{00000000-0005-0000-0000-000036950000}"/>
    <cellStyle name="40% - Accent5 13" xfId="3114" hidden="1" xr:uid="{00000000-0005-0000-0000-000037950000}"/>
    <cellStyle name="40% - Accent5 13" xfId="2646" hidden="1" xr:uid="{00000000-0005-0000-0000-000038950000}"/>
    <cellStyle name="40% - Accent5 13" xfId="1454" hidden="1" xr:uid="{00000000-0005-0000-0000-000039950000}"/>
    <cellStyle name="40% - Accent5 13" xfId="410" hidden="1" xr:uid="{00000000-0005-0000-0000-00003A950000}"/>
    <cellStyle name="40% - Accent5 13" xfId="14206" hidden="1" xr:uid="{00000000-0005-0000-0000-00003B950000}"/>
    <cellStyle name="40% - Accent5 13" xfId="14321" hidden="1" xr:uid="{00000000-0005-0000-0000-00003C950000}"/>
    <cellStyle name="40% - Accent5 13" xfId="15044" hidden="1" xr:uid="{00000000-0005-0000-0000-00003D950000}"/>
    <cellStyle name="40% - Accent5 13" xfId="15217" hidden="1" xr:uid="{00000000-0005-0000-0000-00003E950000}"/>
    <cellStyle name="40% - Accent5 13" xfId="15610" hidden="1" xr:uid="{00000000-0005-0000-0000-00003F950000}"/>
    <cellStyle name="40% - Accent5 13" xfId="15758" hidden="1" xr:uid="{00000000-0005-0000-0000-000040950000}"/>
    <cellStyle name="40% - Accent5 13" xfId="16096" hidden="1" xr:uid="{00000000-0005-0000-0000-000041950000}"/>
    <cellStyle name="40% - Accent5 13" xfId="16433" hidden="1" xr:uid="{00000000-0005-0000-0000-000042950000}"/>
    <cellStyle name="40% - Accent5 13" xfId="16998" hidden="1" xr:uid="{00000000-0005-0000-0000-000043950000}"/>
    <cellStyle name="40% - Accent5 13" xfId="17113" hidden="1" xr:uid="{00000000-0005-0000-0000-000044950000}"/>
    <cellStyle name="40% - Accent5 13" xfId="17836" hidden="1" xr:uid="{00000000-0005-0000-0000-000045950000}"/>
    <cellStyle name="40% - Accent5 13" xfId="18009" hidden="1" xr:uid="{00000000-0005-0000-0000-000046950000}"/>
    <cellStyle name="40% - Accent5 13" xfId="18402" hidden="1" xr:uid="{00000000-0005-0000-0000-000047950000}"/>
    <cellStyle name="40% - Accent5 13" xfId="18550" hidden="1" xr:uid="{00000000-0005-0000-0000-000048950000}"/>
    <cellStyle name="40% - Accent5 13" xfId="18888" hidden="1" xr:uid="{00000000-0005-0000-0000-000049950000}"/>
    <cellStyle name="40% - Accent5 13" xfId="19225" hidden="1" xr:uid="{00000000-0005-0000-0000-00004A950000}"/>
    <cellStyle name="40% - Accent5 13" xfId="13546" hidden="1" xr:uid="{00000000-0005-0000-0000-00004B950000}"/>
    <cellStyle name="40% - Accent5 13" xfId="7707" hidden="1" xr:uid="{00000000-0005-0000-0000-00004C950000}"/>
    <cellStyle name="40% - Accent5 13" xfId="5218" hidden="1" xr:uid="{00000000-0005-0000-0000-00004D950000}"/>
    <cellStyle name="40% - Accent5 13" xfId="4582" hidden="1" xr:uid="{00000000-0005-0000-0000-00004E950000}"/>
    <cellStyle name="40% - Accent5 13" xfId="3347" hidden="1" xr:uid="{00000000-0005-0000-0000-00004F950000}"/>
    <cellStyle name="40% - Accent5 13" xfId="2781" hidden="1" xr:uid="{00000000-0005-0000-0000-000050950000}"/>
    <cellStyle name="40% - Accent5 13" xfId="1626" hidden="1" xr:uid="{00000000-0005-0000-0000-000051950000}"/>
    <cellStyle name="40% - Accent5 13" xfId="522" hidden="1" xr:uid="{00000000-0005-0000-0000-000052950000}"/>
    <cellStyle name="40% - Accent5 13" xfId="19928" hidden="1" xr:uid="{00000000-0005-0000-0000-000053950000}"/>
    <cellStyle name="40% - Accent5 13" xfId="20043" hidden="1" xr:uid="{00000000-0005-0000-0000-000054950000}"/>
    <cellStyle name="40% - Accent5 13" xfId="20766" hidden="1" xr:uid="{00000000-0005-0000-0000-000055950000}"/>
    <cellStyle name="40% - Accent5 13" xfId="20939" hidden="1" xr:uid="{00000000-0005-0000-0000-000056950000}"/>
    <cellStyle name="40% - Accent5 13" xfId="21332" hidden="1" xr:uid="{00000000-0005-0000-0000-000057950000}"/>
    <cellStyle name="40% - Accent5 13" xfId="21480" hidden="1" xr:uid="{00000000-0005-0000-0000-000058950000}"/>
    <cellStyle name="40% - Accent5 13" xfId="21818" hidden="1" xr:uid="{00000000-0005-0000-0000-000059950000}"/>
    <cellStyle name="40% - Accent5 13" xfId="22155" hidden="1" xr:uid="{00000000-0005-0000-0000-00005A950000}"/>
    <cellStyle name="40% - Accent5 13" xfId="22720" hidden="1" xr:uid="{00000000-0005-0000-0000-00005B950000}"/>
    <cellStyle name="40% - Accent5 13" xfId="22835" hidden="1" xr:uid="{00000000-0005-0000-0000-00005C950000}"/>
    <cellStyle name="40% - Accent5 13" xfId="23558" hidden="1" xr:uid="{00000000-0005-0000-0000-00005D950000}"/>
    <cellStyle name="40% - Accent5 13" xfId="23731" hidden="1" xr:uid="{00000000-0005-0000-0000-00005E950000}"/>
    <cellStyle name="40% - Accent5 13" xfId="24124" hidden="1" xr:uid="{00000000-0005-0000-0000-00005F950000}"/>
    <cellStyle name="40% - Accent5 13" xfId="24272" hidden="1" xr:uid="{00000000-0005-0000-0000-000060950000}"/>
    <cellStyle name="40% - Accent5 13" xfId="24610" hidden="1" xr:uid="{00000000-0005-0000-0000-000061950000}"/>
    <cellStyle name="40% - Accent5 13" xfId="24947" hidden="1" xr:uid="{00000000-0005-0000-0000-000062950000}"/>
    <cellStyle name="40% - Accent5 13" xfId="25730" hidden="1" xr:uid="{00000000-0005-0000-0000-000063950000}"/>
    <cellStyle name="40% - Accent5 13" xfId="25913" hidden="1" xr:uid="{00000000-0005-0000-0000-000064950000}"/>
    <cellStyle name="40% - Accent5 13" xfId="27932" hidden="1" xr:uid="{00000000-0005-0000-0000-000065950000}"/>
    <cellStyle name="40% - Accent5 13" xfId="28296" hidden="1" xr:uid="{00000000-0005-0000-0000-000066950000}"/>
    <cellStyle name="40% - Accent5 13" xfId="29460" hidden="1" xr:uid="{00000000-0005-0000-0000-000067950000}"/>
    <cellStyle name="40% - Accent5 13" xfId="29916" hidden="1" xr:uid="{00000000-0005-0000-0000-000068950000}"/>
    <cellStyle name="40% - Accent5 13" xfId="30757" hidden="1" xr:uid="{00000000-0005-0000-0000-000069950000}"/>
    <cellStyle name="40% - Accent5 13" xfId="31770" hidden="1" xr:uid="{00000000-0005-0000-0000-00006A950000}"/>
    <cellStyle name="40% - Accent5 13" xfId="33179" hidden="1" xr:uid="{00000000-0005-0000-0000-00006B950000}"/>
    <cellStyle name="40% - Accent5 13" xfId="33294" hidden="1" xr:uid="{00000000-0005-0000-0000-00006C950000}"/>
    <cellStyle name="40% - Accent5 13" xfId="34017" hidden="1" xr:uid="{00000000-0005-0000-0000-00006D950000}"/>
    <cellStyle name="40% - Accent5 13" xfId="34190" hidden="1" xr:uid="{00000000-0005-0000-0000-00006E950000}"/>
    <cellStyle name="40% - Accent5 13" xfId="34583" hidden="1" xr:uid="{00000000-0005-0000-0000-00006F950000}"/>
    <cellStyle name="40% - Accent5 13" xfId="34731" hidden="1" xr:uid="{00000000-0005-0000-0000-000070950000}"/>
    <cellStyle name="40% - Accent5 13" xfId="35069" hidden="1" xr:uid="{00000000-0005-0000-0000-000071950000}"/>
    <cellStyle name="40% - Accent5 13" xfId="35406" hidden="1" xr:uid="{00000000-0005-0000-0000-000072950000}"/>
    <cellStyle name="40% - Accent5 13" xfId="35971" hidden="1" xr:uid="{00000000-0005-0000-0000-000073950000}"/>
    <cellStyle name="40% - Accent5 13" xfId="36086" hidden="1" xr:uid="{00000000-0005-0000-0000-000074950000}"/>
    <cellStyle name="40% - Accent5 13" xfId="36809" hidden="1" xr:uid="{00000000-0005-0000-0000-000075950000}"/>
    <cellStyle name="40% - Accent5 13" xfId="36982" hidden="1" xr:uid="{00000000-0005-0000-0000-000076950000}"/>
    <cellStyle name="40% - Accent5 13" xfId="37375" hidden="1" xr:uid="{00000000-0005-0000-0000-000077950000}"/>
    <cellStyle name="40% - Accent5 13" xfId="37523" hidden="1" xr:uid="{00000000-0005-0000-0000-000078950000}"/>
    <cellStyle name="40% - Accent5 13" xfId="37861" hidden="1" xr:uid="{00000000-0005-0000-0000-000079950000}"/>
    <cellStyle name="40% - Accent5 13" xfId="38198" hidden="1" xr:uid="{00000000-0005-0000-0000-00007A950000}"/>
    <cellStyle name="40% - Accent5 13" xfId="32411" hidden="1" xr:uid="{00000000-0005-0000-0000-00007B950000}"/>
    <cellStyle name="40% - Accent5 13" xfId="32039" hidden="1" xr:uid="{00000000-0005-0000-0000-00007C950000}"/>
    <cellStyle name="40% - Accent5 13" xfId="29887" hidden="1" xr:uid="{00000000-0005-0000-0000-00007D950000}"/>
    <cellStyle name="40% - Accent5 13" xfId="29355" hidden="1" xr:uid="{00000000-0005-0000-0000-00007E950000}"/>
    <cellStyle name="40% - Accent5 13" xfId="28242" hidden="1" xr:uid="{00000000-0005-0000-0000-00007F950000}"/>
    <cellStyle name="40% - Accent5 13" xfId="27774" hidden="1" xr:uid="{00000000-0005-0000-0000-000080950000}"/>
    <cellStyle name="40% - Accent5 13" xfId="26582" hidden="1" xr:uid="{00000000-0005-0000-0000-000081950000}"/>
    <cellStyle name="40% - Accent5 13" xfId="25538" hidden="1" xr:uid="{00000000-0005-0000-0000-000082950000}"/>
    <cellStyle name="40% - Accent5 13" xfId="39334" hidden="1" xr:uid="{00000000-0005-0000-0000-000083950000}"/>
    <cellStyle name="40% - Accent5 13" xfId="39449" hidden="1" xr:uid="{00000000-0005-0000-0000-000084950000}"/>
    <cellStyle name="40% - Accent5 13" xfId="40172" hidden="1" xr:uid="{00000000-0005-0000-0000-000085950000}"/>
    <cellStyle name="40% - Accent5 13" xfId="40345" hidden="1" xr:uid="{00000000-0005-0000-0000-000086950000}"/>
    <cellStyle name="40% - Accent5 13" xfId="40738" hidden="1" xr:uid="{00000000-0005-0000-0000-000087950000}"/>
    <cellStyle name="40% - Accent5 13" xfId="40886" hidden="1" xr:uid="{00000000-0005-0000-0000-000088950000}"/>
    <cellStyle name="40% - Accent5 13" xfId="41224" hidden="1" xr:uid="{00000000-0005-0000-0000-000089950000}"/>
    <cellStyle name="40% - Accent5 13" xfId="41561" hidden="1" xr:uid="{00000000-0005-0000-0000-00008A950000}"/>
    <cellStyle name="40% - Accent5 13" xfId="42126" hidden="1" xr:uid="{00000000-0005-0000-0000-00008B950000}"/>
    <cellStyle name="40% - Accent5 13" xfId="42241" hidden="1" xr:uid="{00000000-0005-0000-0000-00008C950000}"/>
    <cellStyle name="40% - Accent5 13" xfId="42964" hidden="1" xr:uid="{00000000-0005-0000-0000-00008D950000}"/>
    <cellStyle name="40% - Accent5 13" xfId="43137" hidden="1" xr:uid="{00000000-0005-0000-0000-00008E950000}"/>
    <cellStyle name="40% - Accent5 13" xfId="43530" hidden="1" xr:uid="{00000000-0005-0000-0000-00008F950000}"/>
    <cellStyle name="40% - Accent5 13" xfId="43678" hidden="1" xr:uid="{00000000-0005-0000-0000-000090950000}"/>
    <cellStyle name="40% - Accent5 13" xfId="44016" hidden="1" xr:uid="{00000000-0005-0000-0000-000091950000}"/>
    <cellStyle name="40% - Accent5 13" xfId="44353" hidden="1" xr:uid="{00000000-0005-0000-0000-000092950000}"/>
    <cellStyle name="40% - Accent5 13" xfId="38674" hidden="1" xr:uid="{00000000-0005-0000-0000-000093950000}"/>
    <cellStyle name="40% - Accent5 13" xfId="32835" hidden="1" xr:uid="{00000000-0005-0000-0000-000094950000}"/>
    <cellStyle name="40% - Accent5 13" xfId="30346" hidden="1" xr:uid="{00000000-0005-0000-0000-000095950000}"/>
    <cellStyle name="40% - Accent5 13" xfId="29710" hidden="1" xr:uid="{00000000-0005-0000-0000-000096950000}"/>
    <cellStyle name="40% - Accent5 13" xfId="28475" hidden="1" xr:uid="{00000000-0005-0000-0000-000097950000}"/>
    <cellStyle name="40% - Accent5 13" xfId="27909" hidden="1" xr:uid="{00000000-0005-0000-0000-000098950000}"/>
    <cellStyle name="40% - Accent5 13" xfId="26754" hidden="1" xr:uid="{00000000-0005-0000-0000-000099950000}"/>
    <cellStyle name="40% - Accent5 13" xfId="25650" hidden="1" xr:uid="{00000000-0005-0000-0000-00009A950000}"/>
    <cellStyle name="40% - Accent5 13" xfId="45056" hidden="1" xr:uid="{00000000-0005-0000-0000-00009B950000}"/>
    <cellStyle name="40% - Accent5 13" xfId="45171" hidden="1" xr:uid="{00000000-0005-0000-0000-00009C950000}"/>
    <cellStyle name="40% - Accent5 13" xfId="45894" hidden="1" xr:uid="{00000000-0005-0000-0000-00009D950000}"/>
    <cellStyle name="40% - Accent5 13" xfId="46067" hidden="1" xr:uid="{00000000-0005-0000-0000-00009E950000}"/>
    <cellStyle name="40% - Accent5 13" xfId="46460" hidden="1" xr:uid="{00000000-0005-0000-0000-00009F950000}"/>
    <cellStyle name="40% - Accent5 13" xfId="46608" hidden="1" xr:uid="{00000000-0005-0000-0000-0000A0950000}"/>
    <cellStyle name="40% - Accent5 13" xfId="46946" hidden="1" xr:uid="{00000000-0005-0000-0000-0000A1950000}"/>
    <cellStyle name="40% - Accent5 13" xfId="47283" hidden="1" xr:uid="{00000000-0005-0000-0000-0000A2950000}"/>
    <cellStyle name="40% - Accent5 13" xfId="47848" hidden="1" xr:uid="{00000000-0005-0000-0000-0000A3950000}"/>
    <cellStyle name="40% - Accent5 13" xfId="47963" hidden="1" xr:uid="{00000000-0005-0000-0000-0000A4950000}"/>
    <cellStyle name="40% - Accent5 13" xfId="48686" hidden="1" xr:uid="{00000000-0005-0000-0000-0000A5950000}"/>
    <cellStyle name="40% - Accent5 13" xfId="48859" hidden="1" xr:uid="{00000000-0005-0000-0000-0000A6950000}"/>
    <cellStyle name="40% - Accent5 13" xfId="49252" hidden="1" xr:uid="{00000000-0005-0000-0000-0000A7950000}"/>
    <cellStyle name="40% - Accent5 13" xfId="49400" hidden="1" xr:uid="{00000000-0005-0000-0000-0000A8950000}"/>
    <cellStyle name="40% - Accent5 13" xfId="49738" hidden="1" xr:uid="{00000000-0005-0000-0000-0000A9950000}"/>
    <cellStyle name="40% - Accent5 13" xfId="50075" hidden="1" xr:uid="{00000000-0005-0000-0000-0000AA950000}"/>
    <cellStyle name="40% - Accent5 3 2 3 2" xfId="687" hidden="1" xr:uid="{00000000-0005-0000-0000-0000AB950000}"/>
    <cellStyle name="40% - Accent5 3 2 3 2" xfId="871" hidden="1" xr:uid="{00000000-0005-0000-0000-0000AC950000}"/>
    <cellStyle name="40% - Accent5 3 2 3 2" xfId="2889" hidden="1" xr:uid="{00000000-0005-0000-0000-0000AD950000}"/>
    <cellStyle name="40% - Accent5 3 2 3 2" xfId="3253" hidden="1" xr:uid="{00000000-0005-0000-0000-0000AE950000}"/>
    <cellStyle name="40% - Accent5 3 2 3 2" xfId="4417" hidden="1" xr:uid="{00000000-0005-0000-0000-0000AF950000}"/>
    <cellStyle name="40% - Accent5 3 2 3 2" xfId="4873" hidden="1" xr:uid="{00000000-0005-0000-0000-0000B0950000}"/>
    <cellStyle name="40% - Accent5 3 2 3 2" xfId="5715" hidden="1" xr:uid="{00000000-0005-0000-0000-0000B1950000}"/>
    <cellStyle name="40% - Accent5 3 2 3 2" xfId="6727" hidden="1" xr:uid="{00000000-0005-0000-0000-0000B2950000}"/>
    <cellStyle name="40% - Accent5 3 2 3 2" xfId="8136" hidden="1" xr:uid="{00000000-0005-0000-0000-0000B3950000}"/>
    <cellStyle name="40% - Accent5 3 2 3 2" xfId="8251" hidden="1" xr:uid="{00000000-0005-0000-0000-0000B4950000}"/>
    <cellStyle name="40% - Accent5 3 2 3 2" xfId="8974" hidden="1" xr:uid="{00000000-0005-0000-0000-0000B5950000}"/>
    <cellStyle name="40% - Accent5 3 2 3 2" xfId="9147" hidden="1" xr:uid="{00000000-0005-0000-0000-0000B6950000}"/>
    <cellStyle name="40% - Accent5 3 2 3 2" xfId="9540" hidden="1" xr:uid="{00000000-0005-0000-0000-0000B7950000}"/>
    <cellStyle name="40% - Accent5 3 2 3 2" xfId="9688" hidden="1" xr:uid="{00000000-0005-0000-0000-0000B8950000}"/>
    <cellStyle name="40% - Accent5 3 2 3 2" xfId="10026" hidden="1" xr:uid="{00000000-0005-0000-0000-0000B9950000}"/>
    <cellStyle name="40% - Accent5 3 2 3 2" xfId="10363" hidden="1" xr:uid="{00000000-0005-0000-0000-0000BA950000}"/>
    <cellStyle name="40% - Accent5 3 2 3 2" xfId="10928" hidden="1" xr:uid="{00000000-0005-0000-0000-0000BB950000}"/>
    <cellStyle name="40% - Accent5 3 2 3 2" xfId="11043" hidden="1" xr:uid="{00000000-0005-0000-0000-0000BC950000}"/>
    <cellStyle name="40% - Accent5 3 2 3 2" xfId="11766" hidden="1" xr:uid="{00000000-0005-0000-0000-0000BD950000}"/>
    <cellStyle name="40% - Accent5 3 2 3 2" xfId="11939" hidden="1" xr:uid="{00000000-0005-0000-0000-0000BE950000}"/>
    <cellStyle name="40% - Accent5 3 2 3 2" xfId="12332" hidden="1" xr:uid="{00000000-0005-0000-0000-0000BF950000}"/>
    <cellStyle name="40% - Accent5 3 2 3 2" xfId="12480" hidden="1" xr:uid="{00000000-0005-0000-0000-0000C0950000}"/>
    <cellStyle name="40% - Accent5 3 2 3 2" xfId="12818" hidden="1" xr:uid="{00000000-0005-0000-0000-0000C1950000}"/>
    <cellStyle name="40% - Accent5 3 2 3 2" xfId="13155" hidden="1" xr:uid="{00000000-0005-0000-0000-0000C2950000}"/>
    <cellStyle name="40% - Accent5 3 2 3 2" xfId="7196" hidden="1" xr:uid="{00000000-0005-0000-0000-0000C3950000}"/>
    <cellStyle name="40% - Accent5 3 2 3 2" xfId="6826" hidden="1" xr:uid="{00000000-0005-0000-0000-0000C4950000}"/>
    <cellStyle name="40% - Accent5 3 2 3 2" xfId="4673" hidden="1" xr:uid="{00000000-0005-0000-0000-0000C5950000}"/>
    <cellStyle name="40% - Accent5 3 2 3 2" xfId="4141" hidden="1" xr:uid="{00000000-0005-0000-0000-0000C6950000}"/>
    <cellStyle name="40% - Accent5 3 2 3 2" xfId="3025" hidden="1" xr:uid="{00000000-0005-0000-0000-0000C7950000}"/>
    <cellStyle name="40% - Accent5 3 2 3 2" xfId="2559" hidden="1" xr:uid="{00000000-0005-0000-0000-0000C8950000}"/>
    <cellStyle name="40% - Accent5 3 2 3 2" xfId="1357" hidden="1" xr:uid="{00000000-0005-0000-0000-0000C9950000}"/>
    <cellStyle name="40% - Accent5 3 2 3 2" xfId="280" hidden="1" xr:uid="{00000000-0005-0000-0000-0000CA950000}"/>
    <cellStyle name="40% - Accent5 3 2 3 2" xfId="14291" hidden="1" xr:uid="{00000000-0005-0000-0000-0000CB950000}"/>
    <cellStyle name="40% - Accent5 3 2 3 2" xfId="14406" hidden="1" xr:uid="{00000000-0005-0000-0000-0000CC950000}"/>
    <cellStyle name="40% - Accent5 3 2 3 2" xfId="15129" hidden="1" xr:uid="{00000000-0005-0000-0000-0000CD950000}"/>
    <cellStyle name="40% - Accent5 3 2 3 2" xfId="15302" hidden="1" xr:uid="{00000000-0005-0000-0000-0000CE950000}"/>
    <cellStyle name="40% - Accent5 3 2 3 2" xfId="15695" hidden="1" xr:uid="{00000000-0005-0000-0000-0000CF950000}"/>
    <cellStyle name="40% - Accent5 3 2 3 2" xfId="15843" hidden="1" xr:uid="{00000000-0005-0000-0000-0000D0950000}"/>
    <cellStyle name="40% - Accent5 3 2 3 2" xfId="16181" hidden="1" xr:uid="{00000000-0005-0000-0000-0000D1950000}"/>
    <cellStyle name="40% - Accent5 3 2 3 2" xfId="16518" hidden="1" xr:uid="{00000000-0005-0000-0000-0000D2950000}"/>
    <cellStyle name="40% - Accent5 3 2 3 2" xfId="17083" hidden="1" xr:uid="{00000000-0005-0000-0000-0000D3950000}"/>
    <cellStyle name="40% - Accent5 3 2 3 2" xfId="17198" hidden="1" xr:uid="{00000000-0005-0000-0000-0000D4950000}"/>
    <cellStyle name="40% - Accent5 3 2 3 2" xfId="17921" hidden="1" xr:uid="{00000000-0005-0000-0000-0000D5950000}"/>
    <cellStyle name="40% - Accent5 3 2 3 2" xfId="18094" hidden="1" xr:uid="{00000000-0005-0000-0000-0000D6950000}"/>
    <cellStyle name="40% - Accent5 3 2 3 2" xfId="18487" hidden="1" xr:uid="{00000000-0005-0000-0000-0000D7950000}"/>
    <cellStyle name="40% - Accent5 3 2 3 2" xfId="18635" hidden="1" xr:uid="{00000000-0005-0000-0000-0000D8950000}"/>
    <cellStyle name="40% - Accent5 3 2 3 2" xfId="18973" hidden="1" xr:uid="{00000000-0005-0000-0000-0000D9950000}"/>
    <cellStyle name="40% - Accent5 3 2 3 2" xfId="19310" hidden="1" xr:uid="{00000000-0005-0000-0000-0000DA950000}"/>
    <cellStyle name="40% - Accent5 3 2 3 2" xfId="13459" hidden="1" xr:uid="{00000000-0005-0000-0000-0000DB950000}"/>
    <cellStyle name="40% - Accent5 3 2 3 2" xfId="7622" hidden="1" xr:uid="{00000000-0005-0000-0000-0000DC950000}"/>
    <cellStyle name="40% - Accent5 3 2 3 2" xfId="5119" hidden="1" xr:uid="{00000000-0005-0000-0000-0000DD950000}"/>
    <cellStyle name="40% - Accent5 3 2 3 2" xfId="4477" hidden="1" xr:uid="{00000000-0005-0000-0000-0000DE950000}"/>
    <cellStyle name="40% - Accent5 3 2 3 2" xfId="3260" hidden="1" xr:uid="{00000000-0005-0000-0000-0000DF950000}"/>
    <cellStyle name="40% - Accent5 3 2 3 2" xfId="2690" hidden="1" xr:uid="{00000000-0005-0000-0000-0000E0950000}"/>
    <cellStyle name="40% - Accent5 3 2 3 2" xfId="1527" hidden="1" xr:uid="{00000000-0005-0000-0000-0000E1950000}"/>
    <cellStyle name="40% - Accent5 3 2 3 2" xfId="426" hidden="1" xr:uid="{00000000-0005-0000-0000-0000E2950000}"/>
    <cellStyle name="40% - Accent5 3 2 3 2" xfId="20013" hidden="1" xr:uid="{00000000-0005-0000-0000-0000E3950000}"/>
    <cellStyle name="40% - Accent5 3 2 3 2" xfId="20128" hidden="1" xr:uid="{00000000-0005-0000-0000-0000E4950000}"/>
    <cellStyle name="40% - Accent5 3 2 3 2" xfId="20851" hidden="1" xr:uid="{00000000-0005-0000-0000-0000E5950000}"/>
    <cellStyle name="40% - Accent5 3 2 3 2" xfId="21024" hidden="1" xr:uid="{00000000-0005-0000-0000-0000E6950000}"/>
    <cellStyle name="40% - Accent5 3 2 3 2" xfId="21417" hidden="1" xr:uid="{00000000-0005-0000-0000-0000E7950000}"/>
    <cellStyle name="40% - Accent5 3 2 3 2" xfId="21565" hidden="1" xr:uid="{00000000-0005-0000-0000-0000E8950000}"/>
    <cellStyle name="40% - Accent5 3 2 3 2" xfId="21903" hidden="1" xr:uid="{00000000-0005-0000-0000-0000E9950000}"/>
    <cellStyle name="40% - Accent5 3 2 3 2" xfId="22240" hidden="1" xr:uid="{00000000-0005-0000-0000-0000EA950000}"/>
    <cellStyle name="40% - Accent5 3 2 3 2" xfId="22805" hidden="1" xr:uid="{00000000-0005-0000-0000-0000EB950000}"/>
    <cellStyle name="40% - Accent5 3 2 3 2" xfId="22920" hidden="1" xr:uid="{00000000-0005-0000-0000-0000EC950000}"/>
    <cellStyle name="40% - Accent5 3 2 3 2" xfId="23643" hidden="1" xr:uid="{00000000-0005-0000-0000-0000ED950000}"/>
    <cellStyle name="40% - Accent5 3 2 3 2" xfId="23816" hidden="1" xr:uid="{00000000-0005-0000-0000-0000EE950000}"/>
    <cellStyle name="40% - Accent5 3 2 3 2" xfId="24209" hidden="1" xr:uid="{00000000-0005-0000-0000-0000EF950000}"/>
    <cellStyle name="40% - Accent5 3 2 3 2" xfId="24357" hidden="1" xr:uid="{00000000-0005-0000-0000-0000F0950000}"/>
    <cellStyle name="40% - Accent5 3 2 3 2" xfId="24695" hidden="1" xr:uid="{00000000-0005-0000-0000-0000F1950000}"/>
    <cellStyle name="40% - Accent5 3 2 3 2" xfId="25032" hidden="1" xr:uid="{00000000-0005-0000-0000-0000F2950000}"/>
    <cellStyle name="40% - Accent5 3 2 3 2" xfId="25815" hidden="1" xr:uid="{00000000-0005-0000-0000-0000F3950000}"/>
    <cellStyle name="40% - Accent5 3 2 3 2" xfId="25999" hidden="1" xr:uid="{00000000-0005-0000-0000-0000F4950000}"/>
    <cellStyle name="40% - Accent5 3 2 3 2" xfId="28017" hidden="1" xr:uid="{00000000-0005-0000-0000-0000F5950000}"/>
    <cellStyle name="40% - Accent5 3 2 3 2" xfId="28381" hidden="1" xr:uid="{00000000-0005-0000-0000-0000F6950000}"/>
    <cellStyle name="40% - Accent5 3 2 3 2" xfId="29545" hidden="1" xr:uid="{00000000-0005-0000-0000-0000F7950000}"/>
    <cellStyle name="40% - Accent5 3 2 3 2" xfId="30001" hidden="1" xr:uid="{00000000-0005-0000-0000-0000F8950000}"/>
    <cellStyle name="40% - Accent5 3 2 3 2" xfId="30843" hidden="1" xr:uid="{00000000-0005-0000-0000-0000F9950000}"/>
    <cellStyle name="40% - Accent5 3 2 3 2" xfId="31855" hidden="1" xr:uid="{00000000-0005-0000-0000-0000FA950000}"/>
    <cellStyle name="40% - Accent5 3 2 3 2" xfId="33264" hidden="1" xr:uid="{00000000-0005-0000-0000-0000FB950000}"/>
    <cellStyle name="40% - Accent5 3 2 3 2" xfId="33379" hidden="1" xr:uid="{00000000-0005-0000-0000-0000FC950000}"/>
    <cellStyle name="40% - Accent5 3 2 3 2" xfId="34102" hidden="1" xr:uid="{00000000-0005-0000-0000-0000FD950000}"/>
    <cellStyle name="40% - Accent5 3 2 3 2" xfId="34275" hidden="1" xr:uid="{00000000-0005-0000-0000-0000FE950000}"/>
    <cellStyle name="40% - Accent5 3 2 3 2" xfId="34668" hidden="1" xr:uid="{00000000-0005-0000-0000-0000FF950000}"/>
    <cellStyle name="40% - Accent5 3 2 3 2" xfId="34816" hidden="1" xr:uid="{00000000-0005-0000-0000-000000960000}"/>
    <cellStyle name="40% - Accent5 3 2 3 2" xfId="35154" hidden="1" xr:uid="{00000000-0005-0000-0000-000001960000}"/>
    <cellStyle name="40% - Accent5 3 2 3 2" xfId="35491" hidden="1" xr:uid="{00000000-0005-0000-0000-000002960000}"/>
    <cellStyle name="40% - Accent5 3 2 3 2" xfId="36056" hidden="1" xr:uid="{00000000-0005-0000-0000-000003960000}"/>
    <cellStyle name="40% - Accent5 3 2 3 2" xfId="36171" hidden="1" xr:uid="{00000000-0005-0000-0000-000004960000}"/>
    <cellStyle name="40% - Accent5 3 2 3 2" xfId="36894" hidden="1" xr:uid="{00000000-0005-0000-0000-000005960000}"/>
    <cellStyle name="40% - Accent5 3 2 3 2" xfId="37067" hidden="1" xr:uid="{00000000-0005-0000-0000-000006960000}"/>
    <cellStyle name="40% - Accent5 3 2 3 2" xfId="37460" hidden="1" xr:uid="{00000000-0005-0000-0000-000007960000}"/>
    <cellStyle name="40% - Accent5 3 2 3 2" xfId="37608" hidden="1" xr:uid="{00000000-0005-0000-0000-000008960000}"/>
    <cellStyle name="40% - Accent5 3 2 3 2" xfId="37946" hidden="1" xr:uid="{00000000-0005-0000-0000-000009960000}"/>
    <cellStyle name="40% - Accent5 3 2 3 2" xfId="38283" hidden="1" xr:uid="{00000000-0005-0000-0000-00000A960000}"/>
    <cellStyle name="40% - Accent5 3 2 3 2" xfId="32324" hidden="1" xr:uid="{00000000-0005-0000-0000-00000B960000}"/>
    <cellStyle name="40% - Accent5 3 2 3 2" xfId="31954" hidden="1" xr:uid="{00000000-0005-0000-0000-00000C960000}"/>
    <cellStyle name="40% - Accent5 3 2 3 2" xfId="29801" hidden="1" xr:uid="{00000000-0005-0000-0000-00000D960000}"/>
    <cellStyle name="40% - Accent5 3 2 3 2" xfId="29269" hidden="1" xr:uid="{00000000-0005-0000-0000-00000E960000}"/>
    <cellStyle name="40% - Accent5 3 2 3 2" xfId="28153" hidden="1" xr:uid="{00000000-0005-0000-0000-00000F960000}"/>
    <cellStyle name="40% - Accent5 3 2 3 2" xfId="27687" hidden="1" xr:uid="{00000000-0005-0000-0000-000010960000}"/>
    <cellStyle name="40% - Accent5 3 2 3 2" xfId="26485" hidden="1" xr:uid="{00000000-0005-0000-0000-000011960000}"/>
    <cellStyle name="40% - Accent5 3 2 3 2" xfId="25408" hidden="1" xr:uid="{00000000-0005-0000-0000-000012960000}"/>
    <cellStyle name="40% - Accent5 3 2 3 2" xfId="39419" hidden="1" xr:uid="{00000000-0005-0000-0000-000013960000}"/>
    <cellStyle name="40% - Accent5 3 2 3 2" xfId="39534" hidden="1" xr:uid="{00000000-0005-0000-0000-000014960000}"/>
    <cellStyle name="40% - Accent5 3 2 3 2" xfId="40257" hidden="1" xr:uid="{00000000-0005-0000-0000-000015960000}"/>
    <cellStyle name="40% - Accent5 3 2 3 2" xfId="40430" hidden="1" xr:uid="{00000000-0005-0000-0000-000016960000}"/>
    <cellStyle name="40% - Accent5 3 2 3 2" xfId="40823" hidden="1" xr:uid="{00000000-0005-0000-0000-000017960000}"/>
    <cellStyle name="40% - Accent5 3 2 3 2" xfId="40971" hidden="1" xr:uid="{00000000-0005-0000-0000-000018960000}"/>
    <cellStyle name="40% - Accent5 3 2 3 2" xfId="41309" hidden="1" xr:uid="{00000000-0005-0000-0000-000019960000}"/>
    <cellStyle name="40% - Accent5 3 2 3 2" xfId="41646" hidden="1" xr:uid="{00000000-0005-0000-0000-00001A960000}"/>
    <cellStyle name="40% - Accent5 3 2 3 2" xfId="42211" hidden="1" xr:uid="{00000000-0005-0000-0000-00001B960000}"/>
    <cellStyle name="40% - Accent5 3 2 3 2" xfId="42326" hidden="1" xr:uid="{00000000-0005-0000-0000-00001C960000}"/>
    <cellStyle name="40% - Accent5 3 2 3 2" xfId="43049" hidden="1" xr:uid="{00000000-0005-0000-0000-00001D960000}"/>
    <cellStyle name="40% - Accent5 3 2 3 2" xfId="43222" hidden="1" xr:uid="{00000000-0005-0000-0000-00001E960000}"/>
    <cellStyle name="40% - Accent5 3 2 3 2" xfId="43615" hidden="1" xr:uid="{00000000-0005-0000-0000-00001F960000}"/>
    <cellStyle name="40% - Accent5 3 2 3 2" xfId="43763" hidden="1" xr:uid="{00000000-0005-0000-0000-000020960000}"/>
    <cellStyle name="40% - Accent5 3 2 3 2" xfId="44101" hidden="1" xr:uid="{00000000-0005-0000-0000-000021960000}"/>
    <cellStyle name="40% - Accent5 3 2 3 2" xfId="44438" hidden="1" xr:uid="{00000000-0005-0000-0000-000022960000}"/>
    <cellStyle name="40% - Accent5 3 2 3 2" xfId="38587" hidden="1" xr:uid="{00000000-0005-0000-0000-000023960000}"/>
    <cellStyle name="40% - Accent5 3 2 3 2" xfId="32750" hidden="1" xr:uid="{00000000-0005-0000-0000-000024960000}"/>
    <cellStyle name="40% - Accent5 3 2 3 2" xfId="30247" hidden="1" xr:uid="{00000000-0005-0000-0000-000025960000}"/>
    <cellStyle name="40% - Accent5 3 2 3 2" xfId="29605" hidden="1" xr:uid="{00000000-0005-0000-0000-000026960000}"/>
    <cellStyle name="40% - Accent5 3 2 3 2" xfId="28388" hidden="1" xr:uid="{00000000-0005-0000-0000-000027960000}"/>
    <cellStyle name="40% - Accent5 3 2 3 2" xfId="27818" hidden="1" xr:uid="{00000000-0005-0000-0000-000028960000}"/>
    <cellStyle name="40% - Accent5 3 2 3 2" xfId="26655" hidden="1" xr:uid="{00000000-0005-0000-0000-000029960000}"/>
    <cellStyle name="40% - Accent5 3 2 3 2" xfId="25554" hidden="1" xr:uid="{00000000-0005-0000-0000-00002A960000}"/>
    <cellStyle name="40% - Accent5 3 2 3 2" xfId="45141" hidden="1" xr:uid="{00000000-0005-0000-0000-00002B960000}"/>
    <cellStyle name="40% - Accent5 3 2 3 2" xfId="45256" hidden="1" xr:uid="{00000000-0005-0000-0000-00002C960000}"/>
    <cellStyle name="40% - Accent5 3 2 3 2" xfId="45979" hidden="1" xr:uid="{00000000-0005-0000-0000-00002D960000}"/>
    <cellStyle name="40% - Accent5 3 2 3 2" xfId="46152" hidden="1" xr:uid="{00000000-0005-0000-0000-00002E960000}"/>
    <cellStyle name="40% - Accent5 3 2 3 2" xfId="46545" hidden="1" xr:uid="{00000000-0005-0000-0000-00002F960000}"/>
    <cellStyle name="40% - Accent5 3 2 3 2" xfId="46693" hidden="1" xr:uid="{00000000-0005-0000-0000-000030960000}"/>
    <cellStyle name="40% - Accent5 3 2 3 2" xfId="47031" hidden="1" xr:uid="{00000000-0005-0000-0000-000031960000}"/>
    <cellStyle name="40% - Accent5 3 2 3 2" xfId="47368" hidden="1" xr:uid="{00000000-0005-0000-0000-000032960000}"/>
    <cellStyle name="40% - Accent5 3 2 3 2" xfId="47933" hidden="1" xr:uid="{00000000-0005-0000-0000-000033960000}"/>
    <cellStyle name="40% - Accent5 3 2 3 2" xfId="48048" hidden="1" xr:uid="{00000000-0005-0000-0000-000034960000}"/>
    <cellStyle name="40% - Accent5 3 2 3 2" xfId="48771" hidden="1" xr:uid="{00000000-0005-0000-0000-000035960000}"/>
    <cellStyle name="40% - Accent5 3 2 3 2" xfId="48944" hidden="1" xr:uid="{00000000-0005-0000-0000-000036960000}"/>
    <cellStyle name="40% - Accent5 3 2 3 2" xfId="49337" hidden="1" xr:uid="{00000000-0005-0000-0000-000037960000}"/>
    <cellStyle name="40% - Accent5 3 2 3 2" xfId="49485" hidden="1" xr:uid="{00000000-0005-0000-0000-000038960000}"/>
    <cellStyle name="40% - Accent5 3 2 3 2" xfId="49823" hidden="1" xr:uid="{00000000-0005-0000-0000-000039960000}"/>
    <cellStyle name="40% - Accent5 3 2 3 2" xfId="50160" hidden="1" xr:uid="{00000000-0005-0000-0000-00003A960000}"/>
    <cellStyle name="40% - Accent5 3 2 4 2" xfId="658" hidden="1" xr:uid="{00000000-0005-0000-0000-00003B960000}"/>
    <cellStyle name="40% - Accent5 3 2 4 2" xfId="842" hidden="1" xr:uid="{00000000-0005-0000-0000-00003C960000}"/>
    <cellStyle name="40% - Accent5 3 2 4 2" xfId="2860" hidden="1" xr:uid="{00000000-0005-0000-0000-00003D960000}"/>
    <cellStyle name="40% - Accent5 3 2 4 2" xfId="3224" hidden="1" xr:uid="{00000000-0005-0000-0000-00003E960000}"/>
    <cellStyle name="40% - Accent5 3 2 4 2" xfId="4388" hidden="1" xr:uid="{00000000-0005-0000-0000-00003F960000}"/>
    <cellStyle name="40% - Accent5 3 2 4 2" xfId="4844" hidden="1" xr:uid="{00000000-0005-0000-0000-000040960000}"/>
    <cellStyle name="40% - Accent5 3 2 4 2" xfId="5686" hidden="1" xr:uid="{00000000-0005-0000-0000-000041960000}"/>
    <cellStyle name="40% - Accent5 3 2 4 2" xfId="6698" hidden="1" xr:uid="{00000000-0005-0000-0000-000042960000}"/>
    <cellStyle name="40% - Accent5 3 2 4 2" xfId="8107" hidden="1" xr:uid="{00000000-0005-0000-0000-000043960000}"/>
    <cellStyle name="40% - Accent5 3 2 4 2" xfId="8222" hidden="1" xr:uid="{00000000-0005-0000-0000-000044960000}"/>
    <cellStyle name="40% - Accent5 3 2 4 2" xfId="8945" hidden="1" xr:uid="{00000000-0005-0000-0000-000045960000}"/>
    <cellStyle name="40% - Accent5 3 2 4 2" xfId="9118" hidden="1" xr:uid="{00000000-0005-0000-0000-000046960000}"/>
    <cellStyle name="40% - Accent5 3 2 4 2" xfId="9511" hidden="1" xr:uid="{00000000-0005-0000-0000-000047960000}"/>
    <cellStyle name="40% - Accent5 3 2 4 2" xfId="9659" hidden="1" xr:uid="{00000000-0005-0000-0000-000048960000}"/>
    <cellStyle name="40% - Accent5 3 2 4 2" xfId="9997" hidden="1" xr:uid="{00000000-0005-0000-0000-000049960000}"/>
    <cellStyle name="40% - Accent5 3 2 4 2" xfId="10334" hidden="1" xr:uid="{00000000-0005-0000-0000-00004A960000}"/>
    <cellStyle name="40% - Accent5 3 2 4 2" xfId="10899" hidden="1" xr:uid="{00000000-0005-0000-0000-00004B960000}"/>
    <cellStyle name="40% - Accent5 3 2 4 2" xfId="11014" hidden="1" xr:uid="{00000000-0005-0000-0000-00004C960000}"/>
    <cellStyle name="40% - Accent5 3 2 4 2" xfId="11737" hidden="1" xr:uid="{00000000-0005-0000-0000-00004D960000}"/>
    <cellStyle name="40% - Accent5 3 2 4 2" xfId="11910" hidden="1" xr:uid="{00000000-0005-0000-0000-00004E960000}"/>
    <cellStyle name="40% - Accent5 3 2 4 2" xfId="12303" hidden="1" xr:uid="{00000000-0005-0000-0000-00004F960000}"/>
    <cellStyle name="40% - Accent5 3 2 4 2" xfId="12451" hidden="1" xr:uid="{00000000-0005-0000-0000-000050960000}"/>
    <cellStyle name="40% - Accent5 3 2 4 2" xfId="12789" hidden="1" xr:uid="{00000000-0005-0000-0000-000051960000}"/>
    <cellStyle name="40% - Accent5 3 2 4 2" xfId="13126" hidden="1" xr:uid="{00000000-0005-0000-0000-000052960000}"/>
    <cellStyle name="40% - Accent5 3 2 4 2" xfId="7226" hidden="1" xr:uid="{00000000-0005-0000-0000-000053960000}"/>
    <cellStyle name="40% - Accent5 3 2 4 2" xfId="6855" hidden="1" xr:uid="{00000000-0005-0000-0000-000054960000}"/>
    <cellStyle name="40% - Accent5 3 2 4 2" xfId="4702" hidden="1" xr:uid="{00000000-0005-0000-0000-000055960000}"/>
    <cellStyle name="40% - Accent5 3 2 4 2" xfId="4170" hidden="1" xr:uid="{00000000-0005-0000-0000-000056960000}"/>
    <cellStyle name="40% - Accent5 3 2 4 2" xfId="3056" hidden="1" xr:uid="{00000000-0005-0000-0000-000057960000}"/>
    <cellStyle name="40% - Accent5 3 2 4 2" xfId="2589" hidden="1" xr:uid="{00000000-0005-0000-0000-000058960000}"/>
    <cellStyle name="40% - Accent5 3 2 4 2" xfId="1388" hidden="1" xr:uid="{00000000-0005-0000-0000-000059960000}"/>
    <cellStyle name="40% - Accent5 3 2 4 2" xfId="328" hidden="1" xr:uid="{00000000-0005-0000-0000-00005A960000}"/>
    <cellStyle name="40% - Accent5 3 2 4 2" xfId="14262" hidden="1" xr:uid="{00000000-0005-0000-0000-00005B960000}"/>
    <cellStyle name="40% - Accent5 3 2 4 2" xfId="14377" hidden="1" xr:uid="{00000000-0005-0000-0000-00005C960000}"/>
    <cellStyle name="40% - Accent5 3 2 4 2" xfId="15100" hidden="1" xr:uid="{00000000-0005-0000-0000-00005D960000}"/>
    <cellStyle name="40% - Accent5 3 2 4 2" xfId="15273" hidden="1" xr:uid="{00000000-0005-0000-0000-00005E960000}"/>
    <cellStyle name="40% - Accent5 3 2 4 2" xfId="15666" hidden="1" xr:uid="{00000000-0005-0000-0000-00005F960000}"/>
    <cellStyle name="40% - Accent5 3 2 4 2" xfId="15814" hidden="1" xr:uid="{00000000-0005-0000-0000-000060960000}"/>
    <cellStyle name="40% - Accent5 3 2 4 2" xfId="16152" hidden="1" xr:uid="{00000000-0005-0000-0000-000061960000}"/>
    <cellStyle name="40% - Accent5 3 2 4 2" xfId="16489" hidden="1" xr:uid="{00000000-0005-0000-0000-000062960000}"/>
    <cellStyle name="40% - Accent5 3 2 4 2" xfId="17054" hidden="1" xr:uid="{00000000-0005-0000-0000-000063960000}"/>
    <cellStyle name="40% - Accent5 3 2 4 2" xfId="17169" hidden="1" xr:uid="{00000000-0005-0000-0000-000064960000}"/>
    <cellStyle name="40% - Accent5 3 2 4 2" xfId="17892" hidden="1" xr:uid="{00000000-0005-0000-0000-000065960000}"/>
    <cellStyle name="40% - Accent5 3 2 4 2" xfId="18065" hidden="1" xr:uid="{00000000-0005-0000-0000-000066960000}"/>
    <cellStyle name="40% - Accent5 3 2 4 2" xfId="18458" hidden="1" xr:uid="{00000000-0005-0000-0000-000067960000}"/>
    <cellStyle name="40% - Accent5 3 2 4 2" xfId="18606" hidden="1" xr:uid="{00000000-0005-0000-0000-000068960000}"/>
    <cellStyle name="40% - Accent5 3 2 4 2" xfId="18944" hidden="1" xr:uid="{00000000-0005-0000-0000-000069960000}"/>
    <cellStyle name="40% - Accent5 3 2 4 2" xfId="19281" hidden="1" xr:uid="{00000000-0005-0000-0000-00006A960000}"/>
    <cellStyle name="40% - Accent5 3 2 4 2" xfId="13489" hidden="1" xr:uid="{00000000-0005-0000-0000-00006B960000}"/>
    <cellStyle name="40% - Accent5 3 2 4 2" xfId="7651" hidden="1" xr:uid="{00000000-0005-0000-0000-00006C960000}"/>
    <cellStyle name="40% - Accent5 3 2 4 2" xfId="5155" hidden="1" xr:uid="{00000000-0005-0000-0000-00006D960000}"/>
    <cellStyle name="40% - Accent5 3 2 4 2" xfId="4511" hidden="1" xr:uid="{00000000-0005-0000-0000-00006E960000}"/>
    <cellStyle name="40% - Accent5 3 2 4 2" xfId="3290" hidden="1" xr:uid="{00000000-0005-0000-0000-00006F960000}"/>
    <cellStyle name="40% - Accent5 3 2 4 2" xfId="2719" hidden="1" xr:uid="{00000000-0005-0000-0000-000070960000}"/>
    <cellStyle name="40% - Accent5 3 2 4 2" xfId="1565" hidden="1" xr:uid="{00000000-0005-0000-0000-000071960000}"/>
    <cellStyle name="40% - Accent5 3 2 4 2" xfId="459" hidden="1" xr:uid="{00000000-0005-0000-0000-000072960000}"/>
    <cellStyle name="40% - Accent5 3 2 4 2" xfId="19984" hidden="1" xr:uid="{00000000-0005-0000-0000-000073960000}"/>
    <cellStyle name="40% - Accent5 3 2 4 2" xfId="20099" hidden="1" xr:uid="{00000000-0005-0000-0000-000074960000}"/>
    <cellStyle name="40% - Accent5 3 2 4 2" xfId="20822" hidden="1" xr:uid="{00000000-0005-0000-0000-000075960000}"/>
    <cellStyle name="40% - Accent5 3 2 4 2" xfId="20995" hidden="1" xr:uid="{00000000-0005-0000-0000-000076960000}"/>
    <cellStyle name="40% - Accent5 3 2 4 2" xfId="21388" hidden="1" xr:uid="{00000000-0005-0000-0000-000077960000}"/>
    <cellStyle name="40% - Accent5 3 2 4 2" xfId="21536" hidden="1" xr:uid="{00000000-0005-0000-0000-000078960000}"/>
    <cellStyle name="40% - Accent5 3 2 4 2" xfId="21874" hidden="1" xr:uid="{00000000-0005-0000-0000-000079960000}"/>
    <cellStyle name="40% - Accent5 3 2 4 2" xfId="22211" hidden="1" xr:uid="{00000000-0005-0000-0000-00007A960000}"/>
    <cellStyle name="40% - Accent5 3 2 4 2" xfId="22776" hidden="1" xr:uid="{00000000-0005-0000-0000-00007B960000}"/>
    <cellStyle name="40% - Accent5 3 2 4 2" xfId="22891" hidden="1" xr:uid="{00000000-0005-0000-0000-00007C960000}"/>
    <cellStyle name="40% - Accent5 3 2 4 2" xfId="23614" hidden="1" xr:uid="{00000000-0005-0000-0000-00007D960000}"/>
    <cellStyle name="40% - Accent5 3 2 4 2" xfId="23787" hidden="1" xr:uid="{00000000-0005-0000-0000-00007E960000}"/>
    <cellStyle name="40% - Accent5 3 2 4 2" xfId="24180" hidden="1" xr:uid="{00000000-0005-0000-0000-00007F960000}"/>
    <cellStyle name="40% - Accent5 3 2 4 2" xfId="24328" hidden="1" xr:uid="{00000000-0005-0000-0000-000080960000}"/>
    <cellStyle name="40% - Accent5 3 2 4 2" xfId="24666" hidden="1" xr:uid="{00000000-0005-0000-0000-000081960000}"/>
    <cellStyle name="40% - Accent5 3 2 4 2" xfId="25003" hidden="1" xr:uid="{00000000-0005-0000-0000-000082960000}"/>
    <cellStyle name="40% - Accent5 3 2 4 2" xfId="25786" hidden="1" xr:uid="{00000000-0005-0000-0000-000083960000}"/>
    <cellStyle name="40% - Accent5 3 2 4 2" xfId="25970" hidden="1" xr:uid="{00000000-0005-0000-0000-000084960000}"/>
    <cellStyle name="40% - Accent5 3 2 4 2" xfId="27988" hidden="1" xr:uid="{00000000-0005-0000-0000-000085960000}"/>
    <cellStyle name="40% - Accent5 3 2 4 2" xfId="28352" hidden="1" xr:uid="{00000000-0005-0000-0000-000086960000}"/>
    <cellStyle name="40% - Accent5 3 2 4 2" xfId="29516" hidden="1" xr:uid="{00000000-0005-0000-0000-000087960000}"/>
    <cellStyle name="40% - Accent5 3 2 4 2" xfId="29972" hidden="1" xr:uid="{00000000-0005-0000-0000-000088960000}"/>
    <cellStyle name="40% - Accent5 3 2 4 2" xfId="30814" hidden="1" xr:uid="{00000000-0005-0000-0000-000089960000}"/>
    <cellStyle name="40% - Accent5 3 2 4 2" xfId="31826" hidden="1" xr:uid="{00000000-0005-0000-0000-00008A960000}"/>
    <cellStyle name="40% - Accent5 3 2 4 2" xfId="33235" hidden="1" xr:uid="{00000000-0005-0000-0000-00008B960000}"/>
    <cellStyle name="40% - Accent5 3 2 4 2" xfId="33350" hidden="1" xr:uid="{00000000-0005-0000-0000-00008C960000}"/>
    <cellStyle name="40% - Accent5 3 2 4 2" xfId="34073" hidden="1" xr:uid="{00000000-0005-0000-0000-00008D960000}"/>
    <cellStyle name="40% - Accent5 3 2 4 2" xfId="34246" hidden="1" xr:uid="{00000000-0005-0000-0000-00008E960000}"/>
    <cellStyle name="40% - Accent5 3 2 4 2" xfId="34639" hidden="1" xr:uid="{00000000-0005-0000-0000-00008F960000}"/>
    <cellStyle name="40% - Accent5 3 2 4 2" xfId="34787" hidden="1" xr:uid="{00000000-0005-0000-0000-000090960000}"/>
    <cellStyle name="40% - Accent5 3 2 4 2" xfId="35125" hidden="1" xr:uid="{00000000-0005-0000-0000-000091960000}"/>
    <cellStyle name="40% - Accent5 3 2 4 2" xfId="35462" hidden="1" xr:uid="{00000000-0005-0000-0000-000092960000}"/>
    <cellStyle name="40% - Accent5 3 2 4 2" xfId="36027" hidden="1" xr:uid="{00000000-0005-0000-0000-000093960000}"/>
    <cellStyle name="40% - Accent5 3 2 4 2" xfId="36142" hidden="1" xr:uid="{00000000-0005-0000-0000-000094960000}"/>
    <cellStyle name="40% - Accent5 3 2 4 2" xfId="36865" hidden="1" xr:uid="{00000000-0005-0000-0000-000095960000}"/>
    <cellStyle name="40% - Accent5 3 2 4 2" xfId="37038" hidden="1" xr:uid="{00000000-0005-0000-0000-000096960000}"/>
    <cellStyle name="40% - Accent5 3 2 4 2" xfId="37431" hidden="1" xr:uid="{00000000-0005-0000-0000-000097960000}"/>
    <cellStyle name="40% - Accent5 3 2 4 2" xfId="37579" hidden="1" xr:uid="{00000000-0005-0000-0000-000098960000}"/>
    <cellStyle name="40% - Accent5 3 2 4 2" xfId="37917" hidden="1" xr:uid="{00000000-0005-0000-0000-000099960000}"/>
    <cellStyle name="40% - Accent5 3 2 4 2" xfId="38254" hidden="1" xr:uid="{00000000-0005-0000-0000-00009A960000}"/>
    <cellStyle name="40% - Accent5 3 2 4 2" xfId="32354" hidden="1" xr:uid="{00000000-0005-0000-0000-00009B960000}"/>
    <cellStyle name="40% - Accent5 3 2 4 2" xfId="31983" hidden="1" xr:uid="{00000000-0005-0000-0000-00009C960000}"/>
    <cellStyle name="40% - Accent5 3 2 4 2" xfId="29830" hidden="1" xr:uid="{00000000-0005-0000-0000-00009D960000}"/>
    <cellStyle name="40% - Accent5 3 2 4 2" xfId="29298" hidden="1" xr:uid="{00000000-0005-0000-0000-00009E960000}"/>
    <cellStyle name="40% - Accent5 3 2 4 2" xfId="28184" hidden="1" xr:uid="{00000000-0005-0000-0000-00009F960000}"/>
    <cellStyle name="40% - Accent5 3 2 4 2" xfId="27717" hidden="1" xr:uid="{00000000-0005-0000-0000-0000A0960000}"/>
    <cellStyle name="40% - Accent5 3 2 4 2" xfId="26516" hidden="1" xr:uid="{00000000-0005-0000-0000-0000A1960000}"/>
    <cellStyle name="40% - Accent5 3 2 4 2" xfId="25456" hidden="1" xr:uid="{00000000-0005-0000-0000-0000A2960000}"/>
    <cellStyle name="40% - Accent5 3 2 4 2" xfId="39390" hidden="1" xr:uid="{00000000-0005-0000-0000-0000A3960000}"/>
    <cellStyle name="40% - Accent5 3 2 4 2" xfId="39505" hidden="1" xr:uid="{00000000-0005-0000-0000-0000A4960000}"/>
    <cellStyle name="40% - Accent5 3 2 4 2" xfId="40228" hidden="1" xr:uid="{00000000-0005-0000-0000-0000A5960000}"/>
    <cellStyle name="40% - Accent5 3 2 4 2" xfId="40401" hidden="1" xr:uid="{00000000-0005-0000-0000-0000A6960000}"/>
    <cellStyle name="40% - Accent5 3 2 4 2" xfId="40794" hidden="1" xr:uid="{00000000-0005-0000-0000-0000A7960000}"/>
    <cellStyle name="40% - Accent5 3 2 4 2" xfId="40942" hidden="1" xr:uid="{00000000-0005-0000-0000-0000A8960000}"/>
    <cellStyle name="40% - Accent5 3 2 4 2" xfId="41280" hidden="1" xr:uid="{00000000-0005-0000-0000-0000A9960000}"/>
    <cellStyle name="40% - Accent5 3 2 4 2" xfId="41617" hidden="1" xr:uid="{00000000-0005-0000-0000-0000AA960000}"/>
    <cellStyle name="40% - Accent5 3 2 4 2" xfId="42182" hidden="1" xr:uid="{00000000-0005-0000-0000-0000AB960000}"/>
    <cellStyle name="40% - Accent5 3 2 4 2" xfId="42297" hidden="1" xr:uid="{00000000-0005-0000-0000-0000AC960000}"/>
    <cellStyle name="40% - Accent5 3 2 4 2" xfId="43020" hidden="1" xr:uid="{00000000-0005-0000-0000-0000AD960000}"/>
    <cellStyle name="40% - Accent5 3 2 4 2" xfId="43193" hidden="1" xr:uid="{00000000-0005-0000-0000-0000AE960000}"/>
    <cellStyle name="40% - Accent5 3 2 4 2" xfId="43586" hidden="1" xr:uid="{00000000-0005-0000-0000-0000AF960000}"/>
    <cellStyle name="40% - Accent5 3 2 4 2" xfId="43734" hidden="1" xr:uid="{00000000-0005-0000-0000-0000B0960000}"/>
    <cellStyle name="40% - Accent5 3 2 4 2" xfId="44072" hidden="1" xr:uid="{00000000-0005-0000-0000-0000B1960000}"/>
    <cellStyle name="40% - Accent5 3 2 4 2" xfId="44409" hidden="1" xr:uid="{00000000-0005-0000-0000-0000B2960000}"/>
    <cellStyle name="40% - Accent5 3 2 4 2" xfId="38617" hidden="1" xr:uid="{00000000-0005-0000-0000-0000B3960000}"/>
    <cellStyle name="40% - Accent5 3 2 4 2" xfId="32779" hidden="1" xr:uid="{00000000-0005-0000-0000-0000B4960000}"/>
    <cellStyle name="40% - Accent5 3 2 4 2" xfId="30283" hidden="1" xr:uid="{00000000-0005-0000-0000-0000B5960000}"/>
    <cellStyle name="40% - Accent5 3 2 4 2" xfId="29639" hidden="1" xr:uid="{00000000-0005-0000-0000-0000B6960000}"/>
    <cellStyle name="40% - Accent5 3 2 4 2" xfId="28418" hidden="1" xr:uid="{00000000-0005-0000-0000-0000B7960000}"/>
    <cellStyle name="40% - Accent5 3 2 4 2" xfId="27847" hidden="1" xr:uid="{00000000-0005-0000-0000-0000B8960000}"/>
    <cellStyle name="40% - Accent5 3 2 4 2" xfId="26693" hidden="1" xr:uid="{00000000-0005-0000-0000-0000B9960000}"/>
    <cellStyle name="40% - Accent5 3 2 4 2" xfId="25587" hidden="1" xr:uid="{00000000-0005-0000-0000-0000BA960000}"/>
    <cellStyle name="40% - Accent5 3 2 4 2" xfId="45112" hidden="1" xr:uid="{00000000-0005-0000-0000-0000BB960000}"/>
    <cellStyle name="40% - Accent5 3 2 4 2" xfId="45227" hidden="1" xr:uid="{00000000-0005-0000-0000-0000BC960000}"/>
    <cellStyle name="40% - Accent5 3 2 4 2" xfId="45950" hidden="1" xr:uid="{00000000-0005-0000-0000-0000BD960000}"/>
    <cellStyle name="40% - Accent5 3 2 4 2" xfId="46123" hidden="1" xr:uid="{00000000-0005-0000-0000-0000BE960000}"/>
    <cellStyle name="40% - Accent5 3 2 4 2" xfId="46516" hidden="1" xr:uid="{00000000-0005-0000-0000-0000BF960000}"/>
    <cellStyle name="40% - Accent5 3 2 4 2" xfId="46664" hidden="1" xr:uid="{00000000-0005-0000-0000-0000C0960000}"/>
    <cellStyle name="40% - Accent5 3 2 4 2" xfId="47002" hidden="1" xr:uid="{00000000-0005-0000-0000-0000C1960000}"/>
    <cellStyle name="40% - Accent5 3 2 4 2" xfId="47339" hidden="1" xr:uid="{00000000-0005-0000-0000-0000C2960000}"/>
    <cellStyle name="40% - Accent5 3 2 4 2" xfId="47904" hidden="1" xr:uid="{00000000-0005-0000-0000-0000C3960000}"/>
    <cellStyle name="40% - Accent5 3 2 4 2" xfId="48019" hidden="1" xr:uid="{00000000-0005-0000-0000-0000C4960000}"/>
    <cellStyle name="40% - Accent5 3 2 4 2" xfId="48742" hidden="1" xr:uid="{00000000-0005-0000-0000-0000C5960000}"/>
    <cellStyle name="40% - Accent5 3 2 4 2" xfId="48915" hidden="1" xr:uid="{00000000-0005-0000-0000-0000C6960000}"/>
    <cellStyle name="40% - Accent5 3 2 4 2" xfId="49308" hidden="1" xr:uid="{00000000-0005-0000-0000-0000C7960000}"/>
    <cellStyle name="40% - Accent5 3 2 4 2" xfId="49456" hidden="1" xr:uid="{00000000-0005-0000-0000-0000C8960000}"/>
    <cellStyle name="40% - Accent5 3 2 4 2" xfId="49794" hidden="1" xr:uid="{00000000-0005-0000-0000-0000C9960000}"/>
    <cellStyle name="40% - Accent5 3 2 4 2" xfId="50131" hidden="1" xr:uid="{00000000-0005-0000-0000-0000CA960000}"/>
    <cellStyle name="40% - Accent5 3 3 3 2" xfId="657" hidden="1" xr:uid="{00000000-0005-0000-0000-0000CB960000}"/>
    <cellStyle name="40% - Accent5 3 3 3 2" xfId="841" hidden="1" xr:uid="{00000000-0005-0000-0000-0000CC960000}"/>
    <cellStyle name="40% - Accent5 3 3 3 2" xfId="2859" hidden="1" xr:uid="{00000000-0005-0000-0000-0000CD960000}"/>
    <cellStyle name="40% - Accent5 3 3 3 2" xfId="3223" hidden="1" xr:uid="{00000000-0005-0000-0000-0000CE960000}"/>
    <cellStyle name="40% - Accent5 3 3 3 2" xfId="4387" hidden="1" xr:uid="{00000000-0005-0000-0000-0000CF960000}"/>
    <cellStyle name="40% - Accent5 3 3 3 2" xfId="4843" hidden="1" xr:uid="{00000000-0005-0000-0000-0000D0960000}"/>
    <cellStyle name="40% - Accent5 3 3 3 2" xfId="5685" hidden="1" xr:uid="{00000000-0005-0000-0000-0000D1960000}"/>
    <cellStyle name="40% - Accent5 3 3 3 2" xfId="6697" hidden="1" xr:uid="{00000000-0005-0000-0000-0000D2960000}"/>
    <cellStyle name="40% - Accent5 3 3 3 2" xfId="8106" hidden="1" xr:uid="{00000000-0005-0000-0000-0000D3960000}"/>
    <cellStyle name="40% - Accent5 3 3 3 2" xfId="8221" hidden="1" xr:uid="{00000000-0005-0000-0000-0000D4960000}"/>
    <cellStyle name="40% - Accent5 3 3 3 2" xfId="8944" hidden="1" xr:uid="{00000000-0005-0000-0000-0000D5960000}"/>
    <cellStyle name="40% - Accent5 3 3 3 2" xfId="9117" hidden="1" xr:uid="{00000000-0005-0000-0000-0000D6960000}"/>
    <cellStyle name="40% - Accent5 3 3 3 2" xfId="9510" hidden="1" xr:uid="{00000000-0005-0000-0000-0000D7960000}"/>
    <cellStyle name="40% - Accent5 3 3 3 2" xfId="9658" hidden="1" xr:uid="{00000000-0005-0000-0000-0000D8960000}"/>
    <cellStyle name="40% - Accent5 3 3 3 2" xfId="9996" hidden="1" xr:uid="{00000000-0005-0000-0000-0000D9960000}"/>
    <cellStyle name="40% - Accent5 3 3 3 2" xfId="10333" hidden="1" xr:uid="{00000000-0005-0000-0000-0000DA960000}"/>
    <cellStyle name="40% - Accent5 3 3 3 2" xfId="10898" hidden="1" xr:uid="{00000000-0005-0000-0000-0000DB960000}"/>
    <cellStyle name="40% - Accent5 3 3 3 2" xfId="11013" hidden="1" xr:uid="{00000000-0005-0000-0000-0000DC960000}"/>
    <cellStyle name="40% - Accent5 3 3 3 2" xfId="11736" hidden="1" xr:uid="{00000000-0005-0000-0000-0000DD960000}"/>
    <cellStyle name="40% - Accent5 3 3 3 2" xfId="11909" hidden="1" xr:uid="{00000000-0005-0000-0000-0000DE960000}"/>
    <cellStyle name="40% - Accent5 3 3 3 2" xfId="12302" hidden="1" xr:uid="{00000000-0005-0000-0000-0000DF960000}"/>
    <cellStyle name="40% - Accent5 3 3 3 2" xfId="12450" hidden="1" xr:uid="{00000000-0005-0000-0000-0000E0960000}"/>
    <cellStyle name="40% - Accent5 3 3 3 2" xfId="12788" hidden="1" xr:uid="{00000000-0005-0000-0000-0000E1960000}"/>
    <cellStyle name="40% - Accent5 3 3 3 2" xfId="13125" hidden="1" xr:uid="{00000000-0005-0000-0000-0000E2960000}"/>
    <cellStyle name="40% - Accent5 3 3 3 2" xfId="7227" hidden="1" xr:uid="{00000000-0005-0000-0000-0000E3960000}"/>
    <cellStyle name="40% - Accent5 3 3 3 2" xfId="6856" hidden="1" xr:uid="{00000000-0005-0000-0000-0000E4960000}"/>
    <cellStyle name="40% - Accent5 3 3 3 2" xfId="4703" hidden="1" xr:uid="{00000000-0005-0000-0000-0000E5960000}"/>
    <cellStyle name="40% - Accent5 3 3 3 2" xfId="4171" hidden="1" xr:uid="{00000000-0005-0000-0000-0000E6960000}"/>
    <cellStyle name="40% - Accent5 3 3 3 2" xfId="3057" hidden="1" xr:uid="{00000000-0005-0000-0000-0000E7960000}"/>
    <cellStyle name="40% - Accent5 3 3 3 2" xfId="2590" hidden="1" xr:uid="{00000000-0005-0000-0000-0000E8960000}"/>
    <cellStyle name="40% - Accent5 3 3 3 2" xfId="1389" hidden="1" xr:uid="{00000000-0005-0000-0000-0000E9960000}"/>
    <cellStyle name="40% - Accent5 3 3 3 2" xfId="329" hidden="1" xr:uid="{00000000-0005-0000-0000-0000EA960000}"/>
    <cellStyle name="40% - Accent5 3 3 3 2" xfId="14261" hidden="1" xr:uid="{00000000-0005-0000-0000-0000EB960000}"/>
    <cellStyle name="40% - Accent5 3 3 3 2" xfId="14376" hidden="1" xr:uid="{00000000-0005-0000-0000-0000EC960000}"/>
    <cellStyle name="40% - Accent5 3 3 3 2" xfId="15099" hidden="1" xr:uid="{00000000-0005-0000-0000-0000ED960000}"/>
    <cellStyle name="40% - Accent5 3 3 3 2" xfId="15272" hidden="1" xr:uid="{00000000-0005-0000-0000-0000EE960000}"/>
    <cellStyle name="40% - Accent5 3 3 3 2" xfId="15665" hidden="1" xr:uid="{00000000-0005-0000-0000-0000EF960000}"/>
    <cellStyle name="40% - Accent5 3 3 3 2" xfId="15813" hidden="1" xr:uid="{00000000-0005-0000-0000-0000F0960000}"/>
    <cellStyle name="40% - Accent5 3 3 3 2" xfId="16151" hidden="1" xr:uid="{00000000-0005-0000-0000-0000F1960000}"/>
    <cellStyle name="40% - Accent5 3 3 3 2" xfId="16488" hidden="1" xr:uid="{00000000-0005-0000-0000-0000F2960000}"/>
    <cellStyle name="40% - Accent5 3 3 3 2" xfId="17053" hidden="1" xr:uid="{00000000-0005-0000-0000-0000F3960000}"/>
    <cellStyle name="40% - Accent5 3 3 3 2" xfId="17168" hidden="1" xr:uid="{00000000-0005-0000-0000-0000F4960000}"/>
    <cellStyle name="40% - Accent5 3 3 3 2" xfId="17891" hidden="1" xr:uid="{00000000-0005-0000-0000-0000F5960000}"/>
    <cellStyle name="40% - Accent5 3 3 3 2" xfId="18064" hidden="1" xr:uid="{00000000-0005-0000-0000-0000F6960000}"/>
    <cellStyle name="40% - Accent5 3 3 3 2" xfId="18457" hidden="1" xr:uid="{00000000-0005-0000-0000-0000F7960000}"/>
    <cellStyle name="40% - Accent5 3 3 3 2" xfId="18605" hidden="1" xr:uid="{00000000-0005-0000-0000-0000F8960000}"/>
    <cellStyle name="40% - Accent5 3 3 3 2" xfId="18943" hidden="1" xr:uid="{00000000-0005-0000-0000-0000F9960000}"/>
    <cellStyle name="40% - Accent5 3 3 3 2" xfId="19280" hidden="1" xr:uid="{00000000-0005-0000-0000-0000FA960000}"/>
    <cellStyle name="40% - Accent5 3 3 3 2" xfId="13490" hidden="1" xr:uid="{00000000-0005-0000-0000-0000FB960000}"/>
    <cellStyle name="40% - Accent5 3 3 3 2" xfId="7652" hidden="1" xr:uid="{00000000-0005-0000-0000-0000FC960000}"/>
    <cellStyle name="40% - Accent5 3 3 3 2" xfId="5157" hidden="1" xr:uid="{00000000-0005-0000-0000-0000FD960000}"/>
    <cellStyle name="40% - Accent5 3 3 3 2" xfId="4512" hidden="1" xr:uid="{00000000-0005-0000-0000-0000FE960000}"/>
    <cellStyle name="40% - Accent5 3 3 3 2" xfId="3291" hidden="1" xr:uid="{00000000-0005-0000-0000-0000FF960000}"/>
    <cellStyle name="40% - Accent5 3 3 3 2" xfId="2721" hidden="1" xr:uid="{00000000-0005-0000-0000-000000970000}"/>
    <cellStyle name="40% - Accent5 3 3 3 2" xfId="1566" hidden="1" xr:uid="{00000000-0005-0000-0000-000001970000}"/>
    <cellStyle name="40% - Accent5 3 3 3 2" xfId="460" hidden="1" xr:uid="{00000000-0005-0000-0000-000002970000}"/>
    <cellStyle name="40% - Accent5 3 3 3 2" xfId="19983" hidden="1" xr:uid="{00000000-0005-0000-0000-000003970000}"/>
    <cellStyle name="40% - Accent5 3 3 3 2" xfId="20098" hidden="1" xr:uid="{00000000-0005-0000-0000-000004970000}"/>
    <cellStyle name="40% - Accent5 3 3 3 2" xfId="20821" hidden="1" xr:uid="{00000000-0005-0000-0000-000005970000}"/>
    <cellStyle name="40% - Accent5 3 3 3 2" xfId="20994" hidden="1" xr:uid="{00000000-0005-0000-0000-000006970000}"/>
    <cellStyle name="40% - Accent5 3 3 3 2" xfId="21387" hidden="1" xr:uid="{00000000-0005-0000-0000-000007970000}"/>
    <cellStyle name="40% - Accent5 3 3 3 2" xfId="21535" hidden="1" xr:uid="{00000000-0005-0000-0000-000008970000}"/>
    <cellStyle name="40% - Accent5 3 3 3 2" xfId="21873" hidden="1" xr:uid="{00000000-0005-0000-0000-000009970000}"/>
    <cellStyle name="40% - Accent5 3 3 3 2" xfId="22210" hidden="1" xr:uid="{00000000-0005-0000-0000-00000A970000}"/>
    <cellStyle name="40% - Accent5 3 3 3 2" xfId="22775" hidden="1" xr:uid="{00000000-0005-0000-0000-00000B970000}"/>
    <cellStyle name="40% - Accent5 3 3 3 2" xfId="22890" hidden="1" xr:uid="{00000000-0005-0000-0000-00000C970000}"/>
    <cellStyle name="40% - Accent5 3 3 3 2" xfId="23613" hidden="1" xr:uid="{00000000-0005-0000-0000-00000D970000}"/>
    <cellStyle name="40% - Accent5 3 3 3 2" xfId="23786" hidden="1" xr:uid="{00000000-0005-0000-0000-00000E970000}"/>
    <cellStyle name="40% - Accent5 3 3 3 2" xfId="24179" hidden="1" xr:uid="{00000000-0005-0000-0000-00000F970000}"/>
    <cellStyle name="40% - Accent5 3 3 3 2" xfId="24327" hidden="1" xr:uid="{00000000-0005-0000-0000-000010970000}"/>
    <cellStyle name="40% - Accent5 3 3 3 2" xfId="24665" hidden="1" xr:uid="{00000000-0005-0000-0000-000011970000}"/>
    <cellStyle name="40% - Accent5 3 3 3 2" xfId="25002" hidden="1" xr:uid="{00000000-0005-0000-0000-000012970000}"/>
    <cellStyle name="40% - Accent5 3 3 3 2" xfId="25785" hidden="1" xr:uid="{00000000-0005-0000-0000-000013970000}"/>
    <cellStyle name="40% - Accent5 3 3 3 2" xfId="25969" hidden="1" xr:uid="{00000000-0005-0000-0000-000014970000}"/>
    <cellStyle name="40% - Accent5 3 3 3 2" xfId="27987" hidden="1" xr:uid="{00000000-0005-0000-0000-000015970000}"/>
    <cellStyle name="40% - Accent5 3 3 3 2" xfId="28351" hidden="1" xr:uid="{00000000-0005-0000-0000-000016970000}"/>
    <cellStyle name="40% - Accent5 3 3 3 2" xfId="29515" hidden="1" xr:uid="{00000000-0005-0000-0000-000017970000}"/>
    <cellStyle name="40% - Accent5 3 3 3 2" xfId="29971" hidden="1" xr:uid="{00000000-0005-0000-0000-000018970000}"/>
    <cellStyle name="40% - Accent5 3 3 3 2" xfId="30813" hidden="1" xr:uid="{00000000-0005-0000-0000-000019970000}"/>
    <cellStyle name="40% - Accent5 3 3 3 2" xfId="31825" hidden="1" xr:uid="{00000000-0005-0000-0000-00001A970000}"/>
    <cellStyle name="40% - Accent5 3 3 3 2" xfId="33234" hidden="1" xr:uid="{00000000-0005-0000-0000-00001B970000}"/>
    <cellStyle name="40% - Accent5 3 3 3 2" xfId="33349" hidden="1" xr:uid="{00000000-0005-0000-0000-00001C970000}"/>
    <cellStyle name="40% - Accent5 3 3 3 2" xfId="34072" hidden="1" xr:uid="{00000000-0005-0000-0000-00001D970000}"/>
    <cellStyle name="40% - Accent5 3 3 3 2" xfId="34245" hidden="1" xr:uid="{00000000-0005-0000-0000-00001E970000}"/>
    <cellStyle name="40% - Accent5 3 3 3 2" xfId="34638" hidden="1" xr:uid="{00000000-0005-0000-0000-00001F970000}"/>
    <cellStyle name="40% - Accent5 3 3 3 2" xfId="34786" hidden="1" xr:uid="{00000000-0005-0000-0000-000020970000}"/>
    <cellStyle name="40% - Accent5 3 3 3 2" xfId="35124" hidden="1" xr:uid="{00000000-0005-0000-0000-000021970000}"/>
    <cellStyle name="40% - Accent5 3 3 3 2" xfId="35461" hidden="1" xr:uid="{00000000-0005-0000-0000-000022970000}"/>
    <cellStyle name="40% - Accent5 3 3 3 2" xfId="36026" hidden="1" xr:uid="{00000000-0005-0000-0000-000023970000}"/>
    <cellStyle name="40% - Accent5 3 3 3 2" xfId="36141" hidden="1" xr:uid="{00000000-0005-0000-0000-000024970000}"/>
    <cellStyle name="40% - Accent5 3 3 3 2" xfId="36864" hidden="1" xr:uid="{00000000-0005-0000-0000-000025970000}"/>
    <cellStyle name="40% - Accent5 3 3 3 2" xfId="37037" hidden="1" xr:uid="{00000000-0005-0000-0000-000026970000}"/>
    <cellStyle name="40% - Accent5 3 3 3 2" xfId="37430" hidden="1" xr:uid="{00000000-0005-0000-0000-000027970000}"/>
    <cellStyle name="40% - Accent5 3 3 3 2" xfId="37578" hidden="1" xr:uid="{00000000-0005-0000-0000-000028970000}"/>
    <cellStyle name="40% - Accent5 3 3 3 2" xfId="37916" hidden="1" xr:uid="{00000000-0005-0000-0000-000029970000}"/>
    <cellStyle name="40% - Accent5 3 3 3 2" xfId="38253" hidden="1" xr:uid="{00000000-0005-0000-0000-00002A970000}"/>
    <cellStyle name="40% - Accent5 3 3 3 2" xfId="32355" hidden="1" xr:uid="{00000000-0005-0000-0000-00002B970000}"/>
    <cellStyle name="40% - Accent5 3 3 3 2" xfId="31984" hidden="1" xr:uid="{00000000-0005-0000-0000-00002C970000}"/>
    <cellStyle name="40% - Accent5 3 3 3 2" xfId="29831" hidden="1" xr:uid="{00000000-0005-0000-0000-00002D970000}"/>
    <cellStyle name="40% - Accent5 3 3 3 2" xfId="29299" hidden="1" xr:uid="{00000000-0005-0000-0000-00002E970000}"/>
    <cellStyle name="40% - Accent5 3 3 3 2" xfId="28185" hidden="1" xr:uid="{00000000-0005-0000-0000-00002F970000}"/>
    <cellStyle name="40% - Accent5 3 3 3 2" xfId="27718" hidden="1" xr:uid="{00000000-0005-0000-0000-000030970000}"/>
    <cellStyle name="40% - Accent5 3 3 3 2" xfId="26517" hidden="1" xr:uid="{00000000-0005-0000-0000-000031970000}"/>
    <cellStyle name="40% - Accent5 3 3 3 2" xfId="25457" hidden="1" xr:uid="{00000000-0005-0000-0000-000032970000}"/>
    <cellStyle name="40% - Accent5 3 3 3 2" xfId="39389" hidden="1" xr:uid="{00000000-0005-0000-0000-000033970000}"/>
    <cellStyle name="40% - Accent5 3 3 3 2" xfId="39504" hidden="1" xr:uid="{00000000-0005-0000-0000-000034970000}"/>
    <cellStyle name="40% - Accent5 3 3 3 2" xfId="40227" hidden="1" xr:uid="{00000000-0005-0000-0000-000035970000}"/>
    <cellStyle name="40% - Accent5 3 3 3 2" xfId="40400" hidden="1" xr:uid="{00000000-0005-0000-0000-000036970000}"/>
    <cellStyle name="40% - Accent5 3 3 3 2" xfId="40793" hidden="1" xr:uid="{00000000-0005-0000-0000-000037970000}"/>
    <cellStyle name="40% - Accent5 3 3 3 2" xfId="40941" hidden="1" xr:uid="{00000000-0005-0000-0000-000038970000}"/>
    <cellStyle name="40% - Accent5 3 3 3 2" xfId="41279" hidden="1" xr:uid="{00000000-0005-0000-0000-000039970000}"/>
    <cellStyle name="40% - Accent5 3 3 3 2" xfId="41616" hidden="1" xr:uid="{00000000-0005-0000-0000-00003A970000}"/>
    <cellStyle name="40% - Accent5 3 3 3 2" xfId="42181" hidden="1" xr:uid="{00000000-0005-0000-0000-00003B970000}"/>
    <cellStyle name="40% - Accent5 3 3 3 2" xfId="42296" hidden="1" xr:uid="{00000000-0005-0000-0000-00003C970000}"/>
    <cellStyle name="40% - Accent5 3 3 3 2" xfId="43019" hidden="1" xr:uid="{00000000-0005-0000-0000-00003D970000}"/>
    <cellStyle name="40% - Accent5 3 3 3 2" xfId="43192" hidden="1" xr:uid="{00000000-0005-0000-0000-00003E970000}"/>
    <cellStyle name="40% - Accent5 3 3 3 2" xfId="43585" hidden="1" xr:uid="{00000000-0005-0000-0000-00003F970000}"/>
    <cellStyle name="40% - Accent5 3 3 3 2" xfId="43733" hidden="1" xr:uid="{00000000-0005-0000-0000-000040970000}"/>
    <cellStyle name="40% - Accent5 3 3 3 2" xfId="44071" hidden="1" xr:uid="{00000000-0005-0000-0000-000041970000}"/>
    <cellStyle name="40% - Accent5 3 3 3 2" xfId="44408" hidden="1" xr:uid="{00000000-0005-0000-0000-000042970000}"/>
    <cellStyle name="40% - Accent5 3 3 3 2" xfId="38618" hidden="1" xr:uid="{00000000-0005-0000-0000-000043970000}"/>
    <cellStyle name="40% - Accent5 3 3 3 2" xfId="32780" hidden="1" xr:uid="{00000000-0005-0000-0000-000044970000}"/>
    <cellStyle name="40% - Accent5 3 3 3 2" xfId="30285" hidden="1" xr:uid="{00000000-0005-0000-0000-000045970000}"/>
    <cellStyle name="40% - Accent5 3 3 3 2" xfId="29640" hidden="1" xr:uid="{00000000-0005-0000-0000-000046970000}"/>
    <cellStyle name="40% - Accent5 3 3 3 2" xfId="28419" hidden="1" xr:uid="{00000000-0005-0000-0000-000047970000}"/>
    <cellStyle name="40% - Accent5 3 3 3 2" xfId="27849" hidden="1" xr:uid="{00000000-0005-0000-0000-000048970000}"/>
    <cellStyle name="40% - Accent5 3 3 3 2" xfId="26694" hidden="1" xr:uid="{00000000-0005-0000-0000-000049970000}"/>
    <cellStyle name="40% - Accent5 3 3 3 2" xfId="25588" hidden="1" xr:uid="{00000000-0005-0000-0000-00004A970000}"/>
    <cellStyle name="40% - Accent5 3 3 3 2" xfId="45111" hidden="1" xr:uid="{00000000-0005-0000-0000-00004B970000}"/>
    <cellStyle name="40% - Accent5 3 3 3 2" xfId="45226" hidden="1" xr:uid="{00000000-0005-0000-0000-00004C970000}"/>
    <cellStyle name="40% - Accent5 3 3 3 2" xfId="45949" hidden="1" xr:uid="{00000000-0005-0000-0000-00004D970000}"/>
    <cellStyle name="40% - Accent5 3 3 3 2" xfId="46122" hidden="1" xr:uid="{00000000-0005-0000-0000-00004E970000}"/>
    <cellStyle name="40% - Accent5 3 3 3 2" xfId="46515" hidden="1" xr:uid="{00000000-0005-0000-0000-00004F970000}"/>
    <cellStyle name="40% - Accent5 3 3 3 2" xfId="46663" hidden="1" xr:uid="{00000000-0005-0000-0000-000050970000}"/>
    <cellStyle name="40% - Accent5 3 3 3 2" xfId="47001" hidden="1" xr:uid="{00000000-0005-0000-0000-000051970000}"/>
    <cellStyle name="40% - Accent5 3 3 3 2" xfId="47338" hidden="1" xr:uid="{00000000-0005-0000-0000-000052970000}"/>
    <cellStyle name="40% - Accent5 3 3 3 2" xfId="47903" hidden="1" xr:uid="{00000000-0005-0000-0000-000053970000}"/>
    <cellStyle name="40% - Accent5 3 3 3 2" xfId="48018" hidden="1" xr:uid="{00000000-0005-0000-0000-000054970000}"/>
    <cellStyle name="40% - Accent5 3 3 3 2" xfId="48741" hidden="1" xr:uid="{00000000-0005-0000-0000-000055970000}"/>
    <cellStyle name="40% - Accent5 3 3 3 2" xfId="48914" hidden="1" xr:uid="{00000000-0005-0000-0000-000056970000}"/>
    <cellStyle name="40% - Accent5 3 3 3 2" xfId="49307" hidden="1" xr:uid="{00000000-0005-0000-0000-000057970000}"/>
    <cellStyle name="40% - Accent5 3 3 3 2" xfId="49455" hidden="1" xr:uid="{00000000-0005-0000-0000-000058970000}"/>
    <cellStyle name="40% - Accent5 3 3 3 2" xfId="49793" hidden="1" xr:uid="{00000000-0005-0000-0000-000059970000}"/>
    <cellStyle name="40% - Accent5 3 3 3 2" xfId="50130" hidden="1" xr:uid="{00000000-0005-0000-0000-00005A970000}"/>
    <cellStyle name="40% - Accent5 4 2 3 2" xfId="688" hidden="1" xr:uid="{00000000-0005-0000-0000-00005B970000}"/>
    <cellStyle name="40% - Accent5 4 2 3 2" xfId="872" hidden="1" xr:uid="{00000000-0005-0000-0000-00005C970000}"/>
    <cellStyle name="40% - Accent5 4 2 3 2" xfId="2890" hidden="1" xr:uid="{00000000-0005-0000-0000-00005D970000}"/>
    <cellStyle name="40% - Accent5 4 2 3 2" xfId="3254" hidden="1" xr:uid="{00000000-0005-0000-0000-00005E970000}"/>
    <cellStyle name="40% - Accent5 4 2 3 2" xfId="4418" hidden="1" xr:uid="{00000000-0005-0000-0000-00005F970000}"/>
    <cellStyle name="40% - Accent5 4 2 3 2" xfId="4874" hidden="1" xr:uid="{00000000-0005-0000-0000-000060970000}"/>
    <cellStyle name="40% - Accent5 4 2 3 2" xfId="5716" hidden="1" xr:uid="{00000000-0005-0000-0000-000061970000}"/>
    <cellStyle name="40% - Accent5 4 2 3 2" xfId="6728" hidden="1" xr:uid="{00000000-0005-0000-0000-000062970000}"/>
    <cellStyle name="40% - Accent5 4 2 3 2" xfId="8137" hidden="1" xr:uid="{00000000-0005-0000-0000-000063970000}"/>
    <cellStyle name="40% - Accent5 4 2 3 2" xfId="8252" hidden="1" xr:uid="{00000000-0005-0000-0000-000064970000}"/>
    <cellStyle name="40% - Accent5 4 2 3 2" xfId="8975" hidden="1" xr:uid="{00000000-0005-0000-0000-000065970000}"/>
    <cellStyle name="40% - Accent5 4 2 3 2" xfId="9148" hidden="1" xr:uid="{00000000-0005-0000-0000-000066970000}"/>
    <cellStyle name="40% - Accent5 4 2 3 2" xfId="9541" hidden="1" xr:uid="{00000000-0005-0000-0000-000067970000}"/>
    <cellStyle name="40% - Accent5 4 2 3 2" xfId="9689" hidden="1" xr:uid="{00000000-0005-0000-0000-000068970000}"/>
    <cellStyle name="40% - Accent5 4 2 3 2" xfId="10027" hidden="1" xr:uid="{00000000-0005-0000-0000-000069970000}"/>
    <cellStyle name="40% - Accent5 4 2 3 2" xfId="10364" hidden="1" xr:uid="{00000000-0005-0000-0000-00006A970000}"/>
    <cellStyle name="40% - Accent5 4 2 3 2" xfId="10929" hidden="1" xr:uid="{00000000-0005-0000-0000-00006B970000}"/>
    <cellStyle name="40% - Accent5 4 2 3 2" xfId="11044" hidden="1" xr:uid="{00000000-0005-0000-0000-00006C970000}"/>
    <cellStyle name="40% - Accent5 4 2 3 2" xfId="11767" hidden="1" xr:uid="{00000000-0005-0000-0000-00006D970000}"/>
    <cellStyle name="40% - Accent5 4 2 3 2" xfId="11940" hidden="1" xr:uid="{00000000-0005-0000-0000-00006E970000}"/>
    <cellStyle name="40% - Accent5 4 2 3 2" xfId="12333" hidden="1" xr:uid="{00000000-0005-0000-0000-00006F970000}"/>
    <cellStyle name="40% - Accent5 4 2 3 2" xfId="12481" hidden="1" xr:uid="{00000000-0005-0000-0000-000070970000}"/>
    <cellStyle name="40% - Accent5 4 2 3 2" xfId="12819" hidden="1" xr:uid="{00000000-0005-0000-0000-000071970000}"/>
    <cellStyle name="40% - Accent5 4 2 3 2" xfId="13156" hidden="1" xr:uid="{00000000-0005-0000-0000-000072970000}"/>
    <cellStyle name="40% - Accent5 4 2 3 2" xfId="7195" hidden="1" xr:uid="{00000000-0005-0000-0000-000073970000}"/>
    <cellStyle name="40% - Accent5 4 2 3 2" xfId="6825" hidden="1" xr:uid="{00000000-0005-0000-0000-000074970000}"/>
    <cellStyle name="40% - Accent5 4 2 3 2" xfId="4672" hidden="1" xr:uid="{00000000-0005-0000-0000-000075970000}"/>
    <cellStyle name="40% - Accent5 4 2 3 2" xfId="4140" hidden="1" xr:uid="{00000000-0005-0000-0000-000076970000}"/>
    <cellStyle name="40% - Accent5 4 2 3 2" xfId="3024" hidden="1" xr:uid="{00000000-0005-0000-0000-000077970000}"/>
    <cellStyle name="40% - Accent5 4 2 3 2" xfId="2558" hidden="1" xr:uid="{00000000-0005-0000-0000-000078970000}"/>
    <cellStyle name="40% - Accent5 4 2 3 2" xfId="1355" hidden="1" xr:uid="{00000000-0005-0000-0000-000079970000}"/>
    <cellStyle name="40% - Accent5 4 2 3 2" xfId="277" hidden="1" xr:uid="{00000000-0005-0000-0000-00007A970000}"/>
    <cellStyle name="40% - Accent5 4 2 3 2" xfId="14292" hidden="1" xr:uid="{00000000-0005-0000-0000-00007B970000}"/>
    <cellStyle name="40% - Accent5 4 2 3 2" xfId="14407" hidden="1" xr:uid="{00000000-0005-0000-0000-00007C970000}"/>
    <cellStyle name="40% - Accent5 4 2 3 2" xfId="15130" hidden="1" xr:uid="{00000000-0005-0000-0000-00007D970000}"/>
    <cellStyle name="40% - Accent5 4 2 3 2" xfId="15303" hidden="1" xr:uid="{00000000-0005-0000-0000-00007E970000}"/>
    <cellStyle name="40% - Accent5 4 2 3 2" xfId="15696" hidden="1" xr:uid="{00000000-0005-0000-0000-00007F970000}"/>
    <cellStyle name="40% - Accent5 4 2 3 2" xfId="15844" hidden="1" xr:uid="{00000000-0005-0000-0000-000080970000}"/>
    <cellStyle name="40% - Accent5 4 2 3 2" xfId="16182" hidden="1" xr:uid="{00000000-0005-0000-0000-000081970000}"/>
    <cellStyle name="40% - Accent5 4 2 3 2" xfId="16519" hidden="1" xr:uid="{00000000-0005-0000-0000-000082970000}"/>
    <cellStyle name="40% - Accent5 4 2 3 2" xfId="17084" hidden="1" xr:uid="{00000000-0005-0000-0000-000083970000}"/>
    <cellStyle name="40% - Accent5 4 2 3 2" xfId="17199" hidden="1" xr:uid="{00000000-0005-0000-0000-000084970000}"/>
    <cellStyle name="40% - Accent5 4 2 3 2" xfId="17922" hidden="1" xr:uid="{00000000-0005-0000-0000-000085970000}"/>
    <cellStyle name="40% - Accent5 4 2 3 2" xfId="18095" hidden="1" xr:uid="{00000000-0005-0000-0000-000086970000}"/>
    <cellStyle name="40% - Accent5 4 2 3 2" xfId="18488" hidden="1" xr:uid="{00000000-0005-0000-0000-000087970000}"/>
    <cellStyle name="40% - Accent5 4 2 3 2" xfId="18636" hidden="1" xr:uid="{00000000-0005-0000-0000-000088970000}"/>
    <cellStyle name="40% - Accent5 4 2 3 2" xfId="18974" hidden="1" xr:uid="{00000000-0005-0000-0000-000089970000}"/>
    <cellStyle name="40% - Accent5 4 2 3 2" xfId="19311" hidden="1" xr:uid="{00000000-0005-0000-0000-00008A970000}"/>
    <cellStyle name="40% - Accent5 4 2 3 2" xfId="13458" hidden="1" xr:uid="{00000000-0005-0000-0000-00008B970000}"/>
    <cellStyle name="40% - Accent5 4 2 3 2" xfId="7621" hidden="1" xr:uid="{00000000-0005-0000-0000-00008C970000}"/>
    <cellStyle name="40% - Accent5 4 2 3 2" xfId="5118" hidden="1" xr:uid="{00000000-0005-0000-0000-00008D970000}"/>
    <cellStyle name="40% - Accent5 4 2 3 2" xfId="4476" hidden="1" xr:uid="{00000000-0005-0000-0000-00008E970000}"/>
    <cellStyle name="40% - Accent5 4 2 3 2" xfId="3259" hidden="1" xr:uid="{00000000-0005-0000-0000-00008F970000}"/>
    <cellStyle name="40% - Accent5 4 2 3 2" xfId="2689" hidden="1" xr:uid="{00000000-0005-0000-0000-000090970000}"/>
    <cellStyle name="40% - Accent5 4 2 3 2" xfId="1526" hidden="1" xr:uid="{00000000-0005-0000-0000-000091970000}"/>
    <cellStyle name="40% - Accent5 4 2 3 2" xfId="421" hidden="1" xr:uid="{00000000-0005-0000-0000-000092970000}"/>
    <cellStyle name="40% - Accent5 4 2 3 2" xfId="20014" hidden="1" xr:uid="{00000000-0005-0000-0000-000093970000}"/>
    <cellStyle name="40% - Accent5 4 2 3 2" xfId="20129" hidden="1" xr:uid="{00000000-0005-0000-0000-000094970000}"/>
    <cellStyle name="40% - Accent5 4 2 3 2" xfId="20852" hidden="1" xr:uid="{00000000-0005-0000-0000-000095970000}"/>
    <cellStyle name="40% - Accent5 4 2 3 2" xfId="21025" hidden="1" xr:uid="{00000000-0005-0000-0000-000096970000}"/>
    <cellStyle name="40% - Accent5 4 2 3 2" xfId="21418" hidden="1" xr:uid="{00000000-0005-0000-0000-000097970000}"/>
    <cellStyle name="40% - Accent5 4 2 3 2" xfId="21566" hidden="1" xr:uid="{00000000-0005-0000-0000-000098970000}"/>
    <cellStyle name="40% - Accent5 4 2 3 2" xfId="21904" hidden="1" xr:uid="{00000000-0005-0000-0000-000099970000}"/>
    <cellStyle name="40% - Accent5 4 2 3 2" xfId="22241" hidden="1" xr:uid="{00000000-0005-0000-0000-00009A970000}"/>
    <cellStyle name="40% - Accent5 4 2 3 2" xfId="22806" hidden="1" xr:uid="{00000000-0005-0000-0000-00009B970000}"/>
    <cellStyle name="40% - Accent5 4 2 3 2" xfId="22921" hidden="1" xr:uid="{00000000-0005-0000-0000-00009C970000}"/>
    <cellStyle name="40% - Accent5 4 2 3 2" xfId="23644" hidden="1" xr:uid="{00000000-0005-0000-0000-00009D970000}"/>
    <cellStyle name="40% - Accent5 4 2 3 2" xfId="23817" hidden="1" xr:uid="{00000000-0005-0000-0000-00009E970000}"/>
    <cellStyle name="40% - Accent5 4 2 3 2" xfId="24210" hidden="1" xr:uid="{00000000-0005-0000-0000-00009F970000}"/>
    <cellStyle name="40% - Accent5 4 2 3 2" xfId="24358" hidden="1" xr:uid="{00000000-0005-0000-0000-0000A0970000}"/>
    <cellStyle name="40% - Accent5 4 2 3 2" xfId="24696" hidden="1" xr:uid="{00000000-0005-0000-0000-0000A1970000}"/>
    <cellStyle name="40% - Accent5 4 2 3 2" xfId="25033" hidden="1" xr:uid="{00000000-0005-0000-0000-0000A2970000}"/>
    <cellStyle name="40% - Accent5 4 2 3 2" xfId="25816" hidden="1" xr:uid="{00000000-0005-0000-0000-0000A3970000}"/>
    <cellStyle name="40% - Accent5 4 2 3 2" xfId="26000" hidden="1" xr:uid="{00000000-0005-0000-0000-0000A4970000}"/>
    <cellStyle name="40% - Accent5 4 2 3 2" xfId="28018" hidden="1" xr:uid="{00000000-0005-0000-0000-0000A5970000}"/>
    <cellStyle name="40% - Accent5 4 2 3 2" xfId="28382" hidden="1" xr:uid="{00000000-0005-0000-0000-0000A6970000}"/>
    <cellStyle name="40% - Accent5 4 2 3 2" xfId="29546" hidden="1" xr:uid="{00000000-0005-0000-0000-0000A7970000}"/>
    <cellStyle name="40% - Accent5 4 2 3 2" xfId="30002" hidden="1" xr:uid="{00000000-0005-0000-0000-0000A8970000}"/>
    <cellStyle name="40% - Accent5 4 2 3 2" xfId="30844" hidden="1" xr:uid="{00000000-0005-0000-0000-0000A9970000}"/>
    <cellStyle name="40% - Accent5 4 2 3 2" xfId="31856" hidden="1" xr:uid="{00000000-0005-0000-0000-0000AA970000}"/>
    <cellStyle name="40% - Accent5 4 2 3 2" xfId="33265" hidden="1" xr:uid="{00000000-0005-0000-0000-0000AB970000}"/>
    <cellStyle name="40% - Accent5 4 2 3 2" xfId="33380" hidden="1" xr:uid="{00000000-0005-0000-0000-0000AC970000}"/>
    <cellStyle name="40% - Accent5 4 2 3 2" xfId="34103" hidden="1" xr:uid="{00000000-0005-0000-0000-0000AD970000}"/>
    <cellStyle name="40% - Accent5 4 2 3 2" xfId="34276" hidden="1" xr:uid="{00000000-0005-0000-0000-0000AE970000}"/>
    <cellStyle name="40% - Accent5 4 2 3 2" xfId="34669" hidden="1" xr:uid="{00000000-0005-0000-0000-0000AF970000}"/>
    <cellStyle name="40% - Accent5 4 2 3 2" xfId="34817" hidden="1" xr:uid="{00000000-0005-0000-0000-0000B0970000}"/>
    <cellStyle name="40% - Accent5 4 2 3 2" xfId="35155" hidden="1" xr:uid="{00000000-0005-0000-0000-0000B1970000}"/>
    <cellStyle name="40% - Accent5 4 2 3 2" xfId="35492" hidden="1" xr:uid="{00000000-0005-0000-0000-0000B2970000}"/>
    <cellStyle name="40% - Accent5 4 2 3 2" xfId="36057" hidden="1" xr:uid="{00000000-0005-0000-0000-0000B3970000}"/>
    <cellStyle name="40% - Accent5 4 2 3 2" xfId="36172" hidden="1" xr:uid="{00000000-0005-0000-0000-0000B4970000}"/>
    <cellStyle name="40% - Accent5 4 2 3 2" xfId="36895" hidden="1" xr:uid="{00000000-0005-0000-0000-0000B5970000}"/>
    <cellStyle name="40% - Accent5 4 2 3 2" xfId="37068" hidden="1" xr:uid="{00000000-0005-0000-0000-0000B6970000}"/>
    <cellStyle name="40% - Accent5 4 2 3 2" xfId="37461" hidden="1" xr:uid="{00000000-0005-0000-0000-0000B7970000}"/>
    <cellStyle name="40% - Accent5 4 2 3 2" xfId="37609" hidden="1" xr:uid="{00000000-0005-0000-0000-0000B8970000}"/>
    <cellStyle name="40% - Accent5 4 2 3 2" xfId="37947" hidden="1" xr:uid="{00000000-0005-0000-0000-0000B9970000}"/>
    <cellStyle name="40% - Accent5 4 2 3 2" xfId="38284" hidden="1" xr:uid="{00000000-0005-0000-0000-0000BA970000}"/>
    <cellStyle name="40% - Accent5 4 2 3 2" xfId="32323" hidden="1" xr:uid="{00000000-0005-0000-0000-0000BB970000}"/>
    <cellStyle name="40% - Accent5 4 2 3 2" xfId="31953" hidden="1" xr:uid="{00000000-0005-0000-0000-0000BC970000}"/>
    <cellStyle name="40% - Accent5 4 2 3 2" xfId="29800" hidden="1" xr:uid="{00000000-0005-0000-0000-0000BD970000}"/>
    <cellStyle name="40% - Accent5 4 2 3 2" xfId="29268" hidden="1" xr:uid="{00000000-0005-0000-0000-0000BE970000}"/>
    <cellStyle name="40% - Accent5 4 2 3 2" xfId="28152" hidden="1" xr:uid="{00000000-0005-0000-0000-0000BF970000}"/>
    <cellStyle name="40% - Accent5 4 2 3 2" xfId="27686" hidden="1" xr:uid="{00000000-0005-0000-0000-0000C0970000}"/>
    <cellStyle name="40% - Accent5 4 2 3 2" xfId="26483" hidden="1" xr:uid="{00000000-0005-0000-0000-0000C1970000}"/>
    <cellStyle name="40% - Accent5 4 2 3 2" xfId="25405" hidden="1" xr:uid="{00000000-0005-0000-0000-0000C2970000}"/>
    <cellStyle name="40% - Accent5 4 2 3 2" xfId="39420" hidden="1" xr:uid="{00000000-0005-0000-0000-0000C3970000}"/>
    <cellStyle name="40% - Accent5 4 2 3 2" xfId="39535" hidden="1" xr:uid="{00000000-0005-0000-0000-0000C4970000}"/>
    <cellStyle name="40% - Accent5 4 2 3 2" xfId="40258" hidden="1" xr:uid="{00000000-0005-0000-0000-0000C5970000}"/>
    <cellStyle name="40% - Accent5 4 2 3 2" xfId="40431" hidden="1" xr:uid="{00000000-0005-0000-0000-0000C6970000}"/>
    <cellStyle name="40% - Accent5 4 2 3 2" xfId="40824" hidden="1" xr:uid="{00000000-0005-0000-0000-0000C7970000}"/>
    <cellStyle name="40% - Accent5 4 2 3 2" xfId="40972" hidden="1" xr:uid="{00000000-0005-0000-0000-0000C8970000}"/>
    <cellStyle name="40% - Accent5 4 2 3 2" xfId="41310" hidden="1" xr:uid="{00000000-0005-0000-0000-0000C9970000}"/>
    <cellStyle name="40% - Accent5 4 2 3 2" xfId="41647" hidden="1" xr:uid="{00000000-0005-0000-0000-0000CA970000}"/>
    <cellStyle name="40% - Accent5 4 2 3 2" xfId="42212" hidden="1" xr:uid="{00000000-0005-0000-0000-0000CB970000}"/>
    <cellStyle name="40% - Accent5 4 2 3 2" xfId="42327" hidden="1" xr:uid="{00000000-0005-0000-0000-0000CC970000}"/>
    <cellStyle name="40% - Accent5 4 2 3 2" xfId="43050" hidden="1" xr:uid="{00000000-0005-0000-0000-0000CD970000}"/>
    <cellStyle name="40% - Accent5 4 2 3 2" xfId="43223" hidden="1" xr:uid="{00000000-0005-0000-0000-0000CE970000}"/>
    <cellStyle name="40% - Accent5 4 2 3 2" xfId="43616" hidden="1" xr:uid="{00000000-0005-0000-0000-0000CF970000}"/>
    <cellStyle name="40% - Accent5 4 2 3 2" xfId="43764" hidden="1" xr:uid="{00000000-0005-0000-0000-0000D0970000}"/>
    <cellStyle name="40% - Accent5 4 2 3 2" xfId="44102" hidden="1" xr:uid="{00000000-0005-0000-0000-0000D1970000}"/>
    <cellStyle name="40% - Accent5 4 2 3 2" xfId="44439" hidden="1" xr:uid="{00000000-0005-0000-0000-0000D2970000}"/>
    <cellStyle name="40% - Accent5 4 2 3 2" xfId="38586" hidden="1" xr:uid="{00000000-0005-0000-0000-0000D3970000}"/>
    <cellStyle name="40% - Accent5 4 2 3 2" xfId="32749" hidden="1" xr:uid="{00000000-0005-0000-0000-0000D4970000}"/>
    <cellStyle name="40% - Accent5 4 2 3 2" xfId="30246" hidden="1" xr:uid="{00000000-0005-0000-0000-0000D5970000}"/>
    <cellStyle name="40% - Accent5 4 2 3 2" xfId="29604" hidden="1" xr:uid="{00000000-0005-0000-0000-0000D6970000}"/>
    <cellStyle name="40% - Accent5 4 2 3 2" xfId="28387" hidden="1" xr:uid="{00000000-0005-0000-0000-0000D7970000}"/>
    <cellStyle name="40% - Accent5 4 2 3 2" xfId="27817" hidden="1" xr:uid="{00000000-0005-0000-0000-0000D8970000}"/>
    <cellStyle name="40% - Accent5 4 2 3 2" xfId="26654" hidden="1" xr:uid="{00000000-0005-0000-0000-0000D9970000}"/>
    <cellStyle name="40% - Accent5 4 2 3 2" xfId="25549" hidden="1" xr:uid="{00000000-0005-0000-0000-0000DA970000}"/>
    <cellStyle name="40% - Accent5 4 2 3 2" xfId="45142" hidden="1" xr:uid="{00000000-0005-0000-0000-0000DB970000}"/>
    <cellStyle name="40% - Accent5 4 2 3 2" xfId="45257" hidden="1" xr:uid="{00000000-0005-0000-0000-0000DC970000}"/>
    <cellStyle name="40% - Accent5 4 2 3 2" xfId="45980" hidden="1" xr:uid="{00000000-0005-0000-0000-0000DD970000}"/>
    <cellStyle name="40% - Accent5 4 2 3 2" xfId="46153" hidden="1" xr:uid="{00000000-0005-0000-0000-0000DE970000}"/>
    <cellStyle name="40% - Accent5 4 2 3 2" xfId="46546" hidden="1" xr:uid="{00000000-0005-0000-0000-0000DF970000}"/>
    <cellStyle name="40% - Accent5 4 2 3 2" xfId="46694" hidden="1" xr:uid="{00000000-0005-0000-0000-0000E0970000}"/>
    <cellStyle name="40% - Accent5 4 2 3 2" xfId="47032" hidden="1" xr:uid="{00000000-0005-0000-0000-0000E1970000}"/>
    <cellStyle name="40% - Accent5 4 2 3 2" xfId="47369" hidden="1" xr:uid="{00000000-0005-0000-0000-0000E2970000}"/>
    <cellStyle name="40% - Accent5 4 2 3 2" xfId="47934" hidden="1" xr:uid="{00000000-0005-0000-0000-0000E3970000}"/>
    <cellStyle name="40% - Accent5 4 2 3 2" xfId="48049" hidden="1" xr:uid="{00000000-0005-0000-0000-0000E4970000}"/>
    <cellStyle name="40% - Accent5 4 2 3 2" xfId="48772" hidden="1" xr:uid="{00000000-0005-0000-0000-0000E5970000}"/>
    <cellStyle name="40% - Accent5 4 2 3 2" xfId="48945" hidden="1" xr:uid="{00000000-0005-0000-0000-0000E6970000}"/>
    <cellStyle name="40% - Accent5 4 2 3 2" xfId="49338" hidden="1" xr:uid="{00000000-0005-0000-0000-0000E7970000}"/>
    <cellStyle name="40% - Accent5 4 2 3 2" xfId="49486" hidden="1" xr:uid="{00000000-0005-0000-0000-0000E8970000}"/>
    <cellStyle name="40% - Accent5 4 2 3 2" xfId="49824" hidden="1" xr:uid="{00000000-0005-0000-0000-0000E9970000}"/>
    <cellStyle name="40% - Accent5 4 2 3 2" xfId="50161" hidden="1" xr:uid="{00000000-0005-0000-0000-0000EA970000}"/>
    <cellStyle name="40% - Accent5 4 2 4 2" xfId="660" hidden="1" xr:uid="{00000000-0005-0000-0000-0000EB970000}"/>
    <cellStyle name="40% - Accent5 4 2 4 2" xfId="844" hidden="1" xr:uid="{00000000-0005-0000-0000-0000EC970000}"/>
    <cellStyle name="40% - Accent5 4 2 4 2" xfId="2862" hidden="1" xr:uid="{00000000-0005-0000-0000-0000ED970000}"/>
    <cellStyle name="40% - Accent5 4 2 4 2" xfId="3226" hidden="1" xr:uid="{00000000-0005-0000-0000-0000EE970000}"/>
    <cellStyle name="40% - Accent5 4 2 4 2" xfId="4390" hidden="1" xr:uid="{00000000-0005-0000-0000-0000EF970000}"/>
    <cellStyle name="40% - Accent5 4 2 4 2" xfId="4846" hidden="1" xr:uid="{00000000-0005-0000-0000-0000F0970000}"/>
    <cellStyle name="40% - Accent5 4 2 4 2" xfId="5688" hidden="1" xr:uid="{00000000-0005-0000-0000-0000F1970000}"/>
    <cellStyle name="40% - Accent5 4 2 4 2" xfId="6700" hidden="1" xr:uid="{00000000-0005-0000-0000-0000F2970000}"/>
    <cellStyle name="40% - Accent5 4 2 4 2" xfId="8109" hidden="1" xr:uid="{00000000-0005-0000-0000-0000F3970000}"/>
    <cellStyle name="40% - Accent5 4 2 4 2" xfId="8224" hidden="1" xr:uid="{00000000-0005-0000-0000-0000F4970000}"/>
    <cellStyle name="40% - Accent5 4 2 4 2" xfId="8947" hidden="1" xr:uid="{00000000-0005-0000-0000-0000F5970000}"/>
    <cellStyle name="40% - Accent5 4 2 4 2" xfId="9120" hidden="1" xr:uid="{00000000-0005-0000-0000-0000F6970000}"/>
    <cellStyle name="40% - Accent5 4 2 4 2" xfId="9513" hidden="1" xr:uid="{00000000-0005-0000-0000-0000F7970000}"/>
    <cellStyle name="40% - Accent5 4 2 4 2" xfId="9661" hidden="1" xr:uid="{00000000-0005-0000-0000-0000F8970000}"/>
    <cellStyle name="40% - Accent5 4 2 4 2" xfId="9999" hidden="1" xr:uid="{00000000-0005-0000-0000-0000F9970000}"/>
    <cellStyle name="40% - Accent5 4 2 4 2" xfId="10336" hidden="1" xr:uid="{00000000-0005-0000-0000-0000FA970000}"/>
    <cellStyle name="40% - Accent5 4 2 4 2" xfId="10901" hidden="1" xr:uid="{00000000-0005-0000-0000-0000FB970000}"/>
    <cellStyle name="40% - Accent5 4 2 4 2" xfId="11016" hidden="1" xr:uid="{00000000-0005-0000-0000-0000FC970000}"/>
    <cellStyle name="40% - Accent5 4 2 4 2" xfId="11739" hidden="1" xr:uid="{00000000-0005-0000-0000-0000FD970000}"/>
    <cellStyle name="40% - Accent5 4 2 4 2" xfId="11912" hidden="1" xr:uid="{00000000-0005-0000-0000-0000FE970000}"/>
    <cellStyle name="40% - Accent5 4 2 4 2" xfId="12305" hidden="1" xr:uid="{00000000-0005-0000-0000-0000FF970000}"/>
    <cellStyle name="40% - Accent5 4 2 4 2" xfId="12453" hidden="1" xr:uid="{00000000-0005-0000-0000-000000980000}"/>
    <cellStyle name="40% - Accent5 4 2 4 2" xfId="12791" hidden="1" xr:uid="{00000000-0005-0000-0000-000001980000}"/>
    <cellStyle name="40% - Accent5 4 2 4 2" xfId="13128" hidden="1" xr:uid="{00000000-0005-0000-0000-000002980000}"/>
    <cellStyle name="40% - Accent5 4 2 4 2" xfId="7224" hidden="1" xr:uid="{00000000-0005-0000-0000-000003980000}"/>
    <cellStyle name="40% - Accent5 4 2 4 2" xfId="6853" hidden="1" xr:uid="{00000000-0005-0000-0000-000004980000}"/>
    <cellStyle name="40% - Accent5 4 2 4 2" xfId="4700" hidden="1" xr:uid="{00000000-0005-0000-0000-000005980000}"/>
    <cellStyle name="40% - Accent5 4 2 4 2" xfId="4168" hidden="1" xr:uid="{00000000-0005-0000-0000-000006980000}"/>
    <cellStyle name="40% - Accent5 4 2 4 2" xfId="3054" hidden="1" xr:uid="{00000000-0005-0000-0000-000007980000}"/>
    <cellStyle name="40% - Accent5 4 2 4 2" xfId="2587" hidden="1" xr:uid="{00000000-0005-0000-0000-000008980000}"/>
    <cellStyle name="40% - Accent5 4 2 4 2" xfId="1385" hidden="1" xr:uid="{00000000-0005-0000-0000-000009980000}"/>
    <cellStyle name="40% - Accent5 4 2 4 2" xfId="324" hidden="1" xr:uid="{00000000-0005-0000-0000-00000A980000}"/>
    <cellStyle name="40% - Accent5 4 2 4 2" xfId="14264" hidden="1" xr:uid="{00000000-0005-0000-0000-00000B980000}"/>
    <cellStyle name="40% - Accent5 4 2 4 2" xfId="14379" hidden="1" xr:uid="{00000000-0005-0000-0000-00000C980000}"/>
    <cellStyle name="40% - Accent5 4 2 4 2" xfId="15102" hidden="1" xr:uid="{00000000-0005-0000-0000-00000D980000}"/>
    <cellStyle name="40% - Accent5 4 2 4 2" xfId="15275" hidden="1" xr:uid="{00000000-0005-0000-0000-00000E980000}"/>
    <cellStyle name="40% - Accent5 4 2 4 2" xfId="15668" hidden="1" xr:uid="{00000000-0005-0000-0000-00000F980000}"/>
    <cellStyle name="40% - Accent5 4 2 4 2" xfId="15816" hidden="1" xr:uid="{00000000-0005-0000-0000-000010980000}"/>
    <cellStyle name="40% - Accent5 4 2 4 2" xfId="16154" hidden="1" xr:uid="{00000000-0005-0000-0000-000011980000}"/>
    <cellStyle name="40% - Accent5 4 2 4 2" xfId="16491" hidden="1" xr:uid="{00000000-0005-0000-0000-000012980000}"/>
    <cellStyle name="40% - Accent5 4 2 4 2" xfId="17056" hidden="1" xr:uid="{00000000-0005-0000-0000-000013980000}"/>
    <cellStyle name="40% - Accent5 4 2 4 2" xfId="17171" hidden="1" xr:uid="{00000000-0005-0000-0000-000014980000}"/>
    <cellStyle name="40% - Accent5 4 2 4 2" xfId="17894" hidden="1" xr:uid="{00000000-0005-0000-0000-000015980000}"/>
    <cellStyle name="40% - Accent5 4 2 4 2" xfId="18067" hidden="1" xr:uid="{00000000-0005-0000-0000-000016980000}"/>
    <cellStyle name="40% - Accent5 4 2 4 2" xfId="18460" hidden="1" xr:uid="{00000000-0005-0000-0000-000017980000}"/>
    <cellStyle name="40% - Accent5 4 2 4 2" xfId="18608" hidden="1" xr:uid="{00000000-0005-0000-0000-000018980000}"/>
    <cellStyle name="40% - Accent5 4 2 4 2" xfId="18946" hidden="1" xr:uid="{00000000-0005-0000-0000-000019980000}"/>
    <cellStyle name="40% - Accent5 4 2 4 2" xfId="19283" hidden="1" xr:uid="{00000000-0005-0000-0000-00001A980000}"/>
    <cellStyle name="40% - Accent5 4 2 4 2" xfId="13487" hidden="1" xr:uid="{00000000-0005-0000-0000-00001B980000}"/>
    <cellStyle name="40% - Accent5 4 2 4 2" xfId="7649" hidden="1" xr:uid="{00000000-0005-0000-0000-00001C980000}"/>
    <cellStyle name="40% - Accent5 4 2 4 2" xfId="5152" hidden="1" xr:uid="{00000000-0005-0000-0000-00001D980000}"/>
    <cellStyle name="40% - Accent5 4 2 4 2" xfId="4509" hidden="1" xr:uid="{00000000-0005-0000-0000-00001E980000}"/>
    <cellStyle name="40% - Accent5 4 2 4 2" xfId="3288" hidden="1" xr:uid="{00000000-0005-0000-0000-00001F980000}"/>
    <cellStyle name="40% - Accent5 4 2 4 2" xfId="2717" hidden="1" xr:uid="{00000000-0005-0000-0000-000020980000}"/>
    <cellStyle name="40% - Accent5 4 2 4 2" xfId="1563" hidden="1" xr:uid="{00000000-0005-0000-0000-000021980000}"/>
    <cellStyle name="40% - Accent5 4 2 4 2" xfId="457" hidden="1" xr:uid="{00000000-0005-0000-0000-000022980000}"/>
    <cellStyle name="40% - Accent5 4 2 4 2" xfId="19986" hidden="1" xr:uid="{00000000-0005-0000-0000-000023980000}"/>
    <cellStyle name="40% - Accent5 4 2 4 2" xfId="20101" hidden="1" xr:uid="{00000000-0005-0000-0000-000024980000}"/>
    <cellStyle name="40% - Accent5 4 2 4 2" xfId="20824" hidden="1" xr:uid="{00000000-0005-0000-0000-000025980000}"/>
    <cellStyle name="40% - Accent5 4 2 4 2" xfId="20997" hidden="1" xr:uid="{00000000-0005-0000-0000-000026980000}"/>
    <cellStyle name="40% - Accent5 4 2 4 2" xfId="21390" hidden="1" xr:uid="{00000000-0005-0000-0000-000027980000}"/>
    <cellStyle name="40% - Accent5 4 2 4 2" xfId="21538" hidden="1" xr:uid="{00000000-0005-0000-0000-000028980000}"/>
    <cellStyle name="40% - Accent5 4 2 4 2" xfId="21876" hidden="1" xr:uid="{00000000-0005-0000-0000-000029980000}"/>
    <cellStyle name="40% - Accent5 4 2 4 2" xfId="22213" hidden="1" xr:uid="{00000000-0005-0000-0000-00002A980000}"/>
    <cellStyle name="40% - Accent5 4 2 4 2" xfId="22778" hidden="1" xr:uid="{00000000-0005-0000-0000-00002B980000}"/>
    <cellStyle name="40% - Accent5 4 2 4 2" xfId="22893" hidden="1" xr:uid="{00000000-0005-0000-0000-00002C980000}"/>
    <cellStyle name="40% - Accent5 4 2 4 2" xfId="23616" hidden="1" xr:uid="{00000000-0005-0000-0000-00002D980000}"/>
    <cellStyle name="40% - Accent5 4 2 4 2" xfId="23789" hidden="1" xr:uid="{00000000-0005-0000-0000-00002E980000}"/>
    <cellStyle name="40% - Accent5 4 2 4 2" xfId="24182" hidden="1" xr:uid="{00000000-0005-0000-0000-00002F980000}"/>
    <cellStyle name="40% - Accent5 4 2 4 2" xfId="24330" hidden="1" xr:uid="{00000000-0005-0000-0000-000030980000}"/>
    <cellStyle name="40% - Accent5 4 2 4 2" xfId="24668" hidden="1" xr:uid="{00000000-0005-0000-0000-000031980000}"/>
    <cellStyle name="40% - Accent5 4 2 4 2" xfId="25005" hidden="1" xr:uid="{00000000-0005-0000-0000-000032980000}"/>
    <cellStyle name="40% - Accent5 4 2 4 2" xfId="25788" hidden="1" xr:uid="{00000000-0005-0000-0000-000033980000}"/>
    <cellStyle name="40% - Accent5 4 2 4 2" xfId="25972" hidden="1" xr:uid="{00000000-0005-0000-0000-000034980000}"/>
    <cellStyle name="40% - Accent5 4 2 4 2" xfId="27990" hidden="1" xr:uid="{00000000-0005-0000-0000-000035980000}"/>
    <cellStyle name="40% - Accent5 4 2 4 2" xfId="28354" hidden="1" xr:uid="{00000000-0005-0000-0000-000036980000}"/>
    <cellStyle name="40% - Accent5 4 2 4 2" xfId="29518" hidden="1" xr:uid="{00000000-0005-0000-0000-000037980000}"/>
    <cellStyle name="40% - Accent5 4 2 4 2" xfId="29974" hidden="1" xr:uid="{00000000-0005-0000-0000-000038980000}"/>
    <cellStyle name="40% - Accent5 4 2 4 2" xfId="30816" hidden="1" xr:uid="{00000000-0005-0000-0000-000039980000}"/>
    <cellStyle name="40% - Accent5 4 2 4 2" xfId="31828" hidden="1" xr:uid="{00000000-0005-0000-0000-00003A980000}"/>
    <cellStyle name="40% - Accent5 4 2 4 2" xfId="33237" hidden="1" xr:uid="{00000000-0005-0000-0000-00003B980000}"/>
    <cellStyle name="40% - Accent5 4 2 4 2" xfId="33352" hidden="1" xr:uid="{00000000-0005-0000-0000-00003C980000}"/>
    <cellStyle name="40% - Accent5 4 2 4 2" xfId="34075" hidden="1" xr:uid="{00000000-0005-0000-0000-00003D980000}"/>
    <cellStyle name="40% - Accent5 4 2 4 2" xfId="34248" hidden="1" xr:uid="{00000000-0005-0000-0000-00003E980000}"/>
    <cellStyle name="40% - Accent5 4 2 4 2" xfId="34641" hidden="1" xr:uid="{00000000-0005-0000-0000-00003F980000}"/>
    <cellStyle name="40% - Accent5 4 2 4 2" xfId="34789" hidden="1" xr:uid="{00000000-0005-0000-0000-000040980000}"/>
    <cellStyle name="40% - Accent5 4 2 4 2" xfId="35127" hidden="1" xr:uid="{00000000-0005-0000-0000-000041980000}"/>
    <cellStyle name="40% - Accent5 4 2 4 2" xfId="35464" hidden="1" xr:uid="{00000000-0005-0000-0000-000042980000}"/>
    <cellStyle name="40% - Accent5 4 2 4 2" xfId="36029" hidden="1" xr:uid="{00000000-0005-0000-0000-000043980000}"/>
    <cellStyle name="40% - Accent5 4 2 4 2" xfId="36144" hidden="1" xr:uid="{00000000-0005-0000-0000-000044980000}"/>
    <cellStyle name="40% - Accent5 4 2 4 2" xfId="36867" hidden="1" xr:uid="{00000000-0005-0000-0000-000045980000}"/>
    <cellStyle name="40% - Accent5 4 2 4 2" xfId="37040" hidden="1" xr:uid="{00000000-0005-0000-0000-000046980000}"/>
    <cellStyle name="40% - Accent5 4 2 4 2" xfId="37433" hidden="1" xr:uid="{00000000-0005-0000-0000-000047980000}"/>
    <cellStyle name="40% - Accent5 4 2 4 2" xfId="37581" hidden="1" xr:uid="{00000000-0005-0000-0000-000048980000}"/>
    <cellStyle name="40% - Accent5 4 2 4 2" xfId="37919" hidden="1" xr:uid="{00000000-0005-0000-0000-000049980000}"/>
    <cellStyle name="40% - Accent5 4 2 4 2" xfId="38256" hidden="1" xr:uid="{00000000-0005-0000-0000-00004A980000}"/>
    <cellStyle name="40% - Accent5 4 2 4 2" xfId="32352" hidden="1" xr:uid="{00000000-0005-0000-0000-00004B980000}"/>
    <cellStyle name="40% - Accent5 4 2 4 2" xfId="31981" hidden="1" xr:uid="{00000000-0005-0000-0000-00004C980000}"/>
    <cellStyle name="40% - Accent5 4 2 4 2" xfId="29828" hidden="1" xr:uid="{00000000-0005-0000-0000-00004D980000}"/>
    <cellStyle name="40% - Accent5 4 2 4 2" xfId="29296" hidden="1" xr:uid="{00000000-0005-0000-0000-00004E980000}"/>
    <cellStyle name="40% - Accent5 4 2 4 2" xfId="28182" hidden="1" xr:uid="{00000000-0005-0000-0000-00004F980000}"/>
    <cellStyle name="40% - Accent5 4 2 4 2" xfId="27715" hidden="1" xr:uid="{00000000-0005-0000-0000-000050980000}"/>
    <cellStyle name="40% - Accent5 4 2 4 2" xfId="26513" hidden="1" xr:uid="{00000000-0005-0000-0000-000051980000}"/>
    <cellStyle name="40% - Accent5 4 2 4 2" xfId="25452" hidden="1" xr:uid="{00000000-0005-0000-0000-000052980000}"/>
    <cellStyle name="40% - Accent5 4 2 4 2" xfId="39392" hidden="1" xr:uid="{00000000-0005-0000-0000-000053980000}"/>
    <cellStyle name="40% - Accent5 4 2 4 2" xfId="39507" hidden="1" xr:uid="{00000000-0005-0000-0000-000054980000}"/>
    <cellStyle name="40% - Accent5 4 2 4 2" xfId="40230" hidden="1" xr:uid="{00000000-0005-0000-0000-000055980000}"/>
    <cellStyle name="40% - Accent5 4 2 4 2" xfId="40403" hidden="1" xr:uid="{00000000-0005-0000-0000-000056980000}"/>
    <cellStyle name="40% - Accent5 4 2 4 2" xfId="40796" hidden="1" xr:uid="{00000000-0005-0000-0000-000057980000}"/>
    <cellStyle name="40% - Accent5 4 2 4 2" xfId="40944" hidden="1" xr:uid="{00000000-0005-0000-0000-000058980000}"/>
    <cellStyle name="40% - Accent5 4 2 4 2" xfId="41282" hidden="1" xr:uid="{00000000-0005-0000-0000-000059980000}"/>
    <cellStyle name="40% - Accent5 4 2 4 2" xfId="41619" hidden="1" xr:uid="{00000000-0005-0000-0000-00005A980000}"/>
    <cellStyle name="40% - Accent5 4 2 4 2" xfId="42184" hidden="1" xr:uid="{00000000-0005-0000-0000-00005B980000}"/>
    <cellStyle name="40% - Accent5 4 2 4 2" xfId="42299" hidden="1" xr:uid="{00000000-0005-0000-0000-00005C980000}"/>
    <cellStyle name="40% - Accent5 4 2 4 2" xfId="43022" hidden="1" xr:uid="{00000000-0005-0000-0000-00005D980000}"/>
    <cellStyle name="40% - Accent5 4 2 4 2" xfId="43195" hidden="1" xr:uid="{00000000-0005-0000-0000-00005E980000}"/>
    <cellStyle name="40% - Accent5 4 2 4 2" xfId="43588" hidden="1" xr:uid="{00000000-0005-0000-0000-00005F980000}"/>
    <cellStyle name="40% - Accent5 4 2 4 2" xfId="43736" hidden="1" xr:uid="{00000000-0005-0000-0000-000060980000}"/>
    <cellStyle name="40% - Accent5 4 2 4 2" xfId="44074" hidden="1" xr:uid="{00000000-0005-0000-0000-000061980000}"/>
    <cellStyle name="40% - Accent5 4 2 4 2" xfId="44411" hidden="1" xr:uid="{00000000-0005-0000-0000-000062980000}"/>
    <cellStyle name="40% - Accent5 4 2 4 2" xfId="38615" hidden="1" xr:uid="{00000000-0005-0000-0000-000063980000}"/>
    <cellStyle name="40% - Accent5 4 2 4 2" xfId="32777" hidden="1" xr:uid="{00000000-0005-0000-0000-000064980000}"/>
    <cellStyle name="40% - Accent5 4 2 4 2" xfId="30280" hidden="1" xr:uid="{00000000-0005-0000-0000-000065980000}"/>
    <cellStyle name="40% - Accent5 4 2 4 2" xfId="29637" hidden="1" xr:uid="{00000000-0005-0000-0000-000066980000}"/>
    <cellStyle name="40% - Accent5 4 2 4 2" xfId="28416" hidden="1" xr:uid="{00000000-0005-0000-0000-000067980000}"/>
    <cellStyle name="40% - Accent5 4 2 4 2" xfId="27845" hidden="1" xr:uid="{00000000-0005-0000-0000-000068980000}"/>
    <cellStyle name="40% - Accent5 4 2 4 2" xfId="26691" hidden="1" xr:uid="{00000000-0005-0000-0000-000069980000}"/>
    <cellStyle name="40% - Accent5 4 2 4 2" xfId="25585" hidden="1" xr:uid="{00000000-0005-0000-0000-00006A980000}"/>
    <cellStyle name="40% - Accent5 4 2 4 2" xfId="45114" hidden="1" xr:uid="{00000000-0005-0000-0000-00006B980000}"/>
    <cellStyle name="40% - Accent5 4 2 4 2" xfId="45229" hidden="1" xr:uid="{00000000-0005-0000-0000-00006C980000}"/>
    <cellStyle name="40% - Accent5 4 2 4 2" xfId="45952" hidden="1" xr:uid="{00000000-0005-0000-0000-00006D980000}"/>
    <cellStyle name="40% - Accent5 4 2 4 2" xfId="46125" hidden="1" xr:uid="{00000000-0005-0000-0000-00006E980000}"/>
    <cellStyle name="40% - Accent5 4 2 4 2" xfId="46518" hidden="1" xr:uid="{00000000-0005-0000-0000-00006F980000}"/>
    <cellStyle name="40% - Accent5 4 2 4 2" xfId="46666" hidden="1" xr:uid="{00000000-0005-0000-0000-000070980000}"/>
    <cellStyle name="40% - Accent5 4 2 4 2" xfId="47004" hidden="1" xr:uid="{00000000-0005-0000-0000-000071980000}"/>
    <cellStyle name="40% - Accent5 4 2 4 2" xfId="47341" hidden="1" xr:uid="{00000000-0005-0000-0000-000072980000}"/>
    <cellStyle name="40% - Accent5 4 2 4 2" xfId="47906" hidden="1" xr:uid="{00000000-0005-0000-0000-000073980000}"/>
    <cellStyle name="40% - Accent5 4 2 4 2" xfId="48021" hidden="1" xr:uid="{00000000-0005-0000-0000-000074980000}"/>
    <cellStyle name="40% - Accent5 4 2 4 2" xfId="48744" hidden="1" xr:uid="{00000000-0005-0000-0000-000075980000}"/>
    <cellStyle name="40% - Accent5 4 2 4 2" xfId="48917" hidden="1" xr:uid="{00000000-0005-0000-0000-000076980000}"/>
    <cellStyle name="40% - Accent5 4 2 4 2" xfId="49310" hidden="1" xr:uid="{00000000-0005-0000-0000-000077980000}"/>
    <cellStyle name="40% - Accent5 4 2 4 2" xfId="49458" hidden="1" xr:uid="{00000000-0005-0000-0000-000078980000}"/>
    <cellStyle name="40% - Accent5 4 2 4 2" xfId="49796" hidden="1" xr:uid="{00000000-0005-0000-0000-000079980000}"/>
    <cellStyle name="40% - Accent5 4 2 4 2" xfId="50133" hidden="1" xr:uid="{00000000-0005-0000-0000-00007A980000}"/>
    <cellStyle name="40% - Accent5 4 3 3 2" xfId="659" hidden="1" xr:uid="{00000000-0005-0000-0000-00007B980000}"/>
    <cellStyle name="40% - Accent5 4 3 3 2" xfId="843" hidden="1" xr:uid="{00000000-0005-0000-0000-00007C980000}"/>
    <cellStyle name="40% - Accent5 4 3 3 2" xfId="2861" hidden="1" xr:uid="{00000000-0005-0000-0000-00007D980000}"/>
    <cellStyle name="40% - Accent5 4 3 3 2" xfId="3225" hidden="1" xr:uid="{00000000-0005-0000-0000-00007E980000}"/>
    <cellStyle name="40% - Accent5 4 3 3 2" xfId="4389" hidden="1" xr:uid="{00000000-0005-0000-0000-00007F980000}"/>
    <cellStyle name="40% - Accent5 4 3 3 2" xfId="4845" hidden="1" xr:uid="{00000000-0005-0000-0000-000080980000}"/>
    <cellStyle name="40% - Accent5 4 3 3 2" xfId="5687" hidden="1" xr:uid="{00000000-0005-0000-0000-000081980000}"/>
    <cellStyle name="40% - Accent5 4 3 3 2" xfId="6699" hidden="1" xr:uid="{00000000-0005-0000-0000-000082980000}"/>
    <cellStyle name="40% - Accent5 4 3 3 2" xfId="8108" hidden="1" xr:uid="{00000000-0005-0000-0000-000083980000}"/>
    <cellStyle name="40% - Accent5 4 3 3 2" xfId="8223" hidden="1" xr:uid="{00000000-0005-0000-0000-000084980000}"/>
    <cellStyle name="40% - Accent5 4 3 3 2" xfId="8946" hidden="1" xr:uid="{00000000-0005-0000-0000-000085980000}"/>
    <cellStyle name="40% - Accent5 4 3 3 2" xfId="9119" hidden="1" xr:uid="{00000000-0005-0000-0000-000086980000}"/>
    <cellStyle name="40% - Accent5 4 3 3 2" xfId="9512" hidden="1" xr:uid="{00000000-0005-0000-0000-000087980000}"/>
    <cellStyle name="40% - Accent5 4 3 3 2" xfId="9660" hidden="1" xr:uid="{00000000-0005-0000-0000-000088980000}"/>
    <cellStyle name="40% - Accent5 4 3 3 2" xfId="9998" hidden="1" xr:uid="{00000000-0005-0000-0000-000089980000}"/>
    <cellStyle name="40% - Accent5 4 3 3 2" xfId="10335" hidden="1" xr:uid="{00000000-0005-0000-0000-00008A980000}"/>
    <cellStyle name="40% - Accent5 4 3 3 2" xfId="10900" hidden="1" xr:uid="{00000000-0005-0000-0000-00008B980000}"/>
    <cellStyle name="40% - Accent5 4 3 3 2" xfId="11015" hidden="1" xr:uid="{00000000-0005-0000-0000-00008C980000}"/>
    <cellStyle name="40% - Accent5 4 3 3 2" xfId="11738" hidden="1" xr:uid="{00000000-0005-0000-0000-00008D980000}"/>
    <cellStyle name="40% - Accent5 4 3 3 2" xfId="11911" hidden="1" xr:uid="{00000000-0005-0000-0000-00008E980000}"/>
    <cellStyle name="40% - Accent5 4 3 3 2" xfId="12304" hidden="1" xr:uid="{00000000-0005-0000-0000-00008F980000}"/>
    <cellStyle name="40% - Accent5 4 3 3 2" xfId="12452" hidden="1" xr:uid="{00000000-0005-0000-0000-000090980000}"/>
    <cellStyle name="40% - Accent5 4 3 3 2" xfId="12790" hidden="1" xr:uid="{00000000-0005-0000-0000-000091980000}"/>
    <cellStyle name="40% - Accent5 4 3 3 2" xfId="13127" hidden="1" xr:uid="{00000000-0005-0000-0000-000092980000}"/>
    <cellStyle name="40% - Accent5 4 3 3 2" xfId="7225" hidden="1" xr:uid="{00000000-0005-0000-0000-000093980000}"/>
    <cellStyle name="40% - Accent5 4 3 3 2" xfId="6854" hidden="1" xr:uid="{00000000-0005-0000-0000-000094980000}"/>
    <cellStyle name="40% - Accent5 4 3 3 2" xfId="4701" hidden="1" xr:uid="{00000000-0005-0000-0000-000095980000}"/>
    <cellStyle name="40% - Accent5 4 3 3 2" xfId="4169" hidden="1" xr:uid="{00000000-0005-0000-0000-000096980000}"/>
    <cellStyle name="40% - Accent5 4 3 3 2" xfId="3055" hidden="1" xr:uid="{00000000-0005-0000-0000-000097980000}"/>
    <cellStyle name="40% - Accent5 4 3 3 2" xfId="2588" hidden="1" xr:uid="{00000000-0005-0000-0000-000098980000}"/>
    <cellStyle name="40% - Accent5 4 3 3 2" xfId="1387" hidden="1" xr:uid="{00000000-0005-0000-0000-000099980000}"/>
    <cellStyle name="40% - Accent5 4 3 3 2" xfId="325" hidden="1" xr:uid="{00000000-0005-0000-0000-00009A980000}"/>
    <cellStyle name="40% - Accent5 4 3 3 2" xfId="14263" hidden="1" xr:uid="{00000000-0005-0000-0000-00009B980000}"/>
    <cellStyle name="40% - Accent5 4 3 3 2" xfId="14378" hidden="1" xr:uid="{00000000-0005-0000-0000-00009C980000}"/>
    <cellStyle name="40% - Accent5 4 3 3 2" xfId="15101" hidden="1" xr:uid="{00000000-0005-0000-0000-00009D980000}"/>
    <cellStyle name="40% - Accent5 4 3 3 2" xfId="15274" hidden="1" xr:uid="{00000000-0005-0000-0000-00009E980000}"/>
    <cellStyle name="40% - Accent5 4 3 3 2" xfId="15667" hidden="1" xr:uid="{00000000-0005-0000-0000-00009F980000}"/>
    <cellStyle name="40% - Accent5 4 3 3 2" xfId="15815" hidden="1" xr:uid="{00000000-0005-0000-0000-0000A0980000}"/>
    <cellStyle name="40% - Accent5 4 3 3 2" xfId="16153" hidden="1" xr:uid="{00000000-0005-0000-0000-0000A1980000}"/>
    <cellStyle name="40% - Accent5 4 3 3 2" xfId="16490" hidden="1" xr:uid="{00000000-0005-0000-0000-0000A2980000}"/>
    <cellStyle name="40% - Accent5 4 3 3 2" xfId="17055" hidden="1" xr:uid="{00000000-0005-0000-0000-0000A3980000}"/>
    <cellStyle name="40% - Accent5 4 3 3 2" xfId="17170" hidden="1" xr:uid="{00000000-0005-0000-0000-0000A4980000}"/>
    <cellStyle name="40% - Accent5 4 3 3 2" xfId="17893" hidden="1" xr:uid="{00000000-0005-0000-0000-0000A5980000}"/>
    <cellStyle name="40% - Accent5 4 3 3 2" xfId="18066" hidden="1" xr:uid="{00000000-0005-0000-0000-0000A6980000}"/>
    <cellStyle name="40% - Accent5 4 3 3 2" xfId="18459" hidden="1" xr:uid="{00000000-0005-0000-0000-0000A7980000}"/>
    <cellStyle name="40% - Accent5 4 3 3 2" xfId="18607" hidden="1" xr:uid="{00000000-0005-0000-0000-0000A8980000}"/>
    <cellStyle name="40% - Accent5 4 3 3 2" xfId="18945" hidden="1" xr:uid="{00000000-0005-0000-0000-0000A9980000}"/>
    <cellStyle name="40% - Accent5 4 3 3 2" xfId="19282" hidden="1" xr:uid="{00000000-0005-0000-0000-0000AA980000}"/>
    <cellStyle name="40% - Accent5 4 3 3 2" xfId="13488" hidden="1" xr:uid="{00000000-0005-0000-0000-0000AB980000}"/>
    <cellStyle name="40% - Accent5 4 3 3 2" xfId="7650" hidden="1" xr:uid="{00000000-0005-0000-0000-0000AC980000}"/>
    <cellStyle name="40% - Accent5 4 3 3 2" xfId="5153" hidden="1" xr:uid="{00000000-0005-0000-0000-0000AD980000}"/>
    <cellStyle name="40% - Accent5 4 3 3 2" xfId="4510" hidden="1" xr:uid="{00000000-0005-0000-0000-0000AE980000}"/>
    <cellStyle name="40% - Accent5 4 3 3 2" xfId="3289" hidden="1" xr:uid="{00000000-0005-0000-0000-0000AF980000}"/>
    <cellStyle name="40% - Accent5 4 3 3 2" xfId="2718" hidden="1" xr:uid="{00000000-0005-0000-0000-0000B0980000}"/>
    <cellStyle name="40% - Accent5 4 3 3 2" xfId="1564" hidden="1" xr:uid="{00000000-0005-0000-0000-0000B1980000}"/>
    <cellStyle name="40% - Accent5 4 3 3 2" xfId="458" hidden="1" xr:uid="{00000000-0005-0000-0000-0000B2980000}"/>
    <cellStyle name="40% - Accent5 4 3 3 2" xfId="19985" hidden="1" xr:uid="{00000000-0005-0000-0000-0000B3980000}"/>
    <cellStyle name="40% - Accent5 4 3 3 2" xfId="20100" hidden="1" xr:uid="{00000000-0005-0000-0000-0000B4980000}"/>
    <cellStyle name="40% - Accent5 4 3 3 2" xfId="20823" hidden="1" xr:uid="{00000000-0005-0000-0000-0000B5980000}"/>
    <cellStyle name="40% - Accent5 4 3 3 2" xfId="20996" hidden="1" xr:uid="{00000000-0005-0000-0000-0000B6980000}"/>
    <cellStyle name="40% - Accent5 4 3 3 2" xfId="21389" hidden="1" xr:uid="{00000000-0005-0000-0000-0000B7980000}"/>
    <cellStyle name="40% - Accent5 4 3 3 2" xfId="21537" hidden="1" xr:uid="{00000000-0005-0000-0000-0000B8980000}"/>
    <cellStyle name="40% - Accent5 4 3 3 2" xfId="21875" hidden="1" xr:uid="{00000000-0005-0000-0000-0000B9980000}"/>
    <cellStyle name="40% - Accent5 4 3 3 2" xfId="22212" hidden="1" xr:uid="{00000000-0005-0000-0000-0000BA980000}"/>
    <cellStyle name="40% - Accent5 4 3 3 2" xfId="22777" hidden="1" xr:uid="{00000000-0005-0000-0000-0000BB980000}"/>
    <cellStyle name="40% - Accent5 4 3 3 2" xfId="22892" hidden="1" xr:uid="{00000000-0005-0000-0000-0000BC980000}"/>
    <cellStyle name="40% - Accent5 4 3 3 2" xfId="23615" hidden="1" xr:uid="{00000000-0005-0000-0000-0000BD980000}"/>
    <cellStyle name="40% - Accent5 4 3 3 2" xfId="23788" hidden="1" xr:uid="{00000000-0005-0000-0000-0000BE980000}"/>
    <cellStyle name="40% - Accent5 4 3 3 2" xfId="24181" hidden="1" xr:uid="{00000000-0005-0000-0000-0000BF980000}"/>
    <cellStyle name="40% - Accent5 4 3 3 2" xfId="24329" hidden="1" xr:uid="{00000000-0005-0000-0000-0000C0980000}"/>
    <cellStyle name="40% - Accent5 4 3 3 2" xfId="24667" hidden="1" xr:uid="{00000000-0005-0000-0000-0000C1980000}"/>
    <cellStyle name="40% - Accent5 4 3 3 2" xfId="25004" hidden="1" xr:uid="{00000000-0005-0000-0000-0000C2980000}"/>
    <cellStyle name="40% - Accent5 4 3 3 2" xfId="25787" hidden="1" xr:uid="{00000000-0005-0000-0000-0000C3980000}"/>
    <cellStyle name="40% - Accent5 4 3 3 2" xfId="25971" hidden="1" xr:uid="{00000000-0005-0000-0000-0000C4980000}"/>
    <cellStyle name="40% - Accent5 4 3 3 2" xfId="27989" hidden="1" xr:uid="{00000000-0005-0000-0000-0000C5980000}"/>
    <cellStyle name="40% - Accent5 4 3 3 2" xfId="28353" hidden="1" xr:uid="{00000000-0005-0000-0000-0000C6980000}"/>
    <cellStyle name="40% - Accent5 4 3 3 2" xfId="29517" hidden="1" xr:uid="{00000000-0005-0000-0000-0000C7980000}"/>
    <cellStyle name="40% - Accent5 4 3 3 2" xfId="29973" hidden="1" xr:uid="{00000000-0005-0000-0000-0000C8980000}"/>
    <cellStyle name="40% - Accent5 4 3 3 2" xfId="30815" hidden="1" xr:uid="{00000000-0005-0000-0000-0000C9980000}"/>
    <cellStyle name="40% - Accent5 4 3 3 2" xfId="31827" hidden="1" xr:uid="{00000000-0005-0000-0000-0000CA980000}"/>
    <cellStyle name="40% - Accent5 4 3 3 2" xfId="33236" hidden="1" xr:uid="{00000000-0005-0000-0000-0000CB980000}"/>
    <cellStyle name="40% - Accent5 4 3 3 2" xfId="33351" hidden="1" xr:uid="{00000000-0005-0000-0000-0000CC980000}"/>
    <cellStyle name="40% - Accent5 4 3 3 2" xfId="34074" hidden="1" xr:uid="{00000000-0005-0000-0000-0000CD980000}"/>
    <cellStyle name="40% - Accent5 4 3 3 2" xfId="34247" hidden="1" xr:uid="{00000000-0005-0000-0000-0000CE980000}"/>
    <cellStyle name="40% - Accent5 4 3 3 2" xfId="34640" hidden="1" xr:uid="{00000000-0005-0000-0000-0000CF980000}"/>
    <cellStyle name="40% - Accent5 4 3 3 2" xfId="34788" hidden="1" xr:uid="{00000000-0005-0000-0000-0000D0980000}"/>
    <cellStyle name="40% - Accent5 4 3 3 2" xfId="35126" hidden="1" xr:uid="{00000000-0005-0000-0000-0000D1980000}"/>
    <cellStyle name="40% - Accent5 4 3 3 2" xfId="35463" hidden="1" xr:uid="{00000000-0005-0000-0000-0000D2980000}"/>
    <cellStyle name="40% - Accent5 4 3 3 2" xfId="36028" hidden="1" xr:uid="{00000000-0005-0000-0000-0000D3980000}"/>
    <cellStyle name="40% - Accent5 4 3 3 2" xfId="36143" hidden="1" xr:uid="{00000000-0005-0000-0000-0000D4980000}"/>
    <cellStyle name="40% - Accent5 4 3 3 2" xfId="36866" hidden="1" xr:uid="{00000000-0005-0000-0000-0000D5980000}"/>
    <cellStyle name="40% - Accent5 4 3 3 2" xfId="37039" hidden="1" xr:uid="{00000000-0005-0000-0000-0000D6980000}"/>
    <cellStyle name="40% - Accent5 4 3 3 2" xfId="37432" hidden="1" xr:uid="{00000000-0005-0000-0000-0000D7980000}"/>
    <cellStyle name="40% - Accent5 4 3 3 2" xfId="37580" hidden="1" xr:uid="{00000000-0005-0000-0000-0000D8980000}"/>
    <cellStyle name="40% - Accent5 4 3 3 2" xfId="37918" hidden="1" xr:uid="{00000000-0005-0000-0000-0000D9980000}"/>
    <cellStyle name="40% - Accent5 4 3 3 2" xfId="38255" hidden="1" xr:uid="{00000000-0005-0000-0000-0000DA980000}"/>
    <cellStyle name="40% - Accent5 4 3 3 2" xfId="32353" hidden="1" xr:uid="{00000000-0005-0000-0000-0000DB980000}"/>
    <cellStyle name="40% - Accent5 4 3 3 2" xfId="31982" hidden="1" xr:uid="{00000000-0005-0000-0000-0000DC980000}"/>
    <cellStyle name="40% - Accent5 4 3 3 2" xfId="29829" hidden="1" xr:uid="{00000000-0005-0000-0000-0000DD980000}"/>
    <cellStyle name="40% - Accent5 4 3 3 2" xfId="29297" hidden="1" xr:uid="{00000000-0005-0000-0000-0000DE980000}"/>
    <cellStyle name="40% - Accent5 4 3 3 2" xfId="28183" hidden="1" xr:uid="{00000000-0005-0000-0000-0000DF980000}"/>
    <cellStyle name="40% - Accent5 4 3 3 2" xfId="27716" hidden="1" xr:uid="{00000000-0005-0000-0000-0000E0980000}"/>
    <cellStyle name="40% - Accent5 4 3 3 2" xfId="26515" hidden="1" xr:uid="{00000000-0005-0000-0000-0000E1980000}"/>
    <cellStyle name="40% - Accent5 4 3 3 2" xfId="25453" hidden="1" xr:uid="{00000000-0005-0000-0000-0000E2980000}"/>
    <cellStyle name="40% - Accent5 4 3 3 2" xfId="39391" hidden="1" xr:uid="{00000000-0005-0000-0000-0000E3980000}"/>
    <cellStyle name="40% - Accent5 4 3 3 2" xfId="39506" hidden="1" xr:uid="{00000000-0005-0000-0000-0000E4980000}"/>
    <cellStyle name="40% - Accent5 4 3 3 2" xfId="40229" hidden="1" xr:uid="{00000000-0005-0000-0000-0000E5980000}"/>
    <cellStyle name="40% - Accent5 4 3 3 2" xfId="40402" hidden="1" xr:uid="{00000000-0005-0000-0000-0000E6980000}"/>
    <cellStyle name="40% - Accent5 4 3 3 2" xfId="40795" hidden="1" xr:uid="{00000000-0005-0000-0000-0000E7980000}"/>
    <cellStyle name="40% - Accent5 4 3 3 2" xfId="40943" hidden="1" xr:uid="{00000000-0005-0000-0000-0000E8980000}"/>
    <cellStyle name="40% - Accent5 4 3 3 2" xfId="41281" hidden="1" xr:uid="{00000000-0005-0000-0000-0000E9980000}"/>
    <cellStyle name="40% - Accent5 4 3 3 2" xfId="41618" hidden="1" xr:uid="{00000000-0005-0000-0000-0000EA980000}"/>
    <cellStyle name="40% - Accent5 4 3 3 2" xfId="42183" hidden="1" xr:uid="{00000000-0005-0000-0000-0000EB980000}"/>
    <cellStyle name="40% - Accent5 4 3 3 2" xfId="42298" hidden="1" xr:uid="{00000000-0005-0000-0000-0000EC980000}"/>
    <cellStyle name="40% - Accent5 4 3 3 2" xfId="43021" hidden="1" xr:uid="{00000000-0005-0000-0000-0000ED980000}"/>
    <cellStyle name="40% - Accent5 4 3 3 2" xfId="43194" hidden="1" xr:uid="{00000000-0005-0000-0000-0000EE980000}"/>
    <cellStyle name="40% - Accent5 4 3 3 2" xfId="43587" hidden="1" xr:uid="{00000000-0005-0000-0000-0000EF980000}"/>
    <cellStyle name="40% - Accent5 4 3 3 2" xfId="43735" hidden="1" xr:uid="{00000000-0005-0000-0000-0000F0980000}"/>
    <cellStyle name="40% - Accent5 4 3 3 2" xfId="44073" hidden="1" xr:uid="{00000000-0005-0000-0000-0000F1980000}"/>
    <cellStyle name="40% - Accent5 4 3 3 2" xfId="44410" hidden="1" xr:uid="{00000000-0005-0000-0000-0000F2980000}"/>
    <cellStyle name="40% - Accent5 4 3 3 2" xfId="38616" hidden="1" xr:uid="{00000000-0005-0000-0000-0000F3980000}"/>
    <cellStyle name="40% - Accent5 4 3 3 2" xfId="32778" hidden="1" xr:uid="{00000000-0005-0000-0000-0000F4980000}"/>
    <cellStyle name="40% - Accent5 4 3 3 2" xfId="30281" hidden="1" xr:uid="{00000000-0005-0000-0000-0000F5980000}"/>
    <cellStyle name="40% - Accent5 4 3 3 2" xfId="29638" hidden="1" xr:uid="{00000000-0005-0000-0000-0000F6980000}"/>
    <cellStyle name="40% - Accent5 4 3 3 2" xfId="28417" hidden="1" xr:uid="{00000000-0005-0000-0000-0000F7980000}"/>
    <cellStyle name="40% - Accent5 4 3 3 2" xfId="27846" hidden="1" xr:uid="{00000000-0005-0000-0000-0000F8980000}"/>
    <cellStyle name="40% - Accent5 4 3 3 2" xfId="26692" hidden="1" xr:uid="{00000000-0005-0000-0000-0000F9980000}"/>
    <cellStyle name="40% - Accent5 4 3 3 2" xfId="25586" hidden="1" xr:uid="{00000000-0005-0000-0000-0000FA980000}"/>
    <cellStyle name="40% - Accent5 4 3 3 2" xfId="45113" hidden="1" xr:uid="{00000000-0005-0000-0000-0000FB980000}"/>
    <cellStyle name="40% - Accent5 4 3 3 2" xfId="45228" hidden="1" xr:uid="{00000000-0005-0000-0000-0000FC980000}"/>
    <cellStyle name="40% - Accent5 4 3 3 2" xfId="45951" hidden="1" xr:uid="{00000000-0005-0000-0000-0000FD980000}"/>
    <cellStyle name="40% - Accent5 4 3 3 2" xfId="46124" hidden="1" xr:uid="{00000000-0005-0000-0000-0000FE980000}"/>
    <cellStyle name="40% - Accent5 4 3 3 2" xfId="46517" hidden="1" xr:uid="{00000000-0005-0000-0000-0000FF980000}"/>
    <cellStyle name="40% - Accent5 4 3 3 2" xfId="46665" hidden="1" xr:uid="{00000000-0005-0000-0000-000000990000}"/>
    <cellStyle name="40% - Accent5 4 3 3 2" xfId="47003" hidden="1" xr:uid="{00000000-0005-0000-0000-000001990000}"/>
    <cellStyle name="40% - Accent5 4 3 3 2" xfId="47340" hidden="1" xr:uid="{00000000-0005-0000-0000-000002990000}"/>
    <cellStyle name="40% - Accent5 4 3 3 2" xfId="47905" hidden="1" xr:uid="{00000000-0005-0000-0000-000003990000}"/>
    <cellStyle name="40% - Accent5 4 3 3 2" xfId="48020" hidden="1" xr:uid="{00000000-0005-0000-0000-000004990000}"/>
    <cellStyle name="40% - Accent5 4 3 3 2" xfId="48743" hidden="1" xr:uid="{00000000-0005-0000-0000-000005990000}"/>
    <cellStyle name="40% - Accent5 4 3 3 2" xfId="48916" hidden="1" xr:uid="{00000000-0005-0000-0000-000006990000}"/>
    <cellStyle name="40% - Accent5 4 3 3 2" xfId="49309" hidden="1" xr:uid="{00000000-0005-0000-0000-000007990000}"/>
    <cellStyle name="40% - Accent5 4 3 3 2" xfId="49457" hidden="1" xr:uid="{00000000-0005-0000-0000-000008990000}"/>
    <cellStyle name="40% - Accent5 4 3 3 2" xfId="49795" hidden="1" xr:uid="{00000000-0005-0000-0000-000009990000}"/>
    <cellStyle name="40% - Accent5 4 3 3 2" xfId="50132" hidden="1" xr:uid="{00000000-0005-0000-0000-00000A990000}"/>
    <cellStyle name="40% - Accent5 5 2" xfId="616" hidden="1" xr:uid="{00000000-0005-0000-0000-00000B990000}"/>
    <cellStyle name="40% - Accent5 5 2" xfId="800" hidden="1" xr:uid="{00000000-0005-0000-0000-00000C990000}"/>
    <cellStyle name="40% - Accent5 5 2" xfId="2818" hidden="1" xr:uid="{00000000-0005-0000-0000-00000D990000}"/>
    <cellStyle name="40% - Accent5 5 2" xfId="3182" hidden="1" xr:uid="{00000000-0005-0000-0000-00000E990000}"/>
    <cellStyle name="40% - Accent5 5 2" xfId="4346" hidden="1" xr:uid="{00000000-0005-0000-0000-00000F990000}"/>
    <cellStyle name="40% - Accent5 5 2" xfId="4802" hidden="1" xr:uid="{00000000-0005-0000-0000-000010990000}"/>
    <cellStyle name="40% - Accent5 5 2" xfId="5644" hidden="1" xr:uid="{00000000-0005-0000-0000-000011990000}"/>
    <cellStyle name="40% - Accent5 5 2" xfId="6656" hidden="1" xr:uid="{00000000-0005-0000-0000-000012990000}"/>
    <cellStyle name="40% - Accent5 5 2" xfId="8065" hidden="1" xr:uid="{00000000-0005-0000-0000-000013990000}"/>
    <cellStyle name="40% - Accent5 5 2" xfId="8180" hidden="1" xr:uid="{00000000-0005-0000-0000-000014990000}"/>
    <cellStyle name="40% - Accent5 5 2" xfId="8903" hidden="1" xr:uid="{00000000-0005-0000-0000-000015990000}"/>
    <cellStyle name="40% - Accent5 5 2" xfId="9076" hidden="1" xr:uid="{00000000-0005-0000-0000-000016990000}"/>
    <cellStyle name="40% - Accent5 5 2" xfId="9469" hidden="1" xr:uid="{00000000-0005-0000-0000-000017990000}"/>
    <cellStyle name="40% - Accent5 5 2" xfId="9617" hidden="1" xr:uid="{00000000-0005-0000-0000-000018990000}"/>
    <cellStyle name="40% - Accent5 5 2" xfId="9955" hidden="1" xr:uid="{00000000-0005-0000-0000-000019990000}"/>
    <cellStyle name="40% - Accent5 5 2" xfId="10292" hidden="1" xr:uid="{00000000-0005-0000-0000-00001A990000}"/>
    <cellStyle name="40% - Accent5 5 2" xfId="10857" hidden="1" xr:uid="{00000000-0005-0000-0000-00001B990000}"/>
    <cellStyle name="40% - Accent5 5 2" xfId="10972" hidden="1" xr:uid="{00000000-0005-0000-0000-00001C990000}"/>
    <cellStyle name="40% - Accent5 5 2" xfId="11695" hidden="1" xr:uid="{00000000-0005-0000-0000-00001D990000}"/>
    <cellStyle name="40% - Accent5 5 2" xfId="11868" hidden="1" xr:uid="{00000000-0005-0000-0000-00001E990000}"/>
    <cellStyle name="40% - Accent5 5 2" xfId="12261" hidden="1" xr:uid="{00000000-0005-0000-0000-00001F990000}"/>
    <cellStyle name="40% - Accent5 5 2" xfId="12409" hidden="1" xr:uid="{00000000-0005-0000-0000-000020990000}"/>
    <cellStyle name="40% - Accent5 5 2" xfId="12747" hidden="1" xr:uid="{00000000-0005-0000-0000-000021990000}"/>
    <cellStyle name="40% - Accent5 5 2" xfId="13084" hidden="1" xr:uid="{00000000-0005-0000-0000-000022990000}"/>
    <cellStyle name="40% - Accent5 5 2" xfId="7269" hidden="1" xr:uid="{00000000-0005-0000-0000-000023990000}"/>
    <cellStyle name="40% - Accent5 5 2" xfId="6897" hidden="1" xr:uid="{00000000-0005-0000-0000-000024990000}"/>
    <cellStyle name="40% - Accent5 5 2" xfId="4745" hidden="1" xr:uid="{00000000-0005-0000-0000-000025990000}"/>
    <cellStyle name="40% - Accent5 5 2" xfId="4212" hidden="1" xr:uid="{00000000-0005-0000-0000-000026990000}"/>
    <cellStyle name="40% - Accent5 5 2" xfId="3100" hidden="1" xr:uid="{00000000-0005-0000-0000-000027990000}"/>
    <cellStyle name="40% - Accent5 5 2" xfId="2631" hidden="1" xr:uid="{00000000-0005-0000-0000-000028990000}"/>
    <cellStyle name="40% - Accent5 5 2" xfId="1439" hidden="1" xr:uid="{00000000-0005-0000-0000-000029990000}"/>
    <cellStyle name="40% - Accent5 5 2" xfId="391" hidden="1" xr:uid="{00000000-0005-0000-0000-00002A990000}"/>
    <cellStyle name="40% - Accent5 5 2" xfId="14220" hidden="1" xr:uid="{00000000-0005-0000-0000-00002B990000}"/>
    <cellStyle name="40% - Accent5 5 2" xfId="14335" hidden="1" xr:uid="{00000000-0005-0000-0000-00002C990000}"/>
    <cellStyle name="40% - Accent5 5 2" xfId="15058" hidden="1" xr:uid="{00000000-0005-0000-0000-00002D990000}"/>
    <cellStyle name="40% - Accent5 5 2" xfId="15231" hidden="1" xr:uid="{00000000-0005-0000-0000-00002E990000}"/>
    <cellStyle name="40% - Accent5 5 2" xfId="15624" hidden="1" xr:uid="{00000000-0005-0000-0000-00002F990000}"/>
    <cellStyle name="40% - Accent5 5 2" xfId="15772" hidden="1" xr:uid="{00000000-0005-0000-0000-000030990000}"/>
    <cellStyle name="40% - Accent5 5 2" xfId="16110" hidden="1" xr:uid="{00000000-0005-0000-0000-000031990000}"/>
    <cellStyle name="40% - Accent5 5 2" xfId="16447" hidden="1" xr:uid="{00000000-0005-0000-0000-000032990000}"/>
    <cellStyle name="40% - Accent5 5 2" xfId="17012" hidden="1" xr:uid="{00000000-0005-0000-0000-000033990000}"/>
    <cellStyle name="40% - Accent5 5 2" xfId="17127" hidden="1" xr:uid="{00000000-0005-0000-0000-000034990000}"/>
    <cellStyle name="40% - Accent5 5 2" xfId="17850" hidden="1" xr:uid="{00000000-0005-0000-0000-000035990000}"/>
    <cellStyle name="40% - Accent5 5 2" xfId="18023" hidden="1" xr:uid="{00000000-0005-0000-0000-000036990000}"/>
    <cellStyle name="40% - Accent5 5 2" xfId="18416" hidden="1" xr:uid="{00000000-0005-0000-0000-000037990000}"/>
    <cellStyle name="40% - Accent5 5 2" xfId="18564" hidden="1" xr:uid="{00000000-0005-0000-0000-000038990000}"/>
    <cellStyle name="40% - Accent5 5 2" xfId="18902" hidden="1" xr:uid="{00000000-0005-0000-0000-000039990000}"/>
    <cellStyle name="40% - Accent5 5 2" xfId="19239" hidden="1" xr:uid="{00000000-0005-0000-0000-00003A990000}"/>
    <cellStyle name="40% - Accent5 5 2" xfId="13532" hidden="1" xr:uid="{00000000-0005-0000-0000-00003B990000}"/>
    <cellStyle name="40% - Accent5 5 2" xfId="7693" hidden="1" xr:uid="{00000000-0005-0000-0000-00003C990000}"/>
    <cellStyle name="40% - Accent5 5 2" xfId="5203" hidden="1" xr:uid="{00000000-0005-0000-0000-00003D990000}"/>
    <cellStyle name="40% - Accent5 5 2" xfId="4564" hidden="1" xr:uid="{00000000-0005-0000-0000-00003E990000}"/>
    <cellStyle name="40% - Accent5 5 2" xfId="3332" hidden="1" xr:uid="{00000000-0005-0000-0000-00003F990000}"/>
    <cellStyle name="40% - Accent5 5 2" xfId="2764" hidden="1" xr:uid="{00000000-0005-0000-0000-000040990000}"/>
    <cellStyle name="40% - Accent5 5 2" xfId="1610" hidden="1" xr:uid="{00000000-0005-0000-0000-000041990000}"/>
    <cellStyle name="40% - Accent5 5 2" xfId="506" hidden="1" xr:uid="{00000000-0005-0000-0000-000042990000}"/>
    <cellStyle name="40% - Accent5 5 2" xfId="19942" hidden="1" xr:uid="{00000000-0005-0000-0000-000043990000}"/>
    <cellStyle name="40% - Accent5 5 2" xfId="20057" hidden="1" xr:uid="{00000000-0005-0000-0000-000044990000}"/>
    <cellStyle name="40% - Accent5 5 2" xfId="20780" hidden="1" xr:uid="{00000000-0005-0000-0000-000045990000}"/>
    <cellStyle name="40% - Accent5 5 2" xfId="20953" hidden="1" xr:uid="{00000000-0005-0000-0000-000046990000}"/>
    <cellStyle name="40% - Accent5 5 2" xfId="21346" hidden="1" xr:uid="{00000000-0005-0000-0000-000047990000}"/>
    <cellStyle name="40% - Accent5 5 2" xfId="21494" hidden="1" xr:uid="{00000000-0005-0000-0000-000048990000}"/>
    <cellStyle name="40% - Accent5 5 2" xfId="21832" hidden="1" xr:uid="{00000000-0005-0000-0000-000049990000}"/>
    <cellStyle name="40% - Accent5 5 2" xfId="22169" hidden="1" xr:uid="{00000000-0005-0000-0000-00004A990000}"/>
    <cellStyle name="40% - Accent5 5 2" xfId="22734" hidden="1" xr:uid="{00000000-0005-0000-0000-00004B990000}"/>
    <cellStyle name="40% - Accent5 5 2" xfId="22849" hidden="1" xr:uid="{00000000-0005-0000-0000-00004C990000}"/>
    <cellStyle name="40% - Accent5 5 2" xfId="23572" hidden="1" xr:uid="{00000000-0005-0000-0000-00004D990000}"/>
    <cellStyle name="40% - Accent5 5 2" xfId="23745" hidden="1" xr:uid="{00000000-0005-0000-0000-00004E990000}"/>
    <cellStyle name="40% - Accent5 5 2" xfId="24138" hidden="1" xr:uid="{00000000-0005-0000-0000-00004F990000}"/>
    <cellStyle name="40% - Accent5 5 2" xfId="24286" hidden="1" xr:uid="{00000000-0005-0000-0000-000050990000}"/>
    <cellStyle name="40% - Accent5 5 2" xfId="24624" hidden="1" xr:uid="{00000000-0005-0000-0000-000051990000}"/>
    <cellStyle name="40% - Accent5 5 2" xfId="24961" hidden="1" xr:uid="{00000000-0005-0000-0000-000052990000}"/>
    <cellStyle name="40% - Accent5 5 2" xfId="25744" hidden="1" xr:uid="{00000000-0005-0000-0000-000053990000}"/>
    <cellStyle name="40% - Accent5 5 2" xfId="25928" hidden="1" xr:uid="{00000000-0005-0000-0000-000054990000}"/>
    <cellStyle name="40% - Accent5 5 2" xfId="27946" hidden="1" xr:uid="{00000000-0005-0000-0000-000055990000}"/>
    <cellStyle name="40% - Accent5 5 2" xfId="28310" hidden="1" xr:uid="{00000000-0005-0000-0000-000056990000}"/>
    <cellStyle name="40% - Accent5 5 2" xfId="29474" hidden="1" xr:uid="{00000000-0005-0000-0000-000057990000}"/>
    <cellStyle name="40% - Accent5 5 2" xfId="29930" hidden="1" xr:uid="{00000000-0005-0000-0000-000058990000}"/>
    <cellStyle name="40% - Accent5 5 2" xfId="30772" hidden="1" xr:uid="{00000000-0005-0000-0000-000059990000}"/>
    <cellStyle name="40% - Accent5 5 2" xfId="31784" hidden="1" xr:uid="{00000000-0005-0000-0000-00005A990000}"/>
    <cellStyle name="40% - Accent5 5 2" xfId="33193" hidden="1" xr:uid="{00000000-0005-0000-0000-00005B990000}"/>
    <cellStyle name="40% - Accent5 5 2" xfId="33308" hidden="1" xr:uid="{00000000-0005-0000-0000-00005C990000}"/>
    <cellStyle name="40% - Accent5 5 2" xfId="34031" hidden="1" xr:uid="{00000000-0005-0000-0000-00005D990000}"/>
    <cellStyle name="40% - Accent5 5 2" xfId="34204" hidden="1" xr:uid="{00000000-0005-0000-0000-00005E990000}"/>
    <cellStyle name="40% - Accent5 5 2" xfId="34597" hidden="1" xr:uid="{00000000-0005-0000-0000-00005F990000}"/>
    <cellStyle name="40% - Accent5 5 2" xfId="34745" hidden="1" xr:uid="{00000000-0005-0000-0000-000060990000}"/>
    <cellStyle name="40% - Accent5 5 2" xfId="35083" hidden="1" xr:uid="{00000000-0005-0000-0000-000061990000}"/>
    <cellStyle name="40% - Accent5 5 2" xfId="35420" hidden="1" xr:uid="{00000000-0005-0000-0000-000062990000}"/>
    <cellStyle name="40% - Accent5 5 2" xfId="35985" hidden="1" xr:uid="{00000000-0005-0000-0000-000063990000}"/>
    <cellStyle name="40% - Accent5 5 2" xfId="36100" hidden="1" xr:uid="{00000000-0005-0000-0000-000064990000}"/>
    <cellStyle name="40% - Accent5 5 2" xfId="36823" hidden="1" xr:uid="{00000000-0005-0000-0000-000065990000}"/>
    <cellStyle name="40% - Accent5 5 2" xfId="36996" hidden="1" xr:uid="{00000000-0005-0000-0000-000066990000}"/>
    <cellStyle name="40% - Accent5 5 2" xfId="37389" hidden="1" xr:uid="{00000000-0005-0000-0000-000067990000}"/>
    <cellStyle name="40% - Accent5 5 2" xfId="37537" hidden="1" xr:uid="{00000000-0005-0000-0000-000068990000}"/>
    <cellStyle name="40% - Accent5 5 2" xfId="37875" hidden="1" xr:uid="{00000000-0005-0000-0000-000069990000}"/>
    <cellStyle name="40% - Accent5 5 2" xfId="38212" hidden="1" xr:uid="{00000000-0005-0000-0000-00006A990000}"/>
    <cellStyle name="40% - Accent5 5 2" xfId="32397" hidden="1" xr:uid="{00000000-0005-0000-0000-00006B990000}"/>
    <cellStyle name="40% - Accent5 5 2" xfId="32025" hidden="1" xr:uid="{00000000-0005-0000-0000-00006C990000}"/>
    <cellStyle name="40% - Accent5 5 2" xfId="29873" hidden="1" xr:uid="{00000000-0005-0000-0000-00006D990000}"/>
    <cellStyle name="40% - Accent5 5 2" xfId="29340" hidden="1" xr:uid="{00000000-0005-0000-0000-00006E990000}"/>
    <cellStyle name="40% - Accent5 5 2" xfId="28228" hidden="1" xr:uid="{00000000-0005-0000-0000-00006F990000}"/>
    <cellStyle name="40% - Accent5 5 2" xfId="27759" hidden="1" xr:uid="{00000000-0005-0000-0000-000070990000}"/>
    <cellStyle name="40% - Accent5 5 2" xfId="26567" hidden="1" xr:uid="{00000000-0005-0000-0000-000071990000}"/>
    <cellStyle name="40% - Accent5 5 2" xfId="25519" hidden="1" xr:uid="{00000000-0005-0000-0000-000072990000}"/>
    <cellStyle name="40% - Accent5 5 2" xfId="39348" hidden="1" xr:uid="{00000000-0005-0000-0000-000073990000}"/>
    <cellStyle name="40% - Accent5 5 2" xfId="39463" hidden="1" xr:uid="{00000000-0005-0000-0000-000074990000}"/>
    <cellStyle name="40% - Accent5 5 2" xfId="40186" hidden="1" xr:uid="{00000000-0005-0000-0000-000075990000}"/>
    <cellStyle name="40% - Accent5 5 2" xfId="40359" hidden="1" xr:uid="{00000000-0005-0000-0000-000076990000}"/>
    <cellStyle name="40% - Accent5 5 2" xfId="40752" hidden="1" xr:uid="{00000000-0005-0000-0000-000077990000}"/>
    <cellStyle name="40% - Accent5 5 2" xfId="40900" hidden="1" xr:uid="{00000000-0005-0000-0000-000078990000}"/>
    <cellStyle name="40% - Accent5 5 2" xfId="41238" hidden="1" xr:uid="{00000000-0005-0000-0000-000079990000}"/>
    <cellStyle name="40% - Accent5 5 2" xfId="41575" hidden="1" xr:uid="{00000000-0005-0000-0000-00007A990000}"/>
    <cellStyle name="40% - Accent5 5 2" xfId="42140" hidden="1" xr:uid="{00000000-0005-0000-0000-00007B990000}"/>
    <cellStyle name="40% - Accent5 5 2" xfId="42255" hidden="1" xr:uid="{00000000-0005-0000-0000-00007C990000}"/>
    <cellStyle name="40% - Accent5 5 2" xfId="42978" hidden="1" xr:uid="{00000000-0005-0000-0000-00007D990000}"/>
    <cellStyle name="40% - Accent5 5 2" xfId="43151" hidden="1" xr:uid="{00000000-0005-0000-0000-00007E990000}"/>
    <cellStyle name="40% - Accent5 5 2" xfId="43544" hidden="1" xr:uid="{00000000-0005-0000-0000-00007F990000}"/>
    <cellStyle name="40% - Accent5 5 2" xfId="43692" hidden="1" xr:uid="{00000000-0005-0000-0000-000080990000}"/>
    <cellStyle name="40% - Accent5 5 2" xfId="44030" hidden="1" xr:uid="{00000000-0005-0000-0000-000081990000}"/>
    <cellStyle name="40% - Accent5 5 2" xfId="44367" hidden="1" xr:uid="{00000000-0005-0000-0000-000082990000}"/>
    <cellStyle name="40% - Accent5 5 2" xfId="38660" hidden="1" xr:uid="{00000000-0005-0000-0000-000083990000}"/>
    <cellStyle name="40% - Accent5 5 2" xfId="32821" hidden="1" xr:uid="{00000000-0005-0000-0000-000084990000}"/>
    <cellStyle name="40% - Accent5 5 2" xfId="30331" hidden="1" xr:uid="{00000000-0005-0000-0000-000085990000}"/>
    <cellStyle name="40% - Accent5 5 2" xfId="29692" hidden="1" xr:uid="{00000000-0005-0000-0000-000086990000}"/>
    <cellStyle name="40% - Accent5 5 2" xfId="28460" hidden="1" xr:uid="{00000000-0005-0000-0000-000087990000}"/>
    <cellStyle name="40% - Accent5 5 2" xfId="27892" hidden="1" xr:uid="{00000000-0005-0000-0000-000088990000}"/>
    <cellStyle name="40% - Accent5 5 2" xfId="26738" hidden="1" xr:uid="{00000000-0005-0000-0000-000089990000}"/>
    <cellStyle name="40% - Accent5 5 2" xfId="25634" hidden="1" xr:uid="{00000000-0005-0000-0000-00008A990000}"/>
    <cellStyle name="40% - Accent5 5 2" xfId="45070" hidden="1" xr:uid="{00000000-0005-0000-0000-00008B990000}"/>
    <cellStyle name="40% - Accent5 5 2" xfId="45185" hidden="1" xr:uid="{00000000-0005-0000-0000-00008C990000}"/>
    <cellStyle name="40% - Accent5 5 2" xfId="45908" hidden="1" xr:uid="{00000000-0005-0000-0000-00008D990000}"/>
    <cellStyle name="40% - Accent5 5 2" xfId="46081" hidden="1" xr:uid="{00000000-0005-0000-0000-00008E990000}"/>
    <cellStyle name="40% - Accent5 5 2" xfId="46474" hidden="1" xr:uid="{00000000-0005-0000-0000-00008F990000}"/>
    <cellStyle name="40% - Accent5 5 2" xfId="46622" hidden="1" xr:uid="{00000000-0005-0000-0000-000090990000}"/>
    <cellStyle name="40% - Accent5 5 2" xfId="46960" hidden="1" xr:uid="{00000000-0005-0000-0000-000091990000}"/>
    <cellStyle name="40% - Accent5 5 2" xfId="47297" hidden="1" xr:uid="{00000000-0005-0000-0000-000092990000}"/>
    <cellStyle name="40% - Accent5 5 2" xfId="47862" hidden="1" xr:uid="{00000000-0005-0000-0000-000093990000}"/>
    <cellStyle name="40% - Accent5 5 2" xfId="47977" hidden="1" xr:uid="{00000000-0005-0000-0000-000094990000}"/>
    <cellStyle name="40% - Accent5 5 2" xfId="48700" hidden="1" xr:uid="{00000000-0005-0000-0000-000095990000}"/>
    <cellStyle name="40% - Accent5 5 2" xfId="48873" hidden="1" xr:uid="{00000000-0005-0000-0000-000096990000}"/>
    <cellStyle name="40% - Accent5 5 2" xfId="49266" hidden="1" xr:uid="{00000000-0005-0000-0000-000097990000}"/>
    <cellStyle name="40% - Accent5 5 2" xfId="49414" hidden="1" xr:uid="{00000000-0005-0000-0000-000098990000}"/>
    <cellStyle name="40% - Accent5 5 2" xfId="49752" hidden="1" xr:uid="{00000000-0005-0000-0000-000099990000}"/>
    <cellStyle name="40% - Accent5 5 2" xfId="50089" hidden="1" xr:uid="{00000000-0005-0000-0000-00009A990000}"/>
    <cellStyle name="40% - Accent5 7" xfId="86" hidden="1" xr:uid="{00000000-0005-0000-0000-00009B990000}"/>
    <cellStyle name="40% - Accent5 7" xfId="158" hidden="1" xr:uid="{00000000-0005-0000-0000-00009C990000}"/>
    <cellStyle name="40% - Accent5 7" xfId="239" hidden="1" xr:uid="{00000000-0005-0000-0000-00009D990000}"/>
    <cellStyle name="40% - Accent5 7" xfId="406" hidden="1" xr:uid="{00000000-0005-0000-0000-00009E990000}"/>
    <cellStyle name="40% - Accent5 7" xfId="1827" hidden="1" xr:uid="{00000000-0005-0000-0000-00009F990000}"/>
    <cellStyle name="40% - Accent5 7" xfId="1965" hidden="1" xr:uid="{00000000-0005-0000-0000-0000A0990000}"/>
    <cellStyle name="40% - Accent5 7" xfId="2115" hidden="1" xr:uid="{00000000-0005-0000-0000-0000A1990000}"/>
    <cellStyle name="40% - Accent5 7" xfId="1324" hidden="1" xr:uid="{00000000-0005-0000-0000-0000A2990000}"/>
    <cellStyle name="40% - Accent5 7" xfId="2952" hidden="1" xr:uid="{00000000-0005-0000-0000-0000A3990000}"/>
    <cellStyle name="40% - Accent5 7" xfId="1285" hidden="1" xr:uid="{00000000-0005-0000-0000-0000A4990000}"/>
    <cellStyle name="40% - Accent5 7" xfId="1341" hidden="1" xr:uid="{00000000-0005-0000-0000-0000A5990000}"/>
    <cellStyle name="40% - Accent5 7" xfId="3527" hidden="1" xr:uid="{00000000-0005-0000-0000-0000A6990000}"/>
    <cellStyle name="40% - Accent5 7" xfId="3663" hidden="1" xr:uid="{00000000-0005-0000-0000-0000A7990000}"/>
    <cellStyle name="40% - Accent5 7" xfId="1313" hidden="1" xr:uid="{00000000-0005-0000-0000-0000A8990000}"/>
    <cellStyle name="40% - Accent5 7" xfId="4600" hidden="1" xr:uid="{00000000-0005-0000-0000-0000A9990000}"/>
    <cellStyle name="40% - Accent5 7" xfId="1727" hidden="1" xr:uid="{00000000-0005-0000-0000-0000AA990000}"/>
    <cellStyle name="40% - Accent5 7" xfId="2954" hidden="1" xr:uid="{00000000-0005-0000-0000-0000AB990000}"/>
    <cellStyle name="40% - Accent5 7" xfId="5015" hidden="1" xr:uid="{00000000-0005-0000-0000-0000AC990000}"/>
    <cellStyle name="40% - Accent5 7" xfId="5128" hidden="1" xr:uid="{00000000-0005-0000-0000-0000AD990000}"/>
    <cellStyle name="40% - Accent5 7" xfId="3375" hidden="1" xr:uid="{00000000-0005-0000-0000-0000AE990000}"/>
    <cellStyle name="40% - Accent5 7" xfId="6034" hidden="1" xr:uid="{00000000-0005-0000-0000-0000AF990000}"/>
    <cellStyle name="40% - Accent5 7" xfId="6184" hidden="1" xr:uid="{00000000-0005-0000-0000-0000B0990000}"/>
    <cellStyle name="40% - Accent5 7" xfId="4641" hidden="1" xr:uid="{00000000-0005-0000-0000-0000B1990000}"/>
    <cellStyle name="40% - Accent5 7" xfId="7029" hidden="1" xr:uid="{00000000-0005-0000-0000-0000B2990000}"/>
    <cellStyle name="40% - Accent5 7" xfId="7742" hidden="1" xr:uid="{00000000-0005-0000-0000-0000B3990000}"/>
    <cellStyle name="40% - Accent5 7" xfId="7813" hidden="1" xr:uid="{00000000-0005-0000-0000-0000B4990000}"/>
    <cellStyle name="40% - Accent5 7" xfId="7891" hidden="1" xr:uid="{00000000-0005-0000-0000-0000B5990000}"/>
    <cellStyle name="40% - Accent5 7" xfId="7969" hidden="1" xr:uid="{00000000-0005-0000-0000-0000B6990000}"/>
    <cellStyle name="40% - Accent5 7" xfId="8551" hidden="1" xr:uid="{00000000-0005-0000-0000-0000B7990000}"/>
    <cellStyle name="40% - Accent5 7" xfId="8630" hidden="1" xr:uid="{00000000-0005-0000-0000-0000B8990000}"/>
    <cellStyle name="40% - Accent5 7" xfId="8708" hidden="1" xr:uid="{00000000-0005-0000-0000-0000B9990000}"/>
    <cellStyle name="40% - Accent5 7" xfId="8304" hidden="1" xr:uid="{00000000-0005-0000-0000-0000BA990000}"/>
    <cellStyle name="40% - Accent5 7" xfId="8985" hidden="1" xr:uid="{00000000-0005-0000-0000-0000BB990000}"/>
    <cellStyle name="40% - Accent5 7" xfId="8270" hidden="1" xr:uid="{00000000-0005-0000-0000-0000BC990000}"/>
    <cellStyle name="40% - Accent5 7" xfId="8319" hidden="1" xr:uid="{00000000-0005-0000-0000-0000BD990000}"/>
    <cellStyle name="40% - Accent5 7" xfId="9225" hidden="1" xr:uid="{00000000-0005-0000-0000-0000BE990000}"/>
    <cellStyle name="40% - Accent5 7" xfId="9303" hidden="1" xr:uid="{00000000-0005-0000-0000-0000BF990000}"/>
    <cellStyle name="40% - Accent5 7" xfId="8294" hidden="1" xr:uid="{00000000-0005-0000-0000-0000C0990000}"/>
    <cellStyle name="40% - Accent5 7" xfId="9549" hidden="1" xr:uid="{00000000-0005-0000-0000-0000C1990000}"/>
    <cellStyle name="40% - Accent5 7" xfId="8485" hidden="1" xr:uid="{00000000-0005-0000-0000-0000C2990000}"/>
    <cellStyle name="40% - Accent5 7" xfId="8987" hidden="1" xr:uid="{00000000-0005-0000-0000-0000C3990000}"/>
    <cellStyle name="40% - Accent5 7" xfId="9757" hidden="1" xr:uid="{00000000-0005-0000-0000-0000C4990000}"/>
    <cellStyle name="40% - Accent5 7" xfId="9835" hidden="1" xr:uid="{00000000-0005-0000-0000-0000C5990000}"/>
    <cellStyle name="40% - Accent5 7" xfId="9155" hidden="1" xr:uid="{00000000-0005-0000-0000-0000C6990000}"/>
    <cellStyle name="40% - Accent5 7" xfId="10094" hidden="1" xr:uid="{00000000-0005-0000-0000-0000C7990000}"/>
    <cellStyle name="40% - Accent5 7" xfId="10172" hidden="1" xr:uid="{00000000-0005-0000-0000-0000C8990000}"/>
    <cellStyle name="40% - Accent5 7" xfId="9578" hidden="1" xr:uid="{00000000-0005-0000-0000-0000C9990000}"/>
    <cellStyle name="40% - Accent5 7" xfId="10431" hidden="1" xr:uid="{00000000-0005-0000-0000-0000CA990000}"/>
    <cellStyle name="40% - Accent5 7" xfId="10534" hidden="1" xr:uid="{00000000-0005-0000-0000-0000CB990000}"/>
    <cellStyle name="40% - Accent5 7" xfId="10605" hidden="1" xr:uid="{00000000-0005-0000-0000-0000CC990000}"/>
    <cellStyle name="40% - Accent5 7" xfId="10683" hidden="1" xr:uid="{00000000-0005-0000-0000-0000CD990000}"/>
    <cellStyle name="40% - Accent5 7" xfId="10761" hidden="1" xr:uid="{00000000-0005-0000-0000-0000CE990000}"/>
    <cellStyle name="40% - Accent5 7" xfId="11343" hidden="1" xr:uid="{00000000-0005-0000-0000-0000CF990000}"/>
    <cellStyle name="40% - Accent5 7" xfId="11422" hidden="1" xr:uid="{00000000-0005-0000-0000-0000D0990000}"/>
    <cellStyle name="40% - Accent5 7" xfId="11500" hidden="1" xr:uid="{00000000-0005-0000-0000-0000D1990000}"/>
    <cellStyle name="40% - Accent5 7" xfId="11096" hidden="1" xr:uid="{00000000-0005-0000-0000-0000D2990000}"/>
    <cellStyle name="40% - Accent5 7" xfId="11777" hidden="1" xr:uid="{00000000-0005-0000-0000-0000D3990000}"/>
    <cellStyle name="40% - Accent5 7" xfId="11062" hidden="1" xr:uid="{00000000-0005-0000-0000-0000D4990000}"/>
    <cellStyle name="40% - Accent5 7" xfId="11111" hidden="1" xr:uid="{00000000-0005-0000-0000-0000D5990000}"/>
    <cellStyle name="40% - Accent5 7" xfId="12017" hidden="1" xr:uid="{00000000-0005-0000-0000-0000D6990000}"/>
    <cellStyle name="40% - Accent5 7" xfId="12095" hidden="1" xr:uid="{00000000-0005-0000-0000-0000D7990000}"/>
    <cellStyle name="40% - Accent5 7" xfId="11086" hidden="1" xr:uid="{00000000-0005-0000-0000-0000D8990000}"/>
    <cellStyle name="40% - Accent5 7" xfId="12341" hidden="1" xr:uid="{00000000-0005-0000-0000-0000D9990000}"/>
    <cellStyle name="40% - Accent5 7" xfId="11277" hidden="1" xr:uid="{00000000-0005-0000-0000-0000DA990000}"/>
    <cellStyle name="40% - Accent5 7" xfId="11779" hidden="1" xr:uid="{00000000-0005-0000-0000-0000DB990000}"/>
    <cellStyle name="40% - Accent5 7" xfId="12549" hidden="1" xr:uid="{00000000-0005-0000-0000-0000DC990000}"/>
    <cellStyle name="40% - Accent5 7" xfId="12627" hidden="1" xr:uid="{00000000-0005-0000-0000-0000DD990000}"/>
    <cellStyle name="40% - Accent5 7" xfId="11947" hidden="1" xr:uid="{00000000-0005-0000-0000-0000DE990000}"/>
    <cellStyle name="40% - Accent5 7" xfId="12886" hidden="1" xr:uid="{00000000-0005-0000-0000-0000DF990000}"/>
    <cellStyle name="40% - Accent5 7" xfId="12964" hidden="1" xr:uid="{00000000-0005-0000-0000-0000E0990000}"/>
    <cellStyle name="40% - Accent5 7" xfId="12370" hidden="1" xr:uid="{00000000-0005-0000-0000-0000E1990000}"/>
    <cellStyle name="40% - Accent5 7" xfId="13223" hidden="1" xr:uid="{00000000-0005-0000-0000-0000E2990000}"/>
    <cellStyle name="40% - Accent5 7" xfId="7605" hidden="1" xr:uid="{00000000-0005-0000-0000-0000E3990000}"/>
    <cellStyle name="40% - Accent5 7" xfId="7534" hidden="1" xr:uid="{00000000-0005-0000-0000-0000E4990000}"/>
    <cellStyle name="40% - Accent5 7" xfId="7456" hidden="1" xr:uid="{00000000-0005-0000-0000-0000E5990000}"/>
    <cellStyle name="40% - Accent5 7" xfId="7373" hidden="1" xr:uid="{00000000-0005-0000-0000-0000E6990000}"/>
    <cellStyle name="40% - Accent5 7" xfId="5616" hidden="1" xr:uid="{00000000-0005-0000-0000-0000E7990000}"/>
    <cellStyle name="40% - Accent5 7" xfId="5517" hidden="1" xr:uid="{00000000-0005-0000-0000-0000E8990000}"/>
    <cellStyle name="40% - Accent5 7" xfId="5430" hidden="1" xr:uid="{00000000-0005-0000-0000-0000E9990000}"/>
    <cellStyle name="40% - Accent5 7" xfId="6464" hidden="1" xr:uid="{00000000-0005-0000-0000-0000EA990000}"/>
    <cellStyle name="40% - Accent5 7" xfId="4578" hidden="1" xr:uid="{00000000-0005-0000-0000-0000EB990000}"/>
    <cellStyle name="40% - Accent5 7" xfId="6542" hidden="1" xr:uid="{00000000-0005-0000-0000-0000EC990000}"/>
    <cellStyle name="40% - Accent5 7" xfId="6427" hidden="1" xr:uid="{00000000-0005-0000-0000-0000ED990000}"/>
    <cellStyle name="40% - Accent5 7" xfId="3827" hidden="1" xr:uid="{00000000-0005-0000-0000-0000EE990000}"/>
    <cellStyle name="40% - Accent5 7" xfId="3654" hidden="1" xr:uid="{00000000-0005-0000-0000-0000EF990000}"/>
    <cellStyle name="40% - Accent5 7" xfId="6488" hidden="1" xr:uid="{00000000-0005-0000-0000-0000F0990000}"/>
    <cellStyle name="40% - Accent5 7" xfId="2928" hidden="1" xr:uid="{00000000-0005-0000-0000-0000F1990000}"/>
    <cellStyle name="40% - Accent5 7" xfId="5818" hidden="1" xr:uid="{00000000-0005-0000-0000-0000F2990000}"/>
    <cellStyle name="40% - Accent5 7" xfId="4576" hidden="1" xr:uid="{00000000-0005-0000-0000-0000F3990000}"/>
    <cellStyle name="40% - Accent5 7" xfId="2153" hidden="1" xr:uid="{00000000-0005-0000-0000-0000F4990000}"/>
    <cellStyle name="40% - Accent5 7" xfId="1968" hidden="1" xr:uid="{00000000-0005-0000-0000-0000F5990000}"/>
    <cellStyle name="40% - Accent5 7" xfId="4046" hidden="1" xr:uid="{00000000-0005-0000-0000-0000F6990000}"/>
    <cellStyle name="40% - Accent5 7" xfId="1090" hidden="1" xr:uid="{00000000-0005-0000-0000-0000F7990000}"/>
    <cellStyle name="40% - Accent5 7" xfId="961" hidden="1" xr:uid="{00000000-0005-0000-0000-0000F8990000}"/>
    <cellStyle name="40% - Accent5 7" xfId="2732" hidden="1" xr:uid="{00000000-0005-0000-0000-0000F9990000}"/>
    <cellStyle name="40% - Accent5 7" xfId="13368" hidden="1" xr:uid="{00000000-0005-0000-0000-0000FA990000}"/>
    <cellStyle name="40% - Accent5 7" xfId="13897" hidden="1" xr:uid="{00000000-0005-0000-0000-0000FB990000}"/>
    <cellStyle name="40% - Accent5 7" xfId="13968" hidden="1" xr:uid="{00000000-0005-0000-0000-0000FC990000}"/>
    <cellStyle name="40% - Accent5 7" xfId="14046" hidden="1" xr:uid="{00000000-0005-0000-0000-0000FD990000}"/>
    <cellStyle name="40% - Accent5 7" xfId="14124" hidden="1" xr:uid="{00000000-0005-0000-0000-0000FE990000}"/>
    <cellStyle name="40% - Accent5 7" xfId="14706" hidden="1" xr:uid="{00000000-0005-0000-0000-0000FF990000}"/>
    <cellStyle name="40% - Accent5 7" xfId="14785" hidden="1" xr:uid="{00000000-0005-0000-0000-0000009A0000}"/>
    <cellStyle name="40% - Accent5 7" xfId="14863" hidden="1" xr:uid="{00000000-0005-0000-0000-0000019A0000}"/>
    <cellStyle name="40% - Accent5 7" xfId="14459" hidden="1" xr:uid="{00000000-0005-0000-0000-0000029A0000}"/>
    <cellStyle name="40% - Accent5 7" xfId="15140" hidden="1" xr:uid="{00000000-0005-0000-0000-0000039A0000}"/>
    <cellStyle name="40% - Accent5 7" xfId="14425" hidden="1" xr:uid="{00000000-0005-0000-0000-0000049A0000}"/>
    <cellStyle name="40% - Accent5 7" xfId="14474" hidden="1" xr:uid="{00000000-0005-0000-0000-0000059A0000}"/>
    <cellStyle name="40% - Accent5 7" xfId="15380" hidden="1" xr:uid="{00000000-0005-0000-0000-0000069A0000}"/>
    <cellStyle name="40% - Accent5 7" xfId="15458" hidden="1" xr:uid="{00000000-0005-0000-0000-0000079A0000}"/>
    <cellStyle name="40% - Accent5 7" xfId="14449" hidden="1" xr:uid="{00000000-0005-0000-0000-0000089A0000}"/>
    <cellStyle name="40% - Accent5 7" xfId="15704" hidden="1" xr:uid="{00000000-0005-0000-0000-0000099A0000}"/>
    <cellStyle name="40% - Accent5 7" xfId="14640" hidden="1" xr:uid="{00000000-0005-0000-0000-00000A9A0000}"/>
    <cellStyle name="40% - Accent5 7" xfId="15142" hidden="1" xr:uid="{00000000-0005-0000-0000-00000B9A0000}"/>
    <cellStyle name="40% - Accent5 7" xfId="15912" hidden="1" xr:uid="{00000000-0005-0000-0000-00000C9A0000}"/>
    <cellStyle name="40% - Accent5 7" xfId="15990" hidden="1" xr:uid="{00000000-0005-0000-0000-00000D9A0000}"/>
    <cellStyle name="40% - Accent5 7" xfId="15310" hidden="1" xr:uid="{00000000-0005-0000-0000-00000E9A0000}"/>
    <cellStyle name="40% - Accent5 7" xfId="16249" hidden="1" xr:uid="{00000000-0005-0000-0000-00000F9A0000}"/>
    <cellStyle name="40% - Accent5 7" xfId="16327" hidden="1" xr:uid="{00000000-0005-0000-0000-0000109A0000}"/>
    <cellStyle name="40% - Accent5 7" xfId="15733" hidden="1" xr:uid="{00000000-0005-0000-0000-0000119A0000}"/>
    <cellStyle name="40% - Accent5 7" xfId="16586" hidden="1" xr:uid="{00000000-0005-0000-0000-0000129A0000}"/>
    <cellStyle name="40% - Accent5 7" xfId="16689" hidden="1" xr:uid="{00000000-0005-0000-0000-0000139A0000}"/>
    <cellStyle name="40% - Accent5 7" xfId="16760" hidden="1" xr:uid="{00000000-0005-0000-0000-0000149A0000}"/>
    <cellStyle name="40% - Accent5 7" xfId="16838" hidden="1" xr:uid="{00000000-0005-0000-0000-0000159A0000}"/>
    <cellStyle name="40% - Accent5 7" xfId="16916" hidden="1" xr:uid="{00000000-0005-0000-0000-0000169A0000}"/>
    <cellStyle name="40% - Accent5 7" xfId="17498" hidden="1" xr:uid="{00000000-0005-0000-0000-0000179A0000}"/>
    <cellStyle name="40% - Accent5 7" xfId="17577" hidden="1" xr:uid="{00000000-0005-0000-0000-0000189A0000}"/>
    <cellStyle name="40% - Accent5 7" xfId="17655" hidden="1" xr:uid="{00000000-0005-0000-0000-0000199A0000}"/>
    <cellStyle name="40% - Accent5 7" xfId="17251" hidden="1" xr:uid="{00000000-0005-0000-0000-00001A9A0000}"/>
    <cellStyle name="40% - Accent5 7" xfId="17932" hidden="1" xr:uid="{00000000-0005-0000-0000-00001B9A0000}"/>
    <cellStyle name="40% - Accent5 7" xfId="17217" hidden="1" xr:uid="{00000000-0005-0000-0000-00001C9A0000}"/>
    <cellStyle name="40% - Accent5 7" xfId="17266" hidden="1" xr:uid="{00000000-0005-0000-0000-00001D9A0000}"/>
    <cellStyle name="40% - Accent5 7" xfId="18172" hidden="1" xr:uid="{00000000-0005-0000-0000-00001E9A0000}"/>
    <cellStyle name="40% - Accent5 7" xfId="18250" hidden="1" xr:uid="{00000000-0005-0000-0000-00001F9A0000}"/>
    <cellStyle name="40% - Accent5 7" xfId="17241" hidden="1" xr:uid="{00000000-0005-0000-0000-0000209A0000}"/>
    <cellStyle name="40% - Accent5 7" xfId="18496" hidden="1" xr:uid="{00000000-0005-0000-0000-0000219A0000}"/>
    <cellStyle name="40% - Accent5 7" xfId="17432" hidden="1" xr:uid="{00000000-0005-0000-0000-0000229A0000}"/>
    <cellStyle name="40% - Accent5 7" xfId="17934" hidden="1" xr:uid="{00000000-0005-0000-0000-0000239A0000}"/>
    <cellStyle name="40% - Accent5 7" xfId="18704" hidden="1" xr:uid="{00000000-0005-0000-0000-0000249A0000}"/>
    <cellStyle name="40% - Accent5 7" xfId="18782" hidden="1" xr:uid="{00000000-0005-0000-0000-0000259A0000}"/>
    <cellStyle name="40% - Accent5 7" xfId="18102" hidden="1" xr:uid="{00000000-0005-0000-0000-0000269A0000}"/>
    <cellStyle name="40% - Accent5 7" xfId="19041" hidden="1" xr:uid="{00000000-0005-0000-0000-0000279A0000}"/>
    <cellStyle name="40% - Accent5 7" xfId="19119" hidden="1" xr:uid="{00000000-0005-0000-0000-0000289A0000}"/>
    <cellStyle name="40% - Accent5 7" xfId="18525" hidden="1" xr:uid="{00000000-0005-0000-0000-0000299A0000}"/>
    <cellStyle name="40% - Accent5 7" xfId="19378" hidden="1" xr:uid="{00000000-0005-0000-0000-00002A9A0000}"/>
    <cellStyle name="40% - Accent5 7" xfId="13865" hidden="1" xr:uid="{00000000-0005-0000-0000-00002B9A0000}"/>
    <cellStyle name="40% - Accent5 7" xfId="13794" hidden="1" xr:uid="{00000000-0005-0000-0000-00002C9A0000}"/>
    <cellStyle name="40% - Accent5 7" xfId="13716" hidden="1" xr:uid="{00000000-0005-0000-0000-00002D9A0000}"/>
    <cellStyle name="40% - Accent5 7" xfId="13633" hidden="1" xr:uid="{00000000-0005-0000-0000-00002E9A0000}"/>
    <cellStyle name="40% - Accent5 7" xfId="6495" hidden="1" xr:uid="{00000000-0005-0000-0000-00002F9A0000}"/>
    <cellStyle name="40% - Accent5 7" xfId="6365" hidden="1" xr:uid="{00000000-0005-0000-0000-0000309A0000}"/>
    <cellStyle name="40% - Accent5 7" xfId="6129" hidden="1" xr:uid="{00000000-0005-0000-0000-0000319A0000}"/>
    <cellStyle name="40% - Accent5 7" xfId="7135" hidden="1" xr:uid="{00000000-0005-0000-0000-0000329A0000}"/>
    <cellStyle name="40% - Accent5 7" xfId="4919" hidden="1" xr:uid="{00000000-0005-0000-0000-0000339A0000}"/>
    <cellStyle name="40% - Accent5 7" xfId="7176" hidden="1" xr:uid="{00000000-0005-0000-0000-0000349A0000}"/>
    <cellStyle name="40% - Accent5 7" xfId="7063" hidden="1" xr:uid="{00000000-0005-0000-0000-0000359A0000}"/>
    <cellStyle name="40% - Accent5 7" xfId="4247" hidden="1" xr:uid="{00000000-0005-0000-0000-0000369A0000}"/>
    <cellStyle name="40% - Accent5 7" xfId="4060" hidden="1" xr:uid="{00000000-0005-0000-0000-0000379A0000}"/>
    <cellStyle name="40% - Accent5 7" xfId="7146" hidden="1" xr:uid="{00000000-0005-0000-0000-0000389A0000}"/>
    <cellStyle name="40% - Accent5 7" xfId="3014" hidden="1" xr:uid="{00000000-0005-0000-0000-0000399A0000}"/>
    <cellStyle name="40% - Accent5 7" xfId="6609" hidden="1" xr:uid="{00000000-0005-0000-0000-00003A9A0000}"/>
    <cellStyle name="40% - Accent5 7" xfId="4917" hidden="1" xr:uid="{00000000-0005-0000-0000-00003B9A0000}"/>
    <cellStyle name="40% - Accent5 7" xfId="2456" hidden="1" xr:uid="{00000000-0005-0000-0000-00003C9A0000}"/>
    <cellStyle name="40% - Accent5 7" xfId="2346" hidden="1" xr:uid="{00000000-0005-0000-0000-00003D9A0000}"/>
    <cellStyle name="40% - Accent5 7" xfId="4442" hidden="1" xr:uid="{00000000-0005-0000-0000-00003E9A0000}"/>
    <cellStyle name="40% - Accent5 7" xfId="1213" hidden="1" xr:uid="{00000000-0005-0000-0000-00003F9A0000}"/>
    <cellStyle name="40% - Accent5 7" xfId="1062" hidden="1" xr:uid="{00000000-0005-0000-0000-0000409A0000}"/>
    <cellStyle name="40% - Accent5 7" xfId="2940" hidden="1" xr:uid="{00000000-0005-0000-0000-0000419A0000}"/>
    <cellStyle name="40% - Accent5 7" xfId="19516" hidden="1" xr:uid="{00000000-0005-0000-0000-0000429A0000}"/>
    <cellStyle name="40% - Accent5 7" xfId="19619" hidden="1" xr:uid="{00000000-0005-0000-0000-0000439A0000}"/>
    <cellStyle name="40% - Accent5 7" xfId="19690" hidden="1" xr:uid="{00000000-0005-0000-0000-0000449A0000}"/>
    <cellStyle name="40% - Accent5 7" xfId="19768" hidden="1" xr:uid="{00000000-0005-0000-0000-0000459A0000}"/>
    <cellStyle name="40% - Accent5 7" xfId="19846" hidden="1" xr:uid="{00000000-0005-0000-0000-0000469A0000}"/>
    <cellStyle name="40% - Accent5 7" xfId="20428" hidden="1" xr:uid="{00000000-0005-0000-0000-0000479A0000}"/>
    <cellStyle name="40% - Accent5 7" xfId="20507" hidden="1" xr:uid="{00000000-0005-0000-0000-0000489A0000}"/>
    <cellStyle name="40% - Accent5 7" xfId="20585" hidden="1" xr:uid="{00000000-0005-0000-0000-0000499A0000}"/>
    <cellStyle name="40% - Accent5 7" xfId="20181" hidden="1" xr:uid="{00000000-0005-0000-0000-00004A9A0000}"/>
    <cellStyle name="40% - Accent5 7" xfId="20862" hidden="1" xr:uid="{00000000-0005-0000-0000-00004B9A0000}"/>
    <cellStyle name="40% - Accent5 7" xfId="20147" hidden="1" xr:uid="{00000000-0005-0000-0000-00004C9A0000}"/>
    <cellStyle name="40% - Accent5 7" xfId="20196" hidden="1" xr:uid="{00000000-0005-0000-0000-00004D9A0000}"/>
    <cellStyle name="40% - Accent5 7" xfId="21102" hidden="1" xr:uid="{00000000-0005-0000-0000-00004E9A0000}"/>
    <cellStyle name="40% - Accent5 7" xfId="21180" hidden="1" xr:uid="{00000000-0005-0000-0000-00004F9A0000}"/>
    <cellStyle name="40% - Accent5 7" xfId="20171" hidden="1" xr:uid="{00000000-0005-0000-0000-0000509A0000}"/>
    <cellStyle name="40% - Accent5 7" xfId="21426" hidden="1" xr:uid="{00000000-0005-0000-0000-0000519A0000}"/>
    <cellStyle name="40% - Accent5 7" xfId="20362" hidden="1" xr:uid="{00000000-0005-0000-0000-0000529A0000}"/>
    <cellStyle name="40% - Accent5 7" xfId="20864" hidden="1" xr:uid="{00000000-0005-0000-0000-0000539A0000}"/>
    <cellStyle name="40% - Accent5 7" xfId="21634" hidden="1" xr:uid="{00000000-0005-0000-0000-0000549A0000}"/>
    <cellStyle name="40% - Accent5 7" xfId="21712" hidden="1" xr:uid="{00000000-0005-0000-0000-0000559A0000}"/>
    <cellStyle name="40% - Accent5 7" xfId="21032" hidden="1" xr:uid="{00000000-0005-0000-0000-0000569A0000}"/>
    <cellStyle name="40% - Accent5 7" xfId="21971" hidden="1" xr:uid="{00000000-0005-0000-0000-0000579A0000}"/>
    <cellStyle name="40% - Accent5 7" xfId="22049" hidden="1" xr:uid="{00000000-0005-0000-0000-0000589A0000}"/>
    <cellStyle name="40% - Accent5 7" xfId="21455" hidden="1" xr:uid="{00000000-0005-0000-0000-0000599A0000}"/>
    <cellStyle name="40% - Accent5 7" xfId="22308" hidden="1" xr:uid="{00000000-0005-0000-0000-00005A9A0000}"/>
    <cellStyle name="40% - Accent5 7" xfId="22411" hidden="1" xr:uid="{00000000-0005-0000-0000-00005B9A0000}"/>
    <cellStyle name="40% - Accent5 7" xfId="22482" hidden="1" xr:uid="{00000000-0005-0000-0000-00005C9A0000}"/>
    <cellStyle name="40% - Accent5 7" xfId="22560" hidden="1" xr:uid="{00000000-0005-0000-0000-00005D9A0000}"/>
    <cellStyle name="40% - Accent5 7" xfId="22638" hidden="1" xr:uid="{00000000-0005-0000-0000-00005E9A0000}"/>
    <cellStyle name="40% - Accent5 7" xfId="23220" hidden="1" xr:uid="{00000000-0005-0000-0000-00005F9A0000}"/>
    <cellStyle name="40% - Accent5 7" xfId="23299" hidden="1" xr:uid="{00000000-0005-0000-0000-0000609A0000}"/>
    <cellStyle name="40% - Accent5 7" xfId="23377" hidden="1" xr:uid="{00000000-0005-0000-0000-0000619A0000}"/>
    <cellStyle name="40% - Accent5 7" xfId="22973" hidden="1" xr:uid="{00000000-0005-0000-0000-0000629A0000}"/>
    <cellStyle name="40% - Accent5 7" xfId="23654" hidden="1" xr:uid="{00000000-0005-0000-0000-0000639A0000}"/>
    <cellStyle name="40% - Accent5 7" xfId="22939" hidden="1" xr:uid="{00000000-0005-0000-0000-0000649A0000}"/>
    <cellStyle name="40% - Accent5 7" xfId="22988" hidden="1" xr:uid="{00000000-0005-0000-0000-0000659A0000}"/>
    <cellStyle name="40% - Accent5 7" xfId="23894" hidden="1" xr:uid="{00000000-0005-0000-0000-0000669A0000}"/>
    <cellStyle name="40% - Accent5 7" xfId="23972" hidden="1" xr:uid="{00000000-0005-0000-0000-0000679A0000}"/>
    <cellStyle name="40% - Accent5 7" xfId="22963" hidden="1" xr:uid="{00000000-0005-0000-0000-0000689A0000}"/>
    <cellStyle name="40% - Accent5 7" xfId="24218" hidden="1" xr:uid="{00000000-0005-0000-0000-0000699A0000}"/>
    <cellStyle name="40% - Accent5 7" xfId="23154" hidden="1" xr:uid="{00000000-0005-0000-0000-00006A9A0000}"/>
    <cellStyle name="40% - Accent5 7" xfId="23656" hidden="1" xr:uid="{00000000-0005-0000-0000-00006B9A0000}"/>
    <cellStyle name="40% - Accent5 7" xfId="24426" hidden="1" xr:uid="{00000000-0005-0000-0000-00006C9A0000}"/>
    <cellStyle name="40% - Accent5 7" xfId="24504" hidden="1" xr:uid="{00000000-0005-0000-0000-00006D9A0000}"/>
    <cellStyle name="40% - Accent5 7" xfId="23824" hidden="1" xr:uid="{00000000-0005-0000-0000-00006E9A0000}"/>
    <cellStyle name="40% - Accent5 7" xfId="24763" hidden="1" xr:uid="{00000000-0005-0000-0000-00006F9A0000}"/>
    <cellStyle name="40% - Accent5 7" xfId="24841" hidden="1" xr:uid="{00000000-0005-0000-0000-0000709A0000}"/>
    <cellStyle name="40% - Accent5 7" xfId="24247" hidden="1" xr:uid="{00000000-0005-0000-0000-0000719A0000}"/>
    <cellStyle name="40% - Accent5 7" xfId="25100" hidden="1" xr:uid="{00000000-0005-0000-0000-0000729A0000}"/>
    <cellStyle name="40% - Accent5 7" xfId="25214" hidden="1" xr:uid="{00000000-0005-0000-0000-0000739A0000}"/>
    <cellStyle name="40% - Accent5 7" xfId="25286" hidden="1" xr:uid="{00000000-0005-0000-0000-0000749A0000}"/>
    <cellStyle name="40% - Accent5 7" xfId="25367" hidden="1" xr:uid="{00000000-0005-0000-0000-0000759A0000}"/>
    <cellStyle name="40% - Accent5 7" xfId="25534" hidden="1" xr:uid="{00000000-0005-0000-0000-0000769A0000}"/>
    <cellStyle name="40% - Accent5 7" xfId="26955" hidden="1" xr:uid="{00000000-0005-0000-0000-0000779A0000}"/>
    <cellStyle name="40% - Accent5 7" xfId="27093" hidden="1" xr:uid="{00000000-0005-0000-0000-0000789A0000}"/>
    <cellStyle name="40% - Accent5 7" xfId="27243" hidden="1" xr:uid="{00000000-0005-0000-0000-0000799A0000}"/>
    <cellStyle name="40% - Accent5 7" xfId="26452" hidden="1" xr:uid="{00000000-0005-0000-0000-00007A9A0000}"/>
    <cellStyle name="40% - Accent5 7" xfId="28080" hidden="1" xr:uid="{00000000-0005-0000-0000-00007B9A0000}"/>
    <cellStyle name="40% - Accent5 7" xfId="26413" hidden="1" xr:uid="{00000000-0005-0000-0000-00007C9A0000}"/>
    <cellStyle name="40% - Accent5 7" xfId="26469" hidden="1" xr:uid="{00000000-0005-0000-0000-00007D9A0000}"/>
    <cellStyle name="40% - Accent5 7" xfId="28655" hidden="1" xr:uid="{00000000-0005-0000-0000-00007E9A0000}"/>
    <cellStyle name="40% - Accent5 7" xfId="28791" hidden="1" xr:uid="{00000000-0005-0000-0000-00007F9A0000}"/>
    <cellStyle name="40% - Accent5 7" xfId="26441" hidden="1" xr:uid="{00000000-0005-0000-0000-0000809A0000}"/>
    <cellStyle name="40% - Accent5 7" xfId="29728" hidden="1" xr:uid="{00000000-0005-0000-0000-0000819A0000}"/>
    <cellStyle name="40% - Accent5 7" xfId="26855" hidden="1" xr:uid="{00000000-0005-0000-0000-0000829A0000}"/>
    <cellStyle name="40% - Accent5 7" xfId="28082" hidden="1" xr:uid="{00000000-0005-0000-0000-0000839A0000}"/>
    <cellStyle name="40% - Accent5 7" xfId="30143" hidden="1" xr:uid="{00000000-0005-0000-0000-0000849A0000}"/>
    <cellStyle name="40% - Accent5 7" xfId="30256" hidden="1" xr:uid="{00000000-0005-0000-0000-0000859A0000}"/>
    <cellStyle name="40% - Accent5 7" xfId="28503" hidden="1" xr:uid="{00000000-0005-0000-0000-0000869A0000}"/>
    <cellStyle name="40% - Accent5 7" xfId="31162" hidden="1" xr:uid="{00000000-0005-0000-0000-0000879A0000}"/>
    <cellStyle name="40% - Accent5 7" xfId="31312" hidden="1" xr:uid="{00000000-0005-0000-0000-0000889A0000}"/>
    <cellStyle name="40% - Accent5 7" xfId="29769" hidden="1" xr:uid="{00000000-0005-0000-0000-0000899A0000}"/>
    <cellStyle name="40% - Accent5 7" xfId="32157" hidden="1" xr:uid="{00000000-0005-0000-0000-00008A9A0000}"/>
    <cellStyle name="40% - Accent5 7" xfId="32870" hidden="1" xr:uid="{00000000-0005-0000-0000-00008B9A0000}"/>
    <cellStyle name="40% - Accent5 7" xfId="32941" hidden="1" xr:uid="{00000000-0005-0000-0000-00008C9A0000}"/>
    <cellStyle name="40% - Accent5 7" xfId="33019" hidden="1" xr:uid="{00000000-0005-0000-0000-00008D9A0000}"/>
    <cellStyle name="40% - Accent5 7" xfId="33097" hidden="1" xr:uid="{00000000-0005-0000-0000-00008E9A0000}"/>
    <cellStyle name="40% - Accent5 7" xfId="33679" hidden="1" xr:uid="{00000000-0005-0000-0000-00008F9A0000}"/>
    <cellStyle name="40% - Accent5 7" xfId="33758" hidden="1" xr:uid="{00000000-0005-0000-0000-0000909A0000}"/>
    <cellStyle name="40% - Accent5 7" xfId="33836" hidden="1" xr:uid="{00000000-0005-0000-0000-0000919A0000}"/>
    <cellStyle name="40% - Accent5 7" xfId="33432" hidden="1" xr:uid="{00000000-0005-0000-0000-0000929A0000}"/>
    <cellStyle name="40% - Accent5 7" xfId="34113" hidden="1" xr:uid="{00000000-0005-0000-0000-0000939A0000}"/>
    <cellStyle name="40% - Accent5 7" xfId="33398" hidden="1" xr:uid="{00000000-0005-0000-0000-0000949A0000}"/>
    <cellStyle name="40% - Accent5 7" xfId="33447" hidden="1" xr:uid="{00000000-0005-0000-0000-0000959A0000}"/>
    <cellStyle name="40% - Accent5 7" xfId="34353" hidden="1" xr:uid="{00000000-0005-0000-0000-0000969A0000}"/>
    <cellStyle name="40% - Accent5 7" xfId="34431" hidden="1" xr:uid="{00000000-0005-0000-0000-0000979A0000}"/>
    <cellStyle name="40% - Accent5 7" xfId="33422" hidden="1" xr:uid="{00000000-0005-0000-0000-0000989A0000}"/>
    <cellStyle name="40% - Accent5 7" xfId="34677" hidden="1" xr:uid="{00000000-0005-0000-0000-0000999A0000}"/>
    <cellStyle name="40% - Accent5 7" xfId="33613" hidden="1" xr:uid="{00000000-0005-0000-0000-00009A9A0000}"/>
    <cellStyle name="40% - Accent5 7" xfId="34115" hidden="1" xr:uid="{00000000-0005-0000-0000-00009B9A0000}"/>
    <cellStyle name="40% - Accent5 7" xfId="34885" hidden="1" xr:uid="{00000000-0005-0000-0000-00009C9A0000}"/>
    <cellStyle name="40% - Accent5 7" xfId="34963" hidden="1" xr:uid="{00000000-0005-0000-0000-00009D9A0000}"/>
    <cellStyle name="40% - Accent5 7" xfId="34283" hidden="1" xr:uid="{00000000-0005-0000-0000-00009E9A0000}"/>
    <cellStyle name="40% - Accent5 7" xfId="35222" hidden="1" xr:uid="{00000000-0005-0000-0000-00009F9A0000}"/>
    <cellStyle name="40% - Accent5 7" xfId="35300" hidden="1" xr:uid="{00000000-0005-0000-0000-0000A09A0000}"/>
    <cellStyle name="40% - Accent5 7" xfId="34706" hidden="1" xr:uid="{00000000-0005-0000-0000-0000A19A0000}"/>
    <cellStyle name="40% - Accent5 7" xfId="35559" hidden="1" xr:uid="{00000000-0005-0000-0000-0000A29A0000}"/>
    <cellStyle name="40% - Accent5 7" xfId="35662" hidden="1" xr:uid="{00000000-0005-0000-0000-0000A39A0000}"/>
    <cellStyle name="40% - Accent5 7" xfId="35733" hidden="1" xr:uid="{00000000-0005-0000-0000-0000A49A0000}"/>
    <cellStyle name="40% - Accent5 7" xfId="35811" hidden="1" xr:uid="{00000000-0005-0000-0000-0000A59A0000}"/>
    <cellStyle name="40% - Accent5 7" xfId="35889" hidden="1" xr:uid="{00000000-0005-0000-0000-0000A69A0000}"/>
    <cellStyle name="40% - Accent5 7" xfId="36471" hidden="1" xr:uid="{00000000-0005-0000-0000-0000A79A0000}"/>
    <cellStyle name="40% - Accent5 7" xfId="36550" hidden="1" xr:uid="{00000000-0005-0000-0000-0000A89A0000}"/>
    <cellStyle name="40% - Accent5 7" xfId="36628" hidden="1" xr:uid="{00000000-0005-0000-0000-0000A99A0000}"/>
    <cellStyle name="40% - Accent5 7" xfId="36224" hidden="1" xr:uid="{00000000-0005-0000-0000-0000AA9A0000}"/>
    <cellStyle name="40% - Accent5 7" xfId="36905" hidden="1" xr:uid="{00000000-0005-0000-0000-0000AB9A0000}"/>
    <cellStyle name="40% - Accent5 7" xfId="36190" hidden="1" xr:uid="{00000000-0005-0000-0000-0000AC9A0000}"/>
    <cellStyle name="40% - Accent5 7" xfId="36239" hidden="1" xr:uid="{00000000-0005-0000-0000-0000AD9A0000}"/>
    <cellStyle name="40% - Accent5 7" xfId="37145" hidden="1" xr:uid="{00000000-0005-0000-0000-0000AE9A0000}"/>
    <cellStyle name="40% - Accent5 7" xfId="37223" hidden="1" xr:uid="{00000000-0005-0000-0000-0000AF9A0000}"/>
    <cellStyle name="40% - Accent5 7" xfId="36214" hidden="1" xr:uid="{00000000-0005-0000-0000-0000B09A0000}"/>
    <cellStyle name="40% - Accent5 7" xfId="37469" hidden="1" xr:uid="{00000000-0005-0000-0000-0000B19A0000}"/>
    <cellStyle name="40% - Accent5 7" xfId="36405" hidden="1" xr:uid="{00000000-0005-0000-0000-0000B29A0000}"/>
    <cellStyle name="40% - Accent5 7" xfId="36907" hidden="1" xr:uid="{00000000-0005-0000-0000-0000B39A0000}"/>
    <cellStyle name="40% - Accent5 7" xfId="37677" hidden="1" xr:uid="{00000000-0005-0000-0000-0000B49A0000}"/>
    <cellStyle name="40% - Accent5 7" xfId="37755" hidden="1" xr:uid="{00000000-0005-0000-0000-0000B59A0000}"/>
    <cellStyle name="40% - Accent5 7" xfId="37075" hidden="1" xr:uid="{00000000-0005-0000-0000-0000B69A0000}"/>
    <cellStyle name="40% - Accent5 7" xfId="38014" hidden="1" xr:uid="{00000000-0005-0000-0000-0000B79A0000}"/>
    <cellStyle name="40% - Accent5 7" xfId="38092" hidden="1" xr:uid="{00000000-0005-0000-0000-0000B89A0000}"/>
    <cellStyle name="40% - Accent5 7" xfId="37498" hidden="1" xr:uid="{00000000-0005-0000-0000-0000B99A0000}"/>
    <cellStyle name="40% - Accent5 7" xfId="38351" hidden="1" xr:uid="{00000000-0005-0000-0000-0000BA9A0000}"/>
    <cellStyle name="40% - Accent5 7" xfId="32733" hidden="1" xr:uid="{00000000-0005-0000-0000-0000BB9A0000}"/>
    <cellStyle name="40% - Accent5 7" xfId="32662" hidden="1" xr:uid="{00000000-0005-0000-0000-0000BC9A0000}"/>
    <cellStyle name="40% - Accent5 7" xfId="32584" hidden="1" xr:uid="{00000000-0005-0000-0000-0000BD9A0000}"/>
    <cellStyle name="40% - Accent5 7" xfId="32501" hidden="1" xr:uid="{00000000-0005-0000-0000-0000BE9A0000}"/>
    <cellStyle name="40% - Accent5 7" xfId="30744" hidden="1" xr:uid="{00000000-0005-0000-0000-0000BF9A0000}"/>
    <cellStyle name="40% - Accent5 7" xfId="30645" hidden="1" xr:uid="{00000000-0005-0000-0000-0000C09A0000}"/>
    <cellStyle name="40% - Accent5 7" xfId="30558" hidden="1" xr:uid="{00000000-0005-0000-0000-0000C19A0000}"/>
    <cellStyle name="40% - Accent5 7" xfId="31592" hidden="1" xr:uid="{00000000-0005-0000-0000-0000C29A0000}"/>
    <cellStyle name="40% - Accent5 7" xfId="29706" hidden="1" xr:uid="{00000000-0005-0000-0000-0000C39A0000}"/>
    <cellStyle name="40% - Accent5 7" xfId="31670" hidden="1" xr:uid="{00000000-0005-0000-0000-0000C49A0000}"/>
    <cellStyle name="40% - Accent5 7" xfId="31555" hidden="1" xr:uid="{00000000-0005-0000-0000-0000C59A0000}"/>
    <cellStyle name="40% - Accent5 7" xfId="28955" hidden="1" xr:uid="{00000000-0005-0000-0000-0000C69A0000}"/>
    <cellStyle name="40% - Accent5 7" xfId="28782" hidden="1" xr:uid="{00000000-0005-0000-0000-0000C79A0000}"/>
    <cellStyle name="40% - Accent5 7" xfId="31616" hidden="1" xr:uid="{00000000-0005-0000-0000-0000C89A0000}"/>
    <cellStyle name="40% - Accent5 7" xfId="28056" hidden="1" xr:uid="{00000000-0005-0000-0000-0000C99A0000}"/>
    <cellStyle name="40% - Accent5 7" xfId="30946" hidden="1" xr:uid="{00000000-0005-0000-0000-0000CA9A0000}"/>
    <cellStyle name="40% - Accent5 7" xfId="29704" hidden="1" xr:uid="{00000000-0005-0000-0000-0000CB9A0000}"/>
    <cellStyle name="40% - Accent5 7" xfId="27281" hidden="1" xr:uid="{00000000-0005-0000-0000-0000CC9A0000}"/>
    <cellStyle name="40% - Accent5 7" xfId="27096" hidden="1" xr:uid="{00000000-0005-0000-0000-0000CD9A0000}"/>
    <cellStyle name="40% - Accent5 7" xfId="29174" hidden="1" xr:uid="{00000000-0005-0000-0000-0000CE9A0000}"/>
    <cellStyle name="40% - Accent5 7" xfId="26218" hidden="1" xr:uid="{00000000-0005-0000-0000-0000CF9A0000}"/>
    <cellStyle name="40% - Accent5 7" xfId="26089" hidden="1" xr:uid="{00000000-0005-0000-0000-0000D09A0000}"/>
    <cellStyle name="40% - Accent5 7" xfId="27860" hidden="1" xr:uid="{00000000-0005-0000-0000-0000D19A0000}"/>
    <cellStyle name="40% - Accent5 7" xfId="38496" hidden="1" xr:uid="{00000000-0005-0000-0000-0000D29A0000}"/>
    <cellStyle name="40% - Accent5 7" xfId="39025" hidden="1" xr:uid="{00000000-0005-0000-0000-0000D39A0000}"/>
    <cellStyle name="40% - Accent5 7" xfId="39096" hidden="1" xr:uid="{00000000-0005-0000-0000-0000D49A0000}"/>
    <cellStyle name="40% - Accent5 7" xfId="39174" hidden="1" xr:uid="{00000000-0005-0000-0000-0000D59A0000}"/>
    <cellStyle name="40% - Accent5 7" xfId="39252" hidden="1" xr:uid="{00000000-0005-0000-0000-0000D69A0000}"/>
    <cellStyle name="40% - Accent5 7" xfId="39834" hidden="1" xr:uid="{00000000-0005-0000-0000-0000D79A0000}"/>
    <cellStyle name="40% - Accent5 7" xfId="39913" hidden="1" xr:uid="{00000000-0005-0000-0000-0000D89A0000}"/>
    <cellStyle name="40% - Accent5 7" xfId="39991" hidden="1" xr:uid="{00000000-0005-0000-0000-0000D99A0000}"/>
    <cellStyle name="40% - Accent5 7" xfId="39587" hidden="1" xr:uid="{00000000-0005-0000-0000-0000DA9A0000}"/>
    <cellStyle name="40% - Accent5 7" xfId="40268" hidden="1" xr:uid="{00000000-0005-0000-0000-0000DB9A0000}"/>
    <cellStyle name="40% - Accent5 7" xfId="39553" hidden="1" xr:uid="{00000000-0005-0000-0000-0000DC9A0000}"/>
    <cellStyle name="40% - Accent5 7" xfId="39602" hidden="1" xr:uid="{00000000-0005-0000-0000-0000DD9A0000}"/>
    <cellStyle name="40% - Accent5 7" xfId="40508" hidden="1" xr:uid="{00000000-0005-0000-0000-0000DE9A0000}"/>
    <cellStyle name="40% - Accent5 7" xfId="40586" hidden="1" xr:uid="{00000000-0005-0000-0000-0000DF9A0000}"/>
    <cellStyle name="40% - Accent5 7" xfId="39577" hidden="1" xr:uid="{00000000-0005-0000-0000-0000E09A0000}"/>
    <cellStyle name="40% - Accent5 7" xfId="40832" hidden="1" xr:uid="{00000000-0005-0000-0000-0000E19A0000}"/>
    <cellStyle name="40% - Accent5 7" xfId="39768" hidden="1" xr:uid="{00000000-0005-0000-0000-0000E29A0000}"/>
    <cellStyle name="40% - Accent5 7" xfId="40270" hidden="1" xr:uid="{00000000-0005-0000-0000-0000E39A0000}"/>
    <cellStyle name="40% - Accent5 7" xfId="41040" hidden="1" xr:uid="{00000000-0005-0000-0000-0000E49A0000}"/>
    <cellStyle name="40% - Accent5 7" xfId="41118" hidden="1" xr:uid="{00000000-0005-0000-0000-0000E59A0000}"/>
    <cellStyle name="40% - Accent5 7" xfId="40438" hidden="1" xr:uid="{00000000-0005-0000-0000-0000E69A0000}"/>
    <cellStyle name="40% - Accent5 7" xfId="41377" hidden="1" xr:uid="{00000000-0005-0000-0000-0000E79A0000}"/>
    <cellStyle name="40% - Accent5 7" xfId="41455" hidden="1" xr:uid="{00000000-0005-0000-0000-0000E89A0000}"/>
    <cellStyle name="40% - Accent5 7" xfId="40861" hidden="1" xr:uid="{00000000-0005-0000-0000-0000E99A0000}"/>
    <cellStyle name="40% - Accent5 7" xfId="41714" hidden="1" xr:uid="{00000000-0005-0000-0000-0000EA9A0000}"/>
    <cellStyle name="40% - Accent5 7" xfId="41817" hidden="1" xr:uid="{00000000-0005-0000-0000-0000EB9A0000}"/>
    <cellStyle name="40% - Accent5 7" xfId="41888" hidden="1" xr:uid="{00000000-0005-0000-0000-0000EC9A0000}"/>
    <cellStyle name="40% - Accent5 7" xfId="41966" hidden="1" xr:uid="{00000000-0005-0000-0000-0000ED9A0000}"/>
    <cellStyle name="40% - Accent5 7" xfId="42044" hidden="1" xr:uid="{00000000-0005-0000-0000-0000EE9A0000}"/>
    <cellStyle name="40% - Accent5 7" xfId="42626" hidden="1" xr:uid="{00000000-0005-0000-0000-0000EF9A0000}"/>
    <cellStyle name="40% - Accent5 7" xfId="42705" hidden="1" xr:uid="{00000000-0005-0000-0000-0000F09A0000}"/>
    <cellStyle name="40% - Accent5 7" xfId="42783" hidden="1" xr:uid="{00000000-0005-0000-0000-0000F19A0000}"/>
    <cellStyle name="40% - Accent5 7" xfId="42379" hidden="1" xr:uid="{00000000-0005-0000-0000-0000F29A0000}"/>
    <cellStyle name="40% - Accent5 7" xfId="43060" hidden="1" xr:uid="{00000000-0005-0000-0000-0000F39A0000}"/>
    <cellStyle name="40% - Accent5 7" xfId="42345" hidden="1" xr:uid="{00000000-0005-0000-0000-0000F49A0000}"/>
    <cellStyle name="40% - Accent5 7" xfId="42394" hidden="1" xr:uid="{00000000-0005-0000-0000-0000F59A0000}"/>
    <cellStyle name="40% - Accent5 7" xfId="43300" hidden="1" xr:uid="{00000000-0005-0000-0000-0000F69A0000}"/>
    <cellStyle name="40% - Accent5 7" xfId="43378" hidden="1" xr:uid="{00000000-0005-0000-0000-0000F79A0000}"/>
    <cellStyle name="40% - Accent5 7" xfId="42369" hidden="1" xr:uid="{00000000-0005-0000-0000-0000F89A0000}"/>
    <cellStyle name="40% - Accent5 7" xfId="43624" hidden="1" xr:uid="{00000000-0005-0000-0000-0000F99A0000}"/>
    <cellStyle name="40% - Accent5 7" xfId="42560" hidden="1" xr:uid="{00000000-0005-0000-0000-0000FA9A0000}"/>
    <cellStyle name="40% - Accent5 7" xfId="43062" hidden="1" xr:uid="{00000000-0005-0000-0000-0000FB9A0000}"/>
    <cellStyle name="40% - Accent5 7" xfId="43832" hidden="1" xr:uid="{00000000-0005-0000-0000-0000FC9A0000}"/>
    <cellStyle name="40% - Accent5 7" xfId="43910" hidden="1" xr:uid="{00000000-0005-0000-0000-0000FD9A0000}"/>
    <cellStyle name="40% - Accent5 7" xfId="43230" hidden="1" xr:uid="{00000000-0005-0000-0000-0000FE9A0000}"/>
    <cellStyle name="40% - Accent5 7" xfId="44169" hidden="1" xr:uid="{00000000-0005-0000-0000-0000FF9A0000}"/>
    <cellStyle name="40% - Accent5 7" xfId="44247" hidden="1" xr:uid="{00000000-0005-0000-0000-0000009B0000}"/>
    <cellStyle name="40% - Accent5 7" xfId="43653" hidden="1" xr:uid="{00000000-0005-0000-0000-0000019B0000}"/>
    <cellStyle name="40% - Accent5 7" xfId="44506" hidden="1" xr:uid="{00000000-0005-0000-0000-0000029B0000}"/>
    <cellStyle name="40% - Accent5 7" xfId="38993" hidden="1" xr:uid="{00000000-0005-0000-0000-0000039B0000}"/>
    <cellStyle name="40% - Accent5 7" xfId="38922" hidden="1" xr:uid="{00000000-0005-0000-0000-0000049B0000}"/>
    <cellStyle name="40% - Accent5 7" xfId="38844" hidden="1" xr:uid="{00000000-0005-0000-0000-0000059B0000}"/>
    <cellStyle name="40% - Accent5 7" xfId="38761" hidden="1" xr:uid="{00000000-0005-0000-0000-0000069B0000}"/>
    <cellStyle name="40% - Accent5 7" xfId="31623" hidden="1" xr:uid="{00000000-0005-0000-0000-0000079B0000}"/>
    <cellStyle name="40% - Accent5 7" xfId="31493" hidden="1" xr:uid="{00000000-0005-0000-0000-0000089B0000}"/>
    <cellStyle name="40% - Accent5 7" xfId="31257" hidden="1" xr:uid="{00000000-0005-0000-0000-0000099B0000}"/>
    <cellStyle name="40% - Accent5 7" xfId="32263" hidden="1" xr:uid="{00000000-0005-0000-0000-00000A9B0000}"/>
    <cellStyle name="40% - Accent5 7" xfId="30047" hidden="1" xr:uid="{00000000-0005-0000-0000-00000B9B0000}"/>
    <cellStyle name="40% - Accent5 7" xfId="32304" hidden="1" xr:uid="{00000000-0005-0000-0000-00000C9B0000}"/>
    <cellStyle name="40% - Accent5 7" xfId="32191" hidden="1" xr:uid="{00000000-0005-0000-0000-00000D9B0000}"/>
    <cellStyle name="40% - Accent5 7" xfId="29375" hidden="1" xr:uid="{00000000-0005-0000-0000-00000E9B0000}"/>
    <cellStyle name="40% - Accent5 7" xfId="29188" hidden="1" xr:uid="{00000000-0005-0000-0000-00000F9B0000}"/>
    <cellStyle name="40% - Accent5 7" xfId="32274" hidden="1" xr:uid="{00000000-0005-0000-0000-0000109B0000}"/>
    <cellStyle name="40% - Accent5 7" xfId="28142" hidden="1" xr:uid="{00000000-0005-0000-0000-0000119B0000}"/>
    <cellStyle name="40% - Accent5 7" xfId="31737" hidden="1" xr:uid="{00000000-0005-0000-0000-0000129B0000}"/>
    <cellStyle name="40% - Accent5 7" xfId="30045" hidden="1" xr:uid="{00000000-0005-0000-0000-0000139B0000}"/>
    <cellStyle name="40% - Accent5 7" xfId="27584" hidden="1" xr:uid="{00000000-0005-0000-0000-0000149B0000}"/>
    <cellStyle name="40% - Accent5 7" xfId="27474" hidden="1" xr:uid="{00000000-0005-0000-0000-0000159B0000}"/>
    <cellStyle name="40% - Accent5 7" xfId="29570" hidden="1" xr:uid="{00000000-0005-0000-0000-0000169B0000}"/>
    <cellStyle name="40% - Accent5 7" xfId="26341" hidden="1" xr:uid="{00000000-0005-0000-0000-0000179B0000}"/>
    <cellStyle name="40% - Accent5 7" xfId="26190" hidden="1" xr:uid="{00000000-0005-0000-0000-0000189B0000}"/>
    <cellStyle name="40% - Accent5 7" xfId="28068" hidden="1" xr:uid="{00000000-0005-0000-0000-0000199B0000}"/>
    <cellStyle name="40% - Accent5 7" xfId="44644" hidden="1" xr:uid="{00000000-0005-0000-0000-00001A9B0000}"/>
    <cellStyle name="40% - Accent5 7" xfId="44747" hidden="1" xr:uid="{00000000-0005-0000-0000-00001B9B0000}"/>
    <cellStyle name="40% - Accent5 7" xfId="44818" hidden="1" xr:uid="{00000000-0005-0000-0000-00001C9B0000}"/>
    <cellStyle name="40% - Accent5 7" xfId="44896" hidden="1" xr:uid="{00000000-0005-0000-0000-00001D9B0000}"/>
    <cellStyle name="40% - Accent5 7" xfId="44974" hidden="1" xr:uid="{00000000-0005-0000-0000-00001E9B0000}"/>
    <cellStyle name="40% - Accent5 7" xfId="45556" hidden="1" xr:uid="{00000000-0005-0000-0000-00001F9B0000}"/>
    <cellStyle name="40% - Accent5 7" xfId="45635" hidden="1" xr:uid="{00000000-0005-0000-0000-0000209B0000}"/>
    <cellStyle name="40% - Accent5 7" xfId="45713" hidden="1" xr:uid="{00000000-0005-0000-0000-0000219B0000}"/>
    <cellStyle name="40% - Accent5 7" xfId="45309" hidden="1" xr:uid="{00000000-0005-0000-0000-0000229B0000}"/>
    <cellStyle name="40% - Accent5 7" xfId="45990" hidden="1" xr:uid="{00000000-0005-0000-0000-0000239B0000}"/>
    <cellStyle name="40% - Accent5 7" xfId="45275" hidden="1" xr:uid="{00000000-0005-0000-0000-0000249B0000}"/>
    <cellStyle name="40% - Accent5 7" xfId="45324" hidden="1" xr:uid="{00000000-0005-0000-0000-0000259B0000}"/>
    <cellStyle name="40% - Accent5 7" xfId="46230" hidden="1" xr:uid="{00000000-0005-0000-0000-0000269B0000}"/>
    <cellStyle name="40% - Accent5 7" xfId="46308" hidden="1" xr:uid="{00000000-0005-0000-0000-0000279B0000}"/>
    <cellStyle name="40% - Accent5 7" xfId="45299" hidden="1" xr:uid="{00000000-0005-0000-0000-0000289B0000}"/>
    <cellStyle name="40% - Accent5 7" xfId="46554" hidden="1" xr:uid="{00000000-0005-0000-0000-0000299B0000}"/>
    <cellStyle name="40% - Accent5 7" xfId="45490" hidden="1" xr:uid="{00000000-0005-0000-0000-00002A9B0000}"/>
    <cellStyle name="40% - Accent5 7" xfId="45992" hidden="1" xr:uid="{00000000-0005-0000-0000-00002B9B0000}"/>
    <cellStyle name="40% - Accent5 7" xfId="46762" hidden="1" xr:uid="{00000000-0005-0000-0000-00002C9B0000}"/>
    <cellStyle name="40% - Accent5 7" xfId="46840" hidden="1" xr:uid="{00000000-0005-0000-0000-00002D9B0000}"/>
    <cellStyle name="40% - Accent5 7" xfId="46160" hidden="1" xr:uid="{00000000-0005-0000-0000-00002E9B0000}"/>
    <cellStyle name="40% - Accent5 7" xfId="47099" hidden="1" xr:uid="{00000000-0005-0000-0000-00002F9B0000}"/>
    <cellStyle name="40% - Accent5 7" xfId="47177" hidden="1" xr:uid="{00000000-0005-0000-0000-0000309B0000}"/>
    <cellStyle name="40% - Accent5 7" xfId="46583" hidden="1" xr:uid="{00000000-0005-0000-0000-0000319B0000}"/>
    <cellStyle name="40% - Accent5 7" xfId="47436" hidden="1" xr:uid="{00000000-0005-0000-0000-0000329B0000}"/>
    <cellStyle name="40% - Accent5 7" xfId="47539" hidden="1" xr:uid="{00000000-0005-0000-0000-0000339B0000}"/>
    <cellStyle name="40% - Accent5 7" xfId="47610" hidden="1" xr:uid="{00000000-0005-0000-0000-0000349B0000}"/>
    <cellStyle name="40% - Accent5 7" xfId="47688" hidden="1" xr:uid="{00000000-0005-0000-0000-0000359B0000}"/>
    <cellStyle name="40% - Accent5 7" xfId="47766" hidden="1" xr:uid="{00000000-0005-0000-0000-0000369B0000}"/>
    <cellStyle name="40% - Accent5 7" xfId="48348" hidden="1" xr:uid="{00000000-0005-0000-0000-0000379B0000}"/>
    <cellStyle name="40% - Accent5 7" xfId="48427" hidden="1" xr:uid="{00000000-0005-0000-0000-0000389B0000}"/>
    <cellStyle name="40% - Accent5 7" xfId="48505" hidden="1" xr:uid="{00000000-0005-0000-0000-0000399B0000}"/>
    <cellStyle name="40% - Accent5 7" xfId="48101" hidden="1" xr:uid="{00000000-0005-0000-0000-00003A9B0000}"/>
    <cellStyle name="40% - Accent5 7" xfId="48782" hidden="1" xr:uid="{00000000-0005-0000-0000-00003B9B0000}"/>
    <cellStyle name="40% - Accent5 7" xfId="48067" hidden="1" xr:uid="{00000000-0005-0000-0000-00003C9B0000}"/>
    <cellStyle name="40% - Accent5 7" xfId="48116" hidden="1" xr:uid="{00000000-0005-0000-0000-00003D9B0000}"/>
    <cellStyle name="40% - Accent5 7" xfId="49022" hidden="1" xr:uid="{00000000-0005-0000-0000-00003E9B0000}"/>
    <cellStyle name="40% - Accent5 7" xfId="49100" hidden="1" xr:uid="{00000000-0005-0000-0000-00003F9B0000}"/>
    <cellStyle name="40% - Accent5 7" xfId="48091" hidden="1" xr:uid="{00000000-0005-0000-0000-0000409B0000}"/>
    <cellStyle name="40% - Accent5 7" xfId="49346" hidden="1" xr:uid="{00000000-0005-0000-0000-0000419B0000}"/>
    <cellStyle name="40% - Accent5 7" xfId="48282" hidden="1" xr:uid="{00000000-0005-0000-0000-0000429B0000}"/>
    <cellStyle name="40% - Accent5 7" xfId="48784" hidden="1" xr:uid="{00000000-0005-0000-0000-0000439B0000}"/>
    <cellStyle name="40% - Accent5 7" xfId="49554" hidden="1" xr:uid="{00000000-0005-0000-0000-0000449B0000}"/>
    <cellStyle name="40% - Accent5 7" xfId="49632" hidden="1" xr:uid="{00000000-0005-0000-0000-0000459B0000}"/>
    <cellStyle name="40% - Accent5 7" xfId="48952" hidden="1" xr:uid="{00000000-0005-0000-0000-0000469B0000}"/>
    <cellStyle name="40% - Accent5 7" xfId="49891" hidden="1" xr:uid="{00000000-0005-0000-0000-0000479B0000}"/>
    <cellStyle name="40% - Accent5 7" xfId="49969" hidden="1" xr:uid="{00000000-0005-0000-0000-0000489B0000}"/>
    <cellStyle name="40% - Accent5 7" xfId="49375" hidden="1" xr:uid="{00000000-0005-0000-0000-0000499B0000}"/>
    <cellStyle name="40% - Accent5 7" xfId="50228" hidden="1" xr:uid="{00000000-0005-0000-0000-00004A9B0000}"/>
    <cellStyle name="40% - Accent5 8" xfId="102" hidden="1" xr:uid="{00000000-0005-0000-0000-00004B9B0000}"/>
    <cellStyle name="40% - Accent5 8" xfId="177" hidden="1" xr:uid="{00000000-0005-0000-0000-00004C9B0000}"/>
    <cellStyle name="40% - Accent5 8" xfId="256" hidden="1" xr:uid="{00000000-0005-0000-0000-00004D9B0000}"/>
    <cellStyle name="40% - Accent5 8" xfId="526" hidden="1" xr:uid="{00000000-0005-0000-0000-00004E9B0000}"/>
    <cellStyle name="40% - Accent5 8" xfId="1886" hidden="1" xr:uid="{00000000-0005-0000-0000-00004F9B0000}"/>
    <cellStyle name="40% - Accent5 8" xfId="2019" hidden="1" xr:uid="{00000000-0005-0000-0000-0000509B0000}"/>
    <cellStyle name="40% - Accent5 8" xfId="2182" hidden="1" xr:uid="{00000000-0005-0000-0000-0000519B0000}"/>
    <cellStyle name="40% - Accent5 8" xfId="2347" hidden="1" xr:uid="{00000000-0005-0000-0000-0000529B0000}"/>
    <cellStyle name="40% - Accent5 8" xfId="2976" hidden="1" xr:uid="{00000000-0005-0000-0000-0000539B0000}"/>
    <cellStyle name="40% - Accent5 8" xfId="1707" hidden="1" xr:uid="{00000000-0005-0000-0000-0000549B0000}"/>
    <cellStyle name="40% - Accent5 8" xfId="2936" hidden="1" xr:uid="{00000000-0005-0000-0000-0000559B0000}"/>
    <cellStyle name="40% - Accent5 8" xfId="3575" hidden="1" xr:uid="{00000000-0005-0000-0000-0000569B0000}"/>
    <cellStyle name="40% - Accent5 8" xfId="3723" hidden="1" xr:uid="{00000000-0005-0000-0000-0000579B0000}"/>
    <cellStyle name="40% - Accent5 8" xfId="3855" hidden="1" xr:uid="{00000000-0005-0000-0000-0000589B0000}"/>
    <cellStyle name="40% - Accent5 8" xfId="4617" hidden="1" xr:uid="{00000000-0005-0000-0000-0000599B0000}"/>
    <cellStyle name="40% - Accent5 8" xfId="1293" hidden="1" xr:uid="{00000000-0005-0000-0000-00005A9B0000}"/>
    <cellStyle name="40% - Accent5 8" xfId="4450" hidden="1" xr:uid="{00000000-0005-0000-0000-00005B9B0000}"/>
    <cellStyle name="40% - Accent5 8" xfId="5044" hidden="1" xr:uid="{00000000-0005-0000-0000-00005C9B0000}"/>
    <cellStyle name="40% - Accent5 8" xfId="5235" hidden="1" xr:uid="{00000000-0005-0000-0000-00005D9B0000}"/>
    <cellStyle name="40% - Accent5 8" xfId="5337" hidden="1" xr:uid="{00000000-0005-0000-0000-00005E9B0000}"/>
    <cellStyle name="40% - Accent5 8" xfId="6075" hidden="1" xr:uid="{00000000-0005-0000-0000-00005F9B0000}"/>
    <cellStyle name="40% - Accent5 8" xfId="6251" hidden="1" xr:uid="{00000000-0005-0000-0000-0000609B0000}"/>
    <cellStyle name="40% - Accent5 8" xfId="6405" hidden="1" xr:uid="{00000000-0005-0000-0000-0000619B0000}"/>
    <cellStyle name="40% - Accent5 8" xfId="7060" hidden="1" xr:uid="{00000000-0005-0000-0000-0000629B0000}"/>
    <cellStyle name="40% - Accent5 8" xfId="7758" hidden="1" xr:uid="{00000000-0005-0000-0000-0000639B0000}"/>
    <cellStyle name="40% - Accent5 8" xfId="7829" hidden="1" xr:uid="{00000000-0005-0000-0000-0000649B0000}"/>
    <cellStyle name="40% - Accent5 8" xfId="7906" hidden="1" xr:uid="{00000000-0005-0000-0000-0000659B0000}"/>
    <cellStyle name="40% - Accent5 8" xfId="7984" hidden="1" xr:uid="{00000000-0005-0000-0000-0000669B0000}"/>
    <cellStyle name="40% - Accent5 8" xfId="8568" hidden="1" xr:uid="{00000000-0005-0000-0000-0000679B0000}"/>
    <cellStyle name="40% - Accent5 8" xfId="8645" hidden="1" xr:uid="{00000000-0005-0000-0000-0000689B0000}"/>
    <cellStyle name="40% - Accent5 8" xfId="8724" hidden="1" xr:uid="{00000000-0005-0000-0000-0000699B0000}"/>
    <cellStyle name="40% - Accent5 8" xfId="8795" hidden="1" xr:uid="{00000000-0005-0000-0000-00006A9B0000}"/>
    <cellStyle name="40% - Accent5 8" xfId="9007" hidden="1" xr:uid="{00000000-0005-0000-0000-00006B9B0000}"/>
    <cellStyle name="40% - Accent5 8" xfId="8470" hidden="1" xr:uid="{00000000-0005-0000-0000-00006C9B0000}"/>
    <cellStyle name="40% - Accent5 8" xfId="8979" hidden="1" xr:uid="{00000000-0005-0000-0000-00006D9B0000}"/>
    <cellStyle name="40% - Accent5 8" xfId="9240" hidden="1" xr:uid="{00000000-0005-0000-0000-00006E9B0000}"/>
    <cellStyle name="40% - Accent5 8" xfId="9318" hidden="1" xr:uid="{00000000-0005-0000-0000-00006F9B0000}"/>
    <cellStyle name="40% - Accent5 8" xfId="9384" hidden="1" xr:uid="{00000000-0005-0000-0000-0000709B0000}"/>
    <cellStyle name="40% - Accent5 8" xfId="9565" hidden="1" xr:uid="{00000000-0005-0000-0000-0000719B0000}"/>
    <cellStyle name="40% - Accent5 8" xfId="8277" hidden="1" xr:uid="{00000000-0005-0000-0000-0000729B0000}"/>
    <cellStyle name="40% - Accent5 8" xfId="9544" hidden="1" xr:uid="{00000000-0005-0000-0000-0000739B0000}"/>
    <cellStyle name="40% - Accent5 8" xfId="9772" hidden="1" xr:uid="{00000000-0005-0000-0000-0000749B0000}"/>
    <cellStyle name="40% - Accent5 8" xfId="9850" hidden="1" xr:uid="{00000000-0005-0000-0000-0000759B0000}"/>
    <cellStyle name="40% - Accent5 8" xfId="9912" hidden="1" xr:uid="{00000000-0005-0000-0000-0000769B0000}"/>
    <cellStyle name="40% - Accent5 8" xfId="10109" hidden="1" xr:uid="{00000000-0005-0000-0000-0000779B0000}"/>
    <cellStyle name="40% - Accent5 8" xfId="10187" hidden="1" xr:uid="{00000000-0005-0000-0000-0000789B0000}"/>
    <cellStyle name="40% - Accent5 8" xfId="10249" hidden="1" xr:uid="{00000000-0005-0000-0000-0000799B0000}"/>
    <cellStyle name="40% - Accent5 8" xfId="10446" hidden="1" xr:uid="{00000000-0005-0000-0000-00007A9B0000}"/>
    <cellStyle name="40% - Accent5 8" xfId="10550" hidden="1" xr:uid="{00000000-0005-0000-0000-00007B9B0000}"/>
    <cellStyle name="40% - Accent5 8" xfId="10621" hidden="1" xr:uid="{00000000-0005-0000-0000-00007C9B0000}"/>
    <cellStyle name="40% - Accent5 8" xfId="10698" hidden="1" xr:uid="{00000000-0005-0000-0000-00007D9B0000}"/>
    <cellStyle name="40% - Accent5 8" xfId="10776" hidden="1" xr:uid="{00000000-0005-0000-0000-00007E9B0000}"/>
    <cellStyle name="40% - Accent5 8" xfId="11360" hidden="1" xr:uid="{00000000-0005-0000-0000-00007F9B0000}"/>
    <cellStyle name="40% - Accent5 8" xfId="11437" hidden="1" xr:uid="{00000000-0005-0000-0000-0000809B0000}"/>
    <cellStyle name="40% - Accent5 8" xfId="11516" hidden="1" xr:uid="{00000000-0005-0000-0000-0000819B0000}"/>
    <cellStyle name="40% - Accent5 8" xfId="11587" hidden="1" xr:uid="{00000000-0005-0000-0000-0000829B0000}"/>
    <cellStyle name="40% - Accent5 8" xfId="11799" hidden="1" xr:uid="{00000000-0005-0000-0000-0000839B0000}"/>
    <cellStyle name="40% - Accent5 8" xfId="11262" hidden="1" xr:uid="{00000000-0005-0000-0000-0000849B0000}"/>
    <cellStyle name="40% - Accent5 8" xfId="11771" hidden="1" xr:uid="{00000000-0005-0000-0000-0000859B0000}"/>
    <cellStyle name="40% - Accent5 8" xfId="12032" hidden="1" xr:uid="{00000000-0005-0000-0000-0000869B0000}"/>
    <cellStyle name="40% - Accent5 8" xfId="12110" hidden="1" xr:uid="{00000000-0005-0000-0000-0000879B0000}"/>
    <cellStyle name="40% - Accent5 8" xfId="12176" hidden="1" xr:uid="{00000000-0005-0000-0000-0000889B0000}"/>
    <cellStyle name="40% - Accent5 8" xfId="12357" hidden="1" xr:uid="{00000000-0005-0000-0000-0000899B0000}"/>
    <cellStyle name="40% - Accent5 8" xfId="11069" hidden="1" xr:uid="{00000000-0005-0000-0000-00008A9B0000}"/>
    <cellStyle name="40% - Accent5 8" xfId="12336" hidden="1" xr:uid="{00000000-0005-0000-0000-00008B9B0000}"/>
    <cellStyle name="40% - Accent5 8" xfId="12564" hidden="1" xr:uid="{00000000-0005-0000-0000-00008C9B0000}"/>
    <cellStyle name="40% - Accent5 8" xfId="12642" hidden="1" xr:uid="{00000000-0005-0000-0000-00008D9B0000}"/>
    <cellStyle name="40% - Accent5 8" xfId="12704" hidden="1" xr:uid="{00000000-0005-0000-0000-00008E9B0000}"/>
    <cellStyle name="40% - Accent5 8" xfId="12901" hidden="1" xr:uid="{00000000-0005-0000-0000-00008F9B0000}"/>
    <cellStyle name="40% - Accent5 8" xfId="12979" hidden="1" xr:uid="{00000000-0005-0000-0000-0000909B0000}"/>
    <cellStyle name="40% - Accent5 8" xfId="13041" hidden="1" xr:uid="{00000000-0005-0000-0000-0000919B0000}"/>
    <cellStyle name="40% - Accent5 8" xfId="13238" hidden="1" xr:uid="{00000000-0005-0000-0000-0000929B0000}"/>
    <cellStyle name="40% - Accent5 8" xfId="7589" hidden="1" xr:uid="{00000000-0005-0000-0000-0000939B0000}"/>
    <cellStyle name="40% - Accent5 8" xfId="7518" hidden="1" xr:uid="{00000000-0005-0000-0000-0000949B0000}"/>
    <cellStyle name="40% - Accent5 8" xfId="7439" hidden="1" xr:uid="{00000000-0005-0000-0000-0000959B0000}"/>
    <cellStyle name="40% - Accent5 8" xfId="7355" hidden="1" xr:uid="{00000000-0005-0000-0000-0000969B0000}"/>
    <cellStyle name="40% - Accent5 8" xfId="5587" hidden="1" xr:uid="{00000000-0005-0000-0000-0000979B0000}"/>
    <cellStyle name="40% - Accent5 8" xfId="5499" hidden="1" xr:uid="{00000000-0005-0000-0000-0000989B0000}"/>
    <cellStyle name="40% - Accent5 8" xfId="5407" hidden="1" xr:uid="{00000000-0005-0000-0000-0000999B0000}"/>
    <cellStyle name="40% - Accent5 8" xfId="5324" hidden="1" xr:uid="{00000000-0005-0000-0000-00009A9B0000}"/>
    <cellStyle name="40% - Accent5 8" xfId="4471" hidden="1" xr:uid="{00000000-0005-0000-0000-00009B9B0000}"/>
    <cellStyle name="40% - Accent5 8" xfId="5852" hidden="1" xr:uid="{00000000-0005-0000-0000-00009C9B0000}"/>
    <cellStyle name="40% - Accent5 8" xfId="4636" hidden="1" xr:uid="{00000000-0005-0000-0000-00009D9B0000}"/>
    <cellStyle name="40% - Accent5 8" xfId="3772" hidden="1" xr:uid="{00000000-0005-0000-0000-00009E9B0000}"/>
    <cellStyle name="40% - Accent5 8" xfId="3574" hidden="1" xr:uid="{00000000-0005-0000-0000-00009F9B0000}"/>
    <cellStyle name="40% - Accent5 8" xfId="3428" hidden="1" xr:uid="{00000000-0005-0000-0000-0000A09B0000}"/>
    <cellStyle name="40% - Accent5 8" xfId="2912" hidden="1" xr:uid="{00000000-0005-0000-0000-0000A19B0000}"/>
    <cellStyle name="40% - Accent5 8" xfId="6527" hidden="1" xr:uid="{00000000-0005-0000-0000-0000A29B0000}"/>
    <cellStyle name="40% - Accent5 8" xfId="2942" hidden="1" xr:uid="{00000000-0005-0000-0000-0000A39B0000}"/>
    <cellStyle name="40% - Accent5 8" xfId="2088" hidden="1" xr:uid="{00000000-0005-0000-0000-0000A49B0000}"/>
    <cellStyle name="40% - Accent5 8" xfId="1887" hidden="1" xr:uid="{00000000-0005-0000-0000-0000A59B0000}"/>
    <cellStyle name="40% - Accent5 8" xfId="1769" hidden="1" xr:uid="{00000000-0005-0000-0000-0000A69B0000}"/>
    <cellStyle name="40% - Accent5 8" xfId="1048" hidden="1" xr:uid="{00000000-0005-0000-0000-0000A79B0000}"/>
    <cellStyle name="40% - Accent5 8" xfId="907" hidden="1" xr:uid="{00000000-0005-0000-0000-0000A89B0000}"/>
    <cellStyle name="40% - Accent5 8" xfId="734" hidden="1" xr:uid="{00000000-0005-0000-0000-0000A99B0000}"/>
    <cellStyle name="40% - Accent5 8" xfId="13385" hidden="1" xr:uid="{00000000-0005-0000-0000-0000AA9B0000}"/>
    <cellStyle name="40% - Accent5 8" xfId="13913" hidden="1" xr:uid="{00000000-0005-0000-0000-0000AB9B0000}"/>
    <cellStyle name="40% - Accent5 8" xfId="13984" hidden="1" xr:uid="{00000000-0005-0000-0000-0000AC9B0000}"/>
    <cellStyle name="40% - Accent5 8" xfId="14061" hidden="1" xr:uid="{00000000-0005-0000-0000-0000AD9B0000}"/>
    <cellStyle name="40% - Accent5 8" xfId="14139" hidden="1" xr:uid="{00000000-0005-0000-0000-0000AE9B0000}"/>
    <cellStyle name="40% - Accent5 8" xfId="14723" hidden="1" xr:uid="{00000000-0005-0000-0000-0000AF9B0000}"/>
    <cellStyle name="40% - Accent5 8" xfId="14800" hidden="1" xr:uid="{00000000-0005-0000-0000-0000B09B0000}"/>
    <cellStyle name="40% - Accent5 8" xfId="14879" hidden="1" xr:uid="{00000000-0005-0000-0000-0000B19B0000}"/>
    <cellStyle name="40% - Accent5 8" xfId="14950" hidden="1" xr:uid="{00000000-0005-0000-0000-0000B29B0000}"/>
    <cellStyle name="40% - Accent5 8" xfId="15162" hidden="1" xr:uid="{00000000-0005-0000-0000-0000B39B0000}"/>
    <cellStyle name="40% - Accent5 8" xfId="14625" hidden="1" xr:uid="{00000000-0005-0000-0000-0000B49B0000}"/>
    <cellStyle name="40% - Accent5 8" xfId="15134" hidden="1" xr:uid="{00000000-0005-0000-0000-0000B59B0000}"/>
    <cellStyle name="40% - Accent5 8" xfId="15395" hidden="1" xr:uid="{00000000-0005-0000-0000-0000B69B0000}"/>
    <cellStyle name="40% - Accent5 8" xfId="15473" hidden="1" xr:uid="{00000000-0005-0000-0000-0000B79B0000}"/>
    <cellStyle name="40% - Accent5 8" xfId="15539" hidden="1" xr:uid="{00000000-0005-0000-0000-0000B89B0000}"/>
    <cellStyle name="40% - Accent5 8" xfId="15720" hidden="1" xr:uid="{00000000-0005-0000-0000-0000B99B0000}"/>
    <cellStyle name="40% - Accent5 8" xfId="14432" hidden="1" xr:uid="{00000000-0005-0000-0000-0000BA9B0000}"/>
    <cellStyle name="40% - Accent5 8" xfId="15699" hidden="1" xr:uid="{00000000-0005-0000-0000-0000BB9B0000}"/>
    <cellStyle name="40% - Accent5 8" xfId="15927" hidden="1" xr:uid="{00000000-0005-0000-0000-0000BC9B0000}"/>
    <cellStyle name="40% - Accent5 8" xfId="16005" hidden="1" xr:uid="{00000000-0005-0000-0000-0000BD9B0000}"/>
    <cellStyle name="40% - Accent5 8" xfId="16067" hidden="1" xr:uid="{00000000-0005-0000-0000-0000BE9B0000}"/>
    <cellStyle name="40% - Accent5 8" xfId="16264" hidden="1" xr:uid="{00000000-0005-0000-0000-0000BF9B0000}"/>
    <cellStyle name="40% - Accent5 8" xfId="16342" hidden="1" xr:uid="{00000000-0005-0000-0000-0000C09B0000}"/>
    <cellStyle name="40% - Accent5 8" xfId="16404" hidden="1" xr:uid="{00000000-0005-0000-0000-0000C19B0000}"/>
    <cellStyle name="40% - Accent5 8" xfId="16601" hidden="1" xr:uid="{00000000-0005-0000-0000-0000C29B0000}"/>
    <cellStyle name="40% - Accent5 8" xfId="16705" hidden="1" xr:uid="{00000000-0005-0000-0000-0000C39B0000}"/>
    <cellStyle name="40% - Accent5 8" xfId="16776" hidden="1" xr:uid="{00000000-0005-0000-0000-0000C49B0000}"/>
    <cellStyle name="40% - Accent5 8" xfId="16853" hidden="1" xr:uid="{00000000-0005-0000-0000-0000C59B0000}"/>
    <cellStyle name="40% - Accent5 8" xfId="16931" hidden="1" xr:uid="{00000000-0005-0000-0000-0000C69B0000}"/>
    <cellStyle name="40% - Accent5 8" xfId="17515" hidden="1" xr:uid="{00000000-0005-0000-0000-0000C79B0000}"/>
    <cellStyle name="40% - Accent5 8" xfId="17592" hidden="1" xr:uid="{00000000-0005-0000-0000-0000C89B0000}"/>
    <cellStyle name="40% - Accent5 8" xfId="17671" hidden="1" xr:uid="{00000000-0005-0000-0000-0000C99B0000}"/>
    <cellStyle name="40% - Accent5 8" xfId="17742" hidden="1" xr:uid="{00000000-0005-0000-0000-0000CA9B0000}"/>
    <cellStyle name="40% - Accent5 8" xfId="17954" hidden="1" xr:uid="{00000000-0005-0000-0000-0000CB9B0000}"/>
    <cellStyle name="40% - Accent5 8" xfId="17417" hidden="1" xr:uid="{00000000-0005-0000-0000-0000CC9B0000}"/>
    <cellStyle name="40% - Accent5 8" xfId="17926" hidden="1" xr:uid="{00000000-0005-0000-0000-0000CD9B0000}"/>
    <cellStyle name="40% - Accent5 8" xfId="18187" hidden="1" xr:uid="{00000000-0005-0000-0000-0000CE9B0000}"/>
    <cellStyle name="40% - Accent5 8" xfId="18265" hidden="1" xr:uid="{00000000-0005-0000-0000-0000CF9B0000}"/>
    <cellStyle name="40% - Accent5 8" xfId="18331" hidden="1" xr:uid="{00000000-0005-0000-0000-0000D09B0000}"/>
    <cellStyle name="40% - Accent5 8" xfId="18512" hidden="1" xr:uid="{00000000-0005-0000-0000-0000D19B0000}"/>
    <cellStyle name="40% - Accent5 8" xfId="17224" hidden="1" xr:uid="{00000000-0005-0000-0000-0000D29B0000}"/>
    <cellStyle name="40% - Accent5 8" xfId="18491" hidden="1" xr:uid="{00000000-0005-0000-0000-0000D39B0000}"/>
    <cellStyle name="40% - Accent5 8" xfId="18719" hidden="1" xr:uid="{00000000-0005-0000-0000-0000D49B0000}"/>
    <cellStyle name="40% - Accent5 8" xfId="18797" hidden="1" xr:uid="{00000000-0005-0000-0000-0000D59B0000}"/>
    <cellStyle name="40% - Accent5 8" xfId="18859" hidden="1" xr:uid="{00000000-0005-0000-0000-0000D69B0000}"/>
    <cellStyle name="40% - Accent5 8" xfId="19056" hidden="1" xr:uid="{00000000-0005-0000-0000-0000D79B0000}"/>
    <cellStyle name="40% - Accent5 8" xfId="19134" hidden="1" xr:uid="{00000000-0005-0000-0000-0000D89B0000}"/>
    <cellStyle name="40% - Accent5 8" xfId="19196" hidden="1" xr:uid="{00000000-0005-0000-0000-0000D99B0000}"/>
    <cellStyle name="40% - Accent5 8" xfId="19393" hidden="1" xr:uid="{00000000-0005-0000-0000-0000DA9B0000}"/>
    <cellStyle name="40% - Accent5 8" xfId="13849" hidden="1" xr:uid="{00000000-0005-0000-0000-0000DB9B0000}"/>
    <cellStyle name="40% - Accent5 8" xfId="13778" hidden="1" xr:uid="{00000000-0005-0000-0000-0000DC9B0000}"/>
    <cellStyle name="40% - Accent5 8" xfId="13699" hidden="1" xr:uid="{00000000-0005-0000-0000-0000DD9B0000}"/>
    <cellStyle name="40% - Accent5 8" xfId="13615" hidden="1" xr:uid="{00000000-0005-0000-0000-0000DE9B0000}"/>
    <cellStyle name="40% - Accent5 8" xfId="6458" hidden="1" xr:uid="{00000000-0005-0000-0000-0000DF9B0000}"/>
    <cellStyle name="40% - Accent5 8" xfId="6289" hidden="1" xr:uid="{00000000-0005-0000-0000-0000E09B0000}"/>
    <cellStyle name="40% - Accent5 8" xfId="6054" hidden="1" xr:uid="{00000000-0005-0000-0000-0000E19B0000}"/>
    <cellStyle name="40% - Accent5 8" xfId="5851" hidden="1" xr:uid="{00000000-0005-0000-0000-0000E29B0000}"/>
    <cellStyle name="40% - Accent5 8" xfId="4893" hidden="1" xr:uid="{00000000-0005-0000-0000-0000E39B0000}"/>
    <cellStyle name="40% - Accent5 8" xfId="6626" hidden="1" xr:uid="{00000000-0005-0000-0000-0000E49B0000}"/>
    <cellStyle name="40% - Accent5 8" xfId="4937" hidden="1" xr:uid="{00000000-0005-0000-0000-0000E59B0000}"/>
    <cellStyle name="40% - Accent5 8" xfId="4129" hidden="1" xr:uid="{00000000-0005-0000-0000-0000E69B0000}"/>
    <cellStyle name="40% - Accent5 8" xfId="4038" hidden="1" xr:uid="{00000000-0005-0000-0000-0000E79B0000}"/>
    <cellStyle name="40% - Accent5 8" xfId="3944" hidden="1" xr:uid="{00000000-0005-0000-0000-0000E89B0000}"/>
    <cellStyle name="40% - Accent5 8" xfId="2990" hidden="1" xr:uid="{00000000-0005-0000-0000-0000E99B0000}"/>
    <cellStyle name="40% - Accent5 8" xfId="7169" hidden="1" xr:uid="{00000000-0005-0000-0000-0000EA9B0000}"/>
    <cellStyle name="40% - Accent5 8" xfId="3134" hidden="1" xr:uid="{00000000-0005-0000-0000-0000EB9B0000}"/>
    <cellStyle name="40% - Accent5 8" xfId="2435" hidden="1" xr:uid="{00000000-0005-0000-0000-0000EC9B0000}"/>
    <cellStyle name="40% - Accent5 8" xfId="2317" hidden="1" xr:uid="{00000000-0005-0000-0000-0000ED9B0000}"/>
    <cellStyle name="40% - Accent5 8" xfId="1971" hidden="1" xr:uid="{00000000-0005-0000-0000-0000EE9B0000}"/>
    <cellStyle name="40% - Accent5 8" xfId="1193" hidden="1" xr:uid="{00000000-0005-0000-0000-0000EF9B0000}"/>
    <cellStyle name="40% - Accent5 8" xfId="1011" hidden="1" xr:uid="{00000000-0005-0000-0000-0000F09B0000}"/>
    <cellStyle name="40% - Accent5 8" xfId="743" hidden="1" xr:uid="{00000000-0005-0000-0000-0000F19B0000}"/>
    <cellStyle name="40% - Accent5 8" xfId="19531" hidden="1" xr:uid="{00000000-0005-0000-0000-0000F29B0000}"/>
    <cellStyle name="40% - Accent5 8" xfId="19635" hidden="1" xr:uid="{00000000-0005-0000-0000-0000F39B0000}"/>
    <cellStyle name="40% - Accent5 8" xfId="19706" hidden="1" xr:uid="{00000000-0005-0000-0000-0000F49B0000}"/>
    <cellStyle name="40% - Accent5 8" xfId="19783" hidden="1" xr:uid="{00000000-0005-0000-0000-0000F59B0000}"/>
    <cellStyle name="40% - Accent5 8" xfId="19861" hidden="1" xr:uid="{00000000-0005-0000-0000-0000F69B0000}"/>
    <cellStyle name="40% - Accent5 8" xfId="20445" hidden="1" xr:uid="{00000000-0005-0000-0000-0000F79B0000}"/>
    <cellStyle name="40% - Accent5 8" xfId="20522" hidden="1" xr:uid="{00000000-0005-0000-0000-0000F89B0000}"/>
    <cellStyle name="40% - Accent5 8" xfId="20601" hidden="1" xr:uid="{00000000-0005-0000-0000-0000F99B0000}"/>
    <cellStyle name="40% - Accent5 8" xfId="20672" hidden="1" xr:uid="{00000000-0005-0000-0000-0000FA9B0000}"/>
    <cellStyle name="40% - Accent5 8" xfId="20884" hidden="1" xr:uid="{00000000-0005-0000-0000-0000FB9B0000}"/>
    <cellStyle name="40% - Accent5 8" xfId="20347" hidden="1" xr:uid="{00000000-0005-0000-0000-0000FC9B0000}"/>
    <cellStyle name="40% - Accent5 8" xfId="20856" hidden="1" xr:uid="{00000000-0005-0000-0000-0000FD9B0000}"/>
    <cellStyle name="40% - Accent5 8" xfId="21117" hidden="1" xr:uid="{00000000-0005-0000-0000-0000FE9B0000}"/>
    <cellStyle name="40% - Accent5 8" xfId="21195" hidden="1" xr:uid="{00000000-0005-0000-0000-0000FF9B0000}"/>
    <cellStyle name="40% - Accent5 8" xfId="21261" hidden="1" xr:uid="{00000000-0005-0000-0000-0000009C0000}"/>
    <cellStyle name="40% - Accent5 8" xfId="21442" hidden="1" xr:uid="{00000000-0005-0000-0000-0000019C0000}"/>
    <cellStyle name="40% - Accent5 8" xfId="20154" hidden="1" xr:uid="{00000000-0005-0000-0000-0000029C0000}"/>
    <cellStyle name="40% - Accent5 8" xfId="21421" hidden="1" xr:uid="{00000000-0005-0000-0000-0000039C0000}"/>
    <cellStyle name="40% - Accent5 8" xfId="21649" hidden="1" xr:uid="{00000000-0005-0000-0000-0000049C0000}"/>
    <cellStyle name="40% - Accent5 8" xfId="21727" hidden="1" xr:uid="{00000000-0005-0000-0000-0000059C0000}"/>
    <cellStyle name="40% - Accent5 8" xfId="21789" hidden="1" xr:uid="{00000000-0005-0000-0000-0000069C0000}"/>
    <cellStyle name="40% - Accent5 8" xfId="21986" hidden="1" xr:uid="{00000000-0005-0000-0000-0000079C0000}"/>
    <cellStyle name="40% - Accent5 8" xfId="22064" hidden="1" xr:uid="{00000000-0005-0000-0000-0000089C0000}"/>
    <cellStyle name="40% - Accent5 8" xfId="22126" hidden="1" xr:uid="{00000000-0005-0000-0000-0000099C0000}"/>
    <cellStyle name="40% - Accent5 8" xfId="22323" hidden="1" xr:uid="{00000000-0005-0000-0000-00000A9C0000}"/>
    <cellStyle name="40% - Accent5 8" xfId="22427" hidden="1" xr:uid="{00000000-0005-0000-0000-00000B9C0000}"/>
    <cellStyle name="40% - Accent5 8" xfId="22498" hidden="1" xr:uid="{00000000-0005-0000-0000-00000C9C0000}"/>
    <cellStyle name="40% - Accent5 8" xfId="22575" hidden="1" xr:uid="{00000000-0005-0000-0000-00000D9C0000}"/>
    <cellStyle name="40% - Accent5 8" xfId="22653" hidden="1" xr:uid="{00000000-0005-0000-0000-00000E9C0000}"/>
    <cellStyle name="40% - Accent5 8" xfId="23237" hidden="1" xr:uid="{00000000-0005-0000-0000-00000F9C0000}"/>
    <cellStyle name="40% - Accent5 8" xfId="23314" hidden="1" xr:uid="{00000000-0005-0000-0000-0000109C0000}"/>
    <cellStyle name="40% - Accent5 8" xfId="23393" hidden="1" xr:uid="{00000000-0005-0000-0000-0000119C0000}"/>
    <cellStyle name="40% - Accent5 8" xfId="23464" hidden="1" xr:uid="{00000000-0005-0000-0000-0000129C0000}"/>
    <cellStyle name="40% - Accent5 8" xfId="23676" hidden="1" xr:uid="{00000000-0005-0000-0000-0000139C0000}"/>
    <cellStyle name="40% - Accent5 8" xfId="23139" hidden="1" xr:uid="{00000000-0005-0000-0000-0000149C0000}"/>
    <cellStyle name="40% - Accent5 8" xfId="23648" hidden="1" xr:uid="{00000000-0005-0000-0000-0000159C0000}"/>
    <cellStyle name="40% - Accent5 8" xfId="23909" hidden="1" xr:uid="{00000000-0005-0000-0000-0000169C0000}"/>
    <cellStyle name="40% - Accent5 8" xfId="23987" hidden="1" xr:uid="{00000000-0005-0000-0000-0000179C0000}"/>
    <cellStyle name="40% - Accent5 8" xfId="24053" hidden="1" xr:uid="{00000000-0005-0000-0000-0000189C0000}"/>
    <cellStyle name="40% - Accent5 8" xfId="24234" hidden="1" xr:uid="{00000000-0005-0000-0000-0000199C0000}"/>
    <cellStyle name="40% - Accent5 8" xfId="22946" hidden="1" xr:uid="{00000000-0005-0000-0000-00001A9C0000}"/>
    <cellStyle name="40% - Accent5 8" xfId="24213" hidden="1" xr:uid="{00000000-0005-0000-0000-00001B9C0000}"/>
    <cellStyle name="40% - Accent5 8" xfId="24441" hidden="1" xr:uid="{00000000-0005-0000-0000-00001C9C0000}"/>
    <cellStyle name="40% - Accent5 8" xfId="24519" hidden="1" xr:uid="{00000000-0005-0000-0000-00001D9C0000}"/>
    <cellStyle name="40% - Accent5 8" xfId="24581" hidden="1" xr:uid="{00000000-0005-0000-0000-00001E9C0000}"/>
    <cellStyle name="40% - Accent5 8" xfId="24778" hidden="1" xr:uid="{00000000-0005-0000-0000-00001F9C0000}"/>
    <cellStyle name="40% - Accent5 8" xfId="24856" hidden="1" xr:uid="{00000000-0005-0000-0000-0000209C0000}"/>
    <cellStyle name="40% - Accent5 8" xfId="24918" hidden="1" xr:uid="{00000000-0005-0000-0000-0000219C0000}"/>
    <cellStyle name="40% - Accent5 8" xfId="25115" hidden="1" xr:uid="{00000000-0005-0000-0000-0000229C0000}"/>
    <cellStyle name="40% - Accent5 8" xfId="25230" hidden="1" xr:uid="{00000000-0005-0000-0000-0000239C0000}"/>
    <cellStyle name="40% - Accent5 8" xfId="25305" hidden="1" xr:uid="{00000000-0005-0000-0000-0000249C0000}"/>
    <cellStyle name="40% - Accent5 8" xfId="25384" hidden="1" xr:uid="{00000000-0005-0000-0000-0000259C0000}"/>
    <cellStyle name="40% - Accent5 8" xfId="25654" hidden="1" xr:uid="{00000000-0005-0000-0000-0000269C0000}"/>
    <cellStyle name="40% - Accent5 8" xfId="27014" hidden="1" xr:uid="{00000000-0005-0000-0000-0000279C0000}"/>
    <cellStyle name="40% - Accent5 8" xfId="27147" hidden="1" xr:uid="{00000000-0005-0000-0000-0000289C0000}"/>
    <cellStyle name="40% - Accent5 8" xfId="27310" hidden="1" xr:uid="{00000000-0005-0000-0000-0000299C0000}"/>
    <cellStyle name="40% - Accent5 8" xfId="27475" hidden="1" xr:uid="{00000000-0005-0000-0000-00002A9C0000}"/>
    <cellStyle name="40% - Accent5 8" xfId="28104" hidden="1" xr:uid="{00000000-0005-0000-0000-00002B9C0000}"/>
    <cellStyle name="40% - Accent5 8" xfId="26835" hidden="1" xr:uid="{00000000-0005-0000-0000-00002C9C0000}"/>
    <cellStyle name="40% - Accent5 8" xfId="28064" hidden="1" xr:uid="{00000000-0005-0000-0000-00002D9C0000}"/>
    <cellStyle name="40% - Accent5 8" xfId="28703" hidden="1" xr:uid="{00000000-0005-0000-0000-00002E9C0000}"/>
    <cellStyle name="40% - Accent5 8" xfId="28851" hidden="1" xr:uid="{00000000-0005-0000-0000-00002F9C0000}"/>
    <cellStyle name="40% - Accent5 8" xfId="28983" hidden="1" xr:uid="{00000000-0005-0000-0000-0000309C0000}"/>
    <cellStyle name="40% - Accent5 8" xfId="29745" hidden="1" xr:uid="{00000000-0005-0000-0000-0000319C0000}"/>
    <cellStyle name="40% - Accent5 8" xfId="26421" hidden="1" xr:uid="{00000000-0005-0000-0000-0000329C0000}"/>
    <cellStyle name="40% - Accent5 8" xfId="29578" hidden="1" xr:uid="{00000000-0005-0000-0000-0000339C0000}"/>
    <cellStyle name="40% - Accent5 8" xfId="30172" hidden="1" xr:uid="{00000000-0005-0000-0000-0000349C0000}"/>
    <cellStyle name="40% - Accent5 8" xfId="30363" hidden="1" xr:uid="{00000000-0005-0000-0000-0000359C0000}"/>
    <cellStyle name="40% - Accent5 8" xfId="30465" hidden="1" xr:uid="{00000000-0005-0000-0000-0000369C0000}"/>
    <cellStyle name="40% - Accent5 8" xfId="31203" hidden="1" xr:uid="{00000000-0005-0000-0000-0000379C0000}"/>
    <cellStyle name="40% - Accent5 8" xfId="31379" hidden="1" xr:uid="{00000000-0005-0000-0000-0000389C0000}"/>
    <cellStyle name="40% - Accent5 8" xfId="31533" hidden="1" xr:uid="{00000000-0005-0000-0000-0000399C0000}"/>
    <cellStyle name="40% - Accent5 8" xfId="32188" hidden="1" xr:uid="{00000000-0005-0000-0000-00003A9C0000}"/>
    <cellStyle name="40% - Accent5 8" xfId="32886" hidden="1" xr:uid="{00000000-0005-0000-0000-00003B9C0000}"/>
    <cellStyle name="40% - Accent5 8" xfId="32957" hidden="1" xr:uid="{00000000-0005-0000-0000-00003C9C0000}"/>
    <cellStyle name="40% - Accent5 8" xfId="33034" hidden="1" xr:uid="{00000000-0005-0000-0000-00003D9C0000}"/>
    <cellStyle name="40% - Accent5 8" xfId="33112" hidden="1" xr:uid="{00000000-0005-0000-0000-00003E9C0000}"/>
    <cellStyle name="40% - Accent5 8" xfId="33696" hidden="1" xr:uid="{00000000-0005-0000-0000-00003F9C0000}"/>
    <cellStyle name="40% - Accent5 8" xfId="33773" hidden="1" xr:uid="{00000000-0005-0000-0000-0000409C0000}"/>
    <cellStyle name="40% - Accent5 8" xfId="33852" hidden="1" xr:uid="{00000000-0005-0000-0000-0000419C0000}"/>
    <cellStyle name="40% - Accent5 8" xfId="33923" hidden="1" xr:uid="{00000000-0005-0000-0000-0000429C0000}"/>
    <cellStyle name="40% - Accent5 8" xfId="34135" hidden="1" xr:uid="{00000000-0005-0000-0000-0000439C0000}"/>
    <cellStyle name="40% - Accent5 8" xfId="33598" hidden="1" xr:uid="{00000000-0005-0000-0000-0000449C0000}"/>
    <cellStyle name="40% - Accent5 8" xfId="34107" hidden="1" xr:uid="{00000000-0005-0000-0000-0000459C0000}"/>
    <cellStyle name="40% - Accent5 8" xfId="34368" hidden="1" xr:uid="{00000000-0005-0000-0000-0000469C0000}"/>
    <cellStyle name="40% - Accent5 8" xfId="34446" hidden="1" xr:uid="{00000000-0005-0000-0000-0000479C0000}"/>
    <cellStyle name="40% - Accent5 8" xfId="34512" hidden="1" xr:uid="{00000000-0005-0000-0000-0000489C0000}"/>
    <cellStyle name="40% - Accent5 8" xfId="34693" hidden="1" xr:uid="{00000000-0005-0000-0000-0000499C0000}"/>
    <cellStyle name="40% - Accent5 8" xfId="33405" hidden="1" xr:uid="{00000000-0005-0000-0000-00004A9C0000}"/>
    <cellStyle name="40% - Accent5 8" xfId="34672" hidden="1" xr:uid="{00000000-0005-0000-0000-00004B9C0000}"/>
    <cellStyle name="40% - Accent5 8" xfId="34900" hidden="1" xr:uid="{00000000-0005-0000-0000-00004C9C0000}"/>
    <cellStyle name="40% - Accent5 8" xfId="34978" hidden="1" xr:uid="{00000000-0005-0000-0000-00004D9C0000}"/>
    <cellStyle name="40% - Accent5 8" xfId="35040" hidden="1" xr:uid="{00000000-0005-0000-0000-00004E9C0000}"/>
    <cellStyle name="40% - Accent5 8" xfId="35237" hidden="1" xr:uid="{00000000-0005-0000-0000-00004F9C0000}"/>
    <cellStyle name="40% - Accent5 8" xfId="35315" hidden="1" xr:uid="{00000000-0005-0000-0000-0000509C0000}"/>
    <cellStyle name="40% - Accent5 8" xfId="35377" hidden="1" xr:uid="{00000000-0005-0000-0000-0000519C0000}"/>
    <cellStyle name="40% - Accent5 8" xfId="35574" hidden="1" xr:uid="{00000000-0005-0000-0000-0000529C0000}"/>
    <cellStyle name="40% - Accent5 8" xfId="35678" hidden="1" xr:uid="{00000000-0005-0000-0000-0000539C0000}"/>
    <cellStyle name="40% - Accent5 8" xfId="35749" hidden="1" xr:uid="{00000000-0005-0000-0000-0000549C0000}"/>
    <cellStyle name="40% - Accent5 8" xfId="35826" hidden="1" xr:uid="{00000000-0005-0000-0000-0000559C0000}"/>
    <cellStyle name="40% - Accent5 8" xfId="35904" hidden="1" xr:uid="{00000000-0005-0000-0000-0000569C0000}"/>
    <cellStyle name="40% - Accent5 8" xfId="36488" hidden="1" xr:uid="{00000000-0005-0000-0000-0000579C0000}"/>
    <cellStyle name="40% - Accent5 8" xfId="36565" hidden="1" xr:uid="{00000000-0005-0000-0000-0000589C0000}"/>
    <cellStyle name="40% - Accent5 8" xfId="36644" hidden="1" xr:uid="{00000000-0005-0000-0000-0000599C0000}"/>
    <cellStyle name="40% - Accent5 8" xfId="36715" hidden="1" xr:uid="{00000000-0005-0000-0000-00005A9C0000}"/>
    <cellStyle name="40% - Accent5 8" xfId="36927" hidden="1" xr:uid="{00000000-0005-0000-0000-00005B9C0000}"/>
    <cellStyle name="40% - Accent5 8" xfId="36390" hidden="1" xr:uid="{00000000-0005-0000-0000-00005C9C0000}"/>
    <cellStyle name="40% - Accent5 8" xfId="36899" hidden="1" xr:uid="{00000000-0005-0000-0000-00005D9C0000}"/>
    <cellStyle name="40% - Accent5 8" xfId="37160" hidden="1" xr:uid="{00000000-0005-0000-0000-00005E9C0000}"/>
    <cellStyle name="40% - Accent5 8" xfId="37238" hidden="1" xr:uid="{00000000-0005-0000-0000-00005F9C0000}"/>
    <cellStyle name="40% - Accent5 8" xfId="37304" hidden="1" xr:uid="{00000000-0005-0000-0000-0000609C0000}"/>
    <cellStyle name="40% - Accent5 8" xfId="37485" hidden="1" xr:uid="{00000000-0005-0000-0000-0000619C0000}"/>
    <cellStyle name="40% - Accent5 8" xfId="36197" hidden="1" xr:uid="{00000000-0005-0000-0000-0000629C0000}"/>
    <cellStyle name="40% - Accent5 8" xfId="37464" hidden="1" xr:uid="{00000000-0005-0000-0000-0000639C0000}"/>
    <cellStyle name="40% - Accent5 8" xfId="37692" hidden="1" xr:uid="{00000000-0005-0000-0000-0000649C0000}"/>
    <cellStyle name="40% - Accent5 8" xfId="37770" hidden="1" xr:uid="{00000000-0005-0000-0000-0000659C0000}"/>
    <cellStyle name="40% - Accent5 8" xfId="37832" hidden="1" xr:uid="{00000000-0005-0000-0000-0000669C0000}"/>
    <cellStyle name="40% - Accent5 8" xfId="38029" hidden="1" xr:uid="{00000000-0005-0000-0000-0000679C0000}"/>
    <cellStyle name="40% - Accent5 8" xfId="38107" hidden="1" xr:uid="{00000000-0005-0000-0000-0000689C0000}"/>
    <cellStyle name="40% - Accent5 8" xfId="38169" hidden="1" xr:uid="{00000000-0005-0000-0000-0000699C0000}"/>
    <cellStyle name="40% - Accent5 8" xfId="38366" hidden="1" xr:uid="{00000000-0005-0000-0000-00006A9C0000}"/>
    <cellStyle name="40% - Accent5 8" xfId="32717" hidden="1" xr:uid="{00000000-0005-0000-0000-00006B9C0000}"/>
    <cellStyle name="40% - Accent5 8" xfId="32646" hidden="1" xr:uid="{00000000-0005-0000-0000-00006C9C0000}"/>
    <cellStyle name="40% - Accent5 8" xfId="32567" hidden="1" xr:uid="{00000000-0005-0000-0000-00006D9C0000}"/>
    <cellStyle name="40% - Accent5 8" xfId="32483" hidden="1" xr:uid="{00000000-0005-0000-0000-00006E9C0000}"/>
    <cellStyle name="40% - Accent5 8" xfId="30715" hidden="1" xr:uid="{00000000-0005-0000-0000-00006F9C0000}"/>
    <cellStyle name="40% - Accent5 8" xfId="30627" hidden="1" xr:uid="{00000000-0005-0000-0000-0000709C0000}"/>
    <cellStyle name="40% - Accent5 8" xfId="30535" hidden="1" xr:uid="{00000000-0005-0000-0000-0000719C0000}"/>
    <cellStyle name="40% - Accent5 8" xfId="30452" hidden="1" xr:uid="{00000000-0005-0000-0000-0000729C0000}"/>
    <cellStyle name="40% - Accent5 8" xfId="29599" hidden="1" xr:uid="{00000000-0005-0000-0000-0000739C0000}"/>
    <cellStyle name="40% - Accent5 8" xfId="30980" hidden="1" xr:uid="{00000000-0005-0000-0000-0000749C0000}"/>
    <cellStyle name="40% - Accent5 8" xfId="29764" hidden="1" xr:uid="{00000000-0005-0000-0000-0000759C0000}"/>
    <cellStyle name="40% - Accent5 8" xfId="28900" hidden="1" xr:uid="{00000000-0005-0000-0000-0000769C0000}"/>
    <cellStyle name="40% - Accent5 8" xfId="28702" hidden="1" xr:uid="{00000000-0005-0000-0000-0000779C0000}"/>
    <cellStyle name="40% - Accent5 8" xfId="28556" hidden="1" xr:uid="{00000000-0005-0000-0000-0000789C0000}"/>
    <cellStyle name="40% - Accent5 8" xfId="28040" hidden="1" xr:uid="{00000000-0005-0000-0000-0000799C0000}"/>
    <cellStyle name="40% - Accent5 8" xfId="31655" hidden="1" xr:uid="{00000000-0005-0000-0000-00007A9C0000}"/>
    <cellStyle name="40% - Accent5 8" xfId="28070" hidden="1" xr:uid="{00000000-0005-0000-0000-00007B9C0000}"/>
    <cellStyle name="40% - Accent5 8" xfId="27216" hidden="1" xr:uid="{00000000-0005-0000-0000-00007C9C0000}"/>
    <cellStyle name="40% - Accent5 8" xfId="27015" hidden="1" xr:uid="{00000000-0005-0000-0000-00007D9C0000}"/>
    <cellStyle name="40% - Accent5 8" xfId="26897" hidden="1" xr:uid="{00000000-0005-0000-0000-00007E9C0000}"/>
    <cellStyle name="40% - Accent5 8" xfId="26176" hidden="1" xr:uid="{00000000-0005-0000-0000-00007F9C0000}"/>
    <cellStyle name="40% - Accent5 8" xfId="26035" hidden="1" xr:uid="{00000000-0005-0000-0000-0000809C0000}"/>
    <cellStyle name="40% - Accent5 8" xfId="25862" hidden="1" xr:uid="{00000000-0005-0000-0000-0000819C0000}"/>
    <cellStyle name="40% - Accent5 8" xfId="38513" hidden="1" xr:uid="{00000000-0005-0000-0000-0000829C0000}"/>
    <cellStyle name="40% - Accent5 8" xfId="39041" hidden="1" xr:uid="{00000000-0005-0000-0000-0000839C0000}"/>
    <cellStyle name="40% - Accent5 8" xfId="39112" hidden="1" xr:uid="{00000000-0005-0000-0000-0000849C0000}"/>
    <cellStyle name="40% - Accent5 8" xfId="39189" hidden="1" xr:uid="{00000000-0005-0000-0000-0000859C0000}"/>
    <cellStyle name="40% - Accent5 8" xfId="39267" hidden="1" xr:uid="{00000000-0005-0000-0000-0000869C0000}"/>
    <cellStyle name="40% - Accent5 8" xfId="39851" hidden="1" xr:uid="{00000000-0005-0000-0000-0000879C0000}"/>
    <cellStyle name="40% - Accent5 8" xfId="39928" hidden="1" xr:uid="{00000000-0005-0000-0000-0000889C0000}"/>
    <cellStyle name="40% - Accent5 8" xfId="40007" hidden="1" xr:uid="{00000000-0005-0000-0000-0000899C0000}"/>
    <cellStyle name="40% - Accent5 8" xfId="40078" hidden="1" xr:uid="{00000000-0005-0000-0000-00008A9C0000}"/>
    <cellStyle name="40% - Accent5 8" xfId="40290" hidden="1" xr:uid="{00000000-0005-0000-0000-00008B9C0000}"/>
    <cellStyle name="40% - Accent5 8" xfId="39753" hidden="1" xr:uid="{00000000-0005-0000-0000-00008C9C0000}"/>
    <cellStyle name="40% - Accent5 8" xfId="40262" hidden="1" xr:uid="{00000000-0005-0000-0000-00008D9C0000}"/>
    <cellStyle name="40% - Accent5 8" xfId="40523" hidden="1" xr:uid="{00000000-0005-0000-0000-00008E9C0000}"/>
    <cellStyle name="40% - Accent5 8" xfId="40601" hidden="1" xr:uid="{00000000-0005-0000-0000-00008F9C0000}"/>
    <cellStyle name="40% - Accent5 8" xfId="40667" hidden="1" xr:uid="{00000000-0005-0000-0000-0000909C0000}"/>
    <cellStyle name="40% - Accent5 8" xfId="40848" hidden="1" xr:uid="{00000000-0005-0000-0000-0000919C0000}"/>
    <cellStyle name="40% - Accent5 8" xfId="39560" hidden="1" xr:uid="{00000000-0005-0000-0000-0000929C0000}"/>
    <cellStyle name="40% - Accent5 8" xfId="40827" hidden="1" xr:uid="{00000000-0005-0000-0000-0000939C0000}"/>
    <cellStyle name="40% - Accent5 8" xfId="41055" hidden="1" xr:uid="{00000000-0005-0000-0000-0000949C0000}"/>
    <cellStyle name="40% - Accent5 8" xfId="41133" hidden="1" xr:uid="{00000000-0005-0000-0000-0000959C0000}"/>
    <cellStyle name="40% - Accent5 8" xfId="41195" hidden="1" xr:uid="{00000000-0005-0000-0000-0000969C0000}"/>
    <cellStyle name="40% - Accent5 8" xfId="41392" hidden="1" xr:uid="{00000000-0005-0000-0000-0000979C0000}"/>
    <cellStyle name="40% - Accent5 8" xfId="41470" hidden="1" xr:uid="{00000000-0005-0000-0000-0000989C0000}"/>
    <cellStyle name="40% - Accent5 8" xfId="41532" hidden="1" xr:uid="{00000000-0005-0000-0000-0000999C0000}"/>
    <cellStyle name="40% - Accent5 8" xfId="41729" hidden="1" xr:uid="{00000000-0005-0000-0000-00009A9C0000}"/>
    <cellStyle name="40% - Accent5 8" xfId="41833" hidden="1" xr:uid="{00000000-0005-0000-0000-00009B9C0000}"/>
    <cellStyle name="40% - Accent5 8" xfId="41904" hidden="1" xr:uid="{00000000-0005-0000-0000-00009C9C0000}"/>
    <cellStyle name="40% - Accent5 8" xfId="41981" hidden="1" xr:uid="{00000000-0005-0000-0000-00009D9C0000}"/>
    <cellStyle name="40% - Accent5 8" xfId="42059" hidden="1" xr:uid="{00000000-0005-0000-0000-00009E9C0000}"/>
    <cellStyle name="40% - Accent5 8" xfId="42643" hidden="1" xr:uid="{00000000-0005-0000-0000-00009F9C0000}"/>
    <cellStyle name="40% - Accent5 8" xfId="42720" hidden="1" xr:uid="{00000000-0005-0000-0000-0000A09C0000}"/>
    <cellStyle name="40% - Accent5 8" xfId="42799" hidden="1" xr:uid="{00000000-0005-0000-0000-0000A19C0000}"/>
    <cellStyle name="40% - Accent5 8" xfId="42870" hidden="1" xr:uid="{00000000-0005-0000-0000-0000A29C0000}"/>
    <cellStyle name="40% - Accent5 8" xfId="43082" hidden="1" xr:uid="{00000000-0005-0000-0000-0000A39C0000}"/>
    <cellStyle name="40% - Accent5 8" xfId="42545" hidden="1" xr:uid="{00000000-0005-0000-0000-0000A49C0000}"/>
    <cellStyle name="40% - Accent5 8" xfId="43054" hidden="1" xr:uid="{00000000-0005-0000-0000-0000A59C0000}"/>
    <cellStyle name="40% - Accent5 8" xfId="43315" hidden="1" xr:uid="{00000000-0005-0000-0000-0000A69C0000}"/>
    <cellStyle name="40% - Accent5 8" xfId="43393" hidden="1" xr:uid="{00000000-0005-0000-0000-0000A79C0000}"/>
    <cellStyle name="40% - Accent5 8" xfId="43459" hidden="1" xr:uid="{00000000-0005-0000-0000-0000A89C0000}"/>
    <cellStyle name="40% - Accent5 8" xfId="43640" hidden="1" xr:uid="{00000000-0005-0000-0000-0000A99C0000}"/>
    <cellStyle name="40% - Accent5 8" xfId="42352" hidden="1" xr:uid="{00000000-0005-0000-0000-0000AA9C0000}"/>
    <cellStyle name="40% - Accent5 8" xfId="43619" hidden="1" xr:uid="{00000000-0005-0000-0000-0000AB9C0000}"/>
    <cellStyle name="40% - Accent5 8" xfId="43847" hidden="1" xr:uid="{00000000-0005-0000-0000-0000AC9C0000}"/>
    <cellStyle name="40% - Accent5 8" xfId="43925" hidden="1" xr:uid="{00000000-0005-0000-0000-0000AD9C0000}"/>
    <cellStyle name="40% - Accent5 8" xfId="43987" hidden="1" xr:uid="{00000000-0005-0000-0000-0000AE9C0000}"/>
    <cellStyle name="40% - Accent5 8" xfId="44184" hidden="1" xr:uid="{00000000-0005-0000-0000-0000AF9C0000}"/>
    <cellStyle name="40% - Accent5 8" xfId="44262" hidden="1" xr:uid="{00000000-0005-0000-0000-0000B09C0000}"/>
    <cellStyle name="40% - Accent5 8" xfId="44324" hidden="1" xr:uid="{00000000-0005-0000-0000-0000B19C0000}"/>
    <cellStyle name="40% - Accent5 8" xfId="44521" hidden="1" xr:uid="{00000000-0005-0000-0000-0000B29C0000}"/>
    <cellStyle name="40% - Accent5 8" xfId="38977" hidden="1" xr:uid="{00000000-0005-0000-0000-0000B39C0000}"/>
    <cellStyle name="40% - Accent5 8" xfId="38906" hidden="1" xr:uid="{00000000-0005-0000-0000-0000B49C0000}"/>
    <cellStyle name="40% - Accent5 8" xfId="38827" hidden="1" xr:uid="{00000000-0005-0000-0000-0000B59C0000}"/>
    <cellStyle name="40% - Accent5 8" xfId="38743" hidden="1" xr:uid="{00000000-0005-0000-0000-0000B69C0000}"/>
    <cellStyle name="40% - Accent5 8" xfId="31586" hidden="1" xr:uid="{00000000-0005-0000-0000-0000B79C0000}"/>
    <cellStyle name="40% - Accent5 8" xfId="31417" hidden="1" xr:uid="{00000000-0005-0000-0000-0000B89C0000}"/>
    <cellStyle name="40% - Accent5 8" xfId="31182" hidden="1" xr:uid="{00000000-0005-0000-0000-0000B99C0000}"/>
    <cellStyle name="40% - Accent5 8" xfId="30979" hidden="1" xr:uid="{00000000-0005-0000-0000-0000BA9C0000}"/>
    <cellStyle name="40% - Accent5 8" xfId="30021" hidden="1" xr:uid="{00000000-0005-0000-0000-0000BB9C0000}"/>
    <cellStyle name="40% - Accent5 8" xfId="31754" hidden="1" xr:uid="{00000000-0005-0000-0000-0000BC9C0000}"/>
    <cellStyle name="40% - Accent5 8" xfId="30065" hidden="1" xr:uid="{00000000-0005-0000-0000-0000BD9C0000}"/>
    <cellStyle name="40% - Accent5 8" xfId="29257" hidden="1" xr:uid="{00000000-0005-0000-0000-0000BE9C0000}"/>
    <cellStyle name="40% - Accent5 8" xfId="29166" hidden="1" xr:uid="{00000000-0005-0000-0000-0000BF9C0000}"/>
    <cellStyle name="40% - Accent5 8" xfId="29072" hidden="1" xr:uid="{00000000-0005-0000-0000-0000C09C0000}"/>
    <cellStyle name="40% - Accent5 8" xfId="28118" hidden="1" xr:uid="{00000000-0005-0000-0000-0000C19C0000}"/>
    <cellStyle name="40% - Accent5 8" xfId="32297" hidden="1" xr:uid="{00000000-0005-0000-0000-0000C29C0000}"/>
    <cellStyle name="40% - Accent5 8" xfId="28262" hidden="1" xr:uid="{00000000-0005-0000-0000-0000C39C0000}"/>
    <cellStyle name="40% - Accent5 8" xfId="27563" hidden="1" xr:uid="{00000000-0005-0000-0000-0000C49C0000}"/>
    <cellStyle name="40% - Accent5 8" xfId="27445" hidden="1" xr:uid="{00000000-0005-0000-0000-0000C59C0000}"/>
    <cellStyle name="40% - Accent5 8" xfId="27099" hidden="1" xr:uid="{00000000-0005-0000-0000-0000C69C0000}"/>
    <cellStyle name="40% - Accent5 8" xfId="26321" hidden="1" xr:uid="{00000000-0005-0000-0000-0000C79C0000}"/>
    <cellStyle name="40% - Accent5 8" xfId="26139" hidden="1" xr:uid="{00000000-0005-0000-0000-0000C89C0000}"/>
    <cellStyle name="40% - Accent5 8" xfId="25871" hidden="1" xr:uid="{00000000-0005-0000-0000-0000C99C0000}"/>
    <cellStyle name="40% - Accent5 8" xfId="44659" hidden="1" xr:uid="{00000000-0005-0000-0000-0000CA9C0000}"/>
    <cellStyle name="40% - Accent5 8" xfId="44763" hidden="1" xr:uid="{00000000-0005-0000-0000-0000CB9C0000}"/>
    <cellStyle name="40% - Accent5 8" xfId="44834" hidden="1" xr:uid="{00000000-0005-0000-0000-0000CC9C0000}"/>
    <cellStyle name="40% - Accent5 8" xfId="44911" hidden="1" xr:uid="{00000000-0005-0000-0000-0000CD9C0000}"/>
    <cellStyle name="40% - Accent5 8" xfId="44989" hidden="1" xr:uid="{00000000-0005-0000-0000-0000CE9C0000}"/>
    <cellStyle name="40% - Accent5 8" xfId="45573" hidden="1" xr:uid="{00000000-0005-0000-0000-0000CF9C0000}"/>
    <cellStyle name="40% - Accent5 8" xfId="45650" hidden="1" xr:uid="{00000000-0005-0000-0000-0000D09C0000}"/>
    <cellStyle name="40% - Accent5 8" xfId="45729" hidden="1" xr:uid="{00000000-0005-0000-0000-0000D19C0000}"/>
    <cellStyle name="40% - Accent5 8" xfId="45800" hidden="1" xr:uid="{00000000-0005-0000-0000-0000D29C0000}"/>
    <cellStyle name="40% - Accent5 8" xfId="46012" hidden="1" xr:uid="{00000000-0005-0000-0000-0000D39C0000}"/>
    <cellStyle name="40% - Accent5 8" xfId="45475" hidden="1" xr:uid="{00000000-0005-0000-0000-0000D49C0000}"/>
    <cellStyle name="40% - Accent5 8" xfId="45984" hidden="1" xr:uid="{00000000-0005-0000-0000-0000D59C0000}"/>
    <cellStyle name="40% - Accent5 8" xfId="46245" hidden="1" xr:uid="{00000000-0005-0000-0000-0000D69C0000}"/>
    <cellStyle name="40% - Accent5 8" xfId="46323" hidden="1" xr:uid="{00000000-0005-0000-0000-0000D79C0000}"/>
    <cellStyle name="40% - Accent5 8" xfId="46389" hidden="1" xr:uid="{00000000-0005-0000-0000-0000D89C0000}"/>
    <cellStyle name="40% - Accent5 8" xfId="46570" hidden="1" xr:uid="{00000000-0005-0000-0000-0000D99C0000}"/>
    <cellStyle name="40% - Accent5 8" xfId="45282" hidden="1" xr:uid="{00000000-0005-0000-0000-0000DA9C0000}"/>
    <cellStyle name="40% - Accent5 8" xfId="46549" hidden="1" xr:uid="{00000000-0005-0000-0000-0000DB9C0000}"/>
    <cellStyle name="40% - Accent5 8" xfId="46777" hidden="1" xr:uid="{00000000-0005-0000-0000-0000DC9C0000}"/>
    <cellStyle name="40% - Accent5 8" xfId="46855" hidden="1" xr:uid="{00000000-0005-0000-0000-0000DD9C0000}"/>
    <cellStyle name="40% - Accent5 8" xfId="46917" hidden="1" xr:uid="{00000000-0005-0000-0000-0000DE9C0000}"/>
    <cellStyle name="40% - Accent5 8" xfId="47114" hidden="1" xr:uid="{00000000-0005-0000-0000-0000DF9C0000}"/>
    <cellStyle name="40% - Accent5 8" xfId="47192" hidden="1" xr:uid="{00000000-0005-0000-0000-0000E09C0000}"/>
    <cellStyle name="40% - Accent5 8" xfId="47254" hidden="1" xr:uid="{00000000-0005-0000-0000-0000E19C0000}"/>
    <cellStyle name="40% - Accent5 8" xfId="47451" hidden="1" xr:uid="{00000000-0005-0000-0000-0000E29C0000}"/>
    <cellStyle name="40% - Accent5 8" xfId="47555" hidden="1" xr:uid="{00000000-0005-0000-0000-0000E39C0000}"/>
    <cellStyle name="40% - Accent5 8" xfId="47626" hidden="1" xr:uid="{00000000-0005-0000-0000-0000E49C0000}"/>
    <cellStyle name="40% - Accent5 8" xfId="47703" hidden="1" xr:uid="{00000000-0005-0000-0000-0000E59C0000}"/>
    <cellStyle name="40% - Accent5 8" xfId="47781" hidden="1" xr:uid="{00000000-0005-0000-0000-0000E69C0000}"/>
    <cellStyle name="40% - Accent5 8" xfId="48365" hidden="1" xr:uid="{00000000-0005-0000-0000-0000E79C0000}"/>
    <cellStyle name="40% - Accent5 8" xfId="48442" hidden="1" xr:uid="{00000000-0005-0000-0000-0000E89C0000}"/>
    <cellStyle name="40% - Accent5 8" xfId="48521" hidden="1" xr:uid="{00000000-0005-0000-0000-0000E99C0000}"/>
    <cellStyle name="40% - Accent5 8" xfId="48592" hidden="1" xr:uid="{00000000-0005-0000-0000-0000EA9C0000}"/>
    <cellStyle name="40% - Accent5 8" xfId="48804" hidden="1" xr:uid="{00000000-0005-0000-0000-0000EB9C0000}"/>
    <cellStyle name="40% - Accent5 8" xfId="48267" hidden="1" xr:uid="{00000000-0005-0000-0000-0000EC9C0000}"/>
    <cellStyle name="40% - Accent5 8" xfId="48776" hidden="1" xr:uid="{00000000-0005-0000-0000-0000ED9C0000}"/>
    <cellStyle name="40% - Accent5 8" xfId="49037" hidden="1" xr:uid="{00000000-0005-0000-0000-0000EE9C0000}"/>
    <cellStyle name="40% - Accent5 8" xfId="49115" hidden="1" xr:uid="{00000000-0005-0000-0000-0000EF9C0000}"/>
    <cellStyle name="40% - Accent5 8" xfId="49181" hidden="1" xr:uid="{00000000-0005-0000-0000-0000F09C0000}"/>
    <cellStyle name="40% - Accent5 8" xfId="49362" hidden="1" xr:uid="{00000000-0005-0000-0000-0000F19C0000}"/>
    <cellStyle name="40% - Accent5 8" xfId="48074" hidden="1" xr:uid="{00000000-0005-0000-0000-0000F29C0000}"/>
    <cellStyle name="40% - Accent5 8" xfId="49341" hidden="1" xr:uid="{00000000-0005-0000-0000-0000F39C0000}"/>
    <cellStyle name="40% - Accent5 8" xfId="49569" hidden="1" xr:uid="{00000000-0005-0000-0000-0000F49C0000}"/>
    <cellStyle name="40% - Accent5 8" xfId="49647" hidden="1" xr:uid="{00000000-0005-0000-0000-0000F59C0000}"/>
    <cellStyle name="40% - Accent5 8" xfId="49709" hidden="1" xr:uid="{00000000-0005-0000-0000-0000F69C0000}"/>
    <cellStyle name="40% - Accent5 8" xfId="49906" hidden="1" xr:uid="{00000000-0005-0000-0000-0000F79C0000}"/>
    <cellStyle name="40% - Accent5 8" xfId="49984" hidden="1" xr:uid="{00000000-0005-0000-0000-0000F89C0000}"/>
    <cellStyle name="40% - Accent5 8" xfId="50046" hidden="1" xr:uid="{00000000-0005-0000-0000-0000F99C0000}"/>
    <cellStyle name="40% - Accent5 8" xfId="50243" hidden="1" xr:uid="{00000000-0005-0000-0000-0000FA9C0000}"/>
    <cellStyle name="40% - Accent5 9" xfId="115" hidden="1" xr:uid="{00000000-0005-0000-0000-0000FB9C0000}"/>
    <cellStyle name="40% - Accent5 9" xfId="193" hidden="1" xr:uid="{00000000-0005-0000-0000-0000FC9C0000}"/>
    <cellStyle name="40% - Accent5 9" xfId="271" hidden="1" xr:uid="{00000000-0005-0000-0000-0000FD9C0000}"/>
    <cellStyle name="40% - Accent5 9" xfId="548" hidden="1" xr:uid="{00000000-0005-0000-0000-0000FE9C0000}"/>
    <cellStyle name="40% - Accent5 9" xfId="1908" hidden="1" xr:uid="{00000000-0005-0000-0000-0000FF9C0000}"/>
    <cellStyle name="40% - Accent5 9" xfId="2053" hidden="1" xr:uid="{00000000-0005-0000-0000-0000009D0000}"/>
    <cellStyle name="40% - Accent5 9" xfId="2223" hidden="1" xr:uid="{00000000-0005-0000-0000-0000019D0000}"/>
    <cellStyle name="40% - Accent5 9" xfId="2953" hidden="1" xr:uid="{00000000-0005-0000-0000-0000029D0000}"/>
    <cellStyle name="40% - Accent5 9" xfId="1761" hidden="1" xr:uid="{00000000-0005-0000-0000-0000039D0000}"/>
    <cellStyle name="40% - Accent5 9" xfId="1719" hidden="1" xr:uid="{00000000-0005-0000-0000-0000049D0000}"/>
    <cellStyle name="40% - Accent5 9" xfId="3454" hidden="1" xr:uid="{00000000-0005-0000-0000-0000059D0000}"/>
    <cellStyle name="40% - Accent5 9" xfId="3596" hidden="1" xr:uid="{00000000-0005-0000-0000-0000069D0000}"/>
    <cellStyle name="40% - Accent5 9" xfId="3754" hidden="1" xr:uid="{00000000-0005-0000-0000-0000079D0000}"/>
    <cellStyle name="40% - Accent5 9" xfId="4601" hidden="1" xr:uid="{00000000-0005-0000-0000-0000089D0000}"/>
    <cellStyle name="40% - Accent5 9" xfId="1299" hidden="1" xr:uid="{00000000-0005-0000-0000-0000099D0000}"/>
    <cellStyle name="40% - Accent5 9" xfId="1326" hidden="1" xr:uid="{00000000-0005-0000-0000-00000A9D0000}"/>
    <cellStyle name="40% - Accent5 9" xfId="4963" hidden="1" xr:uid="{00000000-0005-0000-0000-00000B9D0000}"/>
    <cellStyle name="40% - Accent5 9" xfId="5062" hidden="1" xr:uid="{00000000-0005-0000-0000-00000C9D0000}"/>
    <cellStyle name="40% - Accent5 9" xfId="5255" hidden="1" xr:uid="{00000000-0005-0000-0000-00000D9D0000}"/>
    <cellStyle name="40% - Accent5 9" xfId="5948" hidden="1" xr:uid="{00000000-0005-0000-0000-00000E9D0000}"/>
    <cellStyle name="40% - Accent5 9" xfId="6102" hidden="1" xr:uid="{00000000-0005-0000-0000-00000F9D0000}"/>
    <cellStyle name="40% - Accent5 9" xfId="6283" hidden="1" xr:uid="{00000000-0005-0000-0000-0000109D0000}"/>
    <cellStyle name="40% - Accent5 9" xfId="6970" hidden="1" xr:uid="{00000000-0005-0000-0000-0000119D0000}"/>
    <cellStyle name="40% - Accent5 9" xfId="7082" hidden="1" xr:uid="{00000000-0005-0000-0000-0000129D0000}"/>
    <cellStyle name="40% - Accent5 9" xfId="7771" hidden="1" xr:uid="{00000000-0005-0000-0000-0000139D0000}"/>
    <cellStyle name="40% - Accent5 9" xfId="7845" hidden="1" xr:uid="{00000000-0005-0000-0000-0000149D0000}"/>
    <cellStyle name="40% - Accent5 9" xfId="7921" hidden="1" xr:uid="{00000000-0005-0000-0000-0000159D0000}"/>
    <cellStyle name="40% - Accent5 9" xfId="7999" hidden="1" xr:uid="{00000000-0005-0000-0000-0000169D0000}"/>
    <cellStyle name="40% - Accent5 9" xfId="8584" hidden="1" xr:uid="{00000000-0005-0000-0000-0000179D0000}"/>
    <cellStyle name="40% - Accent5 9" xfId="8660" hidden="1" xr:uid="{00000000-0005-0000-0000-0000189D0000}"/>
    <cellStyle name="40% - Accent5 9" xfId="8739" hidden="1" xr:uid="{00000000-0005-0000-0000-0000199D0000}"/>
    <cellStyle name="40% - Accent5 9" xfId="8986" hidden="1" xr:uid="{00000000-0005-0000-0000-00001A9D0000}"/>
    <cellStyle name="40% - Accent5 9" xfId="8512" hidden="1" xr:uid="{00000000-0005-0000-0000-00001B9D0000}"/>
    <cellStyle name="40% - Accent5 9" xfId="8477" hidden="1" xr:uid="{00000000-0005-0000-0000-00001C9D0000}"/>
    <cellStyle name="40% - Accent5 9" xfId="9179" hidden="1" xr:uid="{00000000-0005-0000-0000-00001D9D0000}"/>
    <cellStyle name="40% - Accent5 9" xfId="9255" hidden="1" xr:uid="{00000000-0005-0000-0000-00001E9D0000}"/>
    <cellStyle name="40% - Accent5 9" xfId="9333" hidden="1" xr:uid="{00000000-0005-0000-0000-00001F9D0000}"/>
    <cellStyle name="40% - Accent5 9" xfId="9550" hidden="1" xr:uid="{00000000-0005-0000-0000-0000209D0000}"/>
    <cellStyle name="40% - Accent5 9" xfId="8281" hidden="1" xr:uid="{00000000-0005-0000-0000-0000219D0000}"/>
    <cellStyle name="40% - Accent5 9" xfId="8306" hidden="1" xr:uid="{00000000-0005-0000-0000-0000229D0000}"/>
    <cellStyle name="40% - Accent5 9" xfId="9711" hidden="1" xr:uid="{00000000-0005-0000-0000-0000239D0000}"/>
    <cellStyle name="40% - Accent5 9" xfId="9787" hidden="1" xr:uid="{00000000-0005-0000-0000-0000249D0000}"/>
    <cellStyle name="40% - Accent5 9" xfId="9865" hidden="1" xr:uid="{00000000-0005-0000-0000-0000259D0000}"/>
    <cellStyle name="40% - Accent5 9" xfId="10048" hidden="1" xr:uid="{00000000-0005-0000-0000-0000269D0000}"/>
    <cellStyle name="40% - Accent5 9" xfId="10124" hidden="1" xr:uid="{00000000-0005-0000-0000-0000279D0000}"/>
    <cellStyle name="40% - Accent5 9" xfId="10202" hidden="1" xr:uid="{00000000-0005-0000-0000-0000289D0000}"/>
    <cellStyle name="40% - Accent5 9" xfId="10385" hidden="1" xr:uid="{00000000-0005-0000-0000-0000299D0000}"/>
    <cellStyle name="40% - Accent5 9" xfId="10461" hidden="1" xr:uid="{00000000-0005-0000-0000-00002A9D0000}"/>
    <cellStyle name="40% - Accent5 9" xfId="10563" hidden="1" xr:uid="{00000000-0005-0000-0000-00002B9D0000}"/>
    <cellStyle name="40% - Accent5 9" xfId="10637" hidden="1" xr:uid="{00000000-0005-0000-0000-00002C9D0000}"/>
    <cellStyle name="40% - Accent5 9" xfId="10713" hidden="1" xr:uid="{00000000-0005-0000-0000-00002D9D0000}"/>
    <cellStyle name="40% - Accent5 9" xfId="10791" hidden="1" xr:uid="{00000000-0005-0000-0000-00002E9D0000}"/>
    <cellStyle name="40% - Accent5 9" xfId="11376" hidden="1" xr:uid="{00000000-0005-0000-0000-00002F9D0000}"/>
    <cellStyle name="40% - Accent5 9" xfId="11452" hidden="1" xr:uid="{00000000-0005-0000-0000-0000309D0000}"/>
    <cellStyle name="40% - Accent5 9" xfId="11531" hidden="1" xr:uid="{00000000-0005-0000-0000-0000319D0000}"/>
    <cellStyle name="40% - Accent5 9" xfId="11778" hidden="1" xr:uid="{00000000-0005-0000-0000-0000329D0000}"/>
    <cellStyle name="40% - Accent5 9" xfId="11304" hidden="1" xr:uid="{00000000-0005-0000-0000-0000339D0000}"/>
    <cellStyle name="40% - Accent5 9" xfId="11269" hidden="1" xr:uid="{00000000-0005-0000-0000-0000349D0000}"/>
    <cellStyle name="40% - Accent5 9" xfId="11971" hidden="1" xr:uid="{00000000-0005-0000-0000-0000359D0000}"/>
    <cellStyle name="40% - Accent5 9" xfId="12047" hidden="1" xr:uid="{00000000-0005-0000-0000-0000369D0000}"/>
    <cellStyle name="40% - Accent5 9" xfId="12125" hidden="1" xr:uid="{00000000-0005-0000-0000-0000379D0000}"/>
    <cellStyle name="40% - Accent5 9" xfId="12342" hidden="1" xr:uid="{00000000-0005-0000-0000-0000389D0000}"/>
    <cellStyle name="40% - Accent5 9" xfId="11073" hidden="1" xr:uid="{00000000-0005-0000-0000-0000399D0000}"/>
    <cellStyle name="40% - Accent5 9" xfId="11098" hidden="1" xr:uid="{00000000-0005-0000-0000-00003A9D0000}"/>
    <cellStyle name="40% - Accent5 9" xfId="12503" hidden="1" xr:uid="{00000000-0005-0000-0000-00003B9D0000}"/>
    <cellStyle name="40% - Accent5 9" xfId="12579" hidden="1" xr:uid="{00000000-0005-0000-0000-00003C9D0000}"/>
    <cellStyle name="40% - Accent5 9" xfId="12657" hidden="1" xr:uid="{00000000-0005-0000-0000-00003D9D0000}"/>
    <cellStyle name="40% - Accent5 9" xfId="12840" hidden="1" xr:uid="{00000000-0005-0000-0000-00003E9D0000}"/>
    <cellStyle name="40% - Accent5 9" xfId="12916" hidden="1" xr:uid="{00000000-0005-0000-0000-00003F9D0000}"/>
    <cellStyle name="40% - Accent5 9" xfId="12994" hidden="1" xr:uid="{00000000-0005-0000-0000-0000409D0000}"/>
    <cellStyle name="40% - Accent5 9" xfId="13177" hidden="1" xr:uid="{00000000-0005-0000-0000-0000419D0000}"/>
    <cellStyle name="40% - Accent5 9" xfId="13253" hidden="1" xr:uid="{00000000-0005-0000-0000-0000429D0000}"/>
    <cellStyle name="40% - Accent5 9" xfId="7576" hidden="1" xr:uid="{00000000-0005-0000-0000-0000439D0000}"/>
    <cellStyle name="40% - Accent5 9" xfId="7502" hidden="1" xr:uid="{00000000-0005-0000-0000-0000449D0000}"/>
    <cellStyle name="40% - Accent5 9" xfId="7423" hidden="1" xr:uid="{00000000-0005-0000-0000-0000459D0000}"/>
    <cellStyle name="40% - Accent5 9" xfId="7339" hidden="1" xr:uid="{00000000-0005-0000-0000-0000469D0000}"/>
    <cellStyle name="40% - Accent5 9" xfId="5568" hidden="1" xr:uid="{00000000-0005-0000-0000-0000479D0000}"/>
    <cellStyle name="40% - Accent5 9" xfId="5482" hidden="1" xr:uid="{00000000-0005-0000-0000-0000489D0000}"/>
    <cellStyle name="40% - Accent5 9" xfId="5391" hidden="1" xr:uid="{00000000-0005-0000-0000-0000499D0000}"/>
    <cellStyle name="40% - Accent5 9" xfId="4577" hidden="1" xr:uid="{00000000-0005-0000-0000-00004A9D0000}"/>
    <cellStyle name="40% - Accent5 9" xfId="5779" hidden="1" xr:uid="{00000000-0005-0000-0000-00004B9D0000}"/>
    <cellStyle name="40% - Accent5 9" xfId="5828" hidden="1" xr:uid="{00000000-0005-0000-0000-00004C9D0000}"/>
    <cellStyle name="40% - Accent5 9" xfId="3895" hidden="1" xr:uid="{00000000-0005-0000-0000-00004D9D0000}"/>
    <cellStyle name="40% - Accent5 9" xfId="3727" hidden="1" xr:uid="{00000000-0005-0000-0000-00004E9D0000}"/>
    <cellStyle name="40% - Accent5 9" xfId="3551" hidden="1" xr:uid="{00000000-0005-0000-0000-00004F9D0000}"/>
    <cellStyle name="40% - Accent5 9" xfId="2927" hidden="1" xr:uid="{00000000-0005-0000-0000-0000509D0000}"/>
    <cellStyle name="40% - Accent5 9" xfId="6508" hidden="1" xr:uid="{00000000-0005-0000-0000-0000519D0000}"/>
    <cellStyle name="40% - Accent5 9" xfId="6461" hidden="1" xr:uid="{00000000-0005-0000-0000-0000529D0000}"/>
    <cellStyle name="40% - Accent5 9" xfId="2273" hidden="1" xr:uid="{00000000-0005-0000-0000-0000539D0000}"/>
    <cellStyle name="40% - Accent5 9" xfId="2034" hidden="1" xr:uid="{00000000-0005-0000-0000-0000549D0000}"/>
    <cellStyle name="40% - Accent5 9" xfId="1865" hidden="1" xr:uid="{00000000-0005-0000-0000-0000559D0000}"/>
    <cellStyle name="40% - Accent5 9" xfId="1165" hidden="1" xr:uid="{00000000-0005-0000-0000-0000569D0000}"/>
    <cellStyle name="40% - Accent5 9" xfId="1030" hidden="1" xr:uid="{00000000-0005-0000-0000-0000579D0000}"/>
    <cellStyle name="40% - Accent5 9" xfId="889" hidden="1" xr:uid="{00000000-0005-0000-0000-0000589D0000}"/>
    <cellStyle name="40% - Accent5 9" xfId="13320" hidden="1" xr:uid="{00000000-0005-0000-0000-0000599D0000}"/>
    <cellStyle name="40% - Accent5 9" xfId="13400" hidden="1" xr:uid="{00000000-0005-0000-0000-00005A9D0000}"/>
    <cellStyle name="40% - Accent5 9" xfId="13926" hidden="1" xr:uid="{00000000-0005-0000-0000-00005B9D0000}"/>
    <cellStyle name="40% - Accent5 9" xfId="14000" hidden="1" xr:uid="{00000000-0005-0000-0000-00005C9D0000}"/>
    <cellStyle name="40% - Accent5 9" xfId="14076" hidden="1" xr:uid="{00000000-0005-0000-0000-00005D9D0000}"/>
    <cellStyle name="40% - Accent5 9" xfId="14154" hidden="1" xr:uid="{00000000-0005-0000-0000-00005E9D0000}"/>
    <cellStyle name="40% - Accent5 9" xfId="14739" hidden="1" xr:uid="{00000000-0005-0000-0000-00005F9D0000}"/>
    <cellStyle name="40% - Accent5 9" xfId="14815" hidden="1" xr:uid="{00000000-0005-0000-0000-0000609D0000}"/>
    <cellStyle name="40% - Accent5 9" xfId="14894" hidden="1" xr:uid="{00000000-0005-0000-0000-0000619D0000}"/>
    <cellStyle name="40% - Accent5 9" xfId="15141" hidden="1" xr:uid="{00000000-0005-0000-0000-0000629D0000}"/>
    <cellStyle name="40% - Accent5 9" xfId="14667" hidden="1" xr:uid="{00000000-0005-0000-0000-0000639D0000}"/>
    <cellStyle name="40% - Accent5 9" xfId="14632" hidden="1" xr:uid="{00000000-0005-0000-0000-0000649D0000}"/>
    <cellStyle name="40% - Accent5 9" xfId="15334" hidden="1" xr:uid="{00000000-0005-0000-0000-0000659D0000}"/>
    <cellStyle name="40% - Accent5 9" xfId="15410" hidden="1" xr:uid="{00000000-0005-0000-0000-0000669D0000}"/>
    <cellStyle name="40% - Accent5 9" xfId="15488" hidden="1" xr:uid="{00000000-0005-0000-0000-0000679D0000}"/>
    <cellStyle name="40% - Accent5 9" xfId="15705" hidden="1" xr:uid="{00000000-0005-0000-0000-0000689D0000}"/>
    <cellStyle name="40% - Accent5 9" xfId="14436" hidden="1" xr:uid="{00000000-0005-0000-0000-0000699D0000}"/>
    <cellStyle name="40% - Accent5 9" xfId="14461" hidden="1" xr:uid="{00000000-0005-0000-0000-00006A9D0000}"/>
    <cellStyle name="40% - Accent5 9" xfId="15866" hidden="1" xr:uid="{00000000-0005-0000-0000-00006B9D0000}"/>
    <cellStyle name="40% - Accent5 9" xfId="15942" hidden="1" xr:uid="{00000000-0005-0000-0000-00006C9D0000}"/>
    <cellStyle name="40% - Accent5 9" xfId="16020" hidden="1" xr:uid="{00000000-0005-0000-0000-00006D9D0000}"/>
    <cellStyle name="40% - Accent5 9" xfId="16203" hidden="1" xr:uid="{00000000-0005-0000-0000-00006E9D0000}"/>
    <cellStyle name="40% - Accent5 9" xfId="16279" hidden="1" xr:uid="{00000000-0005-0000-0000-00006F9D0000}"/>
    <cellStyle name="40% - Accent5 9" xfId="16357" hidden="1" xr:uid="{00000000-0005-0000-0000-0000709D0000}"/>
    <cellStyle name="40% - Accent5 9" xfId="16540" hidden="1" xr:uid="{00000000-0005-0000-0000-0000719D0000}"/>
    <cellStyle name="40% - Accent5 9" xfId="16616" hidden="1" xr:uid="{00000000-0005-0000-0000-0000729D0000}"/>
    <cellStyle name="40% - Accent5 9" xfId="16718" hidden="1" xr:uid="{00000000-0005-0000-0000-0000739D0000}"/>
    <cellStyle name="40% - Accent5 9" xfId="16792" hidden="1" xr:uid="{00000000-0005-0000-0000-0000749D0000}"/>
    <cellStyle name="40% - Accent5 9" xfId="16868" hidden="1" xr:uid="{00000000-0005-0000-0000-0000759D0000}"/>
    <cellStyle name="40% - Accent5 9" xfId="16946" hidden="1" xr:uid="{00000000-0005-0000-0000-0000769D0000}"/>
    <cellStyle name="40% - Accent5 9" xfId="17531" hidden="1" xr:uid="{00000000-0005-0000-0000-0000779D0000}"/>
    <cellStyle name="40% - Accent5 9" xfId="17607" hidden="1" xr:uid="{00000000-0005-0000-0000-0000789D0000}"/>
    <cellStyle name="40% - Accent5 9" xfId="17686" hidden="1" xr:uid="{00000000-0005-0000-0000-0000799D0000}"/>
    <cellStyle name="40% - Accent5 9" xfId="17933" hidden="1" xr:uid="{00000000-0005-0000-0000-00007A9D0000}"/>
    <cellStyle name="40% - Accent5 9" xfId="17459" hidden="1" xr:uid="{00000000-0005-0000-0000-00007B9D0000}"/>
    <cellStyle name="40% - Accent5 9" xfId="17424" hidden="1" xr:uid="{00000000-0005-0000-0000-00007C9D0000}"/>
    <cellStyle name="40% - Accent5 9" xfId="18126" hidden="1" xr:uid="{00000000-0005-0000-0000-00007D9D0000}"/>
    <cellStyle name="40% - Accent5 9" xfId="18202" hidden="1" xr:uid="{00000000-0005-0000-0000-00007E9D0000}"/>
    <cellStyle name="40% - Accent5 9" xfId="18280" hidden="1" xr:uid="{00000000-0005-0000-0000-00007F9D0000}"/>
    <cellStyle name="40% - Accent5 9" xfId="18497" hidden="1" xr:uid="{00000000-0005-0000-0000-0000809D0000}"/>
    <cellStyle name="40% - Accent5 9" xfId="17228" hidden="1" xr:uid="{00000000-0005-0000-0000-0000819D0000}"/>
    <cellStyle name="40% - Accent5 9" xfId="17253" hidden="1" xr:uid="{00000000-0005-0000-0000-0000829D0000}"/>
    <cellStyle name="40% - Accent5 9" xfId="18658" hidden="1" xr:uid="{00000000-0005-0000-0000-0000839D0000}"/>
    <cellStyle name="40% - Accent5 9" xfId="18734" hidden="1" xr:uid="{00000000-0005-0000-0000-0000849D0000}"/>
    <cellStyle name="40% - Accent5 9" xfId="18812" hidden="1" xr:uid="{00000000-0005-0000-0000-0000859D0000}"/>
    <cellStyle name="40% - Accent5 9" xfId="18995" hidden="1" xr:uid="{00000000-0005-0000-0000-0000869D0000}"/>
    <cellStyle name="40% - Accent5 9" xfId="19071" hidden="1" xr:uid="{00000000-0005-0000-0000-0000879D0000}"/>
    <cellStyle name="40% - Accent5 9" xfId="19149" hidden="1" xr:uid="{00000000-0005-0000-0000-0000889D0000}"/>
    <cellStyle name="40% - Accent5 9" xfId="19332" hidden="1" xr:uid="{00000000-0005-0000-0000-0000899D0000}"/>
    <cellStyle name="40% - Accent5 9" xfId="19408" hidden="1" xr:uid="{00000000-0005-0000-0000-00008A9D0000}"/>
    <cellStyle name="40% - Accent5 9" xfId="13836" hidden="1" xr:uid="{00000000-0005-0000-0000-00008B9D0000}"/>
    <cellStyle name="40% - Accent5 9" xfId="13762" hidden="1" xr:uid="{00000000-0005-0000-0000-00008C9D0000}"/>
    <cellStyle name="40% - Accent5 9" xfId="13683" hidden="1" xr:uid="{00000000-0005-0000-0000-00008D9D0000}"/>
    <cellStyle name="40% - Accent5 9" xfId="13599" hidden="1" xr:uid="{00000000-0005-0000-0000-00008E9D0000}"/>
    <cellStyle name="40% - Accent5 9" xfId="6432" hidden="1" xr:uid="{00000000-0005-0000-0000-00008F9D0000}"/>
    <cellStyle name="40% - Accent5 9" xfId="6240" hidden="1" xr:uid="{00000000-0005-0000-0000-0000909D0000}"/>
    <cellStyle name="40% - Accent5 9" xfId="6002" hidden="1" xr:uid="{00000000-0005-0000-0000-0000919D0000}"/>
    <cellStyle name="40% - Accent5 9" xfId="4918" hidden="1" xr:uid="{00000000-0005-0000-0000-0000929D0000}"/>
    <cellStyle name="40% - Accent5 9" xfId="6576" hidden="1" xr:uid="{00000000-0005-0000-0000-0000939D0000}"/>
    <cellStyle name="40% - Accent5 9" xfId="6617" hidden="1" xr:uid="{00000000-0005-0000-0000-0000949D0000}"/>
    <cellStyle name="40% - Accent5 9" xfId="4298" hidden="1" xr:uid="{00000000-0005-0000-0000-0000959D0000}"/>
    <cellStyle name="40% - Accent5 9" xfId="4113" hidden="1" xr:uid="{00000000-0005-0000-0000-0000969D0000}"/>
    <cellStyle name="40% - Accent5 9" xfId="4019" hidden="1" xr:uid="{00000000-0005-0000-0000-0000979D0000}"/>
    <cellStyle name="40% - Accent5 9" xfId="3013" hidden="1" xr:uid="{00000000-0005-0000-0000-0000989D0000}"/>
    <cellStyle name="40% - Accent5 9" xfId="7161" hidden="1" xr:uid="{00000000-0005-0000-0000-0000999D0000}"/>
    <cellStyle name="40% - Accent5 9" xfId="7132" hidden="1" xr:uid="{00000000-0005-0000-0000-00009A9D0000}"/>
    <cellStyle name="40% - Accent5 9" xfId="2513" hidden="1" xr:uid="{00000000-0005-0000-0000-00009B9D0000}"/>
    <cellStyle name="40% - Accent5 9" xfId="2412" hidden="1" xr:uid="{00000000-0005-0000-0000-00009C9D0000}"/>
    <cellStyle name="40% - Accent5 9" xfId="2260" hidden="1" xr:uid="{00000000-0005-0000-0000-00009D9D0000}"/>
    <cellStyle name="40% - Accent5 9" xfId="1259" hidden="1" xr:uid="{00000000-0005-0000-0000-00009E9D0000}"/>
    <cellStyle name="40% - Accent5 9" xfId="1167" hidden="1" xr:uid="{00000000-0005-0000-0000-00009F9D0000}"/>
    <cellStyle name="40% - Accent5 9" xfId="965" hidden="1" xr:uid="{00000000-0005-0000-0000-0000A09D0000}"/>
    <cellStyle name="40% - Accent5 9" xfId="19470" hidden="1" xr:uid="{00000000-0005-0000-0000-0000A19D0000}"/>
    <cellStyle name="40% - Accent5 9" xfId="19546" hidden="1" xr:uid="{00000000-0005-0000-0000-0000A29D0000}"/>
    <cellStyle name="40% - Accent5 9" xfId="19648" hidden="1" xr:uid="{00000000-0005-0000-0000-0000A39D0000}"/>
    <cellStyle name="40% - Accent5 9" xfId="19722" hidden="1" xr:uid="{00000000-0005-0000-0000-0000A49D0000}"/>
    <cellStyle name="40% - Accent5 9" xfId="19798" hidden="1" xr:uid="{00000000-0005-0000-0000-0000A59D0000}"/>
    <cellStyle name="40% - Accent5 9" xfId="19876" hidden="1" xr:uid="{00000000-0005-0000-0000-0000A69D0000}"/>
    <cellStyle name="40% - Accent5 9" xfId="20461" hidden="1" xr:uid="{00000000-0005-0000-0000-0000A79D0000}"/>
    <cellStyle name="40% - Accent5 9" xfId="20537" hidden="1" xr:uid="{00000000-0005-0000-0000-0000A89D0000}"/>
    <cellStyle name="40% - Accent5 9" xfId="20616" hidden="1" xr:uid="{00000000-0005-0000-0000-0000A99D0000}"/>
    <cellStyle name="40% - Accent5 9" xfId="20863" hidden="1" xr:uid="{00000000-0005-0000-0000-0000AA9D0000}"/>
    <cellStyle name="40% - Accent5 9" xfId="20389" hidden="1" xr:uid="{00000000-0005-0000-0000-0000AB9D0000}"/>
    <cellStyle name="40% - Accent5 9" xfId="20354" hidden="1" xr:uid="{00000000-0005-0000-0000-0000AC9D0000}"/>
    <cellStyle name="40% - Accent5 9" xfId="21056" hidden="1" xr:uid="{00000000-0005-0000-0000-0000AD9D0000}"/>
    <cellStyle name="40% - Accent5 9" xfId="21132" hidden="1" xr:uid="{00000000-0005-0000-0000-0000AE9D0000}"/>
    <cellStyle name="40% - Accent5 9" xfId="21210" hidden="1" xr:uid="{00000000-0005-0000-0000-0000AF9D0000}"/>
    <cellStyle name="40% - Accent5 9" xfId="21427" hidden="1" xr:uid="{00000000-0005-0000-0000-0000B09D0000}"/>
    <cellStyle name="40% - Accent5 9" xfId="20158" hidden="1" xr:uid="{00000000-0005-0000-0000-0000B19D0000}"/>
    <cellStyle name="40% - Accent5 9" xfId="20183" hidden="1" xr:uid="{00000000-0005-0000-0000-0000B29D0000}"/>
    <cellStyle name="40% - Accent5 9" xfId="21588" hidden="1" xr:uid="{00000000-0005-0000-0000-0000B39D0000}"/>
    <cellStyle name="40% - Accent5 9" xfId="21664" hidden="1" xr:uid="{00000000-0005-0000-0000-0000B49D0000}"/>
    <cellStyle name="40% - Accent5 9" xfId="21742" hidden="1" xr:uid="{00000000-0005-0000-0000-0000B59D0000}"/>
    <cellStyle name="40% - Accent5 9" xfId="21925" hidden="1" xr:uid="{00000000-0005-0000-0000-0000B69D0000}"/>
    <cellStyle name="40% - Accent5 9" xfId="22001" hidden="1" xr:uid="{00000000-0005-0000-0000-0000B79D0000}"/>
    <cellStyle name="40% - Accent5 9" xfId="22079" hidden="1" xr:uid="{00000000-0005-0000-0000-0000B89D0000}"/>
    <cellStyle name="40% - Accent5 9" xfId="22262" hidden="1" xr:uid="{00000000-0005-0000-0000-0000B99D0000}"/>
    <cellStyle name="40% - Accent5 9" xfId="22338" hidden="1" xr:uid="{00000000-0005-0000-0000-0000BA9D0000}"/>
    <cellStyle name="40% - Accent5 9" xfId="22440" hidden="1" xr:uid="{00000000-0005-0000-0000-0000BB9D0000}"/>
    <cellStyle name="40% - Accent5 9" xfId="22514" hidden="1" xr:uid="{00000000-0005-0000-0000-0000BC9D0000}"/>
    <cellStyle name="40% - Accent5 9" xfId="22590" hidden="1" xr:uid="{00000000-0005-0000-0000-0000BD9D0000}"/>
    <cellStyle name="40% - Accent5 9" xfId="22668" hidden="1" xr:uid="{00000000-0005-0000-0000-0000BE9D0000}"/>
    <cellStyle name="40% - Accent5 9" xfId="23253" hidden="1" xr:uid="{00000000-0005-0000-0000-0000BF9D0000}"/>
    <cellStyle name="40% - Accent5 9" xfId="23329" hidden="1" xr:uid="{00000000-0005-0000-0000-0000C09D0000}"/>
    <cellStyle name="40% - Accent5 9" xfId="23408" hidden="1" xr:uid="{00000000-0005-0000-0000-0000C19D0000}"/>
    <cellStyle name="40% - Accent5 9" xfId="23655" hidden="1" xr:uid="{00000000-0005-0000-0000-0000C29D0000}"/>
    <cellStyle name="40% - Accent5 9" xfId="23181" hidden="1" xr:uid="{00000000-0005-0000-0000-0000C39D0000}"/>
    <cellStyle name="40% - Accent5 9" xfId="23146" hidden="1" xr:uid="{00000000-0005-0000-0000-0000C49D0000}"/>
    <cellStyle name="40% - Accent5 9" xfId="23848" hidden="1" xr:uid="{00000000-0005-0000-0000-0000C59D0000}"/>
    <cellStyle name="40% - Accent5 9" xfId="23924" hidden="1" xr:uid="{00000000-0005-0000-0000-0000C69D0000}"/>
    <cellStyle name="40% - Accent5 9" xfId="24002" hidden="1" xr:uid="{00000000-0005-0000-0000-0000C79D0000}"/>
    <cellStyle name="40% - Accent5 9" xfId="24219" hidden="1" xr:uid="{00000000-0005-0000-0000-0000C89D0000}"/>
    <cellStyle name="40% - Accent5 9" xfId="22950" hidden="1" xr:uid="{00000000-0005-0000-0000-0000C99D0000}"/>
    <cellStyle name="40% - Accent5 9" xfId="22975" hidden="1" xr:uid="{00000000-0005-0000-0000-0000CA9D0000}"/>
    <cellStyle name="40% - Accent5 9" xfId="24380" hidden="1" xr:uid="{00000000-0005-0000-0000-0000CB9D0000}"/>
    <cellStyle name="40% - Accent5 9" xfId="24456" hidden="1" xr:uid="{00000000-0005-0000-0000-0000CC9D0000}"/>
    <cellStyle name="40% - Accent5 9" xfId="24534" hidden="1" xr:uid="{00000000-0005-0000-0000-0000CD9D0000}"/>
    <cellStyle name="40% - Accent5 9" xfId="24717" hidden="1" xr:uid="{00000000-0005-0000-0000-0000CE9D0000}"/>
    <cellStyle name="40% - Accent5 9" xfId="24793" hidden="1" xr:uid="{00000000-0005-0000-0000-0000CF9D0000}"/>
    <cellStyle name="40% - Accent5 9" xfId="24871" hidden="1" xr:uid="{00000000-0005-0000-0000-0000D09D0000}"/>
    <cellStyle name="40% - Accent5 9" xfId="25054" hidden="1" xr:uid="{00000000-0005-0000-0000-0000D19D0000}"/>
    <cellStyle name="40% - Accent5 9" xfId="25130" hidden="1" xr:uid="{00000000-0005-0000-0000-0000D29D0000}"/>
    <cellStyle name="40% - Accent5 9" xfId="25243" hidden="1" xr:uid="{00000000-0005-0000-0000-0000D39D0000}"/>
    <cellStyle name="40% - Accent5 9" xfId="25321" hidden="1" xr:uid="{00000000-0005-0000-0000-0000D49D0000}"/>
    <cellStyle name="40% - Accent5 9" xfId="25399" hidden="1" xr:uid="{00000000-0005-0000-0000-0000D59D0000}"/>
    <cellStyle name="40% - Accent5 9" xfId="25676" hidden="1" xr:uid="{00000000-0005-0000-0000-0000D69D0000}"/>
    <cellStyle name="40% - Accent5 9" xfId="27036" hidden="1" xr:uid="{00000000-0005-0000-0000-0000D79D0000}"/>
    <cellStyle name="40% - Accent5 9" xfId="27181" hidden="1" xr:uid="{00000000-0005-0000-0000-0000D89D0000}"/>
    <cellStyle name="40% - Accent5 9" xfId="27351" hidden="1" xr:uid="{00000000-0005-0000-0000-0000D99D0000}"/>
    <cellStyle name="40% - Accent5 9" xfId="28081" hidden="1" xr:uid="{00000000-0005-0000-0000-0000DA9D0000}"/>
    <cellStyle name="40% - Accent5 9" xfId="26889" hidden="1" xr:uid="{00000000-0005-0000-0000-0000DB9D0000}"/>
    <cellStyle name="40% - Accent5 9" xfId="26847" hidden="1" xr:uid="{00000000-0005-0000-0000-0000DC9D0000}"/>
    <cellStyle name="40% - Accent5 9" xfId="28582" hidden="1" xr:uid="{00000000-0005-0000-0000-0000DD9D0000}"/>
    <cellStyle name="40% - Accent5 9" xfId="28724" hidden="1" xr:uid="{00000000-0005-0000-0000-0000DE9D0000}"/>
    <cellStyle name="40% - Accent5 9" xfId="28882" hidden="1" xr:uid="{00000000-0005-0000-0000-0000DF9D0000}"/>
    <cellStyle name="40% - Accent5 9" xfId="29729" hidden="1" xr:uid="{00000000-0005-0000-0000-0000E09D0000}"/>
    <cellStyle name="40% - Accent5 9" xfId="26427" hidden="1" xr:uid="{00000000-0005-0000-0000-0000E19D0000}"/>
    <cellStyle name="40% - Accent5 9" xfId="26454" hidden="1" xr:uid="{00000000-0005-0000-0000-0000E29D0000}"/>
    <cellStyle name="40% - Accent5 9" xfId="30091" hidden="1" xr:uid="{00000000-0005-0000-0000-0000E39D0000}"/>
    <cellStyle name="40% - Accent5 9" xfId="30190" hidden="1" xr:uid="{00000000-0005-0000-0000-0000E49D0000}"/>
    <cellStyle name="40% - Accent5 9" xfId="30383" hidden="1" xr:uid="{00000000-0005-0000-0000-0000E59D0000}"/>
    <cellStyle name="40% - Accent5 9" xfId="31076" hidden="1" xr:uid="{00000000-0005-0000-0000-0000E69D0000}"/>
    <cellStyle name="40% - Accent5 9" xfId="31230" hidden="1" xr:uid="{00000000-0005-0000-0000-0000E79D0000}"/>
    <cellStyle name="40% - Accent5 9" xfId="31411" hidden="1" xr:uid="{00000000-0005-0000-0000-0000E89D0000}"/>
    <cellStyle name="40% - Accent5 9" xfId="32098" hidden="1" xr:uid="{00000000-0005-0000-0000-0000E99D0000}"/>
    <cellStyle name="40% - Accent5 9" xfId="32210" hidden="1" xr:uid="{00000000-0005-0000-0000-0000EA9D0000}"/>
    <cellStyle name="40% - Accent5 9" xfId="32899" hidden="1" xr:uid="{00000000-0005-0000-0000-0000EB9D0000}"/>
    <cellStyle name="40% - Accent5 9" xfId="32973" hidden="1" xr:uid="{00000000-0005-0000-0000-0000EC9D0000}"/>
    <cellStyle name="40% - Accent5 9" xfId="33049" hidden="1" xr:uid="{00000000-0005-0000-0000-0000ED9D0000}"/>
    <cellStyle name="40% - Accent5 9" xfId="33127" hidden="1" xr:uid="{00000000-0005-0000-0000-0000EE9D0000}"/>
    <cellStyle name="40% - Accent5 9" xfId="33712" hidden="1" xr:uid="{00000000-0005-0000-0000-0000EF9D0000}"/>
    <cellStyle name="40% - Accent5 9" xfId="33788" hidden="1" xr:uid="{00000000-0005-0000-0000-0000F09D0000}"/>
    <cellStyle name="40% - Accent5 9" xfId="33867" hidden="1" xr:uid="{00000000-0005-0000-0000-0000F19D0000}"/>
    <cellStyle name="40% - Accent5 9" xfId="34114" hidden="1" xr:uid="{00000000-0005-0000-0000-0000F29D0000}"/>
    <cellStyle name="40% - Accent5 9" xfId="33640" hidden="1" xr:uid="{00000000-0005-0000-0000-0000F39D0000}"/>
    <cellStyle name="40% - Accent5 9" xfId="33605" hidden="1" xr:uid="{00000000-0005-0000-0000-0000F49D0000}"/>
    <cellStyle name="40% - Accent5 9" xfId="34307" hidden="1" xr:uid="{00000000-0005-0000-0000-0000F59D0000}"/>
    <cellStyle name="40% - Accent5 9" xfId="34383" hidden="1" xr:uid="{00000000-0005-0000-0000-0000F69D0000}"/>
    <cellStyle name="40% - Accent5 9" xfId="34461" hidden="1" xr:uid="{00000000-0005-0000-0000-0000F79D0000}"/>
    <cellStyle name="40% - Accent5 9" xfId="34678" hidden="1" xr:uid="{00000000-0005-0000-0000-0000F89D0000}"/>
    <cellStyle name="40% - Accent5 9" xfId="33409" hidden="1" xr:uid="{00000000-0005-0000-0000-0000F99D0000}"/>
    <cellStyle name="40% - Accent5 9" xfId="33434" hidden="1" xr:uid="{00000000-0005-0000-0000-0000FA9D0000}"/>
    <cellStyle name="40% - Accent5 9" xfId="34839" hidden="1" xr:uid="{00000000-0005-0000-0000-0000FB9D0000}"/>
    <cellStyle name="40% - Accent5 9" xfId="34915" hidden="1" xr:uid="{00000000-0005-0000-0000-0000FC9D0000}"/>
    <cellStyle name="40% - Accent5 9" xfId="34993" hidden="1" xr:uid="{00000000-0005-0000-0000-0000FD9D0000}"/>
    <cellStyle name="40% - Accent5 9" xfId="35176" hidden="1" xr:uid="{00000000-0005-0000-0000-0000FE9D0000}"/>
    <cellStyle name="40% - Accent5 9" xfId="35252" hidden="1" xr:uid="{00000000-0005-0000-0000-0000FF9D0000}"/>
    <cellStyle name="40% - Accent5 9" xfId="35330" hidden="1" xr:uid="{00000000-0005-0000-0000-0000009E0000}"/>
    <cellStyle name="40% - Accent5 9" xfId="35513" hidden="1" xr:uid="{00000000-0005-0000-0000-0000019E0000}"/>
    <cellStyle name="40% - Accent5 9" xfId="35589" hidden="1" xr:uid="{00000000-0005-0000-0000-0000029E0000}"/>
    <cellStyle name="40% - Accent5 9" xfId="35691" hidden="1" xr:uid="{00000000-0005-0000-0000-0000039E0000}"/>
    <cellStyle name="40% - Accent5 9" xfId="35765" hidden="1" xr:uid="{00000000-0005-0000-0000-0000049E0000}"/>
    <cellStyle name="40% - Accent5 9" xfId="35841" hidden="1" xr:uid="{00000000-0005-0000-0000-0000059E0000}"/>
    <cellStyle name="40% - Accent5 9" xfId="35919" hidden="1" xr:uid="{00000000-0005-0000-0000-0000069E0000}"/>
    <cellStyle name="40% - Accent5 9" xfId="36504" hidden="1" xr:uid="{00000000-0005-0000-0000-0000079E0000}"/>
    <cellStyle name="40% - Accent5 9" xfId="36580" hidden="1" xr:uid="{00000000-0005-0000-0000-0000089E0000}"/>
    <cellStyle name="40% - Accent5 9" xfId="36659" hidden="1" xr:uid="{00000000-0005-0000-0000-0000099E0000}"/>
    <cellStyle name="40% - Accent5 9" xfId="36906" hidden="1" xr:uid="{00000000-0005-0000-0000-00000A9E0000}"/>
    <cellStyle name="40% - Accent5 9" xfId="36432" hidden="1" xr:uid="{00000000-0005-0000-0000-00000B9E0000}"/>
    <cellStyle name="40% - Accent5 9" xfId="36397" hidden="1" xr:uid="{00000000-0005-0000-0000-00000C9E0000}"/>
    <cellStyle name="40% - Accent5 9" xfId="37099" hidden="1" xr:uid="{00000000-0005-0000-0000-00000D9E0000}"/>
    <cellStyle name="40% - Accent5 9" xfId="37175" hidden="1" xr:uid="{00000000-0005-0000-0000-00000E9E0000}"/>
    <cellStyle name="40% - Accent5 9" xfId="37253" hidden="1" xr:uid="{00000000-0005-0000-0000-00000F9E0000}"/>
    <cellStyle name="40% - Accent5 9" xfId="37470" hidden="1" xr:uid="{00000000-0005-0000-0000-0000109E0000}"/>
    <cellStyle name="40% - Accent5 9" xfId="36201" hidden="1" xr:uid="{00000000-0005-0000-0000-0000119E0000}"/>
    <cellStyle name="40% - Accent5 9" xfId="36226" hidden="1" xr:uid="{00000000-0005-0000-0000-0000129E0000}"/>
    <cellStyle name="40% - Accent5 9" xfId="37631" hidden="1" xr:uid="{00000000-0005-0000-0000-0000139E0000}"/>
    <cellStyle name="40% - Accent5 9" xfId="37707" hidden="1" xr:uid="{00000000-0005-0000-0000-0000149E0000}"/>
    <cellStyle name="40% - Accent5 9" xfId="37785" hidden="1" xr:uid="{00000000-0005-0000-0000-0000159E0000}"/>
    <cellStyle name="40% - Accent5 9" xfId="37968" hidden="1" xr:uid="{00000000-0005-0000-0000-0000169E0000}"/>
    <cellStyle name="40% - Accent5 9" xfId="38044" hidden="1" xr:uid="{00000000-0005-0000-0000-0000179E0000}"/>
    <cellStyle name="40% - Accent5 9" xfId="38122" hidden="1" xr:uid="{00000000-0005-0000-0000-0000189E0000}"/>
    <cellStyle name="40% - Accent5 9" xfId="38305" hidden="1" xr:uid="{00000000-0005-0000-0000-0000199E0000}"/>
    <cellStyle name="40% - Accent5 9" xfId="38381" hidden="1" xr:uid="{00000000-0005-0000-0000-00001A9E0000}"/>
    <cellStyle name="40% - Accent5 9" xfId="32704" hidden="1" xr:uid="{00000000-0005-0000-0000-00001B9E0000}"/>
    <cellStyle name="40% - Accent5 9" xfId="32630" hidden="1" xr:uid="{00000000-0005-0000-0000-00001C9E0000}"/>
    <cellStyle name="40% - Accent5 9" xfId="32551" hidden="1" xr:uid="{00000000-0005-0000-0000-00001D9E0000}"/>
    <cellStyle name="40% - Accent5 9" xfId="32467" hidden="1" xr:uid="{00000000-0005-0000-0000-00001E9E0000}"/>
    <cellStyle name="40% - Accent5 9" xfId="30696" hidden="1" xr:uid="{00000000-0005-0000-0000-00001F9E0000}"/>
    <cellStyle name="40% - Accent5 9" xfId="30610" hidden="1" xr:uid="{00000000-0005-0000-0000-0000209E0000}"/>
    <cellStyle name="40% - Accent5 9" xfId="30519" hidden="1" xr:uid="{00000000-0005-0000-0000-0000219E0000}"/>
    <cellStyle name="40% - Accent5 9" xfId="29705" hidden="1" xr:uid="{00000000-0005-0000-0000-0000229E0000}"/>
    <cellStyle name="40% - Accent5 9" xfId="30907" hidden="1" xr:uid="{00000000-0005-0000-0000-0000239E0000}"/>
    <cellStyle name="40% - Accent5 9" xfId="30956" hidden="1" xr:uid="{00000000-0005-0000-0000-0000249E0000}"/>
    <cellStyle name="40% - Accent5 9" xfId="29023" hidden="1" xr:uid="{00000000-0005-0000-0000-0000259E0000}"/>
    <cellStyle name="40% - Accent5 9" xfId="28855" hidden="1" xr:uid="{00000000-0005-0000-0000-0000269E0000}"/>
    <cellStyle name="40% - Accent5 9" xfId="28679" hidden="1" xr:uid="{00000000-0005-0000-0000-0000279E0000}"/>
    <cellStyle name="40% - Accent5 9" xfId="28055" hidden="1" xr:uid="{00000000-0005-0000-0000-0000289E0000}"/>
    <cellStyle name="40% - Accent5 9" xfId="31636" hidden="1" xr:uid="{00000000-0005-0000-0000-0000299E0000}"/>
    <cellStyle name="40% - Accent5 9" xfId="31589" hidden="1" xr:uid="{00000000-0005-0000-0000-00002A9E0000}"/>
    <cellStyle name="40% - Accent5 9" xfId="27401" hidden="1" xr:uid="{00000000-0005-0000-0000-00002B9E0000}"/>
    <cellStyle name="40% - Accent5 9" xfId="27162" hidden="1" xr:uid="{00000000-0005-0000-0000-00002C9E0000}"/>
    <cellStyle name="40% - Accent5 9" xfId="26993" hidden="1" xr:uid="{00000000-0005-0000-0000-00002D9E0000}"/>
    <cellStyle name="40% - Accent5 9" xfId="26293" hidden="1" xr:uid="{00000000-0005-0000-0000-00002E9E0000}"/>
    <cellStyle name="40% - Accent5 9" xfId="26158" hidden="1" xr:uid="{00000000-0005-0000-0000-00002F9E0000}"/>
    <cellStyle name="40% - Accent5 9" xfId="26017" hidden="1" xr:uid="{00000000-0005-0000-0000-0000309E0000}"/>
    <cellStyle name="40% - Accent5 9" xfId="38448" hidden="1" xr:uid="{00000000-0005-0000-0000-0000319E0000}"/>
    <cellStyle name="40% - Accent5 9" xfId="38528" hidden="1" xr:uid="{00000000-0005-0000-0000-0000329E0000}"/>
    <cellStyle name="40% - Accent5 9" xfId="39054" hidden="1" xr:uid="{00000000-0005-0000-0000-0000339E0000}"/>
    <cellStyle name="40% - Accent5 9" xfId="39128" hidden="1" xr:uid="{00000000-0005-0000-0000-0000349E0000}"/>
    <cellStyle name="40% - Accent5 9" xfId="39204" hidden="1" xr:uid="{00000000-0005-0000-0000-0000359E0000}"/>
    <cellStyle name="40% - Accent5 9" xfId="39282" hidden="1" xr:uid="{00000000-0005-0000-0000-0000369E0000}"/>
    <cellStyle name="40% - Accent5 9" xfId="39867" hidden="1" xr:uid="{00000000-0005-0000-0000-0000379E0000}"/>
    <cellStyle name="40% - Accent5 9" xfId="39943" hidden="1" xr:uid="{00000000-0005-0000-0000-0000389E0000}"/>
    <cellStyle name="40% - Accent5 9" xfId="40022" hidden="1" xr:uid="{00000000-0005-0000-0000-0000399E0000}"/>
    <cellStyle name="40% - Accent5 9" xfId="40269" hidden="1" xr:uid="{00000000-0005-0000-0000-00003A9E0000}"/>
    <cellStyle name="40% - Accent5 9" xfId="39795" hidden="1" xr:uid="{00000000-0005-0000-0000-00003B9E0000}"/>
    <cellStyle name="40% - Accent5 9" xfId="39760" hidden="1" xr:uid="{00000000-0005-0000-0000-00003C9E0000}"/>
    <cellStyle name="40% - Accent5 9" xfId="40462" hidden="1" xr:uid="{00000000-0005-0000-0000-00003D9E0000}"/>
    <cellStyle name="40% - Accent5 9" xfId="40538" hidden="1" xr:uid="{00000000-0005-0000-0000-00003E9E0000}"/>
    <cellStyle name="40% - Accent5 9" xfId="40616" hidden="1" xr:uid="{00000000-0005-0000-0000-00003F9E0000}"/>
    <cellStyle name="40% - Accent5 9" xfId="40833" hidden="1" xr:uid="{00000000-0005-0000-0000-0000409E0000}"/>
    <cellStyle name="40% - Accent5 9" xfId="39564" hidden="1" xr:uid="{00000000-0005-0000-0000-0000419E0000}"/>
    <cellStyle name="40% - Accent5 9" xfId="39589" hidden="1" xr:uid="{00000000-0005-0000-0000-0000429E0000}"/>
    <cellStyle name="40% - Accent5 9" xfId="40994" hidden="1" xr:uid="{00000000-0005-0000-0000-0000439E0000}"/>
    <cellStyle name="40% - Accent5 9" xfId="41070" hidden="1" xr:uid="{00000000-0005-0000-0000-0000449E0000}"/>
    <cellStyle name="40% - Accent5 9" xfId="41148" hidden="1" xr:uid="{00000000-0005-0000-0000-0000459E0000}"/>
    <cellStyle name="40% - Accent5 9" xfId="41331" hidden="1" xr:uid="{00000000-0005-0000-0000-0000469E0000}"/>
    <cellStyle name="40% - Accent5 9" xfId="41407" hidden="1" xr:uid="{00000000-0005-0000-0000-0000479E0000}"/>
    <cellStyle name="40% - Accent5 9" xfId="41485" hidden="1" xr:uid="{00000000-0005-0000-0000-0000489E0000}"/>
    <cellStyle name="40% - Accent5 9" xfId="41668" hidden="1" xr:uid="{00000000-0005-0000-0000-0000499E0000}"/>
    <cellStyle name="40% - Accent5 9" xfId="41744" hidden="1" xr:uid="{00000000-0005-0000-0000-00004A9E0000}"/>
    <cellStyle name="40% - Accent5 9" xfId="41846" hidden="1" xr:uid="{00000000-0005-0000-0000-00004B9E0000}"/>
    <cellStyle name="40% - Accent5 9" xfId="41920" hidden="1" xr:uid="{00000000-0005-0000-0000-00004C9E0000}"/>
    <cellStyle name="40% - Accent5 9" xfId="41996" hidden="1" xr:uid="{00000000-0005-0000-0000-00004D9E0000}"/>
    <cellStyle name="40% - Accent5 9" xfId="42074" hidden="1" xr:uid="{00000000-0005-0000-0000-00004E9E0000}"/>
    <cellStyle name="40% - Accent5 9" xfId="42659" hidden="1" xr:uid="{00000000-0005-0000-0000-00004F9E0000}"/>
    <cellStyle name="40% - Accent5 9" xfId="42735" hidden="1" xr:uid="{00000000-0005-0000-0000-0000509E0000}"/>
    <cellStyle name="40% - Accent5 9" xfId="42814" hidden="1" xr:uid="{00000000-0005-0000-0000-0000519E0000}"/>
    <cellStyle name="40% - Accent5 9" xfId="43061" hidden="1" xr:uid="{00000000-0005-0000-0000-0000529E0000}"/>
    <cellStyle name="40% - Accent5 9" xfId="42587" hidden="1" xr:uid="{00000000-0005-0000-0000-0000539E0000}"/>
    <cellStyle name="40% - Accent5 9" xfId="42552" hidden="1" xr:uid="{00000000-0005-0000-0000-0000549E0000}"/>
    <cellStyle name="40% - Accent5 9" xfId="43254" hidden="1" xr:uid="{00000000-0005-0000-0000-0000559E0000}"/>
    <cellStyle name="40% - Accent5 9" xfId="43330" hidden="1" xr:uid="{00000000-0005-0000-0000-0000569E0000}"/>
    <cellStyle name="40% - Accent5 9" xfId="43408" hidden="1" xr:uid="{00000000-0005-0000-0000-0000579E0000}"/>
    <cellStyle name="40% - Accent5 9" xfId="43625" hidden="1" xr:uid="{00000000-0005-0000-0000-0000589E0000}"/>
    <cellStyle name="40% - Accent5 9" xfId="42356" hidden="1" xr:uid="{00000000-0005-0000-0000-0000599E0000}"/>
    <cellStyle name="40% - Accent5 9" xfId="42381" hidden="1" xr:uid="{00000000-0005-0000-0000-00005A9E0000}"/>
    <cellStyle name="40% - Accent5 9" xfId="43786" hidden="1" xr:uid="{00000000-0005-0000-0000-00005B9E0000}"/>
    <cellStyle name="40% - Accent5 9" xfId="43862" hidden="1" xr:uid="{00000000-0005-0000-0000-00005C9E0000}"/>
    <cellStyle name="40% - Accent5 9" xfId="43940" hidden="1" xr:uid="{00000000-0005-0000-0000-00005D9E0000}"/>
    <cellStyle name="40% - Accent5 9" xfId="44123" hidden="1" xr:uid="{00000000-0005-0000-0000-00005E9E0000}"/>
    <cellStyle name="40% - Accent5 9" xfId="44199" hidden="1" xr:uid="{00000000-0005-0000-0000-00005F9E0000}"/>
    <cellStyle name="40% - Accent5 9" xfId="44277" hidden="1" xr:uid="{00000000-0005-0000-0000-0000609E0000}"/>
    <cellStyle name="40% - Accent5 9" xfId="44460" hidden="1" xr:uid="{00000000-0005-0000-0000-0000619E0000}"/>
    <cellStyle name="40% - Accent5 9" xfId="44536" hidden="1" xr:uid="{00000000-0005-0000-0000-0000629E0000}"/>
    <cellStyle name="40% - Accent5 9" xfId="38964" hidden="1" xr:uid="{00000000-0005-0000-0000-0000639E0000}"/>
    <cellStyle name="40% - Accent5 9" xfId="38890" hidden="1" xr:uid="{00000000-0005-0000-0000-0000649E0000}"/>
    <cellStyle name="40% - Accent5 9" xfId="38811" hidden="1" xr:uid="{00000000-0005-0000-0000-0000659E0000}"/>
    <cellStyle name="40% - Accent5 9" xfId="38727" hidden="1" xr:uid="{00000000-0005-0000-0000-0000669E0000}"/>
    <cellStyle name="40% - Accent5 9" xfId="31560" hidden="1" xr:uid="{00000000-0005-0000-0000-0000679E0000}"/>
    <cellStyle name="40% - Accent5 9" xfId="31368" hidden="1" xr:uid="{00000000-0005-0000-0000-0000689E0000}"/>
    <cellStyle name="40% - Accent5 9" xfId="31130" hidden="1" xr:uid="{00000000-0005-0000-0000-0000699E0000}"/>
    <cellStyle name="40% - Accent5 9" xfId="30046" hidden="1" xr:uid="{00000000-0005-0000-0000-00006A9E0000}"/>
    <cellStyle name="40% - Accent5 9" xfId="31704" hidden="1" xr:uid="{00000000-0005-0000-0000-00006B9E0000}"/>
    <cellStyle name="40% - Accent5 9" xfId="31745" hidden="1" xr:uid="{00000000-0005-0000-0000-00006C9E0000}"/>
    <cellStyle name="40% - Accent5 9" xfId="29426" hidden="1" xr:uid="{00000000-0005-0000-0000-00006D9E0000}"/>
    <cellStyle name="40% - Accent5 9" xfId="29241" hidden="1" xr:uid="{00000000-0005-0000-0000-00006E9E0000}"/>
    <cellStyle name="40% - Accent5 9" xfId="29147" hidden="1" xr:uid="{00000000-0005-0000-0000-00006F9E0000}"/>
    <cellStyle name="40% - Accent5 9" xfId="28141" hidden="1" xr:uid="{00000000-0005-0000-0000-0000709E0000}"/>
    <cellStyle name="40% - Accent5 9" xfId="32289" hidden="1" xr:uid="{00000000-0005-0000-0000-0000719E0000}"/>
    <cellStyle name="40% - Accent5 9" xfId="32260" hidden="1" xr:uid="{00000000-0005-0000-0000-0000729E0000}"/>
    <cellStyle name="40% - Accent5 9" xfId="27641" hidden="1" xr:uid="{00000000-0005-0000-0000-0000739E0000}"/>
    <cellStyle name="40% - Accent5 9" xfId="27540" hidden="1" xr:uid="{00000000-0005-0000-0000-0000749E0000}"/>
    <cellStyle name="40% - Accent5 9" xfId="27388" hidden="1" xr:uid="{00000000-0005-0000-0000-0000759E0000}"/>
    <cellStyle name="40% - Accent5 9" xfId="26387" hidden="1" xr:uid="{00000000-0005-0000-0000-0000769E0000}"/>
    <cellStyle name="40% - Accent5 9" xfId="26295" hidden="1" xr:uid="{00000000-0005-0000-0000-0000779E0000}"/>
    <cellStyle name="40% - Accent5 9" xfId="26093" hidden="1" xr:uid="{00000000-0005-0000-0000-0000789E0000}"/>
    <cellStyle name="40% - Accent5 9" xfId="44598" hidden="1" xr:uid="{00000000-0005-0000-0000-0000799E0000}"/>
    <cellStyle name="40% - Accent5 9" xfId="44674" hidden="1" xr:uid="{00000000-0005-0000-0000-00007A9E0000}"/>
    <cellStyle name="40% - Accent5 9" xfId="44776" hidden="1" xr:uid="{00000000-0005-0000-0000-00007B9E0000}"/>
    <cellStyle name="40% - Accent5 9" xfId="44850" hidden="1" xr:uid="{00000000-0005-0000-0000-00007C9E0000}"/>
    <cellStyle name="40% - Accent5 9" xfId="44926" hidden="1" xr:uid="{00000000-0005-0000-0000-00007D9E0000}"/>
    <cellStyle name="40% - Accent5 9" xfId="45004" hidden="1" xr:uid="{00000000-0005-0000-0000-00007E9E0000}"/>
    <cellStyle name="40% - Accent5 9" xfId="45589" hidden="1" xr:uid="{00000000-0005-0000-0000-00007F9E0000}"/>
    <cellStyle name="40% - Accent5 9" xfId="45665" hidden="1" xr:uid="{00000000-0005-0000-0000-0000809E0000}"/>
    <cellStyle name="40% - Accent5 9" xfId="45744" hidden="1" xr:uid="{00000000-0005-0000-0000-0000819E0000}"/>
    <cellStyle name="40% - Accent5 9" xfId="45991" hidden="1" xr:uid="{00000000-0005-0000-0000-0000829E0000}"/>
    <cellStyle name="40% - Accent5 9" xfId="45517" hidden="1" xr:uid="{00000000-0005-0000-0000-0000839E0000}"/>
    <cellStyle name="40% - Accent5 9" xfId="45482" hidden="1" xr:uid="{00000000-0005-0000-0000-0000849E0000}"/>
    <cellStyle name="40% - Accent5 9" xfId="46184" hidden="1" xr:uid="{00000000-0005-0000-0000-0000859E0000}"/>
    <cellStyle name="40% - Accent5 9" xfId="46260" hidden="1" xr:uid="{00000000-0005-0000-0000-0000869E0000}"/>
    <cellStyle name="40% - Accent5 9" xfId="46338" hidden="1" xr:uid="{00000000-0005-0000-0000-0000879E0000}"/>
    <cellStyle name="40% - Accent5 9" xfId="46555" hidden="1" xr:uid="{00000000-0005-0000-0000-0000889E0000}"/>
    <cellStyle name="40% - Accent5 9" xfId="45286" hidden="1" xr:uid="{00000000-0005-0000-0000-0000899E0000}"/>
    <cellStyle name="40% - Accent5 9" xfId="45311" hidden="1" xr:uid="{00000000-0005-0000-0000-00008A9E0000}"/>
    <cellStyle name="40% - Accent5 9" xfId="46716" hidden="1" xr:uid="{00000000-0005-0000-0000-00008B9E0000}"/>
    <cellStyle name="40% - Accent5 9" xfId="46792" hidden="1" xr:uid="{00000000-0005-0000-0000-00008C9E0000}"/>
    <cellStyle name="40% - Accent5 9" xfId="46870" hidden="1" xr:uid="{00000000-0005-0000-0000-00008D9E0000}"/>
    <cellStyle name="40% - Accent5 9" xfId="47053" hidden="1" xr:uid="{00000000-0005-0000-0000-00008E9E0000}"/>
    <cellStyle name="40% - Accent5 9" xfId="47129" hidden="1" xr:uid="{00000000-0005-0000-0000-00008F9E0000}"/>
    <cellStyle name="40% - Accent5 9" xfId="47207" hidden="1" xr:uid="{00000000-0005-0000-0000-0000909E0000}"/>
    <cellStyle name="40% - Accent5 9" xfId="47390" hidden="1" xr:uid="{00000000-0005-0000-0000-0000919E0000}"/>
    <cellStyle name="40% - Accent5 9" xfId="47466" hidden="1" xr:uid="{00000000-0005-0000-0000-0000929E0000}"/>
    <cellStyle name="40% - Accent5 9" xfId="47568" hidden="1" xr:uid="{00000000-0005-0000-0000-0000939E0000}"/>
    <cellStyle name="40% - Accent5 9" xfId="47642" hidden="1" xr:uid="{00000000-0005-0000-0000-0000949E0000}"/>
    <cellStyle name="40% - Accent5 9" xfId="47718" hidden="1" xr:uid="{00000000-0005-0000-0000-0000959E0000}"/>
    <cellStyle name="40% - Accent5 9" xfId="47796" hidden="1" xr:uid="{00000000-0005-0000-0000-0000969E0000}"/>
    <cellStyle name="40% - Accent5 9" xfId="48381" hidden="1" xr:uid="{00000000-0005-0000-0000-0000979E0000}"/>
    <cellStyle name="40% - Accent5 9" xfId="48457" hidden="1" xr:uid="{00000000-0005-0000-0000-0000989E0000}"/>
    <cellStyle name="40% - Accent5 9" xfId="48536" hidden="1" xr:uid="{00000000-0005-0000-0000-0000999E0000}"/>
    <cellStyle name="40% - Accent5 9" xfId="48783" hidden="1" xr:uid="{00000000-0005-0000-0000-00009A9E0000}"/>
    <cellStyle name="40% - Accent5 9" xfId="48309" hidden="1" xr:uid="{00000000-0005-0000-0000-00009B9E0000}"/>
    <cellStyle name="40% - Accent5 9" xfId="48274" hidden="1" xr:uid="{00000000-0005-0000-0000-00009C9E0000}"/>
    <cellStyle name="40% - Accent5 9" xfId="48976" hidden="1" xr:uid="{00000000-0005-0000-0000-00009D9E0000}"/>
    <cellStyle name="40% - Accent5 9" xfId="49052" hidden="1" xr:uid="{00000000-0005-0000-0000-00009E9E0000}"/>
    <cellStyle name="40% - Accent5 9" xfId="49130" hidden="1" xr:uid="{00000000-0005-0000-0000-00009F9E0000}"/>
    <cellStyle name="40% - Accent5 9" xfId="49347" hidden="1" xr:uid="{00000000-0005-0000-0000-0000A09E0000}"/>
    <cellStyle name="40% - Accent5 9" xfId="48078" hidden="1" xr:uid="{00000000-0005-0000-0000-0000A19E0000}"/>
    <cellStyle name="40% - Accent5 9" xfId="48103" hidden="1" xr:uid="{00000000-0005-0000-0000-0000A29E0000}"/>
    <cellStyle name="40% - Accent5 9" xfId="49508" hidden="1" xr:uid="{00000000-0005-0000-0000-0000A39E0000}"/>
    <cellStyle name="40% - Accent5 9" xfId="49584" hidden="1" xr:uid="{00000000-0005-0000-0000-0000A49E0000}"/>
    <cellStyle name="40% - Accent5 9" xfId="49662" hidden="1" xr:uid="{00000000-0005-0000-0000-0000A59E0000}"/>
    <cellStyle name="40% - Accent5 9" xfId="49845" hidden="1" xr:uid="{00000000-0005-0000-0000-0000A69E0000}"/>
    <cellStyle name="40% - Accent5 9" xfId="49921" hidden="1" xr:uid="{00000000-0005-0000-0000-0000A79E0000}"/>
    <cellStyle name="40% - Accent5 9" xfId="49999" hidden="1" xr:uid="{00000000-0005-0000-0000-0000A89E0000}"/>
    <cellStyle name="40% - Accent5 9" xfId="50182" hidden="1" xr:uid="{00000000-0005-0000-0000-0000A99E0000}"/>
    <cellStyle name="40% - Accent5 9" xfId="50258" hidden="1" xr:uid="{00000000-0005-0000-0000-0000AA9E0000}"/>
    <cellStyle name="40% - Accent6" xfId="57" builtinId="51" hidden="1"/>
    <cellStyle name="40% - Accent6 10" xfId="130" hidden="1" xr:uid="{00000000-0005-0000-0000-0000AC9E0000}"/>
    <cellStyle name="40% - Accent6 10" xfId="208" hidden="1" xr:uid="{00000000-0005-0000-0000-0000AD9E0000}"/>
    <cellStyle name="40% - Accent6 10" xfId="299" hidden="1" xr:uid="{00000000-0005-0000-0000-0000AE9E0000}"/>
    <cellStyle name="40% - Accent6 10" xfId="565" hidden="1" xr:uid="{00000000-0005-0000-0000-0000AF9E0000}"/>
    <cellStyle name="40% - Accent6 10" xfId="1926" hidden="1" xr:uid="{00000000-0005-0000-0000-0000B09E0000}"/>
    <cellStyle name="40% - Accent6 10" xfId="2074" hidden="1" xr:uid="{00000000-0005-0000-0000-0000B19E0000}"/>
    <cellStyle name="40% - Accent6 10" xfId="2255" hidden="1" xr:uid="{00000000-0005-0000-0000-0000B29E0000}"/>
    <cellStyle name="40% - Accent6 10" xfId="2979" hidden="1" xr:uid="{00000000-0005-0000-0000-0000B39E0000}"/>
    <cellStyle name="40% - Accent6 10" xfId="1307" hidden="1" xr:uid="{00000000-0005-0000-0000-0000B49E0000}"/>
    <cellStyle name="40% - Accent6 10" xfId="1731" hidden="1" xr:uid="{00000000-0005-0000-0000-0000B59E0000}"/>
    <cellStyle name="40% - Accent6 10" xfId="3473" hidden="1" xr:uid="{00000000-0005-0000-0000-0000B69E0000}"/>
    <cellStyle name="40% - Accent6 10" xfId="3614" hidden="1" xr:uid="{00000000-0005-0000-0000-0000B79E0000}"/>
    <cellStyle name="40% - Accent6 10" xfId="3774" hidden="1" xr:uid="{00000000-0005-0000-0000-0000B89E0000}"/>
    <cellStyle name="40% - Accent6 10" xfId="4619" hidden="1" xr:uid="{00000000-0005-0000-0000-0000B99E0000}"/>
    <cellStyle name="40% - Accent6 10" xfId="2538" hidden="1" xr:uid="{00000000-0005-0000-0000-0000BA9E0000}"/>
    <cellStyle name="40% - Accent6 10" xfId="3147" hidden="1" xr:uid="{00000000-0005-0000-0000-0000BB9E0000}"/>
    <cellStyle name="40% - Accent6 10" xfId="4982" hidden="1" xr:uid="{00000000-0005-0000-0000-0000BC9E0000}"/>
    <cellStyle name="40% - Accent6 10" xfId="5081" hidden="1" xr:uid="{00000000-0005-0000-0000-0000BD9E0000}"/>
    <cellStyle name="40% - Accent6 10" xfId="5275" hidden="1" xr:uid="{00000000-0005-0000-0000-0000BE9E0000}"/>
    <cellStyle name="40% - Accent6 10" xfId="5977" hidden="1" xr:uid="{00000000-0005-0000-0000-0000BF9E0000}"/>
    <cellStyle name="40% - Accent6 10" xfId="6122" hidden="1" xr:uid="{00000000-0005-0000-0000-0000C09E0000}"/>
    <cellStyle name="40% - Accent6 10" xfId="6301" hidden="1" xr:uid="{00000000-0005-0000-0000-0000C19E0000}"/>
    <cellStyle name="40% - Accent6 10" xfId="6989" hidden="1" xr:uid="{00000000-0005-0000-0000-0000C29E0000}"/>
    <cellStyle name="40% - Accent6 10" xfId="7101" hidden="1" xr:uid="{00000000-0005-0000-0000-0000C39E0000}"/>
    <cellStyle name="40% - Accent6 10" xfId="7786" hidden="1" xr:uid="{00000000-0005-0000-0000-0000C49E0000}"/>
    <cellStyle name="40% - Accent6 10" xfId="7860" hidden="1" xr:uid="{00000000-0005-0000-0000-0000C59E0000}"/>
    <cellStyle name="40% - Accent6 10" xfId="7936" hidden="1" xr:uid="{00000000-0005-0000-0000-0000C69E0000}"/>
    <cellStyle name="40% - Accent6 10" xfId="8014" hidden="1" xr:uid="{00000000-0005-0000-0000-0000C79E0000}"/>
    <cellStyle name="40% - Accent6 10" xfId="8599" hidden="1" xr:uid="{00000000-0005-0000-0000-0000C89E0000}"/>
    <cellStyle name="40% - Accent6 10" xfId="8675" hidden="1" xr:uid="{00000000-0005-0000-0000-0000C99E0000}"/>
    <cellStyle name="40% - Accent6 10" xfId="8754" hidden="1" xr:uid="{00000000-0005-0000-0000-0000CA9E0000}"/>
    <cellStyle name="40% - Accent6 10" xfId="9009" hidden="1" xr:uid="{00000000-0005-0000-0000-0000CB9E0000}"/>
    <cellStyle name="40% - Accent6 10" xfId="8288" hidden="1" xr:uid="{00000000-0005-0000-0000-0000CC9E0000}"/>
    <cellStyle name="40% - Accent6 10" xfId="8487" hidden="1" xr:uid="{00000000-0005-0000-0000-0000CD9E0000}"/>
    <cellStyle name="40% - Accent6 10" xfId="9194" hidden="1" xr:uid="{00000000-0005-0000-0000-0000CE9E0000}"/>
    <cellStyle name="40% - Accent6 10" xfId="9270" hidden="1" xr:uid="{00000000-0005-0000-0000-0000CF9E0000}"/>
    <cellStyle name="40% - Accent6 10" xfId="9348" hidden="1" xr:uid="{00000000-0005-0000-0000-0000D09E0000}"/>
    <cellStyle name="40% - Accent6 10" xfId="9567" hidden="1" xr:uid="{00000000-0005-0000-0000-0000D19E0000}"/>
    <cellStyle name="40% - Accent6 10" xfId="8846" hidden="1" xr:uid="{00000000-0005-0000-0000-0000D29E0000}"/>
    <cellStyle name="40% - Accent6 10" xfId="9046" hidden="1" xr:uid="{00000000-0005-0000-0000-0000D39E0000}"/>
    <cellStyle name="40% - Accent6 10" xfId="9726" hidden="1" xr:uid="{00000000-0005-0000-0000-0000D49E0000}"/>
    <cellStyle name="40% - Accent6 10" xfId="9802" hidden="1" xr:uid="{00000000-0005-0000-0000-0000D59E0000}"/>
    <cellStyle name="40% - Accent6 10" xfId="9880" hidden="1" xr:uid="{00000000-0005-0000-0000-0000D69E0000}"/>
    <cellStyle name="40% - Accent6 10" xfId="10063" hidden="1" xr:uid="{00000000-0005-0000-0000-0000D79E0000}"/>
    <cellStyle name="40% - Accent6 10" xfId="10139" hidden="1" xr:uid="{00000000-0005-0000-0000-0000D89E0000}"/>
    <cellStyle name="40% - Accent6 10" xfId="10217" hidden="1" xr:uid="{00000000-0005-0000-0000-0000D99E0000}"/>
    <cellStyle name="40% - Accent6 10" xfId="10400" hidden="1" xr:uid="{00000000-0005-0000-0000-0000DA9E0000}"/>
    <cellStyle name="40% - Accent6 10" xfId="10476" hidden="1" xr:uid="{00000000-0005-0000-0000-0000DB9E0000}"/>
    <cellStyle name="40% - Accent6 10" xfId="10578" hidden="1" xr:uid="{00000000-0005-0000-0000-0000DC9E0000}"/>
    <cellStyle name="40% - Accent6 10" xfId="10652" hidden="1" xr:uid="{00000000-0005-0000-0000-0000DD9E0000}"/>
    <cellStyle name="40% - Accent6 10" xfId="10728" hidden="1" xr:uid="{00000000-0005-0000-0000-0000DE9E0000}"/>
    <cellStyle name="40% - Accent6 10" xfId="10806" hidden="1" xr:uid="{00000000-0005-0000-0000-0000DF9E0000}"/>
    <cellStyle name="40% - Accent6 10" xfId="11391" hidden="1" xr:uid="{00000000-0005-0000-0000-0000E09E0000}"/>
    <cellStyle name="40% - Accent6 10" xfId="11467" hidden="1" xr:uid="{00000000-0005-0000-0000-0000E19E0000}"/>
    <cellStyle name="40% - Accent6 10" xfId="11546" hidden="1" xr:uid="{00000000-0005-0000-0000-0000E29E0000}"/>
    <cellStyle name="40% - Accent6 10" xfId="11801" hidden="1" xr:uid="{00000000-0005-0000-0000-0000E39E0000}"/>
    <cellStyle name="40% - Accent6 10" xfId="11080" hidden="1" xr:uid="{00000000-0005-0000-0000-0000E49E0000}"/>
    <cellStyle name="40% - Accent6 10" xfId="11279" hidden="1" xr:uid="{00000000-0005-0000-0000-0000E59E0000}"/>
    <cellStyle name="40% - Accent6 10" xfId="11986" hidden="1" xr:uid="{00000000-0005-0000-0000-0000E69E0000}"/>
    <cellStyle name="40% - Accent6 10" xfId="12062" hidden="1" xr:uid="{00000000-0005-0000-0000-0000E79E0000}"/>
    <cellStyle name="40% - Accent6 10" xfId="12140" hidden="1" xr:uid="{00000000-0005-0000-0000-0000E89E0000}"/>
    <cellStyle name="40% - Accent6 10" xfId="12359" hidden="1" xr:uid="{00000000-0005-0000-0000-0000E99E0000}"/>
    <cellStyle name="40% - Accent6 10" xfId="11638" hidden="1" xr:uid="{00000000-0005-0000-0000-0000EA9E0000}"/>
    <cellStyle name="40% - Accent6 10" xfId="11838" hidden="1" xr:uid="{00000000-0005-0000-0000-0000EB9E0000}"/>
    <cellStyle name="40% - Accent6 10" xfId="12518" hidden="1" xr:uid="{00000000-0005-0000-0000-0000EC9E0000}"/>
    <cellStyle name="40% - Accent6 10" xfId="12594" hidden="1" xr:uid="{00000000-0005-0000-0000-0000ED9E0000}"/>
    <cellStyle name="40% - Accent6 10" xfId="12672" hidden="1" xr:uid="{00000000-0005-0000-0000-0000EE9E0000}"/>
    <cellStyle name="40% - Accent6 10" xfId="12855" hidden="1" xr:uid="{00000000-0005-0000-0000-0000EF9E0000}"/>
    <cellStyle name="40% - Accent6 10" xfId="12931" hidden="1" xr:uid="{00000000-0005-0000-0000-0000F09E0000}"/>
    <cellStyle name="40% - Accent6 10" xfId="13009" hidden="1" xr:uid="{00000000-0005-0000-0000-0000F19E0000}"/>
    <cellStyle name="40% - Accent6 10" xfId="13192" hidden="1" xr:uid="{00000000-0005-0000-0000-0000F29E0000}"/>
    <cellStyle name="40% - Accent6 10" xfId="13268" hidden="1" xr:uid="{00000000-0005-0000-0000-0000F39E0000}"/>
    <cellStyle name="40% - Accent6 10" xfId="7561" hidden="1" xr:uid="{00000000-0005-0000-0000-0000F49E0000}"/>
    <cellStyle name="40% - Accent6 10" xfId="7487" hidden="1" xr:uid="{00000000-0005-0000-0000-0000F59E0000}"/>
    <cellStyle name="40% - Accent6 10" xfId="7407" hidden="1" xr:uid="{00000000-0005-0000-0000-0000F69E0000}"/>
    <cellStyle name="40% - Accent6 10" xfId="7324" hidden="1" xr:uid="{00000000-0005-0000-0000-0000F79E0000}"/>
    <cellStyle name="40% - Accent6 10" xfId="5551" hidden="1" xr:uid="{00000000-0005-0000-0000-0000F89E0000}"/>
    <cellStyle name="40% - Accent6 10" xfId="5466" hidden="1" xr:uid="{00000000-0005-0000-0000-0000F99E0000}"/>
    <cellStyle name="40% - Accent6 10" xfId="5374" hidden="1" xr:uid="{00000000-0005-0000-0000-0000FA9E0000}"/>
    <cellStyle name="40% - Accent6 10" xfId="4469" hidden="1" xr:uid="{00000000-0005-0000-0000-0000FB9E0000}"/>
    <cellStyle name="40% - Accent6 10" xfId="6501" hidden="1" xr:uid="{00000000-0005-0000-0000-0000FC9E0000}"/>
    <cellStyle name="40% - Accent6 10" xfId="5814" hidden="1" xr:uid="{00000000-0005-0000-0000-0000FD9E0000}"/>
    <cellStyle name="40% - Accent6 10" xfId="3872" hidden="1" xr:uid="{00000000-0005-0000-0000-0000FE9E0000}"/>
    <cellStyle name="40% - Accent6 10" xfId="3706" hidden="1" xr:uid="{00000000-0005-0000-0000-0000FF9E0000}"/>
    <cellStyle name="40% - Accent6 10" xfId="3531" hidden="1" xr:uid="{00000000-0005-0000-0000-0000009F0000}"/>
    <cellStyle name="40% - Accent6 10" xfId="2909" hidden="1" xr:uid="{00000000-0005-0000-0000-0000019F0000}"/>
    <cellStyle name="40% - Accent6 10" xfId="5016" hidden="1" xr:uid="{00000000-0005-0000-0000-0000029F0000}"/>
    <cellStyle name="40% - Accent6 10" xfId="4314" hidden="1" xr:uid="{00000000-0005-0000-0000-0000039F0000}"/>
    <cellStyle name="40% - Accent6 10" xfId="2224" hidden="1" xr:uid="{00000000-0005-0000-0000-0000049F0000}"/>
    <cellStyle name="40% - Accent6 10" xfId="2015" hidden="1" xr:uid="{00000000-0005-0000-0000-0000059F0000}"/>
    <cellStyle name="40% - Accent6 10" xfId="1845" hidden="1" xr:uid="{00000000-0005-0000-0000-0000069F0000}"/>
    <cellStyle name="40% - Accent6 10" xfId="1141" hidden="1" xr:uid="{00000000-0005-0000-0000-0000079F0000}"/>
    <cellStyle name="40% - Accent6 10" xfId="1012" hidden="1" xr:uid="{00000000-0005-0000-0000-0000089F0000}"/>
    <cellStyle name="40% - Accent6 10" xfId="783" hidden="1" xr:uid="{00000000-0005-0000-0000-0000099F0000}"/>
    <cellStyle name="40% - Accent6 10" xfId="13337" hidden="1" xr:uid="{00000000-0005-0000-0000-00000A9F0000}"/>
    <cellStyle name="40% - Accent6 10" xfId="13416" hidden="1" xr:uid="{00000000-0005-0000-0000-00000B9F0000}"/>
    <cellStyle name="40% - Accent6 10" xfId="13941" hidden="1" xr:uid="{00000000-0005-0000-0000-00000C9F0000}"/>
    <cellStyle name="40% - Accent6 10" xfId="14015" hidden="1" xr:uid="{00000000-0005-0000-0000-00000D9F0000}"/>
    <cellStyle name="40% - Accent6 10" xfId="14091" hidden="1" xr:uid="{00000000-0005-0000-0000-00000E9F0000}"/>
    <cellStyle name="40% - Accent6 10" xfId="14169" hidden="1" xr:uid="{00000000-0005-0000-0000-00000F9F0000}"/>
    <cellStyle name="40% - Accent6 10" xfId="14754" hidden="1" xr:uid="{00000000-0005-0000-0000-0000109F0000}"/>
    <cellStyle name="40% - Accent6 10" xfId="14830" hidden="1" xr:uid="{00000000-0005-0000-0000-0000119F0000}"/>
    <cellStyle name="40% - Accent6 10" xfId="14909" hidden="1" xr:uid="{00000000-0005-0000-0000-0000129F0000}"/>
    <cellStyle name="40% - Accent6 10" xfId="15164" hidden="1" xr:uid="{00000000-0005-0000-0000-0000139F0000}"/>
    <cellStyle name="40% - Accent6 10" xfId="14443" hidden="1" xr:uid="{00000000-0005-0000-0000-0000149F0000}"/>
    <cellStyle name="40% - Accent6 10" xfId="14642" hidden="1" xr:uid="{00000000-0005-0000-0000-0000159F0000}"/>
    <cellStyle name="40% - Accent6 10" xfId="15349" hidden="1" xr:uid="{00000000-0005-0000-0000-0000169F0000}"/>
    <cellStyle name="40% - Accent6 10" xfId="15425" hidden="1" xr:uid="{00000000-0005-0000-0000-0000179F0000}"/>
    <cellStyle name="40% - Accent6 10" xfId="15503" hidden="1" xr:uid="{00000000-0005-0000-0000-0000189F0000}"/>
    <cellStyle name="40% - Accent6 10" xfId="15722" hidden="1" xr:uid="{00000000-0005-0000-0000-0000199F0000}"/>
    <cellStyle name="40% - Accent6 10" xfId="15001" hidden="1" xr:uid="{00000000-0005-0000-0000-00001A9F0000}"/>
    <cellStyle name="40% - Accent6 10" xfId="15201" hidden="1" xr:uid="{00000000-0005-0000-0000-00001B9F0000}"/>
    <cellStyle name="40% - Accent6 10" xfId="15881" hidden="1" xr:uid="{00000000-0005-0000-0000-00001C9F0000}"/>
    <cellStyle name="40% - Accent6 10" xfId="15957" hidden="1" xr:uid="{00000000-0005-0000-0000-00001D9F0000}"/>
    <cellStyle name="40% - Accent6 10" xfId="16035" hidden="1" xr:uid="{00000000-0005-0000-0000-00001E9F0000}"/>
    <cellStyle name="40% - Accent6 10" xfId="16218" hidden="1" xr:uid="{00000000-0005-0000-0000-00001F9F0000}"/>
    <cellStyle name="40% - Accent6 10" xfId="16294" hidden="1" xr:uid="{00000000-0005-0000-0000-0000209F0000}"/>
    <cellStyle name="40% - Accent6 10" xfId="16372" hidden="1" xr:uid="{00000000-0005-0000-0000-0000219F0000}"/>
    <cellStyle name="40% - Accent6 10" xfId="16555" hidden="1" xr:uid="{00000000-0005-0000-0000-0000229F0000}"/>
    <cellStyle name="40% - Accent6 10" xfId="16631" hidden="1" xr:uid="{00000000-0005-0000-0000-0000239F0000}"/>
    <cellStyle name="40% - Accent6 10" xfId="16733" hidden="1" xr:uid="{00000000-0005-0000-0000-0000249F0000}"/>
    <cellStyle name="40% - Accent6 10" xfId="16807" hidden="1" xr:uid="{00000000-0005-0000-0000-0000259F0000}"/>
    <cellStyle name="40% - Accent6 10" xfId="16883" hidden="1" xr:uid="{00000000-0005-0000-0000-0000269F0000}"/>
    <cellStyle name="40% - Accent6 10" xfId="16961" hidden="1" xr:uid="{00000000-0005-0000-0000-0000279F0000}"/>
    <cellStyle name="40% - Accent6 10" xfId="17546" hidden="1" xr:uid="{00000000-0005-0000-0000-0000289F0000}"/>
    <cellStyle name="40% - Accent6 10" xfId="17622" hidden="1" xr:uid="{00000000-0005-0000-0000-0000299F0000}"/>
    <cellStyle name="40% - Accent6 10" xfId="17701" hidden="1" xr:uid="{00000000-0005-0000-0000-00002A9F0000}"/>
    <cellStyle name="40% - Accent6 10" xfId="17956" hidden="1" xr:uid="{00000000-0005-0000-0000-00002B9F0000}"/>
    <cellStyle name="40% - Accent6 10" xfId="17235" hidden="1" xr:uid="{00000000-0005-0000-0000-00002C9F0000}"/>
    <cellStyle name="40% - Accent6 10" xfId="17434" hidden="1" xr:uid="{00000000-0005-0000-0000-00002D9F0000}"/>
    <cellStyle name="40% - Accent6 10" xfId="18141" hidden="1" xr:uid="{00000000-0005-0000-0000-00002E9F0000}"/>
    <cellStyle name="40% - Accent6 10" xfId="18217" hidden="1" xr:uid="{00000000-0005-0000-0000-00002F9F0000}"/>
    <cellStyle name="40% - Accent6 10" xfId="18295" hidden="1" xr:uid="{00000000-0005-0000-0000-0000309F0000}"/>
    <cellStyle name="40% - Accent6 10" xfId="18514" hidden="1" xr:uid="{00000000-0005-0000-0000-0000319F0000}"/>
    <cellStyle name="40% - Accent6 10" xfId="17793" hidden="1" xr:uid="{00000000-0005-0000-0000-0000329F0000}"/>
    <cellStyle name="40% - Accent6 10" xfId="17993" hidden="1" xr:uid="{00000000-0005-0000-0000-0000339F0000}"/>
    <cellStyle name="40% - Accent6 10" xfId="18673" hidden="1" xr:uid="{00000000-0005-0000-0000-0000349F0000}"/>
    <cellStyle name="40% - Accent6 10" xfId="18749" hidden="1" xr:uid="{00000000-0005-0000-0000-0000359F0000}"/>
    <cellStyle name="40% - Accent6 10" xfId="18827" hidden="1" xr:uid="{00000000-0005-0000-0000-0000369F0000}"/>
    <cellStyle name="40% - Accent6 10" xfId="19010" hidden="1" xr:uid="{00000000-0005-0000-0000-0000379F0000}"/>
    <cellStyle name="40% - Accent6 10" xfId="19086" hidden="1" xr:uid="{00000000-0005-0000-0000-0000389F0000}"/>
    <cellStyle name="40% - Accent6 10" xfId="19164" hidden="1" xr:uid="{00000000-0005-0000-0000-0000399F0000}"/>
    <cellStyle name="40% - Accent6 10" xfId="19347" hidden="1" xr:uid="{00000000-0005-0000-0000-00003A9F0000}"/>
    <cellStyle name="40% - Accent6 10" xfId="19423" hidden="1" xr:uid="{00000000-0005-0000-0000-00003B9F0000}"/>
    <cellStyle name="40% - Accent6 10" xfId="13821" hidden="1" xr:uid="{00000000-0005-0000-0000-00003C9F0000}"/>
    <cellStyle name="40% - Accent6 10" xfId="13747" hidden="1" xr:uid="{00000000-0005-0000-0000-00003D9F0000}"/>
    <cellStyle name="40% - Accent6 10" xfId="13667" hidden="1" xr:uid="{00000000-0005-0000-0000-00003E9F0000}"/>
    <cellStyle name="40% - Accent6 10" xfId="13584" hidden="1" xr:uid="{00000000-0005-0000-0000-00003F9F0000}"/>
    <cellStyle name="40% - Accent6 10" xfId="6412" hidden="1" xr:uid="{00000000-0005-0000-0000-0000409F0000}"/>
    <cellStyle name="40% - Accent6 10" xfId="6214" hidden="1" xr:uid="{00000000-0005-0000-0000-0000419F0000}"/>
    <cellStyle name="40% - Accent6 10" xfId="5955" hidden="1" xr:uid="{00000000-0005-0000-0000-0000429F0000}"/>
    <cellStyle name="40% - Accent6 10" xfId="4891" hidden="1" xr:uid="{00000000-0005-0000-0000-0000439F0000}"/>
    <cellStyle name="40% - Accent6 10" xfId="7152" hidden="1" xr:uid="{00000000-0005-0000-0000-0000449F0000}"/>
    <cellStyle name="40% - Accent6 10" xfId="6606" hidden="1" xr:uid="{00000000-0005-0000-0000-0000459F0000}"/>
    <cellStyle name="40% - Accent6 10" xfId="4281" hidden="1" xr:uid="{00000000-0005-0000-0000-0000469F0000}"/>
    <cellStyle name="40% - Accent6 10" xfId="4095" hidden="1" xr:uid="{00000000-0005-0000-0000-0000479F0000}"/>
    <cellStyle name="40% - Accent6 10" xfId="4003" hidden="1" xr:uid="{00000000-0005-0000-0000-0000489F0000}"/>
    <cellStyle name="40% - Accent6 10" xfId="2984" hidden="1" xr:uid="{00000000-0005-0000-0000-0000499F0000}"/>
    <cellStyle name="40% - Accent6 10" xfId="5617" hidden="1" xr:uid="{00000000-0005-0000-0000-00004A9F0000}"/>
    <cellStyle name="40% - Accent6 10" xfId="4630" hidden="1" xr:uid="{00000000-0005-0000-0000-00004B9F0000}"/>
    <cellStyle name="40% - Accent6 10" xfId="2494" hidden="1" xr:uid="{00000000-0005-0000-0000-00004C9F0000}"/>
    <cellStyle name="40% - Accent6 10" xfId="2395" hidden="1" xr:uid="{00000000-0005-0000-0000-00004D9F0000}"/>
    <cellStyle name="40% - Accent6 10" xfId="2201" hidden="1" xr:uid="{00000000-0005-0000-0000-00004E9F0000}"/>
    <cellStyle name="40% - Accent6 10" xfId="1244" hidden="1" xr:uid="{00000000-0005-0000-0000-00004F9F0000}"/>
    <cellStyle name="40% - Accent6 10" xfId="1135" hidden="1" xr:uid="{00000000-0005-0000-0000-0000509F0000}"/>
    <cellStyle name="40% - Accent6 10" xfId="942" hidden="1" xr:uid="{00000000-0005-0000-0000-0000519F0000}"/>
    <cellStyle name="40% - Accent6 10" xfId="19485" hidden="1" xr:uid="{00000000-0005-0000-0000-0000529F0000}"/>
    <cellStyle name="40% - Accent6 10" xfId="19561" hidden="1" xr:uid="{00000000-0005-0000-0000-0000539F0000}"/>
    <cellStyle name="40% - Accent6 10" xfId="19663" hidden="1" xr:uid="{00000000-0005-0000-0000-0000549F0000}"/>
    <cellStyle name="40% - Accent6 10" xfId="19737" hidden="1" xr:uid="{00000000-0005-0000-0000-0000559F0000}"/>
    <cellStyle name="40% - Accent6 10" xfId="19813" hidden="1" xr:uid="{00000000-0005-0000-0000-0000569F0000}"/>
    <cellStyle name="40% - Accent6 10" xfId="19891" hidden="1" xr:uid="{00000000-0005-0000-0000-0000579F0000}"/>
    <cellStyle name="40% - Accent6 10" xfId="20476" hidden="1" xr:uid="{00000000-0005-0000-0000-0000589F0000}"/>
    <cellStyle name="40% - Accent6 10" xfId="20552" hidden="1" xr:uid="{00000000-0005-0000-0000-0000599F0000}"/>
    <cellStyle name="40% - Accent6 10" xfId="20631" hidden="1" xr:uid="{00000000-0005-0000-0000-00005A9F0000}"/>
    <cellStyle name="40% - Accent6 10" xfId="20886" hidden="1" xr:uid="{00000000-0005-0000-0000-00005B9F0000}"/>
    <cellStyle name="40% - Accent6 10" xfId="20165" hidden="1" xr:uid="{00000000-0005-0000-0000-00005C9F0000}"/>
    <cellStyle name="40% - Accent6 10" xfId="20364" hidden="1" xr:uid="{00000000-0005-0000-0000-00005D9F0000}"/>
    <cellStyle name="40% - Accent6 10" xfId="21071" hidden="1" xr:uid="{00000000-0005-0000-0000-00005E9F0000}"/>
    <cellStyle name="40% - Accent6 10" xfId="21147" hidden="1" xr:uid="{00000000-0005-0000-0000-00005F9F0000}"/>
    <cellStyle name="40% - Accent6 10" xfId="21225" hidden="1" xr:uid="{00000000-0005-0000-0000-0000609F0000}"/>
    <cellStyle name="40% - Accent6 10" xfId="21444" hidden="1" xr:uid="{00000000-0005-0000-0000-0000619F0000}"/>
    <cellStyle name="40% - Accent6 10" xfId="20723" hidden="1" xr:uid="{00000000-0005-0000-0000-0000629F0000}"/>
    <cellStyle name="40% - Accent6 10" xfId="20923" hidden="1" xr:uid="{00000000-0005-0000-0000-0000639F0000}"/>
    <cellStyle name="40% - Accent6 10" xfId="21603" hidden="1" xr:uid="{00000000-0005-0000-0000-0000649F0000}"/>
    <cellStyle name="40% - Accent6 10" xfId="21679" hidden="1" xr:uid="{00000000-0005-0000-0000-0000659F0000}"/>
    <cellStyle name="40% - Accent6 10" xfId="21757" hidden="1" xr:uid="{00000000-0005-0000-0000-0000669F0000}"/>
    <cellStyle name="40% - Accent6 10" xfId="21940" hidden="1" xr:uid="{00000000-0005-0000-0000-0000679F0000}"/>
    <cellStyle name="40% - Accent6 10" xfId="22016" hidden="1" xr:uid="{00000000-0005-0000-0000-0000689F0000}"/>
    <cellStyle name="40% - Accent6 10" xfId="22094" hidden="1" xr:uid="{00000000-0005-0000-0000-0000699F0000}"/>
    <cellStyle name="40% - Accent6 10" xfId="22277" hidden="1" xr:uid="{00000000-0005-0000-0000-00006A9F0000}"/>
    <cellStyle name="40% - Accent6 10" xfId="22353" hidden="1" xr:uid="{00000000-0005-0000-0000-00006B9F0000}"/>
    <cellStyle name="40% - Accent6 10" xfId="22455" hidden="1" xr:uid="{00000000-0005-0000-0000-00006C9F0000}"/>
    <cellStyle name="40% - Accent6 10" xfId="22529" hidden="1" xr:uid="{00000000-0005-0000-0000-00006D9F0000}"/>
    <cellStyle name="40% - Accent6 10" xfId="22605" hidden="1" xr:uid="{00000000-0005-0000-0000-00006E9F0000}"/>
    <cellStyle name="40% - Accent6 10" xfId="22683" hidden="1" xr:uid="{00000000-0005-0000-0000-00006F9F0000}"/>
    <cellStyle name="40% - Accent6 10" xfId="23268" hidden="1" xr:uid="{00000000-0005-0000-0000-0000709F0000}"/>
    <cellStyle name="40% - Accent6 10" xfId="23344" hidden="1" xr:uid="{00000000-0005-0000-0000-0000719F0000}"/>
    <cellStyle name="40% - Accent6 10" xfId="23423" hidden="1" xr:uid="{00000000-0005-0000-0000-0000729F0000}"/>
    <cellStyle name="40% - Accent6 10" xfId="23678" hidden="1" xr:uid="{00000000-0005-0000-0000-0000739F0000}"/>
    <cellStyle name="40% - Accent6 10" xfId="22957" hidden="1" xr:uid="{00000000-0005-0000-0000-0000749F0000}"/>
    <cellStyle name="40% - Accent6 10" xfId="23156" hidden="1" xr:uid="{00000000-0005-0000-0000-0000759F0000}"/>
    <cellStyle name="40% - Accent6 10" xfId="23863" hidden="1" xr:uid="{00000000-0005-0000-0000-0000769F0000}"/>
    <cellStyle name="40% - Accent6 10" xfId="23939" hidden="1" xr:uid="{00000000-0005-0000-0000-0000779F0000}"/>
    <cellStyle name="40% - Accent6 10" xfId="24017" hidden="1" xr:uid="{00000000-0005-0000-0000-0000789F0000}"/>
    <cellStyle name="40% - Accent6 10" xfId="24236" hidden="1" xr:uid="{00000000-0005-0000-0000-0000799F0000}"/>
    <cellStyle name="40% - Accent6 10" xfId="23515" hidden="1" xr:uid="{00000000-0005-0000-0000-00007A9F0000}"/>
    <cellStyle name="40% - Accent6 10" xfId="23715" hidden="1" xr:uid="{00000000-0005-0000-0000-00007B9F0000}"/>
    <cellStyle name="40% - Accent6 10" xfId="24395" hidden="1" xr:uid="{00000000-0005-0000-0000-00007C9F0000}"/>
    <cellStyle name="40% - Accent6 10" xfId="24471" hidden="1" xr:uid="{00000000-0005-0000-0000-00007D9F0000}"/>
    <cellStyle name="40% - Accent6 10" xfId="24549" hidden="1" xr:uid="{00000000-0005-0000-0000-00007E9F0000}"/>
    <cellStyle name="40% - Accent6 10" xfId="24732" hidden="1" xr:uid="{00000000-0005-0000-0000-00007F9F0000}"/>
    <cellStyle name="40% - Accent6 10" xfId="24808" hidden="1" xr:uid="{00000000-0005-0000-0000-0000809F0000}"/>
    <cellStyle name="40% - Accent6 10" xfId="24886" hidden="1" xr:uid="{00000000-0005-0000-0000-0000819F0000}"/>
    <cellStyle name="40% - Accent6 10" xfId="25069" hidden="1" xr:uid="{00000000-0005-0000-0000-0000829F0000}"/>
    <cellStyle name="40% - Accent6 10" xfId="25145" hidden="1" xr:uid="{00000000-0005-0000-0000-0000839F0000}"/>
    <cellStyle name="40% - Accent6 10" xfId="25258" hidden="1" xr:uid="{00000000-0005-0000-0000-0000849F0000}"/>
    <cellStyle name="40% - Accent6 10" xfId="25336" hidden="1" xr:uid="{00000000-0005-0000-0000-0000859F0000}"/>
    <cellStyle name="40% - Accent6 10" xfId="25427" hidden="1" xr:uid="{00000000-0005-0000-0000-0000869F0000}"/>
    <cellStyle name="40% - Accent6 10" xfId="25693" hidden="1" xr:uid="{00000000-0005-0000-0000-0000879F0000}"/>
    <cellStyle name="40% - Accent6 10" xfId="27054" hidden="1" xr:uid="{00000000-0005-0000-0000-0000889F0000}"/>
    <cellStyle name="40% - Accent6 10" xfId="27202" hidden="1" xr:uid="{00000000-0005-0000-0000-0000899F0000}"/>
    <cellStyle name="40% - Accent6 10" xfId="27383" hidden="1" xr:uid="{00000000-0005-0000-0000-00008A9F0000}"/>
    <cellStyle name="40% - Accent6 10" xfId="28107" hidden="1" xr:uid="{00000000-0005-0000-0000-00008B9F0000}"/>
    <cellStyle name="40% - Accent6 10" xfId="26435" hidden="1" xr:uid="{00000000-0005-0000-0000-00008C9F0000}"/>
    <cellStyle name="40% - Accent6 10" xfId="26859" hidden="1" xr:uid="{00000000-0005-0000-0000-00008D9F0000}"/>
    <cellStyle name="40% - Accent6 10" xfId="28601" hidden="1" xr:uid="{00000000-0005-0000-0000-00008E9F0000}"/>
    <cellStyle name="40% - Accent6 10" xfId="28742" hidden="1" xr:uid="{00000000-0005-0000-0000-00008F9F0000}"/>
    <cellStyle name="40% - Accent6 10" xfId="28902" hidden="1" xr:uid="{00000000-0005-0000-0000-0000909F0000}"/>
    <cellStyle name="40% - Accent6 10" xfId="29747" hidden="1" xr:uid="{00000000-0005-0000-0000-0000919F0000}"/>
    <cellStyle name="40% - Accent6 10" xfId="27666" hidden="1" xr:uid="{00000000-0005-0000-0000-0000929F0000}"/>
    <cellStyle name="40% - Accent6 10" xfId="28275" hidden="1" xr:uid="{00000000-0005-0000-0000-0000939F0000}"/>
    <cellStyle name="40% - Accent6 10" xfId="30110" hidden="1" xr:uid="{00000000-0005-0000-0000-0000949F0000}"/>
    <cellStyle name="40% - Accent6 10" xfId="30209" hidden="1" xr:uid="{00000000-0005-0000-0000-0000959F0000}"/>
    <cellStyle name="40% - Accent6 10" xfId="30403" hidden="1" xr:uid="{00000000-0005-0000-0000-0000969F0000}"/>
    <cellStyle name="40% - Accent6 10" xfId="31105" hidden="1" xr:uid="{00000000-0005-0000-0000-0000979F0000}"/>
    <cellStyle name="40% - Accent6 10" xfId="31250" hidden="1" xr:uid="{00000000-0005-0000-0000-0000989F0000}"/>
    <cellStyle name="40% - Accent6 10" xfId="31429" hidden="1" xr:uid="{00000000-0005-0000-0000-0000999F0000}"/>
    <cellStyle name="40% - Accent6 10" xfId="32117" hidden="1" xr:uid="{00000000-0005-0000-0000-00009A9F0000}"/>
    <cellStyle name="40% - Accent6 10" xfId="32229" hidden="1" xr:uid="{00000000-0005-0000-0000-00009B9F0000}"/>
    <cellStyle name="40% - Accent6 10" xfId="32914" hidden="1" xr:uid="{00000000-0005-0000-0000-00009C9F0000}"/>
    <cellStyle name="40% - Accent6 10" xfId="32988" hidden="1" xr:uid="{00000000-0005-0000-0000-00009D9F0000}"/>
    <cellStyle name="40% - Accent6 10" xfId="33064" hidden="1" xr:uid="{00000000-0005-0000-0000-00009E9F0000}"/>
    <cellStyle name="40% - Accent6 10" xfId="33142" hidden="1" xr:uid="{00000000-0005-0000-0000-00009F9F0000}"/>
    <cellStyle name="40% - Accent6 10" xfId="33727" hidden="1" xr:uid="{00000000-0005-0000-0000-0000A09F0000}"/>
    <cellStyle name="40% - Accent6 10" xfId="33803" hidden="1" xr:uid="{00000000-0005-0000-0000-0000A19F0000}"/>
    <cellStyle name="40% - Accent6 10" xfId="33882" hidden="1" xr:uid="{00000000-0005-0000-0000-0000A29F0000}"/>
    <cellStyle name="40% - Accent6 10" xfId="34137" hidden="1" xr:uid="{00000000-0005-0000-0000-0000A39F0000}"/>
    <cellStyle name="40% - Accent6 10" xfId="33416" hidden="1" xr:uid="{00000000-0005-0000-0000-0000A49F0000}"/>
    <cellStyle name="40% - Accent6 10" xfId="33615" hidden="1" xr:uid="{00000000-0005-0000-0000-0000A59F0000}"/>
    <cellStyle name="40% - Accent6 10" xfId="34322" hidden="1" xr:uid="{00000000-0005-0000-0000-0000A69F0000}"/>
    <cellStyle name="40% - Accent6 10" xfId="34398" hidden="1" xr:uid="{00000000-0005-0000-0000-0000A79F0000}"/>
    <cellStyle name="40% - Accent6 10" xfId="34476" hidden="1" xr:uid="{00000000-0005-0000-0000-0000A89F0000}"/>
    <cellStyle name="40% - Accent6 10" xfId="34695" hidden="1" xr:uid="{00000000-0005-0000-0000-0000A99F0000}"/>
    <cellStyle name="40% - Accent6 10" xfId="33974" hidden="1" xr:uid="{00000000-0005-0000-0000-0000AA9F0000}"/>
    <cellStyle name="40% - Accent6 10" xfId="34174" hidden="1" xr:uid="{00000000-0005-0000-0000-0000AB9F0000}"/>
    <cellStyle name="40% - Accent6 10" xfId="34854" hidden="1" xr:uid="{00000000-0005-0000-0000-0000AC9F0000}"/>
    <cellStyle name="40% - Accent6 10" xfId="34930" hidden="1" xr:uid="{00000000-0005-0000-0000-0000AD9F0000}"/>
    <cellStyle name="40% - Accent6 10" xfId="35008" hidden="1" xr:uid="{00000000-0005-0000-0000-0000AE9F0000}"/>
    <cellStyle name="40% - Accent6 10" xfId="35191" hidden="1" xr:uid="{00000000-0005-0000-0000-0000AF9F0000}"/>
    <cellStyle name="40% - Accent6 10" xfId="35267" hidden="1" xr:uid="{00000000-0005-0000-0000-0000B09F0000}"/>
    <cellStyle name="40% - Accent6 10" xfId="35345" hidden="1" xr:uid="{00000000-0005-0000-0000-0000B19F0000}"/>
    <cellStyle name="40% - Accent6 10" xfId="35528" hidden="1" xr:uid="{00000000-0005-0000-0000-0000B29F0000}"/>
    <cellStyle name="40% - Accent6 10" xfId="35604" hidden="1" xr:uid="{00000000-0005-0000-0000-0000B39F0000}"/>
    <cellStyle name="40% - Accent6 10" xfId="35706" hidden="1" xr:uid="{00000000-0005-0000-0000-0000B49F0000}"/>
    <cellStyle name="40% - Accent6 10" xfId="35780" hidden="1" xr:uid="{00000000-0005-0000-0000-0000B59F0000}"/>
    <cellStyle name="40% - Accent6 10" xfId="35856" hidden="1" xr:uid="{00000000-0005-0000-0000-0000B69F0000}"/>
    <cellStyle name="40% - Accent6 10" xfId="35934" hidden="1" xr:uid="{00000000-0005-0000-0000-0000B79F0000}"/>
    <cellStyle name="40% - Accent6 10" xfId="36519" hidden="1" xr:uid="{00000000-0005-0000-0000-0000B89F0000}"/>
    <cellStyle name="40% - Accent6 10" xfId="36595" hidden="1" xr:uid="{00000000-0005-0000-0000-0000B99F0000}"/>
    <cellStyle name="40% - Accent6 10" xfId="36674" hidden="1" xr:uid="{00000000-0005-0000-0000-0000BA9F0000}"/>
    <cellStyle name="40% - Accent6 10" xfId="36929" hidden="1" xr:uid="{00000000-0005-0000-0000-0000BB9F0000}"/>
    <cellStyle name="40% - Accent6 10" xfId="36208" hidden="1" xr:uid="{00000000-0005-0000-0000-0000BC9F0000}"/>
    <cellStyle name="40% - Accent6 10" xfId="36407" hidden="1" xr:uid="{00000000-0005-0000-0000-0000BD9F0000}"/>
    <cellStyle name="40% - Accent6 10" xfId="37114" hidden="1" xr:uid="{00000000-0005-0000-0000-0000BE9F0000}"/>
    <cellStyle name="40% - Accent6 10" xfId="37190" hidden="1" xr:uid="{00000000-0005-0000-0000-0000BF9F0000}"/>
    <cellStyle name="40% - Accent6 10" xfId="37268" hidden="1" xr:uid="{00000000-0005-0000-0000-0000C09F0000}"/>
    <cellStyle name="40% - Accent6 10" xfId="37487" hidden="1" xr:uid="{00000000-0005-0000-0000-0000C19F0000}"/>
    <cellStyle name="40% - Accent6 10" xfId="36766" hidden="1" xr:uid="{00000000-0005-0000-0000-0000C29F0000}"/>
    <cellStyle name="40% - Accent6 10" xfId="36966" hidden="1" xr:uid="{00000000-0005-0000-0000-0000C39F0000}"/>
    <cellStyle name="40% - Accent6 10" xfId="37646" hidden="1" xr:uid="{00000000-0005-0000-0000-0000C49F0000}"/>
    <cellStyle name="40% - Accent6 10" xfId="37722" hidden="1" xr:uid="{00000000-0005-0000-0000-0000C59F0000}"/>
    <cellStyle name="40% - Accent6 10" xfId="37800" hidden="1" xr:uid="{00000000-0005-0000-0000-0000C69F0000}"/>
    <cellStyle name="40% - Accent6 10" xfId="37983" hidden="1" xr:uid="{00000000-0005-0000-0000-0000C79F0000}"/>
    <cellStyle name="40% - Accent6 10" xfId="38059" hidden="1" xr:uid="{00000000-0005-0000-0000-0000C89F0000}"/>
    <cellStyle name="40% - Accent6 10" xfId="38137" hidden="1" xr:uid="{00000000-0005-0000-0000-0000C99F0000}"/>
    <cellStyle name="40% - Accent6 10" xfId="38320" hidden="1" xr:uid="{00000000-0005-0000-0000-0000CA9F0000}"/>
    <cellStyle name="40% - Accent6 10" xfId="38396" hidden="1" xr:uid="{00000000-0005-0000-0000-0000CB9F0000}"/>
    <cellStyle name="40% - Accent6 10" xfId="32689" hidden="1" xr:uid="{00000000-0005-0000-0000-0000CC9F0000}"/>
    <cellStyle name="40% - Accent6 10" xfId="32615" hidden="1" xr:uid="{00000000-0005-0000-0000-0000CD9F0000}"/>
    <cellStyle name="40% - Accent6 10" xfId="32535" hidden="1" xr:uid="{00000000-0005-0000-0000-0000CE9F0000}"/>
    <cellStyle name="40% - Accent6 10" xfId="32452" hidden="1" xr:uid="{00000000-0005-0000-0000-0000CF9F0000}"/>
    <cellStyle name="40% - Accent6 10" xfId="30679" hidden="1" xr:uid="{00000000-0005-0000-0000-0000D09F0000}"/>
    <cellStyle name="40% - Accent6 10" xfId="30594" hidden="1" xr:uid="{00000000-0005-0000-0000-0000D19F0000}"/>
    <cellStyle name="40% - Accent6 10" xfId="30502" hidden="1" xr:uid="{00000000-0005-0000-0000-0000D29F0000}"/>
    <cellStyle name="40% - Accent6 10" xfId="29597" hidden="1" xr:uid="{00000000-0005-0000-0000-0000D39F0000}"/>
    <cellStyle name="40% - Accent6 10" xfId="31629" hidden="1" xr:uid="{00000000-0005-0000-0000-0000D49F0000}"/>
    <cellStyle name="40% - Accent6 10" xfId="30942" hidden="1" xr:uid="{00000000-0005-0000-0000-0000D59F0000}"/>
    <cellStyle name="40% - Accent6 10" xfId="29000" hidden="1" xr:uid="{00000000-0005-0000-0000-0000D69F0000}"/>
    <cellStyle name="40% - Accent6 10" xfId="28834" hidden="1" xr:uid="{00000000-0005-0000-0000-0000D79F0000}"/>
    <cellStyle name="40% - Accent6 10" xfId="28659" hidden="1" xr:uid="{00000000-0005-0000-0000-0000D89F0000}"/>
    <cellStyle name="40% - Accent6 10" xfId="28037" hidden="1" xr:uid="{00000000-0005-0000-0000-0000D99F0000}"/>
    <cellStyle name="40% - Accent6 10" xfId="30144" hidden="1" xr:uid="{00000000-0005-0000-0000-0000DA9F0000}"/>
    <cellStyle name="40% - Accent6 10" xfId="29442" hidden="1" xr:uid="{00000000-0005-0000-0000-0000DB9F0000}"/>
    <cellStyle name="40% - Accent6 10" xfId="27352" hidden="1" xr:uid="{00000000-0005-0000-0000-0000DC9F0000}"/>
    <cellStyle name="40% - Accent6 10" xfId="27143" hidden="1" xr:uid="{00000000-0005-0000-0000-0000DD9F0000}"/>
    <cellStyle name="40% - Accent6 10" xfId="26973" hidden="1" xr:uid="{00000000-0005-0000-0000-0000DE9F0000}"/>
    <cellStyle name="40% - Accent6 10" xfId="26269" hidden="1" xr:uid="{00000000-0005-0000-0000-0000DF9F0000}"/>
    <cellStyle name="40% - Accent6 10" xfId="26140" hidden="1" xr:uid="{00000000-0005-0000-0000-0000E09F0000}"/>
    <cellStyle name="40% - Accent6 10" xfId="25911" hidden="1" xr:uid="{00000000-0005-0000-0000-0000E19F0000}"/>
    <cellStyle name="40% - Accent6 10" xfId="38465" hidden="1" xr:uid="{00000000-0005-0000-0000-0000E29F0000}"/>
    <cellStyle name="40% - Accent6 10" xfId="38544" hidden="1" xr:uid="{00000000-0005-0000-0000-0000E39F0000}"/>
    <cellStyle name="40% - Accent6 10" xfId="39069" hidden="1" xr:uid="{00000000-0005-0000-0000-0000E49F0000}"/>
    <cellStyle name="40% - Accent6 10" xfId="39143" hidden="1" xr:uid="{00000000-0005-0000-0000-0000E59F0000}"/>
    <cellStyle name="40% - Accent6 10" xfId="39219" hidden="1" xr:uid="{00000000-0005-0000-0000-0000E69F0000}"/>
    <cellStyle name="40% - Accent6 10" xfId="39297" hidden="1" xr:uid="{00000000-0005-0000-0000-0000E79F0000}"/>
    <cellStyle name="40% - Accent6 10" xfId="39882" hidden="1" xr:uid="{00000000-0005-0000-0000-0000E89F0000}"/>
    <cellStyle name="40% - Accent6 10" xfId="39958" hidden="1" xr:uid="{00000000-0005-0000-0000-0000E99F0000}"/>
    <cellStyle name="40% - Accent6 10" xfId="40037" hidden="1" xr:uid="{00000000-0005-0000-0000-0000EA9F0000}"/>
    <cellStyle name="40% - Accent6 10" xfId="40292" hidden="1" xr:uid="{00000000-0005-0000-0000-0000EB9F0000}"/>
    <cellStyle name="40% - Accent6 10" xfId="39571" hidden="1" xr:uid="{00000000-0005-0000-0000-0000EC9F0000}"/>
    <cellStyle name="40% - Accent6 10" xfId="39770" hidden="1" xr:uid="{00000000-0005-0000-0000-0000ED9F0000}"/>
    <cellStyle name="40% - Accent6 10" xfId="40477" hidden="1" xr:uid="{00000000-0005-0000-0000-0000EE9F0000}"/>
    <cellStyle name="40% - Accent6 10" xfId="40553" hidden="1" xr:uid="{00000000-0005-0000-0000-0000EF9F0000}"/>
    <cellStyle name="40% - Accent6 10" xfId="40631" hidden="1" xr:uid="{00000000-0005-0000-0000-0000F09F0000}"/>
    <cellStyle name="40% - Accent6 10" xfId="40850" hidden="1" xr:uid="{00000000-0005-0000-0000-0000F19F0000}"/>
    <cellStyle name="40% - Accent6 10" xfId="40129" hidden="1" xr:uid="{00000000-0005-0000-0000-0000F29F0000}"/>
    <cellStyle name="40% - Accent6 10" xfId="40329" hidden="1" xr:uid="{00000000-0005-0000-0000-0000F39F0000}"/>
    <cellStyle name="40% - Accent6 10" xfId="41009" hidden="1" xr:uid="{00000000-0005-0000-0000-0000F49F0000}"/>
    <cellStyle name="40% - Accent6 10" xfId="41085" hidden="1" xr:uid="{00000000-0005-0000-0000-0000F59F0000}"/>
    <cellStyle name="40% - Accent6 10" xfId="41163" hidden="1" xr:uid="{00000000-0005-0000-0000-0000F69F0000}"/>
    <cellStyle name="40% - Accent6 10" xfId="41346" hidden="1" xr:uid="{00000000-0005-0000-0000-0000F79F0000}"/>
    <cellStyle name="40% - Accent6 10" xfId="41422" hidden="1" xr:uid="{00000000-0005-0000-0000-0000F89F0000}"/>
    <cellStyle name="40% - Accent6 10" xfId="41500" hidden="1" xr:uid="{00000000-0005-0000-0000-0000F99F0000}"/>
    <cellStyle name="40% - Accent6 10" xfId="41683" hidden="1" xr:uid="{00000000-0005-0000-0000-0000FA9F0000}"/>
    <cellStyle name="40% - Accent6 10" xfId="41759" hidden="1" xr:uid="{00000000-0005-0000-0000-0000FB9F0000}"/>
    <cellStyle name="40% - Accent6 10" xfId="41861" hidden="1" xr:uid="{00000000-0005-0000-0000-0000FC9F0000}"/>
    <cellStyle name="40% - Accent6 10" xfId="41935" hidden="1" xr:uid="{00000000-0005-0000-0000-0000FD9F0000}"/>
    <cellStyle name="40% - Accent6 10" xfId="42011" hidden="1" xr:uid="{00000000-0005-0000-0000-0000FE9F0000}"/>
    <cellStyle name="40% - Accent6 10" xfId="42089" hidden="1" xr:uid="{00000000-0005-0000-0000-0000FF9F0000}"/>
    <cellStyle name="40% - Accent6 10" xfId="42674" hidden="1" xr:uid="{00000000-0005-0000-0000-000000A00000}"/>
    <cellStyle name="40% - Accent6 10" xfId="42750" hidden="1" xr:uid="{00000000-0005-0000-0000-000001A00000}"/>
    <cellStyle name="40% - Accent6 10" xfId="42829" hidden="1" xr:uid="{00000000-0005-0000-0000-000002A00000}"/>
    <cellStyle name="40% - Accent6 10" xfId="43084" hidden="1" xr:uid="{00000000-0005-0000-0000-000003A00000}"/>
    <cellStyle name="40% - Accent6 10" xfId="42363" hidden="1" xr:uid="{00000000-0005-0000-0000-000004A00000}"/>
    <cellStyle name="40% - Accent6 10" xfId="42562" hidden="1" xr:uid="{00000000-0005-0000-0000-000005A00000}"/>
    <cellStyle name="40% - Accent6 10" xfId="43269" hidden="1" xr:uid="{00000000-0005-0000-0000-000006A00000}"/>
    <cellStyle name="40% - Accent6 10" xfId="43345" hidden="1" xr:uid="{00000000-0005-0000-0000-000007A00000}"/>
    <cellStyle name="40% - Accent6 10" xfId="43423" hidden="1" xr:uid="{00000000-0005-0000-0000-000008A00000}"/>
    <cellStyle name="40% - Accent6 10" xfId="43642" hidden="1" xr:uid="{00000000-0005-0000-0000-000009A00000}"/>
    <cellStyle name="40% - Accent6 10" xfId="42921" hidden="1" xr:uid="{00000000-0005-0000-0000-00000AA00000}"/>
    <cellStyle name="40% - Accent6 10" xfId="43121" hidden="1" xr:uid="{00000000-0005-0000-0000-00000BA00000}"/>
    <cellStyle name="40% - Accent6 10" xfId="43801" hidden="1" xr:uid="{00000000-0005-0000-0000-00000CA00000}"/>
    <cellStyle name="40% - Accent6 10" xfId="43877" hidden="1" xr:uid="{00000000-0005-0000-0000-00000DA00000}"/>
    <cellStyle name="40% - Accent6 10" xfId="43955" hidden="1" xr:uid="{00000000-0005-0000-0000-00000EA00000}"/>
    <cellStyle name="40% - Accent6 10" xfId="44138" hidden="1" xr:uid="{00000000-0005-0000-0000-00000FA00000}"/>
    <cellStyle name="40% - Accent6 10" xfId="44214" hidden="1" xr:uid="{00000000-0005-0000-0000-000010A00000}"/>
    <cellStyle name="40% - Accent6 10" xfId="44292" hidden="1" xr:uid="{00000000-0005-0000-0000-000011A00000}"/>
    <cellStyle name="40% - Accent6 10" xfId="44475" hidden="1" xr:uid="{00000000-0005-0000-0000-000012A00000}"/>
    <cellStyle name="40% - Accent6 10" xfId="44551" hidden="1" xr:uid="{00000000-0005-0000-0000-000013A00000}"/>
    <cellStyle name="40% - Accent6 10" xfId="38949" hidden="1" xr:uid="{00000000-0005-0000-0000-000014A00000}"/>
    <cellStyle name="40% - Accent6 10" xfId="38875" hidden="1" xr:uid="{00000000-0005-0000-0000-000015A00000}"/>
    <cellStyle name="40% - Accent6 10" xfId="38795" hidden="1" xr:uid="{00000000-0005-0000-0000-000016A00000}"/>
    <cellStyle name="40% - Accent6 10" xfId="38712" hidden="1" xr:uid="{00000000-0005-0000-0000-000017A00000}"/>
    <cellStyle name="40% - Accent6 10" xfId="31540" hidden="1" xr:uid="{00000000-0005-0000-0000-000018A00000}"/>
    <cellStyle name="40% - Accent6 10" xfId="31342" hidden="1" xr:uid="{00000000-0005-0000-0000-000019A00000}"/>
    <cellStyle name="40% - Accent6 10" xfId="31083" hidden="1" xr:uid="{00000000-0005-0000-0000-00001AA00000}"/>
    <cellStyle name="40% - Accent6 10" xfId="30019" hidden="1" xr:uid="{00000000-0005-0000-0000-00001BA00000}"/>
    <cellStyle name="40% - Accent6 10" xfId="32280" hidden="1" xr:uid="{00000000-0005-0000-0000-00001CA00000}"/>
    <cellStyle name="40% - Accent6 10" xfId="31734" hidden="1" xr:uid="{00000000-0005-0000-0000-00001DA00000}"/>
    <cellStyle name="40% - Accent6 10" xfId="29409" hidden="1" xr:uid="{00000000-0005-0000-0000-00001EA00000}"/>
    <cellStyle name="40% - Accent6 10" xfId="29223" hidden="1" xr:uid="{00000000-0005-0000-0000-00001FA00000}"/>
    <cellStyle name="40% - Accent6 10" xfId="29131" hidden="1" xr:uid="{00000000-0005-0000-0000-000020A00000}"/>
    <cellStyle name="40% - Accent6 10" xfId="28112" hidden="1" xr:uid="{00000000-0005-0000-0000-000021A00000}"/>
    <cellStyle name="40% - Accent6 10" xfId="30745" hidden="1" xr:uid="{00000000-0005-0000-0000-000022A00000}"/>
    <cellStyle name="40% - Accent6 10" xfId="29758" hidden="1" xr:uid="{00000000-0005-0000-0000-000023A00000}"/>
    <cellStyle name="40% - Accent6 10" xfId="27622" hidden="1" xr:uid="{00000000-0005-0000-0000-000024A00000}"/>
    <cellStyle name="40% - Accent6 10" xfId="27523" hidden="1" xr:uid="{00000000-0005-0000-0000-000025A00000}"/>
    <cellStyle name="40% - Accent6 10" xfId="27329" hidden="1" xr:uid="{00000000-0005-0000-0000-000026A00000}"/>
    <cellStyle name="40% - Accent6 10" xfId="26372" hidden="1" xr:uid="{00000000-0005-0000-0000-000027A00000}"/>
    <cellStyle name="40% - Accent6 10" xfId="26263" hidden="1" xr:uid="{00000000-0005-0000-0000-000028A00000}"/>
    <cellStyle name="40% - Accent6 10" xfId="26070" hidden="1" xr:uid="{00000000-0005-0000-0000-000029A00000}"/>
    <cellStyle name="40% - Accent6 10" xfId="44613" hidden="1" xr:uid="{00000000-0005-0000-0000-00002AA00000}"/>
    <cellStyle name="40% - Accent6 10" xfId="44689" hidden="1" xr:uid="{00000000-0005-0000-0000-00002BA00000}"/>
    <cellStyle name="40% - Accent6 10" xfId="44791" hidden="1" xr:uid="{00000000-0005-0000-0000-00002CA00000}"/>
    <cellStyle name="40% - Accent6 10" xfId="44865" hidden="1" xr:uid="{00000000-0005-0000-0000-00002DA00000}"/>
    <cellStyle name="40% - Accent6 10" xfId="44941" hidden="1" xr:uid="{00000000-0005-0000-0000-00002EA00000}"/>
    <cellStyle name="40% - Accent6 10" xfId="45019" hidden="1" xr:uid="{00000000-0005-0000-0000-00002FA00000}"/>
    <cellStyle name="40% - Accent6 10" xfId="45604" hidden="1" xr:uid="{00000000-0005-0000-0000-000030A00000}"/>
    <cellStyle name="40% - Accent6 10" xfId="45680" hidden="1" xr:uid="{00000000-0005-0000-0000-000031A00000}"/>
    <cellStyle name="40% - Accent6 10" xfId="45759" hidden="1" xr:uid="{00000000-0005-0000-0000-000032A00000}"/>
    <cellStyle name="40% - Accent6 10" xfId="46014" hidden="1" xr:uid="{00000000-0005-0000-0000-000033A00000}"/>
    <cellStyle name="40% - Accent6 10" xfId="45293" hidden="1" xr:uid="{00000000-0005-0000-0000-000034A00000}"/>
    <cellStyle name="40% - Accent6 10" xfId="45492" hidden="1" xr:uid="{00000000-0005-0000-0000-000035A00000}"/>
    <cellStyle name="40% - Accent6 10" xfId="46199" hidden="1" xr:uid="{00000000-0005-0000-0000-000036A00000}"/>
    <cellStyle name="40% - Accent6 10" xfId="46275" hidden="1" xr:uid="{00000000-0005-0000-0000-000037A00000}"/>
    <cellStyle name="40% - Accent6 10" xfId="46353" hidden="1" xr:uid="{00000000-0005-0000-0000-000038A00000}"/>
    <cellStyle name="40% - Accent6 10" xfId="46572" hidden="1" xr:uid="{00000000-0005-0000-0000-000039A00000}"/>
    <cellStyle name="40% - Accent6 10" xfId="45851" hidden="1" xr:uid="{00000000-0005-0000-0000-00003AA00000}"/>
    <cellStyle name="40% - Accent6 10" xfId="46051" hidden="1" xr:uid="{00000000-0005-0000-0000-00003BA00000}"/>
    <cellStyle name="40% - Accent6 10" xfId="46731" hidden="1" xr:uid="{00000000-0005-0000-0000-00003CA00000}"/>
    <cellStyle name="40% - Accent6 10" xfId="46807" hidden="1" xr:uid="{00000000-0005-0000-0000-00003DA00000}"/>
    <cellStyle name="40% - Accent6 10" xfId="46885" hidden="1" xr:uid="{00000000-0005-0000-0000-00003EA00000}"/>
    <cellStyle name="40% - Accent6 10" xfId="47068" hidden="1" xr:uid="{00000000-0005-0000-0000-00003FA00000}"/>
    <cellStyle name="40% - Accent6 10" xfId="47144" hidden="1" xr:uid="{00000000-0005-0000-0000-000040A00000}"/>
    <cellStyle name="40% - Accent6 10" xfId="47222" hidden="1" xr:uid="{00000000-0005-0000-0000-000041A00000}"/>
    <cellStyle name="40% - Accent6 10" xfId="47405" hidden="1" xr:uid="{00000000-0005-0000-0000-000042A00000}"/>
    <cellStyle name="40% - Accent6 10" xfId="47481" hidden="1" xr:uid="{00000000-0005-0000-0000-000043A00000}"/>
    <cellStyle name="40% - Accent6 10" xfId="47583" hidden="1" xr:uid="{00000000-0005-0000-0000-000044A00000}"/>
    <cellStyle name="40% - Accent6 10" xfId="47657" hidden="1" xr:uid="{00000000-0005-0000-0000-000045A00000}"/>
    <cellStyle name="40% - Accent6 10" xfId="47733" hidden="1" xr:uid="{00000000-0005-0000-0000-000046A00000}"/>
    <cellStyle name="40% - Accent6 10" xfId="47811" hidden="1" xr:uid="{00000000-0005-0000-0000-000047A00000}"/>
    <cellStyle name="40% - Accent6 10" xfId="48396" hidden="1" xr:uid="{00000000-0005-0000-0000-000048A00000}"/>
    <cellStyle name="40% - Accent6 10" xfId="48472" hidden="1" xr:uid="{00000000-0005-0000-0000-000049A00000}"/>
    <cellStyle name="40% - Accent6 10" xfId="48551" hidden="1" xr:uid="{00000000-0005-0000-0000-00004AA00000}"/>
    <cellStyle name="40% - Accent6 10" xfId="48806" hidden="1" xr:uid="{00000000-0005-0000-0000-00004BA00000}"/>
    <cellStyle name="40% - Accent6 10" xfId="48085" hidden="1" xr:uid="{00000000-0005-0000-0000-00004CA00000}"/>
    <cellStyle name="40% - Accent6 10" xfId="48284" hidden="1" xr:uid="{00000000-0005-0000-0000-00004DA00000}"/>
    <cellStyle name="40% - Accent6 10" xfId="48991" hidden="1" xr:uid="{00000000-0005-0000-0000-00004EA00000}"/>
    <cellStyle name="40% - Accent6 10" xfId="49067" hidden="1" xr:uid="{00000000-0005-0000-0000-00004FA00000}"/>
    <cellStyle name="40% - Accent6 10" xfId="49145" hidden="1" xr:uid="{00000000-0005-0000-0000-000050A00000}"/>
    <cellStyle name="40% - Accent6 10" xfId="49364" hidden="1" xr:uid="{00000000-0005-0000-0000-000051A00000}"/>
    <cellStyle name="40% - Accent6 10" xfId="48643" hidden="1" xr:uid="{00000000-0005-0000-0000-000052A00000}"/>
    <cellStyle name="40% - Accent6 10" xfId="48843" hidden="1" xr:uid="{00000000-0005-0000-0000-000053A00000}"/>
    <cellStyle name="40% - Accent6 10" xfId="49523" hidden="1" xr:uid="{00000000-0005-0000-0000-000054A00000}"/>
    <cellStyle name="40% - Accent6 10" xfId="49599" hidden="1" xr:uid="{00000000-0005-0000-0000-000055A00000}"/>
    <cellStyle name="40% - Accent6 10" xfId="49677" hidden="1" xr:uid="{00000000-0005-0000-0000-000056A00000}"/>
    <cellStyle name="40% - Accent6 10" xfId="49860" hidden="1" xr:uid="{00000000-0005-0000-0000-000057A00000}"/>
    <cellStyle name="40% - Accent6 10" xfId="49936" hidden="1" xr:uid="{00000000-0005-0000-0000-000058A00000}"/>
    <cellStyle name="40% - Accent6 10" xfId="50014" hidden="1" xr:uid="{00000000-0005-0000-0000-000059A00000}"/>
    <cellStyle name="40% - Accent6 10" xfId="50197" hidden="1" xr:uid="{00000000-0005-0000-0000-00005AA00000}"/>
    <cellStyle name="40% - Accent6 10" xfId="50273" hidden="1" xr:uid="{00000000-0005-0000-0000-00005BA00000}"/>
    <cellStyle name="40% - Accent6 11" xfId="143" hidden="1" xr:uid="{00000000-0005-0000-0000-00005CA00000}"/>
    <cellStyle name="40% - Accent6 11" xfId="221" hidden="1" xr:uid="{00000000-0005-0000-0000-00005DA00000}"/>
    <cellStyle name="40% - Accent6 11" xfId="335" hidden="1" xr:uid="{00000000-0005-0000-0000-00005EA00000}"/>
    <cellStyle name="40% - Accent6 11" xfId="578" hidden="1" xr:uid="{00000000-0005-0000-0000-00005FA00000}"/>
    <cellStyle name="40% - Accent6 11" xfId="1941" hidden="1" xr:uid="{00000000-0005-0000-0000-000060A00000}"/>
    <cellStyle name="40% - Accent6 11" xfId="2090" hidden="1" xr:uid="{00000000-0005-0000-0000-000061A00000}"/>
    <cellStyle name="40% - Accent6 11" xfId="2279" hidden="1" xr:uid="{00000000-0005-0000-0000-000062A00000}"/>
    <cellStyle name="40% - Accent6 11" xfId="1683" hidden="1" xr:uid="{00000000-0005-0000-0000-000063A00000}"/>
    <cellStyle name="40% - Accent6 11" xfId="1474" hidden="1" xr:uid="{00000000-0005-0000-0000-000064A00000}"/>
    <cellStyle name="40% - Accent6 11" xfId="1742" hidden="1" xr:uid="{00000000-0005-0000-0000-000065A00000}"/>
    <cellStyle name="40% - Accent6 11" xfId="3495" hidden="1" xr:uid="{00000000-0005-0000-0000-000066A00000}"/>
    <cellStyle name="40% - Accent6 11" xfId="3630" hidden="1" xr:uid="{00000000-0005-0000-0000-000067A00000}"/>
    <cellStyle name="40% - Accent6 11" xfId="3790" hidden="1" xr:uid="{00000000-0005-0000-0000-000068A00000}"/>
    <cellStyle name="40% - Accent6 11" xfId="1502" hidden="1" xr:uid="{00000000-0005-0000-0000-000069A00000}"/>
    <cellStyle name="40% - Accent6 11" xfId="1346" hidden="1" xr:uid="{00000000-0005-0000-0000-00006AA00000}"/>
    <cellStyle name="40% - Accent6 11" xfId="2945" hidden="1" xr:uid="{00000000-0005-0000-0000-00006BA00000}"/>
    <cellStyle name="40% - Accent6 11" xfId="4996" hidden="1" xr:uid="{00000000-0005-0000-0000-00006CA00000}"/>
    <cellStyle name="40% - Accent6 11" xfId="5094" hidden="1" xr:uid="{00000000-0005-0000-0000-00006DA00000}"/>
    <cellStyle name="40% - Accent6 11" xfId="5288" hidden="1" xr:uid="{00000000-0005-0000-0000-00006EA00000}"/>
    <cellStyle name="40% - Accent6 11" xfId="5999" hidden="1" xr:uid="{00000000-0005-0000-0000-00006FA00000}"/>
    <cellStyle name="40% - Accent6 11" xfId="6143" hidden="1" xr:uid="{00000000-0005-0000-0000-000070A00000}"/>
    <cellStyle name="40% - Accent6 11" xfId="6321" hidden="1" xr:uid="{00000000-0005-0000-0000-000071A00000}"/>
    <cellStyle name="40% - Accent6 11" xfId="7006" hidden="1" xr:uid="{00000000-0005-0000-0000-000072A00000}"/>
    <cellStyle name="40% - Accent6 11" xfId="7116" hidden="1" xr:uid="{00000000-0005-0000-0000-000073A00000}"/>
    <cellStyle name="40% - Accent6 11" xfId="7799" hidden="1" xr:uid="{00000000-0005-0000-0000-000074A00000}"/>
    <cellStyle name="40% - Accent6 11" xfId="7873" hidden="1" xr:uid="{00000000-0005-0000-0000-000075A00000}"/>
    <cellStyle name="40% - Accent6 11" xfId="7949" hidden="1" xr:uid="{00000000-0005-0000-0000-000076A00000}"/>
    <cellStyle name="40% - Accent6 11" xfId="8027" hidden="1" xr:uid="{00000000-0005-0000-0000-000077A00000}"/>
    <cellStyle name="40% - Accent6 11" xfId="8612" hidden="1" xr:uid="{00000000-0005-0000-0000-000078A00000}"/>
    <cellStyle name="40% - Accent6 11" xfId="8688" hidden="1" xr:uid="{00000000-0005-0000-0000-000079A00000}"/>
    <cellStyle name="40% - Accent6 11" xfId="8767" hidden="1" xr:uid="{00000000-0005-0000-0000-00007AA00000}"/>
    <cellStyle name="40% - Accent6 11" xfId="8450" hidden="1" xr:uid="{00000000-0005-0000-0000-00007BA00000}"/>
    <cellStyle name="40% - Accent6 11" xfId="8352" hidden="1" xr:uid="{00000000-0005-0000-0000-00007CA00000}"/>
    <cellStyle name="40% - Accent6 11" xfId="8497" hidden="1" xr:uid="{00000000-0005-0000-0000-00007DA00000}"/>
    <cellStyle name="40% - Accent6 11" xfId="9207" hidden="1" xr:uid="{00000000-0005-0000-0000-00007EA00000}"/>
    <cellStyle name="40% - Accent6 11" xfId="9283" hidden="1" xr:uid="{00000000-0005-0000-0000-00007FA00000}"/>
    <cellStyle name="40% - Accent6 11" xfId="9361" hidden="1" xr:uid="{00000000-0005-0000-0000-000080A00000}"/>
    <cellStyle name="40% - Accent6 11" xfId="8377" hidden="1" xr:uid="{00000000-0005-0000-0000-000081A00000}"/>
    <cellStyle name="40% - Accent6 11" xfId="8323" hidden="1" xr:uid="{00000000-0005-0000-0000-000082A00000}"/>
    <cellStyle name="40% - Accent6 11" xfId="8981" hidden="1" xr:uid="{00000000-0005-0000-0000-000083A00000}"/>
    <cellStyle name="40% - Accent6 11" xfId="9739" hidden="1" xr:uid="{00000000-0005-0000-0000-000084A00000}"/>
    <cellStyle name="40% - Accent6 11" xfId="9815" hidden="1" xr:uid="{00000000-0005-0000-0000-000085A00000}"/>
    <cellStyle name="40% - Accent6 11" xfId="9893" hidden="1" xr:uid="{00000000-0005-0000-0000-000086A00000}"/>
    <cellStyle name="40% - Accent6 11" xfId="10076" hidden="1" xr:uid="{00000000-0005-0000-0000-000087A00000}"/>
    <cellStyle name="40% - Accent6 11" xfId="10152" hidden="1" xr:uid="{00000000-0005-0000-0000-000088A00000}"/>
    <cellStyle name="40% - Accent6 11" xfId="10230" hidden="1" xr:uid="{00000000-0005-0000-0000-000089A00000}"/>
    <cellStyle name="40% - Accent6 11" xfId="10413" hidden="1" xr:uid="{00000000-0005-0000-0000-00008AA00000}"/>
    <cellStyle name="40% - Accent6 11" xfId="10489" hidden="1" xr:uid="{00000000-0005-0000-0000-00008BA00000}"/>
    <cellStyle name="40% - Accent6 11" xfId="10591" hidden="1" xr:uid="{00000000-0005-0000-0000-00008CA00000}"/>
    <cellStyle name="40% - Accent6 11" xfId="10665" hidden="1" xr:uid="{00000000-0005-0000-0000-00008DA00000}"/>
    <cellStyle name="40% - Accent6 11" xfId="10741" hidden="1" xr:uid="{00000000-0005-0000-0000-00008EA00000}"/>
    <cellStyle name="40% - Accent6 11" xfId="10819" hidden="1" xr:uid="{00000000-0005-0000-0000-00008FA00000}"/>
    <cellStyle name="40% - Accent6 11" xfId="11404" hidden="1" xr:uid="{00000000-0005-0000-0000-000090A00000}"/>
    <cellStyle name="40% - Accent6 11" xfId="11480" hidden="1" xr:uid="{00000000-0005-0000-0000-000091A00000}"/>
    <cellStyle name="40% - Accent6 11" xfId="11559" hidden="1" xr:uid="{00000000-0005-0000-0000-000092A00000}"/>
    <cellStyle name="40% - Accent6 11" xfId="11242" hidden="1" xr:uid="{00000000-0005-0000-0000-000093A00000}"/>
    <cellStyle name="40% - Accent6 11" xfId="11144" hidden="1" xr:uid="{00000000-0005-0000-0000-000094A00000}"/>
    <cellStyle name="40% - Accent6 11" xfId="11289" hidden="1" xr:uid="{00000000-0005-0000-0000-000095A00000}"/>
    <cellStyle name="40% - Accent6 11" xfId="11999" hidden="1" xr:uid="{00000000-0005-0000-0000-000096A00000}"/>
    <cellStyle name="40% - Accent6 11" xfId="12075" hidden="1" xr:uid="{00000000-0005-0000-0000-000097A00000}"/>
    <cellStyle name="40% - Accent6 11" xfId="12153" hidden="1" xr:uid="{00000000-0005-0000-0000-000098A00000}"/>
    <cellStyle name="40% - Accent6 11" xfId="11169" hidden="1" xr:uid="{00000000-0005-0000-0000-000099A00000}"/>
    <cellStyle name="40% - Accent6 11" xfId="11115" hidden="1" xr:uid="{00000000-0005-0000-0000-00009AA00000}"/>
    <cellStyle name="40% - Accent6 11" xfId="11773" hidden="1" xr:uid="{00000000-0005-0000-0000-00009BA00000}"/>
    <cellStyle name="40% - Accent6 11" xfId="12531" hidden="1" xr:uid="{00000000-0005-0000-0000-00009CA00000}"/>
    <cellStyle name="40% - Accent6 11" xfId="12607" hidden="1" xr:uid="{00000000-0005-0000-0000-00009DA00000}"/>
    <cellStyle name="40% - Accent6 11" xfId="12685" hidden="1" xr:uid="{00000000-0005-0000-0000-00009EA00000}"/>
    <cellStyle name="40% - Accent6 11" xfId="12868" hidden="1" xr:uid="{00000000-0005-0000-0000-00009FA00000}"/>
    <cellStyle name="40% - Accent6 11" xfId="12944" hidden="1" xr:uid="{00000000-0005-0000-0000-0000A0A00000}"/>
    <cellStyle name="40% - Accent6 11" xfId="13022" hidden="1" xr:uid="{00000000-0005-0000-0000-0000A1A00000}"/>
    <cellStyle name="40% - Accent6 11" xfId="13205" hidden="1" xr:uid="{00000000-0005-0000-0000-0000A2A00000}"/>
    <cellStyle name="40% - Accent6 11" xfId="13281" hidden="1" xr:uid="{00000000-0005-0000-0000-0000A3A00000}"/>
    <cellStyle name="40% - Accent6 11" xfId="7548" hidden="1" xr:uid="{00000000-0005-0000-0000-0000A4A00000}"/>
    <cellStyle name="40% - Accent6 11" xfId="7474" hidden="1" xr:uid="{00000000-0005-0000-0000-0000A5A00000}"/>
    <cellStyle name="40% - Accent6 11" xfId="7393" hidden="1" xr:uid="{00000000-0005-0000-0000-0000A6A00000}"/>
    <cellStyle name="40% - Accent6 11" xfId="7307" hidden="1" xr:uid="{00000000-0005-0000-0000-0000A7A00000}"/>
    <cellStyle name="40% - Accent6 11" xfId="5537" hidden="1" xr:uid="{00000000-0005-0000-0000-0000A8A00000}"/>
    <cellStyle name="40% - Accent6 11" xfId="5452" hidden="1" xr:uid="{00000000-0005-0000-0000-0000A9A00000}"/>
    <cellStyle name="40% - Accent6 11" xfId="5359" hidden="1" xr:uid="{00000000-0005-0000-0000-0000AAA00000}"/>
    <cellStyle name="40% - Accent6 11" xfId="5884" hidden="1" xr:uid="{00000000-0005-0000-0000-0000ABA00000}"/>
    <cellStyle name="40% - Accent6 11" xfId="6304" hidden="1" xr:uid="{00000000-0005-0000-0000-0000ACA00000}"/>
    <cellStyle name="40% - Accent6 11" xfId="5799" hidden="1" xr:uid="{00000000-0005-0000-0000-0000ADA00000}"/>
    <cellStyle name="40% - Accent6 11" xfId="3853" hidden="1" xr:uid="{00000000-0005-0000-0000-0000AEA00000}"/>
    <cellStyle name="40% - Accent6 11" xfId="3690" hidden="1" xr:uid="{00000000-0005-0000-0000-0000AFA00000}"/>
    <cellStyle name="40% - Accent6 11" xfId="3497" hidden="1" xr:uid="{00000000-0005-0000-0000-0000B0A00000}"/>
    <cellStyle name="40% - Accent6 11" xfId="6198" hidden="1" xr:uid="{00000000-0005-0000-0000-0000B1A00000}"/>
    <cellStyle name="40% - Accent6 11" xfId="6404" hidden="1" xr:uid="{00000000-0005-0000-0000-0000B2A00000}"/>
    <cellStyle name="40% - Accent6 11" xfId="4623" hidden="1" xr:uid="{00000000-0005-0000-0000-0000B3A00000}"/>
    <cellStyle name="40% - Accent6 11" xfId="2190" hidden="1" xr:uid="{00000000-0005-0000-0000-0000B4A00000}"/>
    <cellStyle name="40% - Accent6 11" xfId="1998" hidden="1" xr:uid="{00000000-0005-0000-0000-0000B5A00000}"/>
    <cellStyle name="40% - Accent6 11" xfId="1824" hidden="1" xr:uid="{00000000-0005-0000-0000-0000B6A00000}"/>
    <cellStyle name="40% - Accent6 11" xfId="1121" hidden="1" xr:uid="{00000000-0005-0000-0000-0000B7A00000}"/>
    <cellStyle name="40% - Accent6 11" xfId="996" hidden="1" xr:uid="{00000000-0005-0000-0000-0000B8A00000}"/>
    <cellStyle name="40% - Accent6 11" xfId="761" hidden="1" xr:uid="{00000000-0005-0000-0000-0000B9A00000}"/>
    <cellStyle name="40% - Accent6 11" xfId="13350" hidden="1" xr:uid="{00000000-0005-0000-0000-0000BAA00000}"/>
    <cellStyle name="40% - Accent6 11" xfId="13430" hidden="1" xr:uid="{00000000-0005-0000-0000-0000BBA00000}"/>
    <cellStyle name="40% - Accent6 11" xfId="13954" hidden="1" xr:uid="{00000000-0005-0000-0000-0000BCA00000}"/>
    <cellStyle name="40% - Accent6 11" xfId="14028" hidden="1" xr:uid="{00000000-0005-0000-0000-0000BDA00000}"/>
    <cellStyle name="40% - Accent6 11" xfId="14104" hidden="1" xr:uid="{00000000-0005-0000-0000-0000BEA00000}"/>
    <cellStyle name="40% - Accent6 11" xfId="14182" hidden="1" xr:uid="{00000000-0005-0000-0000-0000BFA00000}"/>
    <cellStyle name="40% - Accent6 11" xfId="14767" hidden="1" xr:uid="{00000000-0005-0000-0000-0000C0A00000}"/>
    <cellStyle name="40% - Accent6 11" xfId="14843" hidden="1" xr:uid="{00000000-0005-0000-0000-0000C1A00000}"/>
    <cellStyle name="40% - Accent6 11" xfId="14922" hidden="1" xr:uid="{00000000-0005-0000-0000-0000C2A00000}"/>
    <cellStyle name="40% - Accent6 11" xfId="14605" hidden="1" xr:uid="{00000000-0005-0000-0000-0000C3A00000}"/>
    <cellStyle name="40% - Accent6 11" xfId="14507" hidden="1" xr:uid="{00000000-0005-0000-0000-0000C4A00000}"/>
    <cellStyle name="40% - Accent6 11" xfId="14652" hidden="1" xr:uid="{00000000-0005-0000-0000-0000C5A00000}"/>
    <cellStyle name="40% - Accent6 11" xfId="15362" hidden="1" xr:uid="{00000000-0005-0000-0000-0000C6A00000}"/>
    <cellStyle name="40% - Accent6 11" xfId="15438" hidden="1" xr:uid="{00000000-0005-0000-0000-0000C7A00000}"/>
    <cellStyle name="40% - Accent6 11" xfId="15516" hidden="1" xr:uid="{00000000-0005-0000-0000-0000C8A00000}"/>
    <cellStyle name="40% - Accent6 11" xfId="14532" hidden="1" xr:uid="{00000000-0005-0000-0000-0000C9A00000}"/>
    <cellStyle name="40% - Accent6 11" xfId="14478" hidden="1" xr:uid="{00000000-0005-0000-0000-0000CAA00000}"/>
    <cellStyle name="40% - Accent6 11" xfId="15136" hidden="1" xr:uid="{00000000-0005-0000-0000-0000CBA00000}"/>
    <cellStyle name="40% - Accent6 11" xfId="15894" hidden="1" xr:uid="{00000000-0005-0000-0000-0000CCA00000}"/>
    <cellStyle name="40% - Accent6 11" xfId="15970" hidden="1" xr:uid="{00000000-0005-0000-0000-0000CDA00000}"/>
    <cellStyle name="40% - Accent6 11" xfId="16048" hidden="1" xr:uid="{00000000-0005-0000-0000-0000CEA00000}"/>
    <cellStyle name="40% - Accent6 11" xfId="16231" hidden="1" xr:uid="{00000000-0005-0000-0000-0000CFA00000}"/>
    <cellStyle name="40% - Accent6 11" xfId="16307" hidden="1" xr:uid="{00000000-0005-0000-0000-0000D0A00000}"/>
    <cellStyle name="40% - Accent6 11" xfId="16385" hidden="1" xr:uid="{00000000-0005-0000-0000-0000D1A00000}"/>
    <cellStyle name="40% - Accent6 11" xfId="16568" hidden="1" xr:uid="{00000000-0005-0000-0000-0000D2A00000}"/>
    <cellStyle name="40% - Accent6 11" xfId="16644" hidden="1" xr:uid="{00000000-0005-0000-0000-0000D3A00000}"/>
    <cellStyle name="40% - Accent6 11" xfId="16746" hidden="1" xr:uid="{00000000-0005-0000-0000-0000D4A00000}"/>
    <cellStyle name="40% - Accent6 11" xfId="16820" hidden="1" xr:uid="{00000000-0005-0000-0000-0000D5A00000}"/>
    <cellStyle name="40% - Accent6 11" xfId="16896" hidden="1" xr:uid="{00000000-0005-0000-0000-0000D6A00000}"/>
    <cellStyle name="40% - Accent6 11" xfId="16974" hidden="1" xr:uid="{00000000-0005-0000-0000-0000D7A00000}"/>
    <cellStyle name="40% - Accent6 11" xfId="17559" hidden="1" xr:uid="{00000000-0005-0000-0000-0000D8A00000}"/>
    <cellStyle name="40% - Accent6 11" xfId="17635" hidden="1" xr:uid="{00000000-0005-0000-0000-0000D9A00000}"/>
    <cellStyle name="40% - Accent6 11" xfId="17714" hidden="1" xr:uid="{00000000-0005-0000-0000-0000DAA00000}"/>
    <cellStyle name="40% - Accent6 11" xfId="17397" hidden="1" xr:uid="{00000000-0005-0000-0000-0000DBA00000}"/>
    <cellStyle name="40% - Accent6 11" xfId="17299" hidden="1" xr:uid="{00000000-0005-0000-0000-0000DCA00000}"/>
    <cellStyle name="40% - Accent6 11" xfId="17444" hidden="1" xr:uid="{00000000-0005-0000-0000-0000DDA00000}"/>
    <cellStyle name="40% - Accent6 11" xfId="18154" hidden="1" xr:uid="{00000000-0005-0000-0000-0000DEA00000}"/>
    <cellStyle name="40% - Accent6 11" xfId="18230" hidden="1" xr:uid="{00000000-0005-0000-0000-0000DFA00000}"/>
    <cellStyle name="40% - Accent6 11" xfId="18308" hidden="1" xr:uid="{00000000-0005-0000-0000-0000E0A00000}"/>
    <cellStyle name="40% - Accent6 11" xfId="17324" hidden="1" xr:uid="{00000000-0005-0000-0000-0000E1A00000}"/>
    <cellStyle name="40% - Accent6 11" xfId="17270" hidden="1" xr:uid="{00000000-0005-0000-0000-0000E2A00000}"/>
    <cellStyle name="40% - Accent6 11" xfId="17928" hidden="1" xr:uid="{00000000-0005-0000-0000-0000E3A00000}"/>
    <cellStyle name="40% - Accent6 11" xfId="18686" hidden="1" xr:uid="{00000000-0005-0000-0000-0000E4A00000}"/>
    <cellStyle name="40% - Accent6 11" xfId="18762" hidden="1" xr:uid="{00000000-0005-0000-0000-0000E5A00000}"/>
    <cellStyle name="40% - Accent6 11" xfId="18840" hidden="1" xr:uid="{00000000-0005-0000-0000-0000E6A00000}"/>
    <cellStyle name="40% - Accent6 11" xfId="19023" hidden="1" xr:uid="{00000000-0005-0000-0000-0000E7A00000}"/>
    <cellStyle name="40% - Accent6 11" xfId="19099" hidden="1" xr:uid="{00000000-0005-0000-0000-0000E8A00000}"/>
    <cellStyle name="40% - Accent6 11" xfId="19177" hidden="1" xr:uid="{00000000-0005-0000-0000-0000E9A00000}"/>
    <cellStyle name="40% - Accent6 11" xfId="19360" hidden="1" xr:uid="{00000000-0005-0000-0000-0000EAA00000}"/>
    <cellStyle name="40% - Accent6 11" xfId="19436" hidden="1" xr:uid="{00000000-0005-0000-0000-0000EBA00000}"/>
    <cellStyle name="40% - Accent6 11" xfId="13808" hidden="1" xr:uid="{00000000-0005-0000-0000-0000ECA00000}"/>
    <cellStyle name="40% - Accent6 11" xfId="13734" hidden="1" xr:uid="{00000000-0005-0000-0000-0000EDA00000}"/>
    <cellStyle name="40% - Accent6 11" xfId="13653" hidden="1" xr:uid="{00000000-0005-0000-0000-0000EEA00000}"/>
    <cellStyle name="40% - Accent6 11" xfId="13570" hidden="1" xr:uid="{00000000-0005-0000-0000-0000EFA00000}"/>
    <cellStyle name="40% - Accent6 11" xfId="6391" hidden="1" xr:uid="{00000000-0005-0000-0000-0000F0A00000}"/>
    <cellStyle name="40% - Accent6 11" xfId="6192" hidden="1" xr:uid="{00000000-0005-0000-0000-0000F1A00000}"/>
    <cellStyle name="40% - Accent6 11" xfId="5917" hidden="1" xr:uid="{00000000-0005-0000-0000-0000F2A00000}"/>
    <cellStyle name="40% - Accent6 11" xfId="6745" hidden="1" xr:uid="{00000000-0005-0000-0000-0000F3A00000}"/>
    <cellStyle name="40% - Accent6 11" xfId="6950" hidden="1" xr:uid="{00000000-0005-0000-0000-0000F4A00000}"/>
    <cellStyle name="40% - Accent6 11" xfId="6592" hidden="1" xr:uid="{00000000-0005-0000-0000-0000F5A00000}"/>
    <cellStyle name="40% - Accent6 11" xfId="4267" hidden="1" xr:uid="{00000000-0005-0000-0000-0000F6A00000}"/>
    <cellStyle name="40% - Accent6 11" xfId="4081" hidden="1" xr:uid="{00000000-0005-0000-0000-0000F7A00000}"/>
    <cellStyle name="40% - Accent6 11" xfId="3986" hidden="1" xr:uid="{00000000-0005-0000-0000-0000F8A00000}"/>
    <cellStyle name="40% - Accent6 11" xfId="6822" hidden="1" xr:uid="{00000000-0005-0000-0000-0000F9A00000}"/>
    <cellStyle name="40% - Accent6 11" xfId="7052" hidden="1" xr:uid="{00000000-0005-0000-0000-0000FAA00000}"/>
    <cellStyle name="40% - Accent6 11" xfId="4926" hidden="1" xr:uid="{00000000-0005-0000-0000-0000FBA00000}"/>
    <cellStyle name="40% - Accent6 11" xfId="2476" hidden="1" xr:uid="{00000000-0005-0000-0000-0000FCA00000}"/>
    <cellStyle name="40% - Accent6 11" xfId="2380" hidden="1" xr:uid="{00000000-0005-0000-0000-0000FDA00000}"/>
    <cellStyle name="40% - Accent6 11" xfId="2155" hidden="1" xr:uid="{00000000-0005-0000-0000-0000FEA00000}"/>
    <cellStyle name="40% - Accent6 11" xfId="1231" hidden="1" xr:uid="{00000000-0005-0000-0000-0000FFA00000}"/>
    <cellStyle name="40% - Accent6 11" xfId="1094" hidden="1" xr:uid="{00000000-0005-0000-0000-000000A10000}"/>
    <cellStyle name="40% - Accent6 11" xfId="924" hidden="1" xr:uid="{00000000-0005-0000-0000-000001A10000}"/>
    <cellStyle name="40% - Accent6 11" xfId="19498" hidden="1" xr:uid="{00000000-0005-0000-0000-000002A10000}"/>
    <cellStyle name="40% - Accent6 11" xfId="19574" hidden="1" xr:uid="{00000000-0005-0000-0000-000003A10000}"/>
    <cellStyle name="40% - Accent6 11" xfId="19676" hidden="1" xr:uid="{00000000-0005-0000-0000-000004A10000}"/>
    <cellStyle name="40% - Accent6 11" xfId="19750" hidden="1" xr:uid="{00000000-0005-0000-0000-000005A10000}"/>
    <cellStyle name="40% - Accent6 11" xfId="19826" hidden="1" xr:uid="{00000000-0005-0000-0000-000006A10000}"/>
    <cellStyle name="40% - Accent6 11" xfId="19904" hidden="1" xr:uid="{00000000-0005-0000-0000-000007A10000}"/>
    <cellStyle name="40% - Accent6 11" xfId="20489" hidden="1" xr:uid="{00000000-0005-0000-0000-000008A10000}"/>
    <cellStyle name="40% - Accent6 11" xfId="20565" hidden="1" xr:uid="{00000000-0005-0000-0000-000009A10000}"/>
    <cellStyle name="40% - Accent6 11" xfId="20644" hidden="1" xr:uid="{00000000-0005-0000-0000-00000AA10000}"/>
    <cellStyle name="40% - Accent6 11" xfId="20327" hidden="1" xr:uid="{00000000-0005-0000-0000-00000BA10000}"/>
    <cellStyle name="40% - Accent6 11" xfId="20229" hidden="1" xr:uid="{00000000-0005-0000-0000-00000CA10000}"/>
    <cellStyle name="40% - Accent6 11" xfId="20374" hidden="1" xr:uid="{00000000-0005-0000-0000-00000DA10000}"/>
    <cellStyle name="40% - Accent6 11" xfId="21084" hidden="1" xr:uid="{00000000-0005-0000-0000-00000EA10000}"/>
    <cellStyle name="40% - Accent6 11" xfId="21160" hidden="1" xr:uid="{00000000-0005-0000-0000-00000FA10000}"/>
    <cellStyle name="40% - Accent6 11" xfId="21238" hidden="1" xr:uid="{00000000-0005-0000-0000-000010A10000}"/>
    <cellStyle name="40% - Accent6 11" xfId="20254" hidden="1" xr:uid="{00000000-0005-0000-0000-000011A10000}"/>
    <cellStyle name="40% - Accent6 11" xfId="20200" hidden="1" xr:uid="{00000000-0005-0000-0000-000012A10000}"/>
    <cellStyle name="40% - Accent6 11" xfId="20858" hidden="1" xr:uid="{00000000-0005-0000-0000-000013A10000}"/>
    <cellStyle name="40% - Accent6 11" xfId="21616" hidden="1" xr:uid="{00000000-0005-0000-0000-000014A10000}"/>
    <cellStyle name="40% - Accent6 11" xfId="21692" hidden="1" xr:uid="{00000000-0005-0000-0000-000015A10000}"/>
    <cellStyle name="40% - Accent6 11" xfId="21770" hidden="1" xr:uid="{00000000-0005-0000-0000-000016A10000}"/>
    <cellStyle name="40% - Accent6 11" xfId="21953" hidden="1" xr:uid="{00000000-0005-0000-0000-000017A10000}"/>
    <cellStyle name="40% - Accent6 11" xfId="22029" hidden="1" xr:uid="{00000000-0005-0000-0000-000018A10000}"/>
    <cellStyle name="40% - Accent6 11" xfId="22107" hidden="1" xr:uid="{00000000-0005-0000-0000-000019A10000}"/>
    <cellStyle name="40% - Accent6 11" xfId="22290" hidden="1" xr:uid="{00000000-0005-0000-0000-00001AA10000}"/>
    <cellStyle name="40% - Accent6 11" xfId="22366" hidden="1" xr:uid="{00000000-0005-0000-0000-00001BA10000}"/>
    <cellStyle name="40% - Accent6 11" xfId="22468" hidden="1" xr:uid="{00000000-0005-0000-0000-00001CA10000}"/>
    <cellStyle name="40% - Accent6 11" xfId="22542" hidden="1" xr:uid="{00000000-0005-0000-0000-00001DA10000}"/>
    <cellStyle name="40% - Accent6 11" xfId="22618" hidden="1" xr:uid="{00000000-0005-0000-0000-00001EA10000}"/>
    <cellStyle name="40% - Accent6 11" xfId="22696" hidden="1" xr:uid="{00000000-0005-0000-0000-00001FA10000}"/>
    <cellStyle name="40% - Accent6 11" xfId="23281" hidden="1" xr:uid="{00000000-0005-0000-0000-000020A10000}"/>
    <cellStyle name="40% - Accent6 11" xfId="23357" hidden="1" xr:uid="{00000000-0005-0000-0000-000021A10000}"/>
    <cellStyle name="40% - Accent6 11" xfId="23436" hidden="1" xr:uid="{00000000-0005-0000-0000-000022A10000}"/>
    <cellStyle name="40% - Accent6 11" xfId="23119" hidden="1" xr:uid="{00000000-0005-0000-0000-000023A10000}"/>
    <cellStyle name="40% - Accent6 11" xfId="23021" hidden="1" xr:uid="{00000000-0005-0000-0000-000024A10000}"/>
    <cellStyle name="40% - Accent6 11" xfId="23166" hidden="1" xr:uid="{00000000-0005-0000-0000-000025A10000}"/>
    <cellStyle name="40% - Accent6 11" xfId="23876" hidden="1" xr:uid="{00000000-0005-0000-0000-000026A10000}"/>
    <cellStyle name="40% - Accent6 11" xfId="23952" hidden="1" xr:uid="{00000000-0005-0000-0000-000027A10000}"/>
    <cellStyle name="40% - Accent6 11" xfId="24030" hidden="1" xr:uid="{00000000-0005-0000-0000-000028A10000}"/>
    <cellStyle name="40% - Accent6 11" xfId="23046" hidden="1" xr:uid="{00000000-0005-0000-0000-000029A10000}"/>
    <cellStyle name="40% - Accent6 11" xfId="22992" hidden="1" xr:uid="{00000000-0005-0000-0000-00002AA10000}"/>
    <cellStyle name="40% - Accent6 11" xfId="23650" hidden="1" xr:uid="{00000000-0005-0000-0000-00002BA10000}"/>
    <cellStyle name="40% - Accent6 11" xfId="24408" hidden="1" xr:uid="{00000000-0005-0000-0000-00002CA10000}"/>
    <cellStyle name="40% - Accent6 11" xfId="24484" hidden="1" xr:uid="{00000000-0005-0000-0000-00002DA10000}"/>
    <cellStyle name="40% - Accent6 11" xfId="24562" hidden="1" xr:uid="{00000000-0005-0000-0000-00002EA10000}"/>
    <cellStyle name="40% - Accent6 11" xfId="24745" hidden="1" xr:uid="{00000000-0005-0000-0000-00002FA10000}"/>
    <cellStyle name="40% - Accent6 11" xfId="24821" hidden="1" xr:uid="{00000000-0005-0000-0000-000030A10000}"/>
    <cellStyle name="40% - Accent6 11" xfId="24899" hidden="1" xr:uid="{00000000-0005-0000-0000-000031A10000}"/>
    <cellStyle name="40% - Accent6 11" xfId="25082" hidden="1" xr:uid="{00000000-0005-0000-0000-000032A10000}"/>
    <cellStyle name="40% - Accent6 11" xfId="25158" hidden="1" xr:uid="{00000000-0005-0000-0000-000033A10000}"/>
    <cellStyle name="40% - Accent6 11" xfId="25271" hidden="1" xr:uid="{00000000-0005-0000-0000-000034A10000}"/>
    <cellStyle name="40% - Accent6 11" xfId="25349" hidden="1" xr:uid="{00000000-0005-0000-0000-000035A10000}"/>
    <cellStyle name="40% - Accent6 11" xfId="25463" hidden="1" xr:uid="{00000000-0005-0000-0000-000036A10000}"/>
    <cellStyle name="40% - Accent6 11" xfId="25706" hidden="1" xr:uid="{00000000-0005-0000-0000-000037A10000}"/>
    <cellStyle name="40% - Accent6 11" xfId="27069" hidden="1" xr:uid="{00000000-0005-0000-0000-000038A10000}"/>
    <cellStyle name="40% - Accent6 11" xfId="27218" hidden="1" xr:uid="{00000000-0005-0000-0000-000039A10000}"/>
    <cellStyle name="40% - Accent6 11" xfId="27407" hidden="1" xr:uid="{00000000-0005-0000-0000-00003AA10000}"/>
    <cellStyle name="40% - Accent6 11" xfId="26811" hidden="1" xr:uid="{00000000-0005-0000-0000-00003BA10000}"/>
    <cellStyle name="40% - Accent6 11" xfId="26602" hidden="1" xr:uid="{00000000-0005-0000-0000-00003CA10000}"/>
    <cellStyle name="40% - Accent6 11" xfId="26870" hidden="1" xr:uid="{00000000-0005-0000-0000-00003DA10000}"/>
    <cellStyle name="40% - Accent6 11" xfId="28623" hidden="1" xr:uid="{00000000-0005-0000-0000-00003EA10000}"/>
    <cellStyle name="40% - Accent6 11" xfId="28758" hidden="1" xr:uid="{00000000-0005-0000-0000-00003FA10000}"/>
    <cellStyle name="40% - Accent6 11" xfId="28918" hidden="1" xr:uid="{00000000-0005-0000-0000-000040A10000}"/>
    <cellStyle name="40% - Accent6 11" xfId="26630" hidden="1" xr:uid="{00000000-0005-0000-0000-000041A10000}"/>
    <cellStyle name="40% - Accent6 11" xfId="26474" hidden="1" xr:uid="{00000000-0005-0000-0000-000042A10000}"/>
    <cellStyle name="40% - Accent6 11" xfId="28073" hidden="1" xr:uid="{00000000-0005-0000-0000-000043A10000}"/>
    <cellStyle name="40% - Accent6 11" xfId="30124" hidden="1" xr:uid="{00000000-0005-0000-0000-000044A10000}"/>
    <cellStyle name="40% - Accent6 11" xfId="30222" hidden="1" xr:uid="{00000000-0005-0000-0000-000045A10000}"/>
    <cellStyle name="40% - Accent6 11" xfId="30416" hidden="1" xr:uid="{00000000-0005-0000-0000-000046A10000}"/>
    <cellStyle name="40% - Accent6 11" xfId="31127" hidden="1" xr:uid="{00000000-0005-0000-0000-000047A10000}"/>
    <cellStyle name="40% - Accent6 11" xfId="31271" hidden="1" xr:uid="{00000000-0005-0000-0000-000048A10000}"/>
    <cellStyle name="40% - Accent6 11" xfId="31449" hidden="1" xr:uid="{00000000-0005-0000-0000-000049A10000}"/>
    <cellStyle name="40% - Accent6 11" xfId="32134" hidden="1" xr:uid="{00000000-0005-0000-0000-00004AA10000}"/>
    <cellStyle name="40% - Accent6 11" xfId="32244" hidden="1" xr:uid="{00000000-0005-0000-0000-00004BA10000}"/>
    <cellStyle name="40% - Accent6 11" xfId="32927" hidden="1" xr:uid="{00000000-0005-0000-0000-00004CA10000}"/>
    <cellStyle name="40% - Accent6 11" xfId="33001" hidden="1" xr:uid="{00000000-0005-0000-0000-00004DA10000}"/>
    <cellStyle name="40% - Accent6 11" xfId="33077" hidden="1" xr:uid="{00000000-0005-0000-0000-00004EA10000}"/>
    <cellStyle name="40% - Accent6 11" xfId="33155" hidden="1" xr:uid="{00000000-0005-0000-0000-00004FA10000}"/>
    <cellStyle name="40% - Accent6 11" xfId="33740" hidden="1" xr:uid="{00000000-0005-0000-0000-000050A10000}"/>
    <cellStyle name="40% - Accent6 11" xfId="33816" hidden="1" xr:uid="{00000000-0005-0000-0000-000051A10000}"/>
    <cellStyle name="40% - Accent6 11" xfId="33895" hidden="1" xr:uid="{00000000-0005-0000-0000-000052A10000}"/>
    <cellStyle name="40% - Accent6 11" xfId="33578" hidden="1" xr:uid="{00000000-0005-0000-0000-000053A10000}"/>
    <cellStyle name="40% - Accent6 11" xfId="33480" hidden="1" xr:uid="{00000000-0005-0000-0000-000054A10000}"/>
    <cellStyle name="40% - Accent6 11" xfId="33625" hidden="1" xr:uid="{00000000-0005-0000-0000-000055A10000}"/>
    <cellStyle name="40% - Accent6 11" xfId="34335" hidden="1" xr:uid="{00000000-0005-0000-0000-000056A10000}"/>
    <cellStyle name="40% - Accent6 11" xfId="34411" hidden="1" xr:uid="{00000000-0005-0000-0000-000057A10000}"/>
    <cellStyle name="40% - Accent6 11" xfId="34489" hidden="1" xr:uid="{00000000-0005-0000-0000-000058A10000}"/>
    <cellStyle name="40% - Accent6 11" xfId="33505" hidden="1" xr:uid="{00000000-0005-0000-0000-000059A10000}"/>
    <cellStyle name="40% - Accent6 11" xfId="33451" hidden="1" xr:uid="{00000000-0005-0000-0000-00005AA10000}"/>
    <cellStyle name="40% - Accent6 11" xfId="34109" hidden="1" xr:uid="{00000000-0005-0000-0000-00005BA10000}"/>
    <cellStyle name="40% - Accent6 11" xfId="34867" hidden="1" xr:uid="{00000000-0005-0000-0000-00005CA10000}"/>
    <cellStyle name="40% - Accent6 11" xfId="34943" hidden="1" xr:uid="{00000000-0005-0000-0000-00005DA10000}"/>
    <cellStyle name="40% - Accent6 11" xfId="35021" hidden="1" xr:uid="{00000000-0005-0000-0000-00005EA10000}"/>
    <cellStyle name="40% - Accent6 11" xfId="35204" hidden="1" xr:uid="{00000000-0005-0000-0000-00005FA10000}"/>
    <cellStyle name="40% - Accent6 11" xfId="35280" hidden="1" xr:uid="{00000000-0005-0000-0000-000060A10000}"/>
    <cellStyle name="40% - Accent6 11" xfId="35358" hidden="1" xr:uid="{00000000-0005-0000-0000-000061A10000}"/>
    <cellStyle name="40% - Accent6 11" xfId="35541" hidden="1" xr:uid="{00000000-0005-0000-0000-000062A10000}"/>
    <cellStyle name="40% - Accent6 11" xfId="35617" hidden="1" xr:uid="{00000000-0005-0000-0000-000063A10000}"/>
    <cellStyle name="40% - Accent6 11" xfId="35719" hidden="1" xr:uid="{00000000-0005-0000-0000-000064A10000}"/>
    <cellStyle name="40% - Accent6 11" xfId="35793" hidden="1" xr:uid="{00000000-0005-0000-0000-000065A10000}"/>
    <cellStyle name="40% - Accent6 11" xfId="35869" hidden="1" xr:uid="{00000000-0005-0000-0000-000066A10000}"/>
    <cellStyle name="40% - Accent6 11" xfId="35947" hidden="1" xr:uid="{00000000-0005-0000-0000-000067A10000}"/>
    <cellStyle name="40% - Accent6 11" xfId="36532" hidden="1" xr:uid="{00000000-0005-0000-0000-000068A10000}"/>
    <cellStyle name="40% - Accent6 11" xfId="36608" hidden="1" xr:uid="{00000000-0005-0000-0000-000069A10000}"/>
    <cellStyle name="40% - Accent6 11" xfId="36687" hidden="1" xr:uid="{00000000-0005-0000-0000-00006AA10000}"/>
    <cellStyle name="40% - Accent6 11" xfId="36370" hidden="1" xr:uid="{00000000-0005-0000-0000-00006BA10000}"/>
    <cellStyle name="40% - Accent6 11" xfId="36272" hidden="1" xr:uid="{00000000-0005-0000-0000-00006CA10000}"/>
    <cellStyle name="40% - Accent6 11" xfId="36417" hidden="1" xr:uid="{00000000-0005-0000-0000-00006DA10000}"/>
    <cellStyle name="40% - Accent6 11" xfId="37127" hidden="1" xr:uid="{00000000-0005-0000-0000-00006EA10000}"/>
    <cellStyle name="40% - Accent6 11" xfId="37203" hidden="1" xr:uid="{00000000-0005-0000-0000-00006FA10000}"/>
    <cellStyle name="40% - Accent6 11" xfId="37281" hidden="1" xr:uid="{00000000-0005-0000-0000-000070A10000}"/>
    <cellStyle name="40% - Accent6 11" xfId="36297" hidden="1" xr:uid="{00000000-0005-0000-0000-000071A10000}"/>
    <cellStyle name="40% - Accent6 11" xfId="36243" hidden="1" xr:uid="{00000000-0005-0000-0000-000072A10000}"/>
    <cellStyle name="40% - Accent6 11" xfId="36901" hidden="1" xr:uid="{00000000-0005-0000-0000-000073A10000}"/>
    <cellStyle name="40% - Accent6 11" xfId="37659" hidden="1" xr:uid="{00000000-0005-0000-0000-000074A10000}"/>
    <cellStyle name="40% - Accent6 11" xfId="37735" hidden="1" xr:uid="{00000000-0005-0000-0000-000075A10000}"/>
    <cellStyle name="40% - Accent6 11" xfId="37813" hidden="1" xr:uid="{00000000-0005-0000-0000-000076A10000}"/>
    <cellStyle name="40% - Accent6 11" xfId="37996" hidden="1" xr:uid="{00000000-0005-0000-0000-000077A10000}"/>
    <cellStyle name="40% - Accent6 11" xfId="38072" hidden="1" xr:uid="{00000000-0005-0000-0000-000078A10000}"/>
    <cellStyle name="40% - Accent6 11" xfId="38150" hidden="1" xr:uid="{00000000-0005-0000-0000-000079A10000}"/>
    <cellStyle name="40% - Accent6 11" xfId="38333" hidden="1" xr:uid="{00000000-0005-0000-0000-00007AA10000}"/>
    <cellStyle name="40% - Accent6 11" xfId="38409" hidden="1" xr:uid="{00000000-0005-0000-0000-00007BA10000}"/>
    <cellStyle name="40% - Accent6 11" xfId="32676" hidden="1" xr:uid="{00000000-0005-0000-0000-00007CA10000}"/>
    <cellStyle name="40% - Accent6 11" xfId="32602" hidden="1" xr:uid="{00000000-0005-0000-0000-00007DA10000}"/>
    <cellStyle name="40% - Accent6 11" xfId="32521" hidden="1" xr:uid="{00000000-0005-0000-0000-00007EA10000}"/>
    <cellStyle name="40% - Accent6 11" xfId="32435" hidden="1" xr:uid="{00000000-0005-0000-0000-00007FA10000}"/>
    <cellStyle name="40% - Accent6 11" xfId="30665" hidden="1" xr:uid="{00000000-0005-0000-0000-000080A10000}"/>
    <cellStyle name="40% - Accent6 11" xfId="30580" hidden="1" xr:uid="{00000000-0005-0000-0000-000081A10000}"/>
    <cellStyle name="40% - Accent6 11" xfId="30487" hidden="1" xr:uid="{00000000-0005-0000-0000-000082A10000}"/>
    <cellStyle name="40% - Accent6 11" xfId="31012" hidden="1" xr:uid="{00000000-0005-0000-0000-000083A10000}"/>
    <cellStyle name="40% - Accent6 11" xfId="31432" hidden="1" xr:uid="{00000000-0005-0000-0000-000084A10000}"/>
    <cellStyle name="40% - Accent6 11" xfId="30927" hidden="1" xr:uid="{00000000-0005-0000-0000-000085A10000}"/>
    <cellStyle name="40% - Accent6 11" xfId="28981" hidden="1" xr:uid="{00000000-0005-0000-0000-000086A10000}"/>
    <cellStyle name="40% - Accent6 11" xfId="28818" hidden="1" xr:uid="{00000000-0005-0000-0000-000087A10000}"/>
    <cellStyle name="40% - Accent6 11" xfId="28625" hidden="1" xr:uid="{00000000-0005-0000-0000-000088A10000}"/>
    <cellStyle name="40% - Accent6 11" xfId="31326" hidden="1" xr:uid="{00000000-0005-0000-0000-000089A10000}"/>
    <cellStyle name="40% - Accent6 11" xfId="31532" hidden="1" xr:uid="{00000000-0005-0000-0000-00008AA10000}"/>
    <cellStyle name="40% - Accent6 11" xfId="29751" hidden="1" xr:uid="{00000000-0005-0000-0000-00008BA10000}"/>
    <cellStyle name="40% - Accent6 11" xfId="27318" hidden="1" xr:uid="{00000000-0005-0000-0000-00008CA10000}"/>
    <cellStyle name="40% - Accent6 11" xfId="27126" hidden="1" xr:uid="{00000000-0005-0000-0000-00008DA10000}"/>
    <cellStyle name="40% - Accent6 11" xfId="26952" hidden="1" xr:uid="{00000000-0005-0000-0000-00008EA10000}"/>
    <cellStyle name="40% - Accent6 11" xfId="26249" hidden="1" xr:uid="{00000000-0005-0000-0000-00008FA10000}"/>
    <cellStyle name="40% - Accent6 11" xfId="26124" hidden="1" xr:uid="{00000000-0005-0000-0000-000090A10000}"/>
    <cellStyle name="40% - Accent6 11" xfId="25889" hidden="1" xr:uid="{00000000-0005-0000-0000-000091A10000}"/>
    <cellStyle name="40% - Accent6 11" xfId="38478" hidden="1" xr:uid="{00000000-0005-0000-0000-000092A10000}"/>
    <cellStyle name="40% - Accent6 11" xfId="38558" hidden="1" xr:uid="{00000000-0005-0000-0000-000093A10000}"/>
    <cellStyle name="40% - Accent6 11" xfId="39082" hidden="1" xr:uid="{00000000-0005-0000-0000-000094A10000}"/>
    <cellStyle name="40% - Accent6 11" xfId="39156" hidden="1" xr:uid="{00000000-0005-0000-0000-000095A10000}"/>
    <cellStyle name="40% - Accent6 11" xfId="39232" hidden="1" xr:uid="{00000000-0005-0000-0000-000096A10000}"/>
    <cellStyle name="40% - Accent6 11" xfId="39310" hidden="1" xr:uid="{00000000-0005-0000-0000-000097A10000}"/>
    <cellStyle name="40% - Accent6 11" xfId="39895" hidden="1" xr:uid="{00000000-0005-0000-0000-000098A10000}"/>
    <cellStyle name="40% - Accent6 11" xfId="39971" hidden="1" xr:uid="{00000000-0005-0000-0000-000099A10000}"/>
    <cellStyle name="40% - Accent6 11" xfId="40050" hidden="1" xr:uid="{00000000-0005-0000-0000-00009AA10000}"/>
    <cellStyle name="40% - Accent6 11" xfId="39733" hidden="1" xr:uid="{00000000-0005-0000-0000-00009BA10000}"/>
    <cellStyle name="40% - Accent6 11" xfId="39635" hidden="1" xr:uid="{00000000-0005-0000-0000-00009CA10000}"/>
    <cellStyle name="40% - Accent6 11" xfId="39780" hidden="1" xr:uid="{00000000-0005-0000-0000-00009DA10000}"/>
    <cellStyle name="40% - Accent6 11" xfId="40490" hidden="1" xr:uid="{00000000-0005-0000-0000-00009EA10000}"/>
    <cellStyle name="40% - Accent6 11" xfId="40566" hidden="1" xr:uid="{00000000-0005-0000-0000-00009FA10000}"/>
    <cellStyle name="40% - Accent6 11" xfId="40644" hidden="1" xr:uid="{00000000-0005-0000-0000-0000A0A10000}"/>
    <cellStyle name="40% - Accent6 11" xfId="39660" hidden="1" xr:uid="{00000000-0005-0000-0000-0000A1A10000}"/>
    <cellStyle name="40% - Accent6 11" xfId="39606" hidden="1" xr:uid="{00000000-0005-0000-0000-0000A2A10000}"/>
    <cellStyle name="40% - Accent6 11" xfId="40264" hidden="1" xr:uid="{00000000-0005-0000-0000-0000A3A10000}"/>
    <cellStyle name="40% - Accent6 11" xfId="41022" hidden="1" xr:uid="{00000000-0005-0000-0000-0000A4A10000}"/>
    <cellStyle name="40% - Accent6 11" xfId="41098" hidden="1" xr:uid="{00000000-0005-0000-0000-0000A5A10000}"/>
    <cellStyle name="40% - Accent6 11" xfId="41176" hidden="1" xr:uid="{00000000-0005-0000-0000-0000A6A10000}"/>
    <cellStyle name="40% - Accent6 11" xfId="41359" hidden="1" xr:uid="{00000000-0005-0000-0000-0000A7A10000}"/>
    <cellStyle name="40% - Accent6 11" xfId="41435" hidden="1" xr:uid="{00000000-0005-0000-0000-0000A8A10000}"/>
    <cellStyle name="40% - Accent6 11" xfId="41513" hidden="1" xr:uid="{00000000-0005-0000-0000-0000A9A10000}"/>
    <cellStyle name="40% - Accent6 11" xfId="41696" hidden="1" xr:uid="{00000000-0005-0000-0000-0000AAA10000}"/>
    <cellStyle name="40% - Accent6 11" xfId="41772" hidden="1" xr:uid="{00000000-0005-0000-0000-0000ABA10000}"/>
    <cellStyle name="40% - Accent6 11" xfId="41874" hidden="1" xr:uid="{00000000-0005-0000-0000-0000ACA10000}"/>
    <cellStyle name="40% - Accent6 11" xfId="41948" hidden="1" xr:uid="{00000000-0005-0000-0000-0000ADA10000}"/>
    <cellStyle name="40% - Accent6 11" xfId="42024" hidden="1" xr:uid="{00000000-0005-0000-0000-0000AEA10000}"/>
    <cellStyle name="40% - Accent6 11" xfId="42102" hidden="1" xr:uid="{00000000-0005-0000-0000-0000AFA10000}"/>
    <cellStyle name="40% - Accent6 11" xfId="42687" hidden="1" xr:uid="{00000000-0005-0000-0000-0000B0A10000}"/>
    <cellStyle name="40% - Accent6 11" xfId="42763" hidden="1" xr:uid="{00000000-0005-0000-0000-0000B1A10000}"/>
    <cellStyle name="40% - Accent6 11" xfId="42842" hidden="1" xr:uid="{00000000-0005-0000-0000-0000B2A10000}"/>
    <cellStyle name="40% - Accent6 11" xfId="42525" hidden="1" xr:uid="{00000000-0005-0000-0000-0000B3A10000}"/>
    <cellStyle name="40% - Accent6 11" xfId="42427" hidden="1" xr:uid="{00000000-0005-0000-0000-0000B4A10000}"/>
    <cellStyle name="40% - Accent6 11" xfId="42572" hidden="1" xr:uid="{00000000-0005-0000-0000-0000B5A10000}"/>
    <cellStyle name="40% - Accent6 11" xfId="43282" hidden="1" xr:uid="{00000000-0005-0000-0000-0000B6A10000}"/>
    <cellStyle name="40% - Accent6 11" xfId="43358" hidden="1" xr:uid="{00000000-0005-0000-0000-0000B7A10000}"/>
    <cellStyle name="40% - Accent6 11" xfId="43436" hidden="1" xr:uid="{00000000-0005-0000-0000-0000B8A10000}"/>
    <cellStyle name="40% - Accent6 11" xfId="42452" hidden="1" xr:uid="{00000000-0005-0000-0000-0000B9A10000}"/>
    <cellStyle name="40% - Accent6 11" xfId="42398" hidden="1" xr:uid="{00000000-0005-0000-0000-0000BAA10000}"/>
    <cellStyle name="40% - Accent6 11" xfId="43056" hidden="1" xr:uid="{00000000-0005-0000-0000-0000BBA10000}"/>
    <cellStyle name="40% - Accent6 11" xfId="43814" hidden="1" xr:uid="{00000000-0005-0000-0000-0000BCA10000}"/>
    <cellStyle name="40% - Accent6 11" xfId="43890" hidden="1" xr:uid="{00000000-0005-0000-0000-0000BDA10000}"/>
    <cellStyle name="40% - Accent6 11" xfId="43968" hidden="1" xr:uid="{00000000-0005-0000-0000-0000BEA10000}"/>
    <cellStyle name="40% - Accent6 11" xfId="44151" hidden="1" xr:uid="{00000000-0005-0000-0000-0000BFA10000}"/>
    <cellStyle name="40% - Accent6 11" xfId="44227" hidden="1" xr:uid="{00000000-0005-0000-0000-0000C0A10000}"/>
    <cellStyle name="40% - Accent6 11" xfId="44305" hidden="1" xr:uid="{00000000-0005-0000-0000-0000C1A10000}"/>
    <cellStyle name="40% - Accent6 11" xfId="44488" hidden="1" xr:uid="{00000000-0005-0000-0000-0000C2A10000}"/>
    <cellStyle name="40% - Accent6 11" xfId="44564" hidden="1" xr:uid="{00000000-0005-0000-0000-0000C3A10000}"/>
    <cellStyle name="40% - Accent6 11" xfId="38936" hidden="1" xr:uid="{00000000-0005-0000-0000-0000C4A10000}"/>
    <cellStyle name="40% - Accent6 11" xfId="38862" hidden="1" xr:uid="{00000000-0005-0000-0000-0000C5A10000}"/>
    <cellStyle name="40% - Accent6 11" xfId="38781" hidden="1" xr:uid="{00000000-0005-0000-0000-0000C6A10000}"/>
    <cellStyle name="40% - Accent6 11" xfId="38698" hidden="1" xr:uid="{00000000-0005-0000-0000-0000C7A10000}"/>
    <cellStyle name="40% - Accent6 11" xfId="31519" hidden="1" xr:uid="{00000000-0005-0000-0000-0000C8A10000}"/>
    <cellStyle name="40% - Accent6 11" xfId="31320" hidden="1" xr:uid="{00000000-0005-0000-0000-0000C9A10000}"/>
    <cellStyle name="40% - Accent6 11" xfId="31045" hidden="1" xr:uid="{00000000-0005-0000-0000-0000CAA10000}"/>
    <cellStyle name="40% - Accent6 11" xfId="31873" hidden="1" xr:uid="{00000000-0005-0000-0000-0000CBA10000}"/>
    <cellStyle name="40% - Accent6 11" xfId="32078" hidden="1" xr:uid="{00000000-0005-0000-0000-0000CCA10000}"/>
    <cellStyle name="40% - Accent6 11" xfId="31720" hidden="1" xr:uid="{00000000-0005-0000-0000-0000CDA10000}"/>
    <cellStyle name="40% - Accent6 11" xfId="29395" hidden="1" xr:uid="{00000000-0005-0000-0000-0000CEA10000}"/>
    <cellStyle name="40% - Accent6 11" xfId="29209" hidden="1" xr:uid="{00000000-0005-0000-0000-0000CFA10000}"/>
    <cellStyle name="40% - Accent6 11" xfId="29114" hidden="1" xr:uid="{00000000-0005-0000-0000-0000D0A10000}"/>
    <cellStyle name="40% - Accent6 11" xfId="31950" hidden="1" xr:uid="{00000000-0005-0000-0000-0000D1A10000}"/>
    <cellStyle name="40% - Accent6 11" xfId="32180" hidden="1" xr:uid="{00000000-0005-0000-0000-0000D2A10000}"/>
    <cellStyle name="40% - Accent6 11" xfId="30054" hidden="1" xr:uid="{00000000-0005-0000-0000-0000D3A10000}"/>
    <cellStyle name="40% - Accent6 11" xfId="27604" hidden="1" xr:uid="{00000000-0005-0000-0000-0000D4A10000}"/>
    <cellStyle name="40% - Accent6 11" xfId="27508" hidden="1" xr:uid="{00000000-0005-0000-0000-0000D5A10000}"/>
    <cellStyle name="40% - Accent6 11" xfId="27283" hidden="1" xr:uid="{00000000-0005-0000-0000-0000D6A10000}"/>
    <cellStyle name="40% - Accent6 11" xfId="26359" hidden="1" xr:uid="{00000000-0005-0000-0000-0000D7A10000}"/>
    <cellStyle name="40% - Accent6 11" xfId="26222" hidden="1" xr:uid="{00000000-0005-0000-0000-0000D8A10000}"/>
    <cellStyle name="40% - Accent6 11" xfId="26052" hidden="1" xr:uid="{00000000-0005-0000-0000-0000D9A10000}"/>
    <cellStyle name="40% - Accent6 11" xfId="44626" hidden="1" xr:uid="{00000000-0005-0000-0000-0000DAA10000}"/>
    <cellStyle name="40% - Accent6 11" xfId="44702" hidden="1" xr:uid="{00000000-0005-0000-0000-0000DBA10000}"/>
    <cellStyle name="40% - Accent6 11" xfId="44804" hidden="1" xr:uid="{00000000-0005-0000-0000-0000DCA10000}"/>
    <cellStyle name="40% - Accent6 11" xfId="44878" hidden="1" xr:uid="{00000000-0005-0000-0000-0000DDA10000}"/>
    <cellStyle name="40% - Accent6 11" xfId="44954" hidden="1" xr:uid="{00000000-0005-0000-0000-0000DEA10000}"/>
    <cellStyle name="40% - Accent6 11" xfId="45032" hidden="1" xr:uid="{00000000-0005-0000-0000-0000DFA10000}"/>
    <cellStyle name="40% - Accent6 11" xfId="45617" hidden="1" xr:uid="{00000000-0005-0000-0000-0000E0A10000}"/>
    <cellStyle name="40% - Accent6 11" xfId="45693" hidden="1" xr:uid="{00000000-0005-0000-0000-0000E1A10000}"/>
    <cellStyle name="40% - Accent6 11" xfId="45772" hidden="1" xr:uid="{00000000-0005-0000-0000-0000E2A10000}"/>
    <cellStyle name="40% - Accent6 11" xfId="45455" hidden="1" xr:uid="{00000000-0005-0000-0000-0000E3A10000}"/>
    <cellStyle name="40% - Accent6 11" xfId="45357" hidden="1" xr:uid="{00000000-0005-0000-0000-0000E4A10000}"/>
    <cellStyle name="40% - Accent6 11" xfId="45502" hidden="1" xr:uid="{00000000-0005-0000-0000-0000E5A10000}"/>
    <cellStyle name="40% - Accent6 11" xfId="46212" hidden="1" xr:uid="{00000000-0005-0000-0000-0000E6A10000}"/>
    <cellStyle name="40% - Accent6 11" xfId="46288" hidden="1" xr:uid="{00000000-0005-0000-0000-0000E7A10000}"/>
    <cellStyle name="40% - Accent6 11" xfId="46366" hidden="1" xr:uid="{00000000-0005-0000-0000-0000E8A10000}"/>
    <cellStyle name="40% - Accent6 11" xfId="45382" hidden="1" xr:uid="{00000000-0005-0000-0000-0000E9A10000}"/>
    <cellStyle name="40% - Accent6 11" xfId="45328" hidden="1" xr:uid="{00000000-0005-0000-0000-0000EAA10000}"/>
    <cellStyle name="40% - Accent6 11" xfId="45986" hidden="1" xr:uid="{00000000-0005-0000-0000-0000EBA10000}"/>
    <cellStyle name="40% - Accent6 11" xfId="46744" hidden="1" xr:uid="{00000000-0005-0000-0000-0000ECA10000}"/>
    <cellStyle name="40% - Accent6 11" xfId="46820" hidden="1" xr:uid="{00000000-0005-0000-0000-0000EDA10000}"/>
    <cellStyle name="40% - Accent6 11" xfId="46898" hidden="1" xr:uid="{00000000-0005-0000-0000-0000EEA10000}"/>
    <cellStyle name="40% - Accent6 11" xfId="47081" hidden="1" xr:uid="{00000000-0005-0000-0000-0000EFA10000}"/>
    <cellStyle name="40% - Accent6 11" xfId="47157" hidden="1" xr:uid="{00000000-0005-0000-0000-0000F0A10000}"/>
    <cellStyle name="40% - Accent6 11" xfId="47235" hidden="1" xr:uid="{00000000-0005-0000-0000-0000F1A10000}"/>
    <cellStyle name="40% - Accent6 11" xfId="47418" hidden="1" xr:uid="{00000000-0005-0000-0000-0000F2A10000}"/>
    <cellStyle name="40% - Accent6 11" xfId="47494" hidden="1" xr:uid="{00000000-0005-0000-0000-0000F3A10000}"/>
    <cellStyle name="40% - Accent6 11" xfId="47596" hidden="1" xr:uid="{00000000-0005-0000-0000-0000F4A10000}"/>
    <cellStyle name="40% - Accent6 11" xfId="47670" hidden="1" xr:uid="{00000000-0005-0000-0000-0000F5A10000}"/>
    <cellStyle name="40% - Accent6 11" xfId="47746" hidden="1" xr:uid="{00000000-0005-0000-0000-0000F6A10000}"/>
    <cellStyle name="40% - Accent6 11" xfId="47824" hidden="1" xr:uid="{00000000-0005-0000-0000-0000F7A10000}"/>
    <cellStyle name="40% - Accent6 11" xfId="48409" hidden="1" xr:uid="{00000000-0005-0000-0000-0000F8A10000}"/>
    <cellStyle name="40% - Accent6 11" xfId="48485" hidden="1" xr:uid="{00000000-0005-0000-0000-0000F9A10000}"/>
    <cellStyle name="40% - Accent6 11" xfId="48564" hidden="1" xr:uid="{00000000-0005-0000-0000-0000FAA10000}"/>
    <cellStyle name="40% - Accent6 11" xfId="48247" hidden="1" xr:uid="{00000000-0005-0000-0000-0000FBA10000}"/>
    <cellStyle name="40% - Accent6 11" xfId="48149" hidden="1" xr:uid="{00000000-0005-0000-0000-0000FCA10000}"/>
    <cellStyle name="40% - Accent6 11" xfId="48294" hidden="1" xr:uid="{00000000-0005-0000-0000-0000FDA10000}"/>
    <cellStyle name="40% - Accent6 11" xfId="49004" hidden="1" xr:uid="{00000000-0005-0000-0000-0000FEA10000}"/>
    <cellStyle name="40% - Accent6 11" xfId="49080" hidden="1" xr:uid="{00000000-0005-0000-0000-0000FFA10000}"/>
    <cellStyle name="40% - Accent6 11" xfId="49158" hidden="1" xr:uid="{00000000-0005-0000-0000-000000A20000}"/>
    <cellStyle name="40% - Accent6 11" xfId="48174" hidden="1" xr:uid="{00000000-0005-0000-0000-000001A20000}"/>
    <cellStyle name="40% - Accent6 11" xfId="48120" hidden="1" xr:uid="{00000000-0005-0000-0000-000002A20000}"/>
    <cellStyle name="40% - Accent6 11" xfId="48778" hidden="1" xr:uid="{00000000-0005-0000-0000-000003A20000}"/>
    <cellStyle name="40% - Accent6 11" xfId="49536" hidden="1" xr:uid="{00000000-0005-0000-0000-000004A20000}"/>
    <cellStyle name="40% - Accent6 11" xfId="49612" hidden="1" xr:uid="{00000000-0005-0000-0000-000005A20000}"/>
    <cellStyle name="40% - Accent6 11" xfId="49690" hidden="1" xr:uid="{00000000-0005-0000-0000-000006A20000}"/>
    <cellStyle name="40% - Accent6 11" xfId="49873" hidden="1" xr:uid="{00000000-0005-0000-0000-000007A20000}"/>
    <cellStyle name="40% - Accent6 11" xfId="49949" hidden="1" xr:uid="{00000000-0005-0000-0000-000008A20000}"/>
    <cellStyle name="40% - Accent6 11" xfId="50027" hidden="1" xr:uid="{00000000-0005-0000-0000-000009A20000}"/>
    <cellStyle name="40% - Accent6 11" xfId="50210" hidden="1" xr:uid="{00000000-0005-0000-0000-00000AA20000}"/>
    <cellStyle name="40% - Accent6 11" xfId="50286" hidden="1" xr:uid="{00000000-0005-0000-0000-00000BA20000}"/>
    <cellStyle name="40% - Accent6 12" xfId="157" hidden="1" xr:uid="{00000000-0005-0000-0000-00000CA20000}"/>
    <cellStyle name="40% - Accent6 12" xfId="235" hidden="1" xr:uid="{00000000-0005-0000-0000-00000DA20000}"/>
    <cellStyle name="40% - Accent6 12" xfId="369" hidden="1" xr:uid="{00000000-0005-0000-0000-00000EA20000}"/>
    <cellStyle name="40% - Accent6 12" xfId="591" hidden="1" xr:uid="{00000000-0005-0000-0000-00000FA20000}"/>
    <cellStyle name="40% - Accent6 12" xfId="1958" hidden="1" xr:uid="{00000000-0005-0000-0000-000010A20000}"/>
    <cellStyle name="40% - Accent6 12" xfId="2105" hidden="1" xr:uid="{00000000-0005-0000-0000-000011A20000}"/>
    <cellStyle name="40% - Accent6 12" xfId="2307" hidden="1" xr:uid="{00000000-0005-0000-0000-000012A20000}"/>
    <cellStyle name="40% - Accent6 12" xfId="2978" hidden="1" xr:uid="{00000000-0005-0000-0000-000013A20000}"/>
    <cellStyle name="40% - Accent6 12" xfId="1207" hidden="1" xr:uid="{00000000-0005-0000-0000-000014A20000}"/>
    <cellStyle name="40% - Accent6 12" xfId="1348" hidden="1" xr:uid="{00000000-0005-0000-0000-000015A20000}"/>
    <cellStyle name="40% - Accent6 12" xfId="3518" hidden="1" xr:uid="{00000000-0005-0000-0000-000016A20000}"/>
    <cellStyle name="40% - Accent6 12" xfId="3647" hidden="1" xr:uid="{00000000-0005-0000-0000-000017A20000}"/>
    <cellStyle name="40% - Accent6 12" xfId="3808" hidden="1" xr:uid="{00000000-0005-0000-0000-000018A20000}"/>
    <cellStyle name="40% - Accent6 12" xfId="4618" hidden="1" xr:uid="{00000000-0005-0000-0000-000019A20000}"/>
    <cellStyle name="40% - Accent6 12" xfId="2989" hidden="1" xr:uid="{00000000-0005-0000-0000-00001AA20000}"/>
    <cellStyle name="40% - Accent6 12" xfId="67" hidden="1" xr:uid="{00000000-0005-0000-0000-00001BA20000}"/>
    <cellStyle name="40% - Accent6 12" xfId="5011" hidden="1" xr:uid="{00000000-0005-0000-0000-00001CA20000}"/>
    <cellStyle name="40% - Accent6 12" xfId="5108" hidden="1" xr:uid="{00000000-0005-0000-0000-00001DA20000}"/>
    <cellStyle name="40% - Accent6 12" xfId="5303" hidden="1" xr:uid="{00000000-0005-0000-0000-00001EA20000}"/>
    <cellStyle name="40% - Accent6 12" xfId="6024" hidden="1" xr:uid="{00000000-0005-0000-0000-00001FA20000}"/>
    <cellStyle name="40% - Accent6 12" xfId="6159" hidden="1" xr:uid="{00000000-0005-0000-0000-000020A20000}"/>
    <cellStyle name="40% - Accent6 12" xfId="6336" hidden="1" xr:uid="{00000000-0005-0000-0000-000021A20000}"/>
    <cellStyle name="40% - Accent6 12" xfId="7023" hidden="1" xr:uid="{00000000-0005-0000-0000-000022A20000}"/>
    <cellStyle name="40% - Accent6 12" xfId="7130" hidden="1" xr:uid="{00000000-0005-0000-0000-000023A20000}"/>
    <cellStyle name="40% - Accent6 12" xfId="7812" hidden="1" xr:uid="{00000000-0005-0000-0000-000024A20000}"/>
    <cellStyle name="40% - Accent6 12" xfId="7887" hidden="1" xr:uid="{00000000-0005-0000-0000-000025A20000}"/>
    <cellStyle name="40% - Accent6 12" xfId="7962" hidden="1" xr:uid="{00000000-0005-0000-0000-000026A20000}"/>
    <cellStyle name="40% - Accent6 12" xfId="8040" hidden="1" xr:uid="{00000000-0005-0000-0000-000027A20000}"/>
    <cellStyle name="40% - Accent6 12" xfId="8626" hidden="1" xr:uid="{00000000-0005-0000-0000-000028A20000}"/>
    <cellStyle name="40% - Accent6 12" xfId="8701" hidden="1" xr:uid="{00000000-0005-0000-0000-000029A20000}"/>
    <cellStyle name="40% - Accent6 12" xfId="8780" hidden="1" xr:uid="{00000000-0005-0000-0000-00002AA20000}"/>
    <cellStyle name="40% - Accent6 12" xfId="9008" hidden="1" xr:uid="{00000000-0005-0000-0000-00002BA20000}"/>
    <cellStyle name="40% - Accent6 12" xfId="8255" hidden="1" xr:uid="{00000000-0005-0000-0000-00002CA20000}"/>
    <cellStyle name="40% - Accent6 12" xfId="8325" hidden="1" xr:uid="{00000000-0005-0000-0000-00002DA20000}"/>
    <cellStyle name="40% - Accent6 12" xfId="9221" hidden="1" xr:uid="{00000000-0005-0000-0000-00002EA20000}"/>
    <cellStyle name="40% - Accent6 12" xfId="9296" hidden="1" xr:uid="{00000000-0005-0000-0000-00002FA20000}"/>
    <cellStyle name="40% - Accent6 12" xfId="9374" hidden="1" xr:uid="{00000000-0005-0000-0000-000030A20000}"/>
    <cellStyle name="40% - Accent6 12" xfId="9566" hidden="1" xr:uid="{00000000-0005-0000-0000-000031A20000}"/>
    <cellStyle name="40% - Accent6 12" xfId="9015" hidden="1" xr:uid="{00000000-0005-0000-0000-000032A20000}"/>
    <cellStyle name="40% - Accent6 12" xfId="7727" hidden="1" xr:uid="{00000000-0005-0000-0000-000033A20000}"/>
    <cellStyle name="40% - Accent6 12" xfId="9753" hidden="1" xr:uid="{00000000-0005-0000-0000-000034A20000}"/>
    <cellStyle name="40% - Accent6 12" xfId="9828" hidden="1" xr:uid="{00000000-0005-0000-0000-000035A20000}"/>
    <cellStyle name="40% - Accent6 12" xfId="9906" hidden="1" xr:uid="{00000000-0005-0000-0000-000036A20000}"/>
    <cellStyle name="40% - Accent6 12" xfId="10090" hidden="1" xr:uid="{00000000-0005-0000-0000-000037A20000}"/>
    <cellStyle name="40% - Accent6 12" xfId="10165" hidden="1" xr:uid="{00000000-0005-0000-0000-000038A20000}"/>
    <cellStyle name="40% - Accent6 12" xfId="10243" hidden="1" xr:uid="{00000000-0005-0000-0000-000039A20000}"/>
    <cellStyle name="40% - Accent6 12" xfId="10427" hidden="1" xr:uid="{00000000-0005-0000-0000-00003AA20000}"/>
    <cellStyle name="40% - Accent6 12" xfId="10502" hidden="1" xr:uid="{00000000-0005-0000-0000-00003BA20000}"/>
    <cellStyle name="40% - Accent6 12" xfId="10604" hidden="1" xr:uid="{00000000-0005-0000-0000-00003CA20000}"/>
    <cellStyle name="40% - Accent6 12" xfId="10679" hidden="1" xr:uid="{00000000-0005-0000-0000-00003DA20000}"/>
    <cellStyle name="40% - Accent6 12" xfId="10754" hidden="1" xr:uid="{00000000-0005-0000-0000-00003EA20000}"/>
    <cellStyle name="40% - Accent6 12" xfId="10832" hidden="1" xr:uid="{00000000-0005-0000-0000-00003FA20000}"/>
    <cellStyle name="40% - Accent6 12" xfId="11418" hidden="1" xr:uid="{00000000-0005-0000-0000-000040A20000}"/>
    <cellStyle name="40% - Accent6 12" xfId="11493" hidden="1" xr:uid="{00000000-0005-0000-0000-000041A20000}"/>
    <cellStyle name="40% - Accent6 12" xfId="11572" hidden="1" xr:uid="{00000000-0005-0000-0000-000042A20000}"/>
    <cellStyle name="40% - Accent6 12" xfId="11800" hidden="1" xr:uid="{00000000-0005-0000-0000-000043A20000}"/>
    <cellStyle name="40% - Accent6 12" xfId="11047" hidden="1" xr:uid="{00000000-0005-0000-0000-000044A20000}"/>
    <cellStyle name="40% - Accent6 12" xfId="11117" hidden="1" xr:uid="{00000000-0005-0000-0000-000045A20000}"/>
    <cellStyle name="40% - Accent6 12" xfId="12013" hidden="1" xr:uid="{00000000-0005-0000-0000-000046A20000}"/>
    <cellStyle name="40% - Accent6 12" xfId="12088" hidden="1" xr:uid="{00000000-0005-0000-0000-000047A20000}"/>
    <cellStyle name="40% - Accent6 12" xfId="12166" hidden="1" xr:uid="{00000000-0005-0000-0000-000048A20000}"/>
    <cellStyle name="40% - Accent6 12" xfId="12358" hidden="1" xr:uid="{00000000-0005-0000-0000-000049A20000}"/>
    <cellStyle name="40% - Accent6 12" xfId="11807" hidden="1" xr:uid="{00000000-0005-0000-0000-00004AA20000}"/>
    <cellStyle name="40% - Accent6 12" xfId="10519" hidden="1" xr:uid="{00000000-0005-0000-0000-00004BA20000}"/>
    <cellStyle name="40% - Accent6 12" xfId="12545" hidden="1" xr:uid="{00000000-0005-0000-0000-00004CA20000}"/>
    <cellStyle name="40% - Accent6 12" xfId="12620" hidden="1" xr:uid="{00000000-0005-0000-0000-00004DA20000}"/>
    <cellStyle name="40% - Accent6 12" xfId="12698" hidden="1" xr:uid="{00000000-0005-0000-0000-00004EA20000}"/>
    <cellStyle name="40% - Accent6 12" xfId="12882" hidden="1" xr:uid="{00000000-0005-0000-0000-00004FA20000}"/>
    <cellStyle name="40% - Accent6 12" xfId="12957" hidden="1" xr:uid="{00000000-0005-0000-0000-000050A20000}"/>
    <cellStyle name="40% - Accent6 12" xfId="13035" hidden="1" xr:uid="{00000000-0005-0000-0000-000051A20000}"/>
    <cellStyle name="40% - Accent6 12" xfId="13219" hidden="1" xr:uid="{00000000-0005-0000-0000-000052A20000}"/>
    <cellStyle name="40% - Accent6 12" xfId="13294" hidden="1" xr:uid="{00000000-0005-0000-0000-000053A20000}"/>
    <cellStyle name="40% - Accent6 12" xfId="7535" hidden="1" xr:uid="{00000000-0005-0000-0000-000054A20000}"/>
    <cellStyle name="40% - Accent6 12" xfId="7460" hidden="1" xr:uid="{00000000-0005-0000-0000-000055A20000}"/>
    <cellStyle name="40% - Accent6 12" xfId="7380" hidden="1" xr:uid="{00000000-0005-0000-0000-000056A20000}"/>
    <cellStyle name="40% - Accent6 12" xfId="7294" hidden="1" xr:uid="{00000000-0005-0000-0000-000057A20000}"/>
    <cellStyle name="40% - Accent6 12" xfId="5521" hidden="1" xr:uid="{00000000-0005-0000-0000-000058A20000}"/>
    <cellStyle name="40% - Accent6 12" xfId="5439" hidden="1" xr:uid="{00000000-0005-0000-0000-000059A20000}"/>
    <cellStyle name="40% - Accent6 12" xfId="5345" hidden="1" xr:uid="{00000000-0005-0000-0000-00005AA20000}"/>
    <cellStyle name="40% - Accent6 12" xfId="4470" hidden="1" xr:uid="{00000000-0005-0000-0000-00005BA20000}"/>
    <cellStyle name="40% - Accent6 12" xfId="6597" hidden="1" xr:uid="{00000000-0005-0000-0000-00005CA20000}"/>
    <cellStyle name="40% - Accent6 12" xfId="6402" hidden="1" xr:uid="{00000000-0005-0000-0000-00005DA20000}"/>
    <cellStyle name="40% - Accent6 12" xfId="3833" hidden="1" xr:uid="{00000000-0005-0000-0000-00005EA20000}"/>
    <cellStyle name="40% - Accent6 12" xfId="3671" hidden="1" xr:uid="{00000000-0005-0000-0000-00005FA20000}"/>
    <cellStyle name="40% - Accent6 12" xfId="3464" hidden="1" xr:uid="{00000000-0005-0000-0000-000060A20000}"/>
    <cellStyle name="40% - Accent6 12" xfId="2911" hidden="1" xr:uid="{00000000-0005-0000-0000-000061A20000}"/>
    <cellStyle name="40% - Accent6 12" xfId="4463" hidden="1" xr:uid="{00000000-0005-0000-0000-000062A20000}"/>
    <cellStyle name="40% - Accent6 12" xfId="7720" hidden="1" xr:uid="{00000000-0005-0000-0000-000063A20000}"/>
    <cellStyle name="40% - Accent6 12" xfId="2162" hidden="1" xr:uid="{00000000-0005-0000-0000-000064A20000}"/>
    <cellStyle name="40% - Accent6 12" xfId="1982" hidden="1" xr:uid="{00000000-0005-0000-0000-000065A20000}"/>
    <cellStyle name="40% - Accent6 12" xfId="1811" hidden="1" xr:uid="{00000000-0005-0000-0000-000066A20000}"/>
    <cellStyle name="40% - Accent6 12" xfId="1097" hidden="1" xr:uid="{00000000-0005-0000-0000-000067A20000}"/>
    <cellStyle name="40% - Accent6 12" xfId="981" hidden="1" xr:uid="{00000000-0005-0000-0000-000068A20000}"/>
    <cellStyle name="40% - Accent6 12" xfId="747" hidden="1" xr:uid="{00000000-0005-0000-0000-000069A20000}"/>
    <cellStyle name="40% - Accent6 12" xfId="13364" hidden="1" xr:uid="{00000000-0005-0000-0000-00006AA20000}"/>
    <cellStyle name="40% - Accent6 12" xfId="13443" hidden="1" xr:uid="{00000000-0005-0000-0000-00006BA20000}"/>
    <cellStyle name="40% - Accent6 12" xfId="13967" hidden="1" xr:uid="{00000000-0005-0000-0000-00006CA20000}"/>
    <cellStyle name="40% - Accent6 12" xfId="14042" hidden="1" xr:uid="{00000000-0005-0000-0000-00006DA20000}"/>
    <cellStyle name="40% - Accent6 12" xfId="14117" hidden="1" xr:uid="{00000000-0005-0000-0000-00006EA20000}"/>
    <cellStyle name="40% - Accent6 12" xfId="14195" hidden="1" xr:uid="{00000000-0005-0000-0000-00006FA20000}"/>
    <cellStyle name="40% - Accent6 12" xfId="14781" hidden="1" xr:uid="{00000000-0005-0000-0000-000070A20000}"/>
    <cellStyle name="40% - Accent6 12" xfId="14856" hidden="1" xr:uid="{00000000-0005-0000-0000-000071A20000}"/>
    <cellStyle name="40% - Accent6 12" xfId="14935" hidden="1" xr:uid="{00000000-0005-0000-0000-000072A20000}"/>
    <cellStyle name="40% - Accent6 12" xfId="15163" hidden="1" xr:uid="{00000000-0005-0000-0000-000073A20000}"/>
    <cellStyle name="40% - Accent6 12" xfId="14410" hidden="1" xr:uid="{00000000-0005-0000-0000-000074A20000}"/>
    <cellStyle name="40% - Accent6 12" xfId="14480" hidden="1" xr:uid="{00000000-0005-0000-0000-000075A20000}"/>
    <cellStyle name="40% - Accent6 12" xfId="15376" hidden="1" xr:uid="{00000000-0005-0000-0000-000076A20000}"/>
    <cellStyle name="40% - Accent6 12" xfId="15451" hidden="1" xr:uid="{00000000-0005-0000-0000-000077A20000}"/>
    <cellStyle name="40% - Accent6 12" xfId="15529" hidden="1" xr:uid="{00000000-0005-0000-0000-000078A20000}"/>
    <cellStyle name="40% - Accent6 12" xfId="15721" hidden="1" xr:uid="{00000000-0005-0000-0000-000079A20000}"/>
    <cellStyle name="40% - Accent6 12" xfId="15170" hidden="1" xr:uid="{00000000-0005-0000-0000-00007AA20000}"/>
    <cellStyle name="40% - Accent6 12" xfId="13882" hidden="1" xr:uid="{00000000-0005-0000-0000-00007BA20000}"/>
    <cellStyle name="40% - Accent6 12" xfId="15908" hidden="1" xr:uid="{00000000-0005-0000-0000-00007CA20000}"/>
    <cellStyle name="40% - Accent6 12" xfId="15983" hidden="1" xr:uid="{00000000-0005-0000-0000-00007DA20000}"/>
    <cellStyle name="40% - Accent6 12" xfId="16061" hidden="1" xr:uid="{00000000-0005-0000-0000-00007EA20000}"/>
    <cellStyle name="40% - Accent6 12" xfId="16245" hidden="1" xr:uid="{00000000-0005-0000-0000-00007FA20000}"/>
    <cellStyle name="40% - Accent6 12" xfId="16320" hidden="1" xr:uid="{00000000-0005-0000-0000-000080A20000}"/>
    <cellStyle name="40% - Accent6 12" xfId="16398" hidden="1" xr:uid="{00000000-0005-0000-0000-000081A20000}"/>
    <cellStyle name="40% - Accent6 12" xfId="16582" hidden="1" xr:uid="{00000000-0005-0000-0000-000082A20000}"/>
    <cellStyle name="40% - Accent6 12" xfId="16657" hidden="1" xr:uid="{00000000-0005-0000-0000-000083A20000}"/>
    <cellStyle name="40% - Accent6 12" xfId="16759" hidden="1" xr:uid="{00000000-0005-0000-0000-000084A20000}"/>
    <cellStyle name="40% - Accent6 12" xfId="16834" hidden="1" xr:uid="{00000000-0005-0000-0000-000085A20000}"/>
    <cellStyle name="40% - Accent6 12" xfId="16909" hidden="1" xr:uid="{00000000-0005-0000-0000-000086A20000}"/>
    <cellStyle name="40% - Accent6 12" xfId="16987" hidden="1" xr:uid="{00000000-0005-0000-0000-000087A20000}"/>
    <cellStyle name="40% - Accent6 12" xfId="17573" hidden="1" xr:uid="{00000000-0005-0000-0000-000088A20000}"/>
    <cellStyle name="40% - Accent6 12" xfId="17648" hidden="1" xr:uid="{00000000-0005-0000-0000-000089A20000}"/>
    <cellStyle name="40% - Accent6 12" xfId="17727" hidden="1" xr:uid="{00000000-0005-0000-0000-00008AA20000}"/>
    <cellStyle name="40% - Accent6 12" xfId="17955" hidden="1" xr:uid="{00000000-0005-0000-0000-00008BA20000}"/>
    <cellStyle name="40% - Accent6 12" xfId="17202" hidden="1" xr:uid="{00000000-0005-0000-0000-00008CA20000}"/>
    <cellStyle name="40% - Accent6 12" xfId="17272" hidden="1" xr:uid="{00000000-0005-0000-0000-00008DA20000}"/>
    <cellStyle name="40% - Accent6 12" xfId="18168" hidden="1" xr:uid="{00000000-0005-0000-0000-00008EA20000}"/>
    <cellStyle name="40% - Accent6 12" xfId="18243" hidden="1" xr:uid="{00000000-0005-0000-0000-00008FA20000}"/>
    <cellStyle name="40% - Accent6 12" xfId="18321" hidden="1" xr:uid="{00000000-0005-0000-0000-000090A20000}"/>
    <cellStyle name="40% - Accent6 12" xfId="18513" hidden="1" xr:uid="{00000000-0005-0000-0000-000091A20000}"/>
    <cellStyle name="40% - Accent6 12" xfId="17962" hidden="1" xr:uid="{00000000-0005-0000-0000-000092A20000}"/>
    <cellStyle name="40% - Accent6 12" xfId="16674" hidden="1" xr:uid="{00000000-0005-0000-0000-000093A20000}"/>
    <cellStyle name="40% - Accent6 12" xfId="18700" hidden="1" xr:uid="{00000000-0005-0000-0000-000094A20000}"/>
    <cellStyle name="40% - Accent6 12" xfId="18775" hidden="1" xr:uid="{00000000-0005-0000-0000-000095A20000}"/>
    <cellStyle name="40% - Accent6 12" xfId="18853" hidden="1" xr:uid="{00000000-0005-0000-0000-000096A20000}"/>
    <cellStyle name="40% - Accent6 12" xfId="19037" hidden="1" xr:uid="{00000000-0005-0000-0000-000097A20000}"/>
    <cellStyle name="40% - Accent6 12" xfId="19112" hidden="1" xr:uid="{00000000-0005-0000-0000-000098A20000}"/>
    <cellStyle name="40% - Accent6 12" xfId="19190" hidden="1" xr:uid="{00000000-0005-0000-0000-000099A20000}"/>
    <cellStyle name="40% - Accent6 12" xfId="19374" hidden="1" xr:uid="{00000000-0005-0000-0000-00009AA20000}"/>
    <cellStyle name="40% - Accent6 12" xfId="19449" hidden="1" xr:uid="{00000000-0005-0000-0000-00009BA20000}"/>
    <cellStyle name="40% - Accent6 12" xfId="13795" hidden="1" xr:uid="{00000000-0005-0000-0000-00009CA20000}"/>
    <cellStyle name="40% - Accent6 12" xfId="13720" hidden="1" xr:uid="{00000000-0005-0000-0000-00009DA20000}"/>
    <cellStyle name="40% - Accent6 12" xfId="13640" hidden="1" xr:uid="{00000000-0005-0000-0000-00009EA20000}"/>
    <cellStyle name="40% - Accent6 12" xfId="13557" hidden="1" xr:uid="{00000000-0005-0000-0000-00009FA20000}"/>
    <cellStyle name="40% - Accent6 12" xfId="6373" hidden="1" xr:uid="{00000000-0005-0000-0000-0000A0A20000}"/>
    <cellStyle name="40% - Accent6 12" xfId="6166" hidden="1" xr:uid="{00000000-0005-0000-0000-0000A1A20000}"/>
    <cellStyle name="40% - Accent6 12" xfId="5894" hidden="1" xr:uid="{00000000-0005-0000-0000-0000A2A20000}"/>
    <cellStyle name="40% - Accent6 12" xfId="4892" hidden="1" xr:uid="{00000000-0005-0000-0000-0000A3A20000}"/>
    <cellStyle name="40% - Accent6 12" xfId="7323" hidden="1" xr:uid="{00000000-0005-0000-0000-0000A4A20000}"/>
    <cellStyle name="40% - Accent6 12" xfId="7050" hidden="1" xr:uid="{00000000-0005-0000-0000-0000A5A20000}"/>
    <cellStyle name="40% - Accent6 12" xfId="4253" hidden="1" xr:uid="{00000000-0005-0000-0000-0000A6A20000}"/>
    <cellStyle name="40% - Accent6 12" xfId="4068" hidden="1" xr:uid="{00000000-0005-0000-0000-0000A7A20000}"/>
    <cellStyle name="40% - Accent6 12" xfId="3972" hidden="1" xr:uid="{00000000-0005-0000-0000-0000A8A20000}"/>
    <cellStyle name="40% - Accent6 12" xfId="2986" hidden="1" xr:uid="{00000000-0005-0000-0000-0000A9A20000}"/>
    <cellStyle name="40% - Accent6 12" xfId="4885" hidden="1" xr:uid="{00000000-0005-0000-0000-0000AAA20000}"/>
    <cellStyle name="40% - Accent6 12" xfId="13880" hidden="1" xr:uid="{00000000-0005-0000-0000-0000ABA20000}"/>
    <cellStyle name="40% - Accent6 12" xfId="2461" hidden="1" xr:uid="{00000000-0005-0000-0000-0000ACA20000}"/>
    <cellStyle name="40% - Accent6 12" xfId="2360" hidden="1" xr:uid="{00000000-0005-0000-0000-0000ADA20000}"/>
    <cellStyle name="40% - Accent6 12" xfId="2131" hidden="1" xr:uid="{00000000-0005-0000-0000-0000AEA20000}"/>
    <cellStyle name="40% - Accent6 12" xfId="1217" hidden="1" xr:uid="{00000000-0005-0000-0000-0000AFA20000}"/>
    <cellStyle name="40% - Accent6 12" xfId="1073" hidden="1" xr:uid="{00000000-0005-0000-0000-0000B0A20000}"/>
    <cellStyle name="40% - Accent6 12" xfId="908" hidden="1" xr:uid="{00000000-0005-0000-0000-0000B1A20000}"/>
    <cellStyle name="40% - Accent6 12" xfId="19512" hidden="1" xr:uid="{00000000-0005-0000-0000-0000B2A20000}"/>
    <cellStyle name="40% - Accent6 12" xfId="19587" hidden="1" xr:uid="{00000000-0005-0000-0000-0000B3A20000}"/>
    <cellStyle name="40% - Accent6 12" xfId="19689" hidden="1" xr:uid="{00000000-0005-0000-0000-0000B4A20000}"/>
    <cellStyle name="40% - Accent6 12" xfId="19764" hidden="1" xr:uid="{00000000-0005-0000-0000-0000B5A20000}"/>
    <cellStyle name="40% - Accent6 12" xfId="19839" hidden="1" xr:uid="{00000000-0005-0000-0000-0000B6A20000}"/>
    <cellStyle name="40% - Accent6 12" xfId="19917" hidden="1" xr:uid="{00000000-0005-0000-0000-0000B7A20000}"/>
    <cellStyle name="40% - Accent6 12" xfId="20503" hidden="1" xr:uid="{00000000-0005-0000-0000-0000B8A20000}"/>
    <cellStyle name="40% - Accent6 12" xfId="20578" hidden="1" xr:uid="{00000000-0005-0000-0000-0000B9A20000}"/>
    <cellStyle name="40% - Accent6 12" xfId="20657" hidden="1" xr:uid="{00000000-0005-0000-0000-0000BAA20000}"/>
    <cellStyle name="40% - Accent6 12" xfId="20885" hidden="1" xr:uid="{00000000-0005-0000-0000-0000BBA20000}"/>
    <cellStyle name="40% - Accent6 12" xfId="20132" hidden="1" xr:uid="{00000000-0005-0000-0000-0000BCA20000}"/>
    <cellStyle name="40% - Accent6 12" xfId="20202" hidden="1" xr:uid="{00000000-0005-0000-0000-0000BDA20000}"/>
    <cellStyle name="40% - Accent6 12" xfId="21098" hidden="1" xr:uid="{00000000-0005-0000-0000-0000BEA20000}"/>
    <cellStyle name="40% - Accent6 12" xfId="21173" hidden="1" xr:uid="{00000000-0005-0000-0000-0000BFA20000}"/>
    <cellStyle name="40% - Accent6 12" xfId="21251" hidden="1" xr:uid="{00000000-0005-0000-0000-0000C0A20000}"/>
    <cellStyle name="40% - Accent6 12" xfId="21443" hidden="1" xr:uid="{00000000-0005-0000-0000-0000C1A20000}"/>
    <cellStyle name="40% - Accent6 12" xfId="20892" hidden="1" xr:uid="{00000000-0005-0000-0000-0000C2A20000}"/>
    <cellStyle name="40% - Accent6 12" xfId="19604" hidden="1" xr:uid="{00000000-0005-0000-0000-0000C3A20000}"/>
    <cellStyle name="40% - Accent6 12" xfId="21630" hidden="1" xr:uid="{00000000-0005-0000-0000-0000C4A20000}"/>
    <cellStyle name="40% - Accent6 12" xfId="21705" hidden="1" xr:uid="{00000000-0005-0000-0000-0000C5A20000}"/>
    <cellStyle name="40% - Accent6 12" xfId="21783" hidden="1" xr:uid="{00000000-0005-0000-0000-0000C6A20000}"/>
    <cellStyle name="40% - Accent6 12" xfId="21967" hidden="1" xr:uid="{00000000-0005-0000-0000-0000C7A20000}"/>
    <cellStyle name="40% - Accent6 12" xfId="22042" hidden="1" xr:uid="{00000000-0005-0000-0000-0000C8A20000}"/>
    <cellStyle name="40% - Accent6 12" xfId="22120" hidden="1" xr:uid="{00000000-0005-0000-0000-0000C9A20000}"/>
    <cellStyle name="40% - Accent6 12" xfId="22304" hidden="1" xr:uid="{00000000-0005-0000-0000-0000CAA20000}"/>
    <cellStyle name="40% - Accent6 12" xfId="22379" hidden="1" xr:uid="{00000000-0005-0000-0000-0000CBA20000}"/>
    <cellStyle name="40% - Accent6 12" xfId="22481" hidden="1" xr:uid="{00000000-0005-0000-0000-0000CCA20000}"/>
    <cellStyle name="40% - Accent6 12" xfId="22556" hidden="1" xr:uid="{00000000-0005-0000-0000-0000CDA20000}"/>
    <cellStyle name="40% - Accent6 12" xfId="22631" hidden="1" xr:uid="{00000000-0005-0000-0000-0000CEA20000}"/>
    <cellStyle name="40% - Accent6 12" xfId="22709" hidden="1" xr:uid="{00000000-0005-0000-0000-0000CFA20000}"/>
    <cellStyle name="40% - Accent6 12" xfId="23295" hidden="1" xr:uid="{00000000-0005-0000-0000-0000D0A20000}"/>
    <cellStyle name="40% - Accent6 12" xfId="23370" hidden="1" xr:uid="{00000000-0005-0000-0000-0000D1A20000}"/>
    <cellStyle name="40% - Accent6 12" xfId="23449" hidden="1" xr:uid="{00000000-0005-0000-0000-0000D2A20000}"/>
    <cellStyle name="40% - Accent6 12" xfId="23677" hidden="1" xr:uid="{00000000-0005-0000-0000-0000D3A20000}"/>
    <cellStyle name="40% - Accent6 12" xfId="22924" hidden="1" xr:uid="{00000000-0005-0000-0000-0000D4A20000}"/>
    <cellStyle name="40% - Accent6 12" xfId="22994" hidden="1" xr:uid="{00000000-0005-0000-0000-0000D5A20000}"/>
    <cellStyle name="40% - Accent6 12" xfId="23890" hidden="1" xr:uid="{00000000-0005-0000-0000-0000D6A20000}"/>
    <cellStyle name="40% - Accent6 12" xfId="23965" hidden="1" xr:uid="{00000000-0005-0000-0000-0000D7A20000}"/>
    <cellStyle name="40% - Accent6 12" xfId="24043" hidden="1" xr:uid="{00000000-0005-0000-0000-0000D8A20000}"/>
    <cellStyle name="40% - Accent6 12" xfId="24235" hidden="1" xr:uid="{00000000-0005-0000-0000-0000D9A20000}"/>
    <cellStyle name="40% - Accent6 12" xfId="23684" hidden="1" xr:uid="{00000000-0005-0000-0000-0000DAA20000}"/>
    <cellStyle name="40% - Accent6 12" xfId="22396" hidden="1" xr:uid="{00000000-0005-0000-0000-0000DBA20000}"/>
    <cellStyle name="40% - Accent6 12" xfId="24422" hidden="1" xr:uid="{00000000-0005-0000-0000-0000DCA20000}"/>
    <cellStyle name="40% - Accent6 12" xfId="24497" hidden="1" xr:uid="{00000000-0005-0000-0000-0000DDA20000}"/>
    <cellStyle name="40% - Accent6 12" xfId="24575" hidden="1" xr:uid="{00000000-0005-0000-0000-0000DEA20000}"/>
    <cellStyle name="40% - Accent6 12" xfId="24759" hidden="1" xr:uid="{00000000-0005-0000-0000-0000DFA20000}"/>
    <cellStyle name="40% - Accent6 12" xfId="24834" hidden="1" xr:uid="{00000000-0005-0000-0000-0000E0A20000}"/>
    <cellStyle name="40% - Accent6 12" xfId="24912" hidden="1" xr:uid="{00000000-0005-0000-0000-0000E1A20000}"/>
    <cellStyle name="40% - Accent6 12" xfId="25096" hidden="1" xr:uid="{00000000-0005-0000-0000-0000E2A20000}"/>
    <cellStyle name="40% - Accent6 12" xfId="25171" hidden="1" xr:uid="{00000000-0005-0000-0000-0000E3A20000}"/>
    <cellStyle name="40% - Accent6 12" xfId="25285" hidden="1" xr:uid="{00000000-0005-0000-0000-0000E4A20000}"/>
    <cellStyle name="40% - Accent6 12" xfId="25363" hidden="1" xr:uid="{00000000-0005-0000-0000-0000E5A20000}"/>
    <cellStyle name="40% - Accent6 12" xfId="25497" hidden="1" xr:uid="{00000000-0005-0000-0000-0000E6A20000}"/>
    <cellStyle name="40% - Accent6 12" xfId="25719" hidden="1" xr:uid="{00000000-0005-0000-0000-0000E7A20000}"/>
    <cellStyle name="40% - Accent6 12" xfId="27086" hidden="1" xr:uid="{00000000-0005-0000-0000-0000E8A20000}"/>
    <cellStyle name="40% - Accent6 12" xfId="27233" hidden="1" xr:uid="{00000000-0005-0000-0000-0000E9A20000}"/>
    <cellStyle name="40% - Accent6 12" xfId="27435" hidden="1" xr:uid="{00000000-0005-0000-0000-0000EAA20000}"/>
    <cellStyle name="40% - Accent6 12" xfId="28106" hidden="1" xr:uid="{00000000-0005-0000-0000-0000EBA20000}"/>
    <cellStyle name="40% - Accent6 12" xfId="26335" hidden="1" xr:uid="{00000000-0005-0000-0000-0000ECA20000}"/>
    <cellStyle name="40% - Accent6 12" xfId="26476" hidden="1" xr:uid="{00000000-0005-0000-0000-0000EDA20000}"/>
    <cellStyle name="40% - Accent6 12" xfId="28646" hidden="1" xr:uid="{00000000-0005-0000-0000-0000EEA20000}"/>
    <cellStyle name="40% - Accent6 12" xfId="28775" hidden="1" xr:uid="{00000000-0005-0000-0000-0000EFA20000}"/>
    <cellStyle name="40% - Accent6 12" xfId="28936" hidden="1" xr:uid="{00000000-0005-0000-0000-0000F0A20000}"/>
    <cellStyle name="40% - Accent6 12" xfId="29746" hidden="1" xr:uid="{00000000-0005-0000-0000-0000F1A20000}"/>
    <cellStyle name="40% - Accent6 12" xfId="28117" hidden="1" xr:uid="{00000000-0005-0000-0000-0000F2A20000}"/>
    <cellStyle name="40% - Accent6 12" xfId="25195" hidden="1" xr:uid="{00000000-0005-0000-0000-0000F3A20000}"/>
    <cellStyle name="40% - Accent6 12" xfId="30139" hidden="1" xr:uid="{00000000-0005-0000-0000-0000F4A20000}"/>
    <cellStyle name="40% - Accent6 12" xfId="30236" hidden="1" xr:uid="{00000000-0005-0000-0000-0000F5A20000}"/>
    <cellStyle name="40% - Accent6 12" xfId="30431" hidden="1" xr:uid="{00000000-0005-0000-0000-0000F6A20000}"/>
    <cellStyle name="40% - Accent6 12" xfId="31152" hidden="1" xr:uid="{00000000-0005-0000-0000-0000F7A20000}"/>
    <cellStyle name="40% - Accent6 12" xfId="31287" hidden="1" xr:uid="{00000000-0005-0000-0000-0000F8A20000}"/>
    <cellStyle name="40% - Accent6 12" xfId="31464" hidden="1" xr:uid="{00000000-0005-0000-0000-0000F9A20000}"/>
    <cellStyle name="40% - Accent6 12" xfId="32151" hidden="1" xr:uid="{00000000-0005-0000-0000-0000FAA20000}"/>
    <cellStyle name="40% - Accent6 12" xfId="32258" hidden="1" xr:uid="{00000000-0005-0000-0000-0000FBA20000}"/>
    <cellStyle name="40% - Accent6 12" xfId="32940" hidden="1" xr:uid="{00000000-0005-0000-0000-0000FCA20000}"/>
    <cellStyle name="40% - Accent6 12" xfId="33015" hidden="1" xr:uid="{00000000-0005-0000-0000-0000FDA20000}"/>
    <cellStyle name="40% - Accent6 12" xfId="33090" hidden="1" xr:uid="{00000000-0005-0000-0000-0000FEA20000}"/>
    <cellStyle name="40% - Accent6 12" xfId="33168" hidden="1" xr:uid="{00000000-0005-0000-0000-0000FFA20000}"/>
    <cellStyle name="40% - Accent6 12" xfId="33754" hidden="1" xr:uid="{00000000-0005-0000-0000-000000A30000}"/>
    <cellStyle name="40% - Accent6 12" xfId="33829" hidden="1" xr:uid="{00000000-0005-0000-0000-000001A30000}"/>
    <cellStyle name="40% - Accent6 12" xfId="33908" hidden="1" xr:uid="{00000000-0005-0000-0000-000002A30000}"/>
    <cellStyle name="40% - Accent6 12" xfId="34136" hidden="1" xr:uid="{00000000-0005-0000-0000-000003A30000}"/>
    <cellStyle name="40% - Accent6 12" xfId="33383" hidden="1" xr:uid="{00000000-0005-0000-0000-000004A30000}"/>
    <cellStyle name="40% - Accent6 12" xfId="33453" hidden="1" xr:uid="{00000000-0005-0000-0000-000005A30000}"/>
    <cellStyle name="40% - Accent6 12" xfId="34349" hidden="1" xr:uid="{00000000-0005-0000-0000-000006A30000}"/>
    <cellStyle name="40% - Accent6 12" xfId="34424" hidden="1" xr:uid="{00000000-0005-0000-0000-000007A30000}"/>
    <cellStyle name="40% - Accent6 12" xfId="34502" hidden="1" xr:uid="{00000000-0005-0000-0000-000008A30000}"/>
    <cellStyle name="40% - Accent6 12" xfId="34694" hidden="1" xr:uid="{00000000-0005-0000-0000-000009A30000}"/>
    <cellStyle name="40% - Accent6 12" xfId="34143" hidden="1" xr:uid="{00000000-0005-0000-0000-00000AA30000}"/>
    <cellStyle name="40% - Accent6 12" xfId="32855" hidden="1" xr:uid="{00000000-0005-0000-0000-00000BA30000}"/>
    <cellStyle name="40% - Accent6 12" xfId="34881" hidden="1" xr:uid="{00000000-0005-0000-0000-00000CA30000}"/>
    <cellStyle name="40% - Accent6 12" xfId="34956" hidden="1" xr:uid="{00000000-0005-0000-0000-00000DA30000}"/>
    <cellStyle name="40% - Accent6 12" xfId="35034" hidden="1" xr:uid="{00000000-0005-0000-0000-00000EA30000}"/>
    <cellStyle name="40% - Accent6 12" xfId="35218" hidden="1" xr:uid="{00000000-0005-0000-0000-00000FA30000}"/>
    <cellStyle name="40% - Accent6 12" xfId="35293" hidden="1" xr:uid="{00000000-0005-0000-0000-000010A30000}"/>
    <cellStyle name="40% - Accent6 12" xfId="35371" hidden="1" xr:uid="{00000000-0005-0000-0000-000011A30000}"/>
    <cellStyle name="40% - Accent6 12" xfId="35555" hidden="1" xr:uid="{00000000-0005-0000-0000-000012A30000}"/>
    <cellStyle name="40% - Accent6 12" xfId="35630" hidden="1" xr:uid="{00000000-0005-0000-0000-000013A30000}"/>
    <cellStyle name="40% - Accent6 12" xfId="35732" hidden="1" xr:uid="{00000000-0005-0000-0000-000014A30000}"/>
    <cellStyle name="40% - Accent6 12" xfId="35807" hidden="1" xr:uid="{00000000-0005-0000-0000-000015A30000}"/>
    <cellStyle name="40% - Accent6 12" xfId="35882" hidden="1" xr:uid="{00000000-0005-0000-0000-000016A30000}"/>
    <cellStyle name="40% - Accent6 12" xfId="35960" hidden="1" xr:uid="{00000000-0005-0000-0000-000017A30000}"/>
    <cellStyle name="40% - Accent6 12" xfId="36546" hidden="1" xr:uid="{00000000-0005-0000-0000-000018A30000}"/>
    <cellStyle name="40% - Accent6 12" xfId="36621" hidden="1" xr:uid="{00000000-0005-0000-0000-000019A30000}"/>
    <cellStyle name="40% - Accent6 12" xfId="36700" hidden="1" xr:uid="{00000000-0005-0000-0000-00001AA30000}"/>
    <cellStyle name="40% - Accent6 12" xfId="36928" hidden="1" xr:uid="{00000000-0005-0000-0000-00001BA30000}"/>
    <cellStyle name="40% - Accent6 12" xfId="36175" hidden="1" xr:uid="{00000000-0005-0000-0000-00001CA30000}"/>
    <cellStyle name="40% - Accent6 12" xfId="36245" hidden="1" xr:uid="{00000000-0005-0000-0000-00001DA30000}"/>
    <cellStyle name="40% - Accent6 12" xfId="37141" hidden="1" xr:uid="{00000000-0005-0000-0000-00001EA30000}"/>
    <cellStyle name="40% - Accent6 12" xfId="37216" hidden="1" xr:uid="{00000000-0005-0000-0000-00001FA30000}"/>
    <cellStyle name="40% - Accent6 12" xfId="37294" hidden="1" xr:uid="{00000000-0005-0000-0000-000020A30000}"/>
    <cellStyle name="40% - Accent6 12" xfId="37486" hidden="1" xr:uid="{00000000-0005-0000-0000-000021A30000}"/>
    <cellStyle name="40% - Accent6 12" xfId="36935" hidden="1" xr:uid="{00000000-0005-0000-0000-000022A30000}"/>
    <cellStyle name="40% - Accent6 12" xfId="35647" hidden="1" xr:uid="{00000000-0005-0000-0000-000023A30000}"/>
    <cellStyle name="40% - Accent6 12" xfId="37673" hidden="1" xr:uid="{00000000-0005-0000-0000-000024A30000}"/>
    <cellStyle name="40% - Accent6 12" xfId="37748" hidden="1" xr:uid="{00000000-0005-0000-0000-000025A30000}"/>
    <cellStyle name="40% - Accent6 12" xfId="37826" hidden="1" xr:uid="{00000000-0005-0000-0000-000026A30000}"/>
    <cellStyle name="40% - Accent6 12" xfId="38010" hidden="1" xr:uid="{00000000-0005-0000-0000-000027A30000}"/>
    <cellStyle name="40% - Accent6 12" xfId="38085" hidden="1" xr:uid="{00000000-0005-0000-0000-000028A30000}"/>
    <cellStyle name="40% - Accent6 12" xfId="38163" hidden="1" xr:uid="{00000000-0005-0000-0000-000029A30000}"/>
    <cellStyle name="40% - Accent6 12" xfId="38347" hidden="1" xr:uid="{00000000-0005-0000-0000-00002AA30000}"/>
    <cellStyle name="40% - Accent6 12" xfId="38422" hidden="1" xr:uid="{00000000-0005-0000-0000-00002BA30000}"/>
    <cellStyle name="40% - Accent6 12" xfId="32663" hidden="1" xr:uid="{00000000-0005-0000-0000-00002CA30000}"/>
    <cellStyle name="40% - Accent6 12" xfId="32588" hidden="1" xr:uid="{00000000-0005-0000-0000-00002DA30000}"/>
    <cellStyle name="40% - Accent6 12" xfId="32508" hidden="1" xr:uid="{00000000-0005-0000-0000-00002EA30000}"/>
    <cellStyle name="40% - Accent6 12" xfId="32422" hidden="1" xr:uid="{00000000-0005-0000-0000-00002FA30000}"/>
    <cellStyle name="40% - Accent6 12" xfId="30649" hidden="1" xr:uid="{00000000-0005-0000-0000-000030A30000}"/>
    <cellStyle name="40% - Accent6 12" xfId="30567" hidden="1" xr:uid="{00000000-0005-0000-0000-000031A30000}"/>
    <cellStyle name="40% - Accent6 12" xfId="30473" hidden="1" xr:uid="{00000000-0005-0000-0000-000032A30000}"/>
    <cellStyle name="40% - Accent6 12" xfId="29598" hidden="1" xr:uid="{00000000-0005-0000-0000-000033A30000}"/>
    <cellStyle name="40% - Accent6 12" xfId="31725" hidden="1" xr:uid="{00000000-0005-0000-0000-000034A30000}"/>
    <cellStyle name="40% - Accent6 12" xfId="31530" hidden="1" xr:uid="{00000000-0005-0000-0000-000035A30000}"/>
    <cellStyle name="40% - Accent6 12" xfId="28961" hidden="1" xr:uid="{00000000-0005-0000-0000-000036A30000}"/>
    <cellStyle name="40% - Accent6 12" xfId="28799" hidden="1" xr:uid="{00000000-0005-0000-0000-000037A30000}"/>
    <cellStyle name="40% - Accent6 12" xfId="28592" hidden="1" xr:uid="{00000000-0005-0000-0000-000038A30000}"/>
    <cellStyle name="40% - Accent6 12" xfId="28039" hidden="1" xr:uid="{00000000-0005-0000-0000-000039A30000}"/>
    <cellStyle name="40% - Accent6 12" xfId="29591" hidden="1" xr:uid="{00000000-0005-0000-0000-00003AA30000}"/>
    <cellStyle name="40% - Accent6 12" xfId="32848" hidden="1" xr:uid="{00000000-0005-0000-0000-00003BA30000}"/>
    <cellStyle name="40% - Accent6 12" xfId="27290" hidden="1" xr:uid="{00000000-0005-0000-0000-00003CA30000}"/>
    <cellStyle name="40% - Accent6 12" xfId="27110" hidden="1" xr:uid="{00000000-0005-0000-0000-00003DA30000}"/>
    <cellStyle name="40% - Accent6 12" xfId="26939" hidden="1" xr:uid="{00000000-0005-0000-0000-00003EA30000}"/>
    <cellStyle name="40% - Accent6 12" xfId="26225" hidden="1" xr:uid="{00000000-0005-0000-0000-00003FA30000}"/>
    <cellStyle name="40% - Accent6 12" xfId="26109" hidden="1" xr:uid="{00000000-0005-0000-0000-000040A30000}"/>
    <cellStyle name="40% - Accent6 12" xfId="25875" hidden="1" xr:uid="{00000000-0005-0000-0000-000041A30000}"/>
    <cellStyle name="40% - Accent6 12" xfId="38492" hidden="1" xr:uid="{00000000-0005-0000-0000-000042A30000}"/>
    <cellStyle name="40% - Accent6 12" xfId="38571" hidden="1" xr:uid="{00000000-0005-0000-0000-000043A30000}"/>
    <cellStyle name="40% - Accent6 12" xfId="39095" hidden="1" xr:uid="{00000000-0005-0000-0000-000044A30000}"/>
    <cellStyle name="40% - Accent6 12" xfId="39170" hidden="1" xr:uid="{00000000-0005-0000-0000-000045A30000}"/>
    <cellStyle name="40% - Accent6 12" xfId="39245" hidden="1" xr:uid="{00000000-0005-0000-0000-000046A30000}"/>
    <cellStyle name="40% - Accent6 12" xfId="39323" hidden="1" xr:uid="{00000000-0005-0000-0000-000047A30000}"/>
    <cellStyle name="40% - Accent6 12" xfId="39909" hidden="1" xr:uid="{00000000-0005-0000-0000-000048A30000}"/>
    <cellStyle name="40% - Accent6 12" xfId="39984" hidden="1" xr:uid="{00000000-0005-0000-0000-000049A30000}"/>
    <cellStyle name="40% - Accent6 12" xfId="40063" hidden="1" xr:uid="{00000000-0005-0000-0000-00004AA30000}"/>
    <cellStyle name="40% - Accent6 12" xfId="40291" hidden="1" xr:uid="{00000000-0005-0000-0000-00004BA30000}"/>
    <cellStyle name="40% - Accent6 12" xfId="39538" hidden="1" xr:uid="{00000000-0005-0000-0000-00004CA30000}"/>
    <cellStyle name="40% - Accent6 12" xfId="39608" hidden="1" xr:uid="{00000000-0005-0000-0000-00004DA30000}"/>
    <cellStyle name="40% - Accent6 12" xfId="40504" hidden="1" xr:uid="{00000000-0005-0000-0000-00004EA30000}"/>
    <cellStyle name="40% - Accent6 12" xfId="40579" hidden="1" xr:uid="{00000000-0005-0000-0000-00004FA30000}"/>
    <cellStyle name="40% - Accent6 12" xfId="40657" hidden="1" xr:uid="{00000000-0005-0000-0000-000050A30000}"/>
    <cellStyle name="40% - Accent6 12" xfId="40849" hidden="1" xr:uid="{00000000-0005-0000-0000-000051A30000}"/>
    <cellStyle name="40% - Accent6 12" xfId="40298" hidden="1" xr:uid="{00000000-0005-0000-0000-000052A30000}"/>
    <cellStyle name="40% - Accent6 12" xfId="39010" hidden="1" xr:uid="{00000000-0005-0000-0000-000053A30000}"/>
    <cellStyle name="40% - Accent6 12" xfId="41036" hidden="1" xr:uid="{00000000-0005-0000-0000-000054A30000}"/>
    <cellStyle name="40% - Accent6 12" xfId="41111" hidden="1" xr:uid="{00000000-0005-0000-0000-000055A30000}"/>
    <cellStyle name="40% - Accent6 12" xfId="41189" hidden="1" xr:uid="{00000000-0005-0000-0000-000056A30000}"/>
    <cellStyle name="40% - Accent6 12" xfId="41373" hidden="1" xr:uid="{00000000-0005-0000-0000-000057A30000}"/>
    <cellStyle name="40% - Accent6 12" xfId="41448" hidden="1" xr:uid="{00000000-0005-0000-0000-000058A30000}"/>
    <cellStyle name="40% - Accent6 12" xfId="41526" hidden="1" xr:uid="{00000000-0005-0000-0000-000059A30000}"/>
    <cellStyle name="40% - Accent6 12" xfId="41710" hidden="1" xr:uid="{00000000-0005-0000-0000-00005AA30000}"/>
    <cellStyle name="40% - Accent6 12" xfId="41785" hidden="1" xr:uid="{00000000-0005-0000-0000-00005BA30000}"/>
    <cellStyle name="40% - Accent6 12" xfId="41887" hidden="1" xr:uid="{00000000-0005-0000-0000-00005CA30000}"/>
    <cellStyle name="40% - Accent6 12" xfId="41962" hidden="1" xr:uid="{00000000-0005-0000-0000-00005DA30000}"/>
    <cellStyle name="40% - Accent6 12" xfId="42037" hidden="1" xr:uid="{00000000-0005-0000-0000-00005EA30000}"/>
    <cellStyle name="40% - Accent6 12" xfId="42115" hidden="1" xr:uid="{00000000-0005-0000-0000-00005FA30000}"/>
    <cellStyle name="40% - Accent6 12" xfId="42701" hidden="1" xr:uid="{00000000-0005-0000-0000-000060A30000}"/>
    <cellStyle name="40% - Accent6 12" xfId="42776" hidden="1" xr:uid="{00000000-0005-0000-0000-000061A30000}"/>
    <cellStyle name="40% - Accent6 12" xfId="42855" hidden="1" xr:uid="{00000000-0005-0000-0000-000062A30000}"/>
    <cellStyle name="40% - Accent6 12" xfId="43083" hidden="1" xr:uid="{00000000-0005-0000-0000-000063A30000}"/>
    <cellStyle name="40% - Accent6 12" xfId="42330" hidden="1" xr:uid="{00000000-0005-0000-0000-000064A30000}"/>
    <cellStyle name="40% - Accent6 12" xfId="42400" hidden="1" xr:uid="{00000000-0005-0000-0000-000065A30000}"/>
    <cellStyle name="40% - Accent6 12" xfId="43296" hidden="1" xr:uid="{00000000-0005-0000-0000-000066A30000}"/>
    <cellStyle name="40% - Accent6 12" xfId="43371" hidden="1" xr:uid="{00000000-0005-0000-0000-000067A30000}"/>
    <cellStyle name="40% - Accent6 12" xfId="43449" hidden="1" xr:uid="{00000000-0005-0000-0000-000068A30000}"/>
    <cellStyle name="40% - Accent6 12" xfId="43641" hidden="1" xr:uid="{00000000-0005-0000-0000-000069A30000}"/>
    <cellStyle name="40% - Accent6 12" xfId="43090" hidden="1" xr:uid="{00000000-0005-0000-0000-00006AA30000}"/>
    <cellStyle name="40% - Accent6 12" xfId="41802" hidden="1" xr:uid="{00000000-0005-0000-0000-00006BA30000}"/>
    <cellStyle name="40% - Accent6 12" xfId="43828" hidden="1" xr:uid="{00000000-0005-0000-0000-00006CA30000}"/>
    <cellStyle name="40% - Accent6 12" xfId="43903" hidden="1" xr:uid="{00000000-0005-0000-0000-00006DA30000}"/>
    <cellStyle name="40% - Accent6 12" xfId="43981" hidden="1" xr:uid="{00000000-0005-0000-0000-00006EA30000}"/>
    <cellStyle name="40% - Accent6 12" xfId="44165" hidden="1" xr:uid="{00000000-0005-0000-0000-00006FA30000}"/>
    <cellStyle name="40% - Accent6 12" xfId="44240" hidden="1" xr:uid="{00000000-0005-0000-0000-000070A30000}"/>
    <cellStyle name="40% - Accent6 12" xfId="44318" hidden="1" xr:uid="{00000000-0005-0000-0000-000071A30000}"/>
    <cellStyle name="40% - Accent6 12" xfId="44502" hidden="1" xr:uid="{00000000-0005-0000-0000-000072A30000}"/>
    <cellStyle name="40% - Accent6 12" xfId="44577" hidden="1" xr:uid="{00000000-0005-0000-0000-000073A30000}"/>
    <cellStyle name="40% - Accent6 12" xfId="38923" hidden="1" xr:uid="{00000000-0005-0000-0000-000074A30000}"/>
    <cellStyle name="40% - Accent6 12" xfId="38848" hidden="1" xr:uid="{00000000-0005-0000-0000-000075A30000}"/>
    <cellStyle name="40% - Accent6 12" xfId="38768" hidden="1" xr:uid="{00000000-0005-0000-0000-000076A30000}"/>
    <cellStyle name="40% - Accent6 12" xfId="38685" hidden="1" xr:uid="{00000000-0005-0000-0000-000077A30000}"/>
    <cellStyle name="40% - Accent6 12" xfId="31501" hidden="1" xr:uid="{00000000-0005-0000-0000-000078A30000}"/>
    <cellStyle name="40% - Accent6 12" xfId="31294" hidden="1" xr:uid="{00000000-0005-0000-0000-000079A30000}"/>
    <cellStyle name="40% - Accent6 12" xfId="31022" hidden="1" xr:uid="{00000000-0005-0000-0000-00007AA30000}"/>
    <cellStyle name="40% - Accent6 12" xfId="30020" hidden="1" xr:uid="{00000000-0005-0000-0000-00007BA30000}"/>
    <cellStyle name="40% - Accent6 12" xfId="32451" hidden="1" xr:uid="{00000000-0005-0000-0000-00007CA30000}"/>
    <cellStyle name="40% - Accent6 12" xfId="32178" hidden="1" xr:uid="{00000000-0005-0000-0000-00007DA30000}"/>
    <cellStyle name="40% - Accent6 12" xfId="29381" hidden="1" xr:uid="{00000000-0005-0000-0000-00007EA30000}"/>
    <cellStyle name="40% - Accent6 12" xfId="29196" hidden="1" xr:uid="{00000000-0005-0000-0000-00007FA30000}"/>
    <cellStyle name="40% - Accent6 12" xfId="29100" hidden="1" xr:uid="{00000000-0005-0000-0000-000080A30000}"/>
    <cellStyle name="40% - Accent6 12" xfId="28114" hidden="1" xr:uid="{00000000-0005-0000-0000-000081A30000}"/>
    <cellStyle name="40% - Accent6 12" xfId="30013" hidden="1" xr:uid="{00000000-0005-0000-0000-000082A30000}"/>
    <cellStyle name="40% - Accent6 12" xfId="39008" hidden="1" xr:uid="{00000000-0005-0000-0000-000083A30000}"/>
    <cellStyle name="40% - Accent6 12" xfId="27589" hidden="1" xr:uid="{00000000-0005-0000-0000-000084A30000}"/>
    <cellStyle name="40% - Accent6 12" xfId="27488" hidden="1" xr:uid="{00000000-0005-0000-0000-000085A30000}"/>
    <cellStyle name="40% - Accent6 12" xfId="27259" hidden="1" xr:uid="{00000000-0005-0000-0000-000086A30000}"/>
    <cellStyle name="40% - Accent6 12" xfId="26345" hidden="1" xr:uid="{00000000-0005-0000-0000-000087A30000}"/>
    <cellStyle name="40% - Accent6 12" xfId="26201" hidden="1" xr:uid="{00000000-0005-0000-0000-000088A30000}"/>
    <cellStyle name="40% - Accent6 12" xfId="26036" hidden="1" xr:uid="{00000000-0005-0000-0000-000089A30000}"/>
    <cellStyle name="40% - Accent6 12" xfId="44640" hidden="1" xr:uid="{00000000-0005-0000-0000-00008AA30000}"/>
    <cellStyle name="40% - Accent6 12" xfId="44715" hidden="1" xr:uid="{00000000-0005-0000-0000-00008BA30000}"/>
    <cellStyle name="40% - Accent6 12" xfId="44817" hidden="1" xr:uid="{00000000-0005-0000-0000-00008CA30000}"/>
    <cellStyle name="40% - Accent6 12" xfId="44892" hidden="1" xr:uid="{00000000-0005-0000-0000-00008DA30000}"/>
    <cellStyle name="40% - Accent6 12" xfId="44967" hidden="1" xr:uid="{00000000-0005-0000-0000-00008EA30000}"/>
    <cellStyle name="40% - Accent6 12" xfId="45045" hidden="1" xr:uid="{00000000-0005-0000-0000-00008FA30000}"/>
    <cellStyle name="40% - Accent6 12" xfId="45631" hidden="1" xr:uid="{00000000-0005-0000-0000-000090A30000}"/>
    <cellStyle name="40% - Accent6 12" xfId="45706" hidden="1" xr:uid="{00000000-0005-0000-0000-000091A30000}"/>
    <cellStyle name="40% - Accent6 12" xfId="45785" hidden="1" xr:uid="{00000000-0005-0000-0000-000092A30000}"/>
    <cellStyle name="40% - Accent6 12" xfId="46013" hidden="1" xr:uid="{00000000-0005-0000-0000-000093A30000}"/>
    <cellStyle name="40% - Accent6 12" xfId="45260" hidden="1" xr:uid="{00000000-0005-0000-0000-000094A30000}"/>
    <cellStyle name="40% - Accent6 12" xfId="45330" hidden="1" xr:uid="{00000000-0005-0000-0000-000095A30000}"/>
    <cellStyle name="40% - Accent6 12" xfId="46226" hidden="1" xr:uid="{00000000-0005-0000-0000-000096A30000}"/>
    <cellStyle name="40% - Accent6 12" xfId="46301" hidden="1" xr:uid="{00000000-0005-0000-0000-000097A30000}"/>
    <cellStyle name="40% - Accent6 12" xfId="46379" hidden="1" xr:uid="{00000000-0005-0000-0000-000098A30000}"/>
    <cellStyle name="40% - Accent6 12" xfId="46571" hidden="1" xr:uid="{00000000-0005-0000-0000-000099A30000}"/>
    <cellStyle name="40% - Accent6 12" xfId="46020" hidden="1" xr:uid="{00000000-0005-0000-0000-00009AA30000}"/>
    <cellStyle name="40% - Accent6 12" xfId="44732" hidden="1" xr:uid="{00000000-0005-0000-0000-00009BA30000}"/>
    <cellStyle name="40% - Accent6 12" xfId="46758" hidden="1" xr:uid="{00000000-0005-0000-0000-00009CA30000}"/>
    <cellStyle name="40% - Accent6 12" xfId="46833" hidden="1" xr:uid="{00000000-0005-0000-0000-00009DA30000}"/>
    <cellStyle name="40% - Accent6 12" xfId="46911" hidden="1" xr:uid="{00000000-0005-0000-0000-00009EA30000}"/>
    <cellStyle name="40% - Accent6 12" xfId="47095" hidden="1" xr:uid="{00000000-0005-0000-0000-00009FA30000}"/>
    <cellStyle name="40% - Accent6 12" xfId="47170" hidden="1" xr:uid="{00000000-0005-0000-0000-0000A0A30000}"/>
    <cellStyle name="40% - Accent6 12" xfId="47248" hidden="1" xr:uid="{00000000-0005-0000-0000-0000A1A30000}"/>
    <cellStyle name="40% - Accent6 12" xfId="47432" hidden="1" xr:uid="{00000000-0005-0000-0000-0000A2A30000}"/>
    <cellStyle name="40% - Accent6 12" xfId="47507" hidden="1" xr:uid="{00000000-0005-0000-0000-0000A3A30000}"/>
    <cellStyle name="40% - Accent6 12" xfId="47609" hidden="1" xr:uid="{00000000-0005-0000-0000-0000A4A30000}"/>
    <cellStyle name="40% - Accent6 12" xfId="47684" hidden="1" xr:uid="{00000000-0005-0000-0000-0000A5A30000}"/>
    <cellStyle name="40% - Accent6 12" xfId="47759" hidden="1" xr:uid="{00000000-0005-0000-0000-0000A6A30000}"/>
    <cellStyle name="40% - Accent6 12" xfId="47837" hidden="1" xr:uid="{00000000-0005-0000-0000-0000A7A30000}"/>
    <cellStyle name="40% - Accent6 12" xfId="48423" hidden="1" xr:uid="{00000000-0005-0000-0000-0000A8A30000}"/>
    <cellStyle name="40% - Accent6 12" xfId="48498" hidden="1" xr:uid="{00000000-0005-0000-0000-0000A9A30000}"/>
    <cellStyle name="40% - Accent6 12" xfId="48577" hidden="1" xr:uid="{00000000-0005-0000-0000-0000AAA30000}"/>
    <cellStyle name="40% - Accent6 12" xfId="48805" hidden="1" xr:uid="{00000000-0005-0000-0000-0000ABA30000}"/>
    <cellStyle name="40% - Accent6 12" xfId="48052" hidden="1" xr:uid="{00000000-0005-0000-0000-0000ACA30000}"/>
    <cellStyle name="40% - Accent6 12" xfId="48122" hidden="1" xr:uid="{00000000-0005-0000-0000-0000ADA30000}"/>
    <cellStyle name="40% - Accent6 12" xfId="49018" hidden="1" xr:uid="{00000000-0005-0000-0000-0000AEA30000}"/>
    <cellStyle name="40% - Accent6 12" xfId="49093" hidden="1" xr:uid="{00000000-0005-0000-0000-0000AFA30000}"/>
    <cellStyle name="40% - Accent6 12" xfId="49171" hidden="1" xr:uid="{00000000-0005-0000-0000-0000B0A30000}"/>
    <cellStyle name="40% - Accent6 12" xfId="49363" hidden="1" xr:uid="{00000000-0005-0000-0000-0000B1A30000}"/>
    <cellStyle name="40% - Accent6 12" xfId="48812" hidden="1" xr:uid="{00000000-0005-0000-0000-0000B2A30000}"/>
    <cellStyle name="40% - Accent6 12" xfId="47524" hidden="1" xr:uid="{00000000-0005-0000-0000-0000B3A30000}"/>
    <cellStyle name="40% - Accent6 12" xfId="49550" hidden="1" xr:uid="{00000000-0005-0000-0000-0000B4A30000}"/>
    <cellStyle name="40% - Accent6 12" xfId="49625" hidden="1" xr:uid="{00000000-0005-0000-0000-0000B5A30000}"/>
    <cellStyle name="40% - Accent6 12" xfId="49703" hidden="1" xr:uid="{00000000-0005-0000-0000-0000B6A30000}"/>
    <cellStyle name="40% - Accent6 12" xfId="49887" hidden="1" xr:uid="{00000000-0005-0000-0000-0000B7A30000}"/>
    <cellStyle name="40% - Accent6 12" xfId="49962" hidden="1" xr:uid="{00000000-0005-0000-0000-0000B8A30000}"/>
    <cellStyle name="40% - Accent6 12" xfId="50040" hidden="1" xr:uid="{00000000-0005-0000-0000-0000B9A30000}"/>
    <cellStyle name="40% - Accent6 12" xfId="50224" hidden="1" xr:uid="{00000000-0005-0000-0000-0000BAA30000}"/>
    <cellStyle name="40% - Accent6 12" xfId="50299" hidden="1" xr:uid="{00000000-0005-0000-0000-0000BBA30000}"/>
    <cellStyle name="40% - Accent6 13" xfId="604" hidden="1" xr:uid="{00000000-0005-0000-0000-0000BCA30000}"/>
    <cellStyle name="40% - Accent6 13" xfId="788" hidden="1" xr:uid="{00000000-0005-0000-0000-0000BDA30000}"/>
    <cellStyle name="40% - Accent6 13" xfId="2806" hidden="1" xr:uid="{00000000-0005-0000-0000-0000BEA30000}"/>
    <cellStyle name="40% - Accent6 13" xfId="3170" hidden="1" xr:uid="{00000000-0005-0000-0000-0000BFA30000}"/>
    <cellStyle name="40% - Accent6 13" xfId="4334" hidden="1" xr:uid="{00000000-0005-0000-0000-0000C0A30000}"/>
    <cellStyle name="40% - Accent6 13" xfId="4790" hidden="1" xr:uid="{00000000-0005-0000-0000-0000C1A30000}"/>
    <cellStyle name="40% - Accent6 13" xfId="5632" hidden="1" xr:uid="{00000000-0005-0000-0000-0000C2A30000}"/>
    <cellStyle name="40% - Accent6 13" xfId="6644" hidden="1" xr:uid="{00000000-0005-0000-0000-0000C3A30000}"/>
    <cellStyle name="40% - Accent6 13" xfId="8053" hidden="1" xr:uid="{00000000-0005-0000-0000-0000C4A30000}"/>
    <cellStyle name="40% - Accent6 13" xfId="8168" hidden="1" xr:uid="{00000000-0005-0000-0000-0000C5A30000}"/>
    <cellStyle name="40% - Accent6 13" xfId="8891" hidden="1" xr:uid="{00000000-0005-0000-0000-0000C6A30000}"/>
    <cellStyle name="40% - Accent6 13" xfId="9064" hidden="1" xr:uid="{00000000-0005-0000-0000-0000C7A30000}"/>
    <cellStyle name="40% - Accent6 13" xfId="9457" hidden="1" xr:uid="{00000000-0005-0000-0000-0000C8A30000}"/>
    <cellStyle name="40% - Accent6 13" xfId="9605" hidden="1" xr:uid="{00000000-0005-0000-0000-0000C9A30000}"/>
    <cellStyle name="40% - Accent6 13" xfId="9943" hidden="1" xr:uid="{00000000-0005-0000-0000-0000CAA30000}"/>
    <cellStyle name="40% - Accent6 13" xfId="10280" hidden="1" xr:uid="{00000000-0005-0000-0000-0000CBA30000}"/>
    <cellStyle name="40% - Accent6 13" xfId="10845" hidden="1" xr:uid="{00000000-0005-0000-0000-0000CCA30000}"/>
    <cellStyle name="40% - Accent6 13" xfId="10960" hidden="1" xr:uid="{00000000-0005-0000-0000-0000CDA30000}"/>
    <cellStyle name="40% - Accent6 13" xfId="11683" hidden="1" xr:uid="{00000000-0005-0000-0000-0000CEA30000}"/>
    <cellStyle name="40% - Accent6 13" xfId="11856" hidden="1" xr:uid="{00000000-0005-0000-0000-0000CFA30000}"/>
    <cellStyle name="40% - Accent6 13" xfId="12249" hidden="1" xr:uid="{00000000-0005-0000-0000-0000D0A30000}"/>
    <cellStyle name="40% - Accent6 13" xfId="12397" hidden="1" xr:uid="{00000000-0005-0000-0000-0000D1A30000}"/>
    <cellStyle name="40% - Accent6 13" xfId="12735" hidden="1" xr:uid="{00000000-0005-0000-0000-0000D2A30000}"/>
    <cellStyle name="40% - Accent6 13" xfId="13072" hidden="1" xr:uid="{00000000-0005-0000-0000-0000D3A30000}"/>
    <cellStyle name="40% - Accent6 13" xfId="7281" hidden="1" xr:uid="{00000000-0005-0000-0000-0000D4A30000}"/>
    <cellStyle name="40% - Accent6 13" xfId="6909" hidden="1" xr:uid="{00000000-0005-0000-0000-0000D5A30000}"/>
    <cellStyle name="40% - Accent6 13" xfId="4757" hidden="1" xr:uid="{00000000-0005-0000-0000-0000D6A30000}"/>
    <cellStyle name="40% - Accent6 13" xfId="4224" hidden="1" xr:uid="{00000000-0005-0000-0000-0000D7A30000}"/>
    <cellStyle name="40% - Accent6 13" xfId="3112" hidden="1" xr:uid="{00000000-0005-0000-0000-0000D8A30000}"/>
    <cellStyle name="40% - Accent6 13" xfId="2644" hidden="1" xr:uid="{00000000-0005-0000-0000-0000D9A30000}"/>
    <cellStyle name="40% - Accent6 13" xfId="1452" hidden="1" xr:uid="{00000000-0005-0000-0000-0000DAA30000}"/>
    <cellStyle name="40% - Accent6 13" xfId="405" hidden="1" xr:uid="{00000000-0005-0000-0000-0000DBA30000}"/>
    <cellStyle name="40% - Accent6 13" xfId="14208" hidden="1" xr:uid="{00000000-0005-0000-0000-0000DCA30000}"/>
    <cellStyle name="40% - Accent6 13" xfId="14323" hidden="1" xr:uid="{00000000-0005-0000-0000-0000DDA30000}"/>
    <cellStyle name="40% - Accent6 13" xfId="15046" hidden="1" xr:uid="{00000000-0005-0000-0000-0000DEA30000}"/>
    <cellStyle name="40% - Accent6 13" xfId="15219" hidden="1" xr:uid="{00000000-0005-0000-0000-0000DFA30000}"/>
    <cellStyle name="40% - Accent6 13" xfId="15612" hidden="1" xr:uid="{00000000-0005-0000-0000-0000E0A30000}"/>
    <cellStyle name="40% - Accent6 13" xfId="15760" hidden="1" xr:uid="{00000000-0005-0000-0000-0000E1A30000}"/>
    <cellStyle name="40% - Accent6 13" xfId="16098" hidden="1" xr:uid="{00000000-0005-0000-0000-0000E2A30000}"/>
    <cellStyle name="40% - Accent6 13" xfId="16435" hidden="1" xr:uid="{00000000-0005-0000-0000-0000E3A30000}"/>
    <cellStyle name="40% - Accent6 13" xfId="17000" hidden="1" xr:uid="{00000000-0005-0000-0000-0000E4A30000}"/>
    <cellStyle name="40% - Accent6 13" xfId="17115" hidden="1" xr:uid="{00000000-0005-0000-0000-0000E5A30000}"/>
    <cellStyle name="40% - Accent6 13" xfId="17838" hidden="1" xr:uid="{00000000-0005-0000-0000-0000E6A30000}"/>
    <cellStyle name="40% - Accent6 13" xfId="18011" hidden="1" xr:uid="{00000000-0005-0000-0000-0000E7A30000}"/>
    <cellStyle name="40% - Accent6 13" xfId="18404" hidden="1" xr:uid="{00000000-0005-0000-0000-0000E8A30000}"/>
    <cellStyle name="40% - Accent6 13" xfId="18552" hidden="1" xr:uid="{00000000-0005-0000-0000-0000E9A30000}"/>
    <cellStyle name="40% - Accent6 13" xfId="18890" hidden="1" xr:uid="{00000000-0005-0000-0000-0000EAA30000}"/>
    <cellStyle name="40% - Accent6 13" xfId="19227" hidden="1" xr:uid="{00000000-0005-0000-0000-0000EBA30000}"/>
    <cellStyle name="40% - Accent6 13" xfId="13544" hidden="1" xr:uid="{00000000-0005-0000-0000-0000ECA30000}"/>
    <cellStyle name="40% - Accent6 13" xfId="7705" hidden="1" xr:uid="{00000000-0005-0000-0000-0000EDA30000}"/>
    <cellStyle name="40% - Accent6 13" xfId="5216" hidden="1" xr:uid="{00000000-0005-0000-0000-0000EEA30000}"/>
    <cellStyle name="40% - Accent6 13" xfId="4580" hidden="1" xr:uid="{00000000-0005-0000-0000-0000EFA30000}"/>
    <cellStyle name="40% - Accent6 13" xfId="3344" hidden="1" xr:uid="{00000000-0005-0000-0000-0000F0A30000}"/>
    <cellStyle name="40% - Accent6 13" xfId="2778" hidden="1" xr:uid="{00000000-0005-0000-0000-0000F1A30000}"/>
    <cellStyle name="40% - Accent6 13" xfId="1623" hidden="1" xr:uid="{00000000-0005-0000-0000-0000F2A30000}"/>
    <cellStyle name="40% - Accent6 13" xfId="520" hidden="1" xr:uid="{00000000-0005-0000-0000-0000F3A30000}"/>
    <cellStyle name="40% - Accent6 13" xfId="19930" hidden="1" xr:uid="{00000000-0005-0000-0000-0000F4A30000}"/>
    <cellStyle name="40% - Accent6 13" xfId="20045" hidden="1" xr:uid="{00000000-0005-0000-0000-0000F5A30000}"/>
    <cellStyle name="40% - Accent6 13" xfId="20768" hidden="1" xr:uid="{00000000-0005-0000-0000-0000F6A30000}"/>
    <cellStyle name="40% - Accent6 13" xfId="20941" hidden="1" xr:uid="{00000000-0005-0000-0000-0000F7A30000}"/>
    <cellStyle name="40% - Accent6 13" xfId="21334" hidden="1" xr:uid="{00000000-0005-0000-0000-0000F8A30000}"/>
    <cellStyle name="40% - Accent6 13" xfId="21482" hidden="1" xr:uid="{00000000-0005-0000-0000-0000F9A30000}"/>
    <cellStyle name="40% - Accent6 13" xfId="21820" hidden="1" xr:uid="{00000000-0005-0000-0000-0000FAA30000}"/>
    <cellStyle name="40% - Accent6 13" xfId="22157" hidden="1" xr:uid="{00000000-0005-0000-0000-0000FBA30000}"/>
    <cellStyle name="40% - Accent6 13" xfId="22722" hidden="1" xr:uid="{00000000-0005-0000-0000-0000FCA30000}"/>
    <cellStyle name="40% - Accent6 13" xfId="22837" hidden="1" xr:uid="{00000000-0005-0000-0000-0000FDA30000}"/>
    <cellStyle name="40% - Accent6 13" xfId="23560" hidden="1" xr:uid="{00000000-0005-0000-0000-0000FEA30000}"/>
    <cellStyle name="40% - Accent6 13" xfId="23733" hidden="1" xr:uid="{00000000-0005-0000-0000-0000FFA30000}"/>
    <cellStyle name="40% - Accent6 13" xfId="24126" hidden="1" xr:uid="{00000000-0005-0000-0000-000000A40000}"/>
    <cellStyle name="40% - Accent6 13" xfId="24274" hidden="1" xr:uid="{00000000-0005-0000-0000-000001A40000}"/>
    <cellStyle name="40% - Accent6 13" xfId="24612" hidden="1" xr:uid="{00000000-0005-0000-0000-000002A40000}"/>
    <cellStyle name="40% - Accent6 13" xfId="24949" hidden="1" xr:uid="{00000000-0005-0000-0000-000003A40000}"/>
    <cellStyle name="40% - Accent6 13" xfId="25732" hidden="1" xr:uid="{00000000-0005-0000-0000-000004A40000}"/>
    <cellStyle name="40% - Accent6 13" xfId="25916" hidden="1" xr:uid="{00000000-0005-0000-0000-000005A40000}"/>
    <cellStyle name="40% - Accent6 13" xfId="27934" hidden="1" xr:uid="{00000000-0005-0000-0000-000006A40000}"/>
    <cellStyle name="40% - Accent6 13" xfId="28298" hidden="1" xr:uid="{00000000-0005-0000-0000-000007A40000}"/>
    <cellStyle name="40% - Accent6 13" xfId="29462" hidden="1" xr:uid="{00000000-0005-0000-0000-000008A40000}"/>
    <cellStyle name="40% - Accent6 13" xfId="29918" hidden="1" xr:uid="{00000000-0005-0000-0000-000009A40000}"/>
    <cellStyle name="40% - Accent6 13" xfId="30760" hidden="1" xr:uid="{00000000-0005-0000-0000-00000AA40000}"/>
    <cellStyle name="40% - Accent6 13" xfId="31772" hidden="1" xr:uid="{00000000-0005-0000-0000-00000BA40000}"/>
    <cellStyle name="40% - Accent6 13" xfId="33181" hidden="1" xr:uid="{00000000-0005-0000-0000-00000CA40000}"/>
    <cellStyle name="40% - Accent6 13" xfId="33296" hidden="1" xr:uid="{00000000-0005-0000-0000-00000DA40000}"/>
    <cellStyle name="40% - Accent6 13" xfId="34019" hidden="1" xr:uid="{00000000-0005-0000-0000-00000EA40000}"/>
    <cellStyle name="40% - Accent6 13" xfId="34192" hidden="1" xr:uid="{00000000-0005-0000-0000-00000FA40000}"/>
    <cellStyle name="40% - Accent6 13" xfId="34585" hidden="1" xr:uid="{00000000-0005-0000-0000-000010A40000}"/>
    <cellStyle name="40% - Accent6 13" xfId="34733" hidden="1" xr:uid="{00000000-0005-0000-0000-000011A40000}"/>
    <cellStyle name="40% - Accent6 13" xfId="35071" hidden="1" xr:uid="{00000000-0005-0000-0000-000012A40000}"/>
    <cellStyle name="40% - Accent6 13" xfId="35408" hidden="1" xr:uid="{00000000-0005-0000-0000-000013A40000}"/>
    <cellStyle name="40% - Accent6 13" xfId="35973" hidden="1" xr:uid="{00000000-0005-0000-0000-000014A40000}"/>
    <cellStyle name="40% - Accent6 13" xfId="36088" hidden="1" xr:uid="{00000000-0005-0000-0000-000015A40000}"/>
    <cellStyle name="40% - Accent6 13" xfId="36811" hidden="1" xr:uid="{00000000-0005-0000-0000-000016A40000}"/>
    <cellStyle name="40% - Accent6 13" xfId="36984" hidden="1" xr:uid="{00000000-0005-0000-0000-000017A40000}"/>
    <cellStyle name="40% - Accent6 13" xfId="37377" hidden="1" xr:uid="{00000000-0005-0000-0000-000018A40000}"/>
    <cellStyle name="40% - Accent6 13" xfId="37525" hidden="1" xr:uid="{00000000-0005-0000-0000-000019A40000}"/>
    <cellStyle name="40% - Accent6 13" xfId="37863" hidden="1" xr:uid="{00000000-0005-0000-0000-00001AA40000}"/>
    <cellStyle name="40% - Accent6 13" xfId="38200" hidden="1" xr:uid="{00000000-0005-0000-0000-00001BA40000}"/>
    <cellStyle name="40% - Accent6 13" xfId="32409" hidden="1" xr:uid="{00000000-0005-0000-0000-00001CA40000}"/>
    <cellStyle name="40% - Accent6 13" xfId="32037" hidden="1" xr:uid="{00000000-0005-0000-0000-00001DA40000}"/>
    <cellStyle name="40% - Accent6 13" xfId="29885" hidden="1" xr:uid="{00000000-0005-0000-0000-00001EA40000}"/>
    <cellStyle name="40% - Accent6 13" xfId="29352" hidden="1" xr:uid="{00000000-0005-0000-0000-00001FA40000}"/>
    <cellStyle name="40% - Accent6 13" xfId="28240" hidden="1" xr:uid="{00000000-0005-0000-0000-000020A40000}"/>
    <cellStyle name="40% - Accent6 13" xfId="27772" hidden="1" xr:uid="{00000000-0005-0000-0000-000021A40000}"/>
    <cellStyle name="40% - Accent6 13" xfId="26580" hidden="1" xr:uid="{00000000-0005-0000-0000-000022A40000}"/>
    <cellStyle name="40% - Accent6 13" xfId="25533" hidden="1" xr:uid="{00000000-0005-0000-0000-000023A40000}"/>
    <cellStyle name="40% - Accent6 13" xfId="39336" hidden="1" xr:uid="{00000000-0005-0000-0000-000024A40000}"/>
    <cellStyle name="40% - Accent6 13" xfId="39451" hidden="1" xr:uid="{00000000-0005-0000-0000-000025A40000}"/>
    <cellStyle name="40% - Accent6 13" xfId="40174" hidden="1" xr:uid="{00000000-0005-0000-0000-000026A40000}"/>
    <cellStyle name="40% - Accent6 13" xfId="40347" hidden="1" xr:uid="{00000000-0005-0000-0000-000027A40000}"/>
    <cellStyle name="40% - Accent6 13" xfId="40740" hidden="1" xr:uid="{00000000-0005-0000-0000-000028A40000}"/>
    <cellStyle name="40% - Accent6 13" xfId="40888" hidden="1" xr:uid="{00000000-0005-0000-0000-000029A40000}"/>
    <cellStyle name="40% - Accent6 13" xfId="41226" hidden="1" xr:uid="{00000000-0005-0000-0000-00002AA40000}"/>
    <cellStyle name="40% - Accent6 13" xfId="41563" hidden="1" xr:uid="{00000000-0005-0000-0000-00002BA40000}"/>
    <cellStyle name="40% - Accent6 13" xfId="42128" hidden="1" xr:uid="{00000000-0005-0000-0000-00002CA40000}"/>
    <cellStyle name="40% - Accent6 13" xfId="42243" hidden="1" xr:uid="{00000000-0005-0000-0000-00002DA40000}"/>
    <cellStyle name="40% - Accent6 13" xfId="42966" hidden="1" xr:uid="{00000000-0005-0000-0000-00002EA40000}"/>
    <cellStyle name="40% - Accent6 13" xfId="43139" hidden="1" xr:uid="{00000000-0005-0000-0000-00002FA40000}"/>
    <cellStyle name="40% - Accent6 13" xfId="43532" hidden="1" xr:uid="{00000000-0005-0000-0000-000030A40000}"/>
    <cellStyle name="40% - Accent6 13" xfId="43680" hidden="1" xr:uid="{00000000-0005-0000-0000-000031A40000}"/>
    <cellStyle name="40% - Accent6 13" xfId="44018" hidden="1" xr:uid="{00000000-0005-0000-0000-000032A40000}"/>
    <cellStyle name="40% - Accent6 13" xfId="44355" hidden="1" xr:uid="{00000000-0005-0000-0000-000033A40000}"/>
    <cellStyle name="40% - Accent6 13" xfId="38672" hidden="1" xr:uid="{00000000-0005-0000-0000-000034A40000}"/>
    <cellStyle name="40% - Accent6 13" xfId="32833" hidden="1" xr:uid="{00000000-0005-0000-0000-000035A40000}"/>
    <cellStyle name="40% - Accent6 13" xfId="30344" hidden="1" xr:uid="{00000000-0005-0000-0000-000036A40000}"/>
    <cellStyle name="40% - Accent6 13" xfId="29708" hidden="1" xr:uid="{00000000-0005-0000-0000-000037A40000}"/>
    <cellStyle name="40% - Accent6 13" xfId="28472" hidden="1" xr:uid="{00000000-0005-0000-0000-000038A40000}"/>
    <cellStyle name="40% - Accent6 13" xfId="27906" hidden="1" xr:uid="{00000000-0005-0000-0000-000039A40000}"/>
    <cellStyle name="40% - Accent6 13" xfId="26751" hidden="1" xr:uid="{00000000-0005-0000-0000-00003AA40000}"/>
    <cellStyle name="40% - Accent6 13" xfId="25648" hidden="1" xr:uid="{00000000-0005-0000-0000-00003BA40000}"/>
    <cellStyle name="40% - Accent6 13" xfId="45058" hidden="1" xr:uid="{00000000-0005-0000-0000-00003CA40000}"/>
    <cellStyle name="40% - Accent6 13" xfId="45173" hidden="1" xr:uid="{00000000-0005-0000-0000-00003DA40000}"/>
    <cellStyle name="40% - Accent6 13" xfId="45896" hidden="1" xr:uid="{00000000-0005-0000-0000-00003EA40000}"/>
    <cellStyle name="40% - Accent6 13" xfId="46069" hidden="1" xr:uid="{00000000-0005-0000-0000-00003FA40000}"/>
    <cellStyle name="40% - Accent6 13" xfId="46462" hidden="1" xr:uid="{00000000-0005-0000-0000-000040A40000}"/>
    <cellStyle name="40% - Accent6 13" xfId="46610" hidden="1" xr:uid="{00000000-0005-0000-0000-000041A40000}"/>
    <cellStyle name="40% - Accent6 13" xfId="46948" hidden="1" xr:uid="{00000000-0005-0000-0000-000042A40000}"/>
    <cellStyle name="40% - Accent6 13" xfId="47285" hidden="1" xr:uid="{00000000-0005-0000-0000-000043A40000}"/>
    <cellStyle name="40% - Accent6 13" xfId="47850" hidden="1" xr:uid="{00000000-0005-0000-0000-000044A40000}"/>
    <cellStyle name="40% - Accent6 13" xfId="47965" hidden="1" xr:uid="{00000000-0005-0000-0000-000045A40000}"/>
    <cellStyle name="40% - Accent6 13" xfId="48688" hidden="1" xr:uid="{00000000-0005-0000-0000-000046A40000}"/>
    <cellStyle name="40% - Accent6 13" xfId="48861" hidden="1" xr:uid="{00000000-0005-0000-0000-000047A40000}"/>
    <cellStyle name="40% - Accent6 13" xfId="49254" hidden="1" xr:uid="{00000000-0005-0000-0000-000048A40000}"/>
    <cellStyle name="40% - Accent6 13" xfId="49402" hidden="1" xr:uid="{00000000-0005-0000-0000-000049A40000}"/>
    <cellStyle name="40% - Accent6 13" xfId="49740" hidden="1" xr:uid="{00000000-0005-0000-0000-00004AA40000}"/>
    <cellStyle name="40% - Accent6 13" xfId="50077" hidden="1" xr:uid="{00000000-0005-0000-0000-00004BA40000}"/>
    <cellStyle name="40% - Accent6 3 2 3 2" xfId="689" hidden="1" xr:uid="{00000000-0005-0000-0000-00004CA40000}"/>
    <cellStyle name="40% - Accent6 3 2 3 2" xfId="873" hidden="1" xr:uid="{00000000-0005-0000-0000-00004DA40000}"/>
    <cellStyle name="40% - Accent6 3 2 3 2" xfId="2891" hidden="1" xr:uid="{00000000-0005-0000-0000-00004EA40000}"/>
    <cellStyle name="40% - Accent6 3 2 3 2" xfId="3255" hidden="1" xr:uid="{00000000-0005-0000-0000-00004FA40000}"/>
    <cellStyle name="40% - Accent6 3 2 3 2" xfId="4419" hidden="1" xr:uid="{00000000-0005-0000-0000-000050A40000}"/>
    <cellStyle name="40% - Accent6 3 2 3 2" xfId="4875" hidden="1" xr:uid="{00000000-0005-0000-0000-000051A40000}"/>
    <cellStyle name="40% - Accent6 3 2 3 2" xfId="5717" hidden="1" xr:uid="{00000000-0005-0000-0000-000052A40000}"/>
    <cellStyle name="40% - Accent6 3 2 3 2" xfId="6729" hidden="1" xr:uid="{00000000-0005-0000-0000-000053A40000}"/>
    <cellStyle name="40% - Accent6 3 2 3 2" xfId="8138" hidden="1" xr:uid="{00000000-0005-0000-0000-000054A40000}"/>
    <cellStyle name="40% - Accent6 3 2 3 2" xfId="8253" hidden="1" xr:uid="{00000000-0005-0000-0000-000055A40000}"/>
    <cellStyle name="40% - Accent6 3 2 3 2" xfId="8976" hidden="1" xr:uid="{00000000-0005-0000-0000-000056A40000}"/>
    <cellStyle name="40% - Accent6 3 2 3 2" xfId="9149" hidden="1" xr:uid="{00000000-0005-0000-0000-000057A40000}"/>
    <cellStyle name="40% - Accent6 3 2 3 2" xfId="9542" hidden="1" xr:uid="{00000000-0005-0000-0000-000058A40000}"/>
    <cellStyle name="40% - Accent6 3 2 3 2" xfId="9690" hidden="1" xr:uid="{00000000-0005-0000-0000-000059A40000}"/>
    <cellStyle name="40% - Accent6 3 2 3 2" xfId="10028" hidden="1" xr:uid="{00000000-0005-0000-0000-00005AA40000}"/>
    <cellStyle name="40% - Accent6 3 2 3 2" xfId="10365" hidden="1" xr:uid="{00000000-0005-0000-0000-00005BA40000}"/>
    <cellStyle name="40% - Accent6 3 2 3 2" xfId="10930" hidden="1" xr:uid="{00000000-0005-0000-0000-00005CA40000}"/>
    <cellStyle name="40% - Accent6 3 2 3 2" xfId="11045" hidden="1" xr:uid="{00000000-0005-0000-0000-00005DA40000}"/>
    <cellStyle name="40% - Accent6 3 2 3 2" xfId="11768" hidden="1" xr:uid="{00000000-0005-0000-0000-00005EA40000}"/>
    <cellStyle name="40% - Accent6 3 2 3 2" xfId="11941" hidden="1" xr:uid="{00000000-0005-0000-0000-00005FA40000}"/>
    <cellStyle name="40% - Accent6 3 2 3 2" xfId="12334" hidden="1" xr:uid="{00000000-0005-0000-0000-000060A40000}"/>
    <cellStyle name="40% - Accent6 3 2 3 2" xfId="12482" hidden="1" xr:uid="{00000000-0005-0000-0000-000061A40000}"/>
    <cellStyle name="40% - Accent6 3 2 3 2" xfId="12820" hidden="1" xr:uid="{00000000-0005-0000-0000-000062A40000}"/>
    <cellStyle name="40% - Accent6 3 2 3 2" xfId="13157" hidden="1" xr:uid="{00000000-0005-0000-0000-000063A40000}"/>
    <cellStyle name="40% - Accent6 3 2 3 2" xfId="7194" hidden="1" xr:uid="{00000000-0005-0000-0000-000064A40000}"/>
    <cellStyle name="40% - Accent6 3 2 3 2" xfId="6824" hidden="1" xr:uid="{00000000-0005-0000-0000-000065A40000}"/>
    <cellStyle name="40% - Accent6 3 2 3 2" xfId="4671" hidden="1" xr:uid="{00000000-0005-0000-0000-000066A40000}"/>
    <cellStyle name="40% - Accent6 3 2 3 2" xfId="4139" hidden="1" xr:uid="{00000000-0005-0000-0000-000067A40000}"/>
    <cellStyle name="40% - Accent6 3 2 3 2" xfId="3023" hidden="1" xr:uid="{00000000-0005-0000-0000-000068A40000}"/>
    <cellStyle name="40% - Accent6 3 2 3 2" xfId="2557" hidden="1" xr:uid="{00000000-0005-0000-0000-000069A40000}"/>
    <cellStyle name="40% - Accent6 3 2 3 2" xfId="1353" hidden="1" xr:uid="{00000000-0005-0000-0000-00006AA40000}"/>
    <cellStyle name="40% - Accent6 3 2 3 2" xfId="276" hidden="1" xr:uid="{00000000-0005-0000-0000-00006BA40000}"/>
    <cellStyle name="40% - Accent6 3 2 3 2" xfId="14293" hidden="1" xr:uid="{00000000-0005-0000-0000-00006CA40000}"/>
    <cellStyle name="40% - Accent6 3 2 3 2" xfId="14408" hidden="1" xr:uid="{00000000-0005-0000-0000-00006DA40000}"/>
    <cellStyle name="40% - Accent6 3 2 3 2" xfId="15131" hidden="1" xr:uid="{00000000-0005-0000-0000-00006EA40000}"/>
    <cellStyle name="40% - Accent6 3 2 3 2" xfId="15304" hidden="1" xr:uid="{00000000-0005-0000-0000-00006FA40000}"/>
    <cellStyle name="40% - Accent6 3 2 3 2" xfId="15697" hidden="1" xr:uid="{00000000-0005-0000-0000-000070A40000}"/>
    <cellStyle name="40% - Accent6 3 2 3 2" xfId="15845" hidden="1" xr:uid="{00000000-0005-0000-0000-000071A40000}"/>
    <cellStyle name="40% - Accent6 3 2 3 2" xfId="16183" hidden="1" xr:uid="{00000000-0005-0000-0000-000072A40000}"/>
    <cellStyle name="40% - Accent6 3 2 3 2" xfId="16520" hidden="1" xr:uid="{00000000-0005-0000-0000-000073A40000}"/>
    <cellStyle name="40% - Accent6 3 2 3 2" xfId="17085" hidden="1" xr:uid="{00000000-0005-0000-0000-000074A40000}"/>
    <cellStyle name="40% - Accent6 3 2 3 2" xfId="17200" hidden="1" xr:uid="{00000000-0005-0000-0000-000075A40000}"/>
    <cellStyle name="40% - Accent6 3 2 3 2" xfId="17923" hidden="1" xr:uid="{00000000-0005-0000-0000-000076A40000}"/>
    <cellStyle name="40% - Accent6 3 2 3 2" xfId="18096" hidden="1" xr:uid="{00000000-0005-0000-0000-000077A40000}"/>
    <cellStyle name="40% - Accent6 3 2 3 2" xfId="18489" hidden="1" xr:uid="{00000000-0005-0000-0000-000078A40000}"/>
    <cellStyle name="40% - Accent6 3 2 3 2" xfId="18637" hidden="1" xr:uid="{00000000-0005-0000-0000-000079A40000}"/>
    <cellStyle name="40% - Accent6 3 2 3 2" xfId="18975" hidden="1" xr:uid="{00000000-0005-0000-0000-00007AA40000}"/>
    <cellStyle name="40% - Accent6 3 2 3 2" xfId="19312" hidden="1" xr:uid="{00000000-0005-0000-0000-00007BA40000}"/>
    <cellStyle name="40% - Accent6 3 2 3 2" xfId="13457" hidden="1" xr:uid="{00000000-0005-0000-0000-00007CA40000}"/>
    <cellStyle name="40% - Accent6 3 2 3 2" xfId="7620" hidden="1" xr:uid="{00000000-0005-0000-0000-00007DA40000}"/>
    <cellStyle name="40% - Accent6 3 2 3 2" xfId="5116" hidden="1" xr:uid="{00000000-0005-0000-0000-00007EA40000}"/>
    <cellStyle name="40% - Accent6 3 2 3 2" xfId="4474" hidden="1" xr:uid="{00000000-0005-0000-0000-00007FA40000}"/>
    <cellStyle name="40% - Accent6 3 2 3 2" xfId="3258" hidden="1" xr:uid="{00000000-0005-0000-0000-000080A40000}"/>
    <cellStyle name="40% - Accent6 3 2 3 2" xfId="2688" hidden="1" xr:uid="{00000000-0005-0000-0000-000081A40000}"/>
    <cellStyle name="40% - Accent6 3 2 3 2" xfId="1525" hidden="1" xr:uid="{00000000-0005-0000-0000-000082A40000}"/>
    <cellStyle name="40% - Accent6 3 2 3 2" xfId="420" hidden="1" xr:uid="{00000000-0005-0000-0000-000083A40000}"/>
    <cellStyle name="40% - Accent6 3 2 3 2" xfId="20015" hidden="1" xr:uid="{00000000-0005-0000-0000-000084A40000}"/>
    <cellStyle name="40% - Accent6 3 2 3 2" xfId="20130" hidden="1" xr:uid="{00000000-0005-0000-0000-000085A40000}"/>
    <cellStyle name="40% - Accent6 3 2 3 2" xfId="20853" hidden="1" xr:uid="{00000000-0005-0000-0000-000086A40000}"/>
    <cellStyle name="40% - Accent6 3 2 3 2" xfId="21026" hidden="1" xr:uid="{00000000-0005-0000-0000-000087A40000}"/>
    <cellStyle name="40% - Accent6 3 2 3 2" xfId="21419" hidden="1" xr:uid="{00000000-0005-0000-0000-000088A40000}"/>
    <cellStyle name="40% - Accent6 3 2 3 2" xfId="21567" hidden="1" xr:uid="{00000000-0005-0000-0000-000089A40000}"/>
    <cellStyle name="40% - Accent6 3 2 3 2" xfId="21905" hidden="1" xr:uid="{00000000-0005-0000-0000-00008AA40000}"/>
    <cellStyle name="40% - Accent6 3 2 3 2" xfId="22242" hidden="1" xr:uid="{00000000-0005-0000-0000-00008BA40000}"/>
    <cellStyle name="40% - Accent6 3 2 3 2" xfId="22807" hidden="1" xr:uid="{00000000-0005-0000-0000-00008CA40000}"/>
    <cellStyle name="40% - Accent6 3 2 3 2" xfId="22922" hidden="1" xr:uid="{00000000-0005-0000-0000-00008DA40000}"/>
    <cellStyle name="40% - Accent6 3 2 3 2" xfId="23645" hidden="1" xr:uid="{00000000-0005-0000-0000-00008EA40000}"/>
    <cellStyle name="40% - Accent6 3 2 3 2" xfId="23818" hidden="1" xr:uid="{00000000-0005-0000-0000-00008FA40000}"/>
    <cellStyle name="40% - Accent6 3 2 3 2" xfId="24211" hidden="1" xr:uid="{00000000-0005-0000-0000-000090A40000}"/>
    <cellStyle name="40% - Accent6 3 2 3 2" xfId="24359" hidden="1" xr:uid="{00000000-0005-0000-0000-000091A40000}"/>
    <cellStyle name="40% - Accent6 3 2 3 2" xfId="24697" hidden="1" xr:uid="{00000000-0005-0000-0000-000092A40000}"/>
    <cellStyle name="40% - Accent6 3 2 3 2" xfId="25034" hidden="1" xr:uid="{00000000-0005-0000-0000-000093A40000}"/>
    <cellStyle name="40% - Accent6 3 2 3 2" xfId="25817" hidden="1" xr:uid="{00000000-0005-0000-0000-000094A40000}"/>
    <cellStyle name="40% - Accent6 3 2 3 2" xfId="26001" hidden="1" xr:uid="{00000000-0005-0000-0000-000095A40000}"/>
    <cellStyle name="40% - Accent6 3 2 3 2" xfId="28019" hidden="1" xr:uid="{00000000-0005-0000-0000-000096A40000}"/>
    <cellStyle name="40% - Accent6 3 2 3 2" xfId="28383" hidden="1" xr:uid="{00000000-0005-0000-0000-000097A40000}"/>
    <cellStyle name="40% - Accent6 3 2 3 2" xfId="29547" hidden="1" xr:uid="{00000000-0005-0000-0000-000098A40000}"/>
    <cellStyle name="40% - Accent6 3 2 3 2" xfId="30003" hidden="1" xr:uid="{00000000-0005-0000-0000-000099A40000}"/>
    <cellStyle name="40% - Accent6 3 2 3 2" xfId="30845" hidden="1" xr:uid="{00000000-0005-0000-0000-00009AA40000}"/>
    <cellStyle name="40% - Accent6 3 2 3 2" xfId="31857" hidden="1" xr:uid="{00000000-0005-0000-0000-00009BA40000}"/>
    <cellStyle name="40% - Accent6 3 2 3 2" xfId="33266" hidden="1" xr:uid="{00000000-0005-0000-0000-00009CA40000}"/>
    <cellStyle name="40% - Accent6 3 2 3 2" xfId="33381" hidden="1" xr:uid="{00000000-0005-0000-0000-00009DA40000}"/>
    <cellStyle name="40% - Accent6 3 2 3 2" xfId="34104" hidden="1" xr:uid="{00000000-0005-0000-0000-00009EA40000}"/>
    <cellStyle name="40% - Accent6 3 2 3 2" xfId="34277" hidden="1" xr:uid="{00000000-0005-0000-0000-00009FA40000}"/>
    <cellStyle name="40% - Accent6 3 2 3 2" xfId="34670" hidden="1" xr:uid="{00000000-0005-0000-0000-0000A0A40000}"/>
    <cellStyle name="40% - Accent6 3 2 3 2" xfId="34818" hidden="1" xr:uid="{00000000-0005-0000-0000-0000A1A40000}"/>
    <cellStyle name="40% - Accent6 3 2 3 2" xfId="35156" hidden="1" xr:uid="{00000000-0005-0000-0000-0000A2A40000}"/>
    <cellStyle name="40% - Accent6 3 2 3 2" xfId="35493" hidden="1" xr:uid="{00000000-0005-0000-0000-0000A3A40000}"/>
    <cellStyle name="40% - Accent6 3 2 3 2" xfId="36058" hidden="1" xr:uid="{00000000-0005-0000-0000-0000A4A40000}"/>
    <cellStyle name="40% - Accent6 3 2 3 2" xfId="36173" hidden="1" xr:uid="{00000000-0005-0000-0000-0000A5A40000}"/>
    <cellStyle name="40% - Accent6 3 2 3 2" xfId="36896" hidden="1" xr:uid="{00000000-0005-0000-0000-0000A6A40000}"/>
    <cellStyle name="40% - Accent6 3 2 3 2" xfId="37069" hidden="1" xr:uid="{00000000-0005-0000-0000-0000A7A40000}"/>
    <cellStyle name="40% - Accent6 3 2 3 2" xfId="37462" hidden="1" xr:uid="{00000000-0005-0000-0000-0000A8A40000}"/>
    <cellStyle name="40% - Accent6 3 2 3 2" xfId="37610" hidden="1" xr:uid="{00000000-0005-0000-0000-0000A9A40000}"/>
    <cellStyle name="40% - Accent6 3 2 3 2" xfId="37948" hidden="1" xr:uid="{00000000-0005-0000-0000-0000AAA40000}"/>
    <cellStyle name="40% - Accent6 3 2 3 2" xfId="38285" hidden="1" xr:uid="{00000000-0005-0000-0000-0000ABA40000}"/>
    <cellStyle name="40% - Accent6 3 2 3 2" xfId="32322" hidden="1" xr:uid="{00000000-0005-0000-0000-0000ACA40000}"/>
    <cellStyle name="40% - Accent6 3 2 3 2" xfId="31952" hidden="1" xr:uid="{00000000-0005-0000-0000-0000ADA40000}"/>
    <cellStyle name="40% - Accent6 3 2 3 2" xfId="29799" hidden="1" xr:uid="{00000000-0005-0000-0000-0000AEA40000}"/>
    <cellStyle name="40% - Accent6 3 2 3 2" xfId="29267" hidden="1" xr:uid="{00000000-0005-0000-0000-0000AFA40000}"/>
    <cellStyle name="40% - Accent6 3 2 3 2" xfId="28151" hidden="1" xr:uid="{00000000-0005-0000-0000-0000B0A40000}"/>
    <cellStyle name="40% - Accent6 3 2 3 2" xfId="27685" hidden="1" xr:uid="{00000000-0005-0000-0000-0000B1A40000}"/>
    <cellStyle name="40% - Accent6 3 2 3 2" xfId="26481" hidden="1" xr:uid="{00000000-0005-0000-0000-0000B2A40000}"/>
    <cellStyle name="40% - Accent6 3 2 3 2" xfId="25404" hidden="1" xr:uid="{00000000-0005-0000-0000-0000B3A40000}"/>
    <cellStyle name="40% - Accent6 3 2 3 2" xfId="39421" hidden="1" xr:uid="{00000000-0005-0000-0000-0000B4A40000}"/>
    <cellStyle name="40% - Accent6 3 2 3 2" xfId="39536" hidden="1" xr:uid="{00000000-0005-0000-0000-0000B5A40000}"/>
    <cellStyle name="40% - Accent6 3 2 3 2" xfId="40259" hidden="1" xr:uid="{00000000-0005-0000-0000-0000B6A40000}"/>
    <cellStyle name="40% - Accent6 3 2 3 2" xfId="40432" hidden="1" xr:uid="{00000000-0005-0000-0000-0000B7A40000}"/>
    <cellStyle name="40% - Accent6 3 2 3 2" xfId="40825" hidden="1" xr:uid="{00000000-0005-0000-0000-0000B8A40000}"/>
    <cellStyle name="40% - Accent6 3 2 3 2" xfId="40973" hidden="1" xr:uid="{00000000-0005-0000-0000-0000B9A40000}"/>
    <cellStyle name="40% - Accent6 3 2 3 2" xfId="41311" hidden="1" xr:uid="{00000000-0005-0000-0000-0000BAA40000}"/>
    <cellStyle name="40% - Accent6 3 2 3 2" xfId="41648" hidden="1" xr:uid="{00000000-0005-0000-0000-0000BBA40000}"/>
    <cellStyle name="40% - Accent6 3 2 3 2" xfId="42213" hidden="1" xr:uid="{00000000-0005-0000-0000-0000BCA40000}"/>
    <cellStyle name="40% - Accent6 3 2 3 2" xfId="42328" hidden="1" xr:uid="{00000000-0005-0000-0000-0000BDA40000}"/>
    <cellStyle name="40% - Accent6 3 2 3 2" xfId="43051" hidden="1" xr:uid="{00000000-0005-0000-0000-0000BEA40000}"/>
    <cellStyle name="40% - Accent6 3 2 3 2" xfId="43224" hidden="1" xr:uid="{00000000-0005-0000-0000-0000BFA40000}"/>
    <cellStyle name="40% - Accent6 3 2 3 2" xfId="43617" hidden="1" xr:uid="{00000000-0005-0000-0000-0000C0A40000}"/>
    <cellStyle name="40% - Accent6 3 2 3 2" xfId="43765" hidden="1" xr:uid="{00000000-0005-0000-0000-0000C1A40000}"/>
    <cellStyle name="40% - Accent6 3 2 3 2" xfId="44103" hidden="1" xr:uid="{00000000-0005-0000-0000-0000C2A40000}"/>
    <cellStyle name="40% - Accent6 3 2 3 2" xfId="44440" hidden="1" xr:uid="{00000000-0005-0000-0000-0000C3A40000}"/>
    <cellStyle name="40% - Accent6 3 2 3 2" xfId="38585" hidden="1" xr:uid="{00000000-0005-0000-0000-0000C4A40000}"/>
    <cellStyle name="40% - Accent6 3 2 3 2" xfId="32748" hidden="1" xr:uid="{00000000-0005-0000-0000-0000C5A40000}"/>
    <cellStyle name="40% - Accent6 3 2 3 2" xfId="30244" hidden="1" xr:uid="{00000000-0005-0000-0000-0000C6A40000}"/>
    <cellStyle name="40% - Accent6 3 2 3 2" xfId="29602" hidden="1" xr:uid="{00000000-0005-0000-0000-0000C7A40000}"/>
    <cellStyle name="40% - Accent6 3 2 3 2" xfId="28386" hidden="1" xr:uid="{00000000-0005-0000-0000-0000C8A40000}"/>
    <cellStyle name="40% - Accent6 3 2 3 2" xfId="27816" hidden="1" xr:uid="{00000000-0005-0000-0000-0000C9A40000}"/>
    <cellStyle name="40% - Accent6 3 2 3 2" xfId="26653" hidden="1" xr:uid="{00000000-0005-0000-0000-0000CAA40000}"/>
    <cellStyle name="40% - Accent6 3 2 3 2" xfId="25548" hidden="1" xr:uid="{00000000-0005-0000-0000-0000CBA40000}"/>
    <cellStyle name="40% - Accent6 3 2 3 2" xfId="45143" hidden="1" xr:uid="{00000000-0005-0000-0000-0000CCA40000}"/>
    <cellStyle name="40% - Accent6 3 2 3 2" xfId="45258" hidden="1" xr:uid="{00000000-0005-0000-0000-0000CDA40000}"/>
    <cellStyle name="40% - Accent6 3 2 3 2" xfId="45981" hidden="1" xr:uid="{00000000-0005-0000-0000-0000CEA40000}"/>
    <cellStyle name="40% - Accent6 3 2 3 2" xfId="46154" hidden="1" xr:uid="{00000000-0005-0000-0000-0000CFA40000}"/>
    <cellStyle name="40% - Accent6 3 2 3 2" xfId="46547" hidden="1" xr:uid="{00000000-0005-0000-0000-0000D0A40000}"/>
    <cellStyle name="40% - Accent6 3 2 3 2" xfId="46695" hidden="1" xr:uid="{00000000-0005-0000-0000-0000D1A40000}"/>
    <cellStyle name="40% - Accent6 3 2 3 2" xfId="47033" hidden="1" xr:uid="{00000000-0005-0000-0000-0000D2A40000}"/>
    <cellStyle name="40% - Accent6 3 2 3 2" xfId="47370" hidden="1" xr:uid="{00000000-0005-0000-0000-0000D3A40000}"/>
    <cellStyle name="40% - Accent6 3 2 3 2" xfId="47935" hidden="1" xr:uid="{00000000-0005-0000-0000-0000D4A40000}"/>
    <cellStyle name="40% - Accent6 3 2 3 2" xfId="48050" hidden="1" xr:uid="{00000000-0005-0000-0000-0000D5A40000}"/>
    <cellStyle name="40% - Accent6 3 2 3 2" xfId="48773" hidden="1" xr:uid="{00000000-0005-0000-0000-0000D6A40000}"/>
    <cellStyle name="40% - Accent6 3 2 3 2" xfId="48946" hidden="1" xr:uid="{00000000-0005-0000-0000-0000D7A40000}"/>
    <cellStyle name="40% - Accent6 3 2 3 2" xfId="49339" hidden="1" xr:uid="{00000000-0005-0000-0000-0000D8A40000}"/>
    <cellStyle name="40% - Accent6 3 2 3 2" xfId="49487" hidden="1" xr:uid="{00000000-0005-0000-0000-0000D9A40000}"/>
    <cellStyle name="40% - Accent6 3 2 3 2" xfId="49825" hidden="1" xr:uid="{00000000-0005-0000-0000-0000DAA40000}"/>
    <cellStyle name="40% - Accent6 3 2 3 2" xfId="50162" hidden="1" xr:uid="{00000000-0005-0000-0000-0000DBA40000}"/>
    <cellStyle name="40% - Accent6 3 2 4 2" xfId="662" hidden="1" xr:uid="{00000000-0005-0000-0000-0000DCA40000}"/>
    <cellStyle name="40% - Accent6 3 2 4 2" xfId="846" hidden="1" xr:uid="{00000000-0005-0000-0000-0000DDA40000}"/>
    <cellStyle name="40% - Accent6 3 2 4 2" xfId="2864" hidden="1" xr:uid="{00000000-0005-0000-0000-0000DEA40000}"/>
    <cellStyle name="40% - Accent6 3 2 4 2" xfId="3228" hidden="1" xr:uid="{00000000-0005-0000-0000-0000DFA40000}"/>
    <cellStyle name="40% - Accent6 3 2 4 2" xfId="4392" hidden="1" xr:uid="{00000000-0005-0000-0000-0000E0A40000}"/>
    <cellStyle name="40% - Accent6 3 2 4 2" xfId="4848" hidden="1" xr:uid="{00000000-0005-0000-0000-0000E1A40000}"/>
    <cellStyle name="40% - Accent6 3 2 4 2" xfId="5690" hidden="1" xr:uid="{00000000-0005-0000-0000-0000E2A40000}"/>
    <cellStyle name="40% - Accent6 3 2 4 2" xfId="6702" hidden="1" xr:uid="{00000000-0005-0000-0000-0000E3A40000}"/>
    <cellStyle name="40% - Accent6 3 2 4 2" xfId="8111" hidden="1" xr:uid="{00000000-0005-0000-0000-0000E4A40000}"/>
    <cellStyle name="40% - Accent6 3 2 4 2" xfId="8226" hidden="1" xr:uid="{00000000-0005-0000-0000-0000E5A40000}"/>
    <cellStyle name="40% - Accent6 3 2 4 2" xfId="8949" hidden="1" xr:uid="{00000000-0005-0000-0000-0000E6A40000}"/>
    <cellStyle name="40% - Accent6 3 2 4 2" xfId="9122" hidden="1" xr:uid="{00000000-0005-0000-0000-0000E7A40000}"/>
    <cellStyle name="40% - Accent6 3 2 4 2" xfId="9515" hidden="1" xr:uid="{00000000-0005-0000-0000-0000E8A40000}"/>
    <cellStyle name="40% - Accent6 3 2 4 2" xfId="9663" hidden="1" xr:uid="{00000000-0005-0000-0000-0000E9A40000}"/>
    <cellStyle name="40% - Accent6 3 2 4 2" xfId="10001" hidden="1" xr:uid="{00000000-0005-0000-0000-0000EAA40000}"/>
    <cellStyle name="40% - Accent6 3 2 4 2" xfId="10338" hidden="1" xr:uid="{00000000-0005-0000-0000-0000EBA40000}"/>
    <cellStyle name="40% - Accent6 3 2 4 2" xfId="10903" hidden="1" xr:uid="{00000000-0005-0000-0000-0000ECA40000}"/>
    <cellStyle name="40% - Accent6 3 2 4 2" xfId="11018" hidden="1" xr:uid="{00000000-0005-0000-0000-0000EDA40000}"/>
    <cellStyle name="40% - Accent6 3 2 4 2" xfId="11741" hidden="1" xr:uid="{00000000-0005-0000-0000-0000EEA40000}"/>
    <cellStyle name="40% - Accent6 3 2 4 2" xfId="11914" hidden="1" xr:uid="{00000000-0005-0000-0000-0000EFA40000}"/>
    <cellStyle name="40% - Accent6 3 2 4 2" xfId="12307" hidden="1" xr:uid="{00000000-0005-0000-0000-0000F0A40000}"/>
    <cellStyle name="40% - Accent6 3 2 4 2" xfId="12455" hidden="1" xr:uid="{00000000-0005-0000-0000-0000F1A40000}"/>
    <cellStyle name="40% - Accent6 3 2 4 2" xfId="12793" hidden="1" xr:uid="{00000000-0005-0000-0000-0000F2A40000}"/>
    <cellStyle name="40% - Accent6 3 2 4 2" xfId="13130" hidden="1" xr:uid="{00000000-0005-0000-0000-0000F3A40000}"/>
    <cellStyle name="40% - Accent6 3 2 4 2" xfId="7222" hidden="1" xr:uid="{00000000-0005-0000-0000-0000F4A40000}"/>
    <cellStyle name="40% - Accent6 3 2 4 2" xfId="6851" hidden="1" xr:uid="{00000000-0005-0000-0000-0000F5A40000}"/>
    <cellStyle name="40% - Accent6 3 2 4 2" xfId="4698" hidden="1" xr:uid="{00000000-0005-0000-0000-0000F6A40000}"/>
    <cellStyle name="40% - Accent6 3 2 4 2" xfId="4166" hidden="1" xr:uid="{00000000-0005-0000-0000-0000F7A40000}"/>
    <cellStyle name="40% - Accent6 3 2 4 2" xfId="3052" hidden="1" xr:uid="{00000000-0005-0000-0000-0000F8A40000}"/>
    <cellStyle name="40% - Accent6 3 2 4 2" xfId="2585" hidden="1" xr:uid="{00000000-0005-0000-0000-0000F9A40000}"/>
    <cellStyle name="40% - Accent6 3 2 4 2" xfId="1383" hidden="1" xr:uid="{00000000-0005-0000-0000-0000FAA40000}"/>
    <cellStyle name="40% - Accent6 3 2 4 2" xfId="320" hidden="1" xr:uid="{00000000-0005-0000-0000-0000FBA40000}"/>
    <cellStyle name="40% - Accent6 3 2 4 2" xfId="14266" hidden="1" xr:uid="{00000000-0005-0000-0000-0000FCA40000}"/>
    <cellStyle name="40% - Accent6 3 2 4 2" xfId="14381" hidden="1" xr:uid="{00000000-0005-0000-0000-0000FDA40000}"/>
    <cellStyle name="40% - Accent6 3 2 4 2" xfId="15104" hidden="1" xr:uid="{00000000-0005-0000-0000-0000FEA40000}"/>
    <cellStyle name="40% - Accent6 3 2 4 2" xfId="15277" hidden="1" xr:uid="{00000000-0005-0000-0000-0000FFA40000}"/>
    <cellStyle name="40% - Accent6 3 2 4 2" xfId="15670" hidden="1" xr:uid="{00000000-0005-0000-0000-000000A50000}"/>
    <cellStyle name="40% - Accent6 3 2 4 2" xfId="15818" hidden="1" xr:uid="{00000000-0005-0000-0000-000001A50000}"/>
    <cellStyle name="40% - Accent6 3 2 4 2" xfId="16156" hidden="1" xr:uid="{00000000-0005-0000-0000-000002A50000}"/>
    <cellStyle name="40% - Accent6 3 2 4 2" xfId="16493" hidden="1" xr:uid="{00000000-0005-0000-0000-000003A50000}"/>
    <cellStyle name="40% - Accent6 3 2 4 2" xfId="17058" hidden="1" xr:uid="{00000000-0005-0000-0000-000004A50000}"/>
    <cellStyle name="40% - Accent6 3 2 4 2" xfId="17173" hidden="1" xr:uid="{00000000-0005-0000-0000-000005A50000}"/>
    <cellStyle name="40% - Accent6 3 2 4 2" xfId="17896" hidden="1" xr:uid="{00000000-0005-0000-0000-000006A50000}"/>
    <cellStyle name="40% - Accent6 3 2 4 2" xfId="18069" hidden="1" xr:uid="{00000000-0005-0000-0000-000007A50000}"/>
    <cellStyle name="40% - Accent6 3 2 4 2" xfId="18462" hidden="1" xr:uid="{00000000-0005-0000-0000-000008A50000}"/>
    <cellStyle name="40% - Accent6 3 2 4 2" xfId="18610" hidden="1" xr:uid="{00000000-0005-0000-0000-000009A50000}"/>
    <cellStyle name="40% - Accent6 3 2 4 2" xfId="18948" hidden="1" xr:uid="{00000000-0005-0000-0000-00000AA50000}"/>
    <cellStyle name="40% - Accent6 3 2 4 2" xfId="19285" hidden="1" xr:uid="{00000000-0005-0000-0000-00000BA50000}"/>
    <cellStyle name="40% - Accent6 3 2 4 2" xfId="13485" hidden="1" xr:uid="{00000000-0005-0000-0000-00000CA50000}"/>
    <cellStyle name="40% - Accent6 3 2 4 2" xfId="7647" hidden="1" xr:uid="{00000000-0005-0000-0000-00000DA50000}"/>
    <cellStyle name="40% - Accent6 3 2 4 2" xfId="5149" hidden="1" xr:uid="{00000000-0005-0000-0000-00000EA50000}"/>
    <cellStyle name="40% - Accent6 3 2 4 2" xfId="4507" hidden="1" xr:uid="{00000000-0005-0000-0000-00000FA50000}"/>
    <cellStyle name="40% - Accent6 3 2 4 2" xfId="3286" hidden="1" xr:uid="{00000000-0005-0000-0000-000010A50000}"/>
    <cellStyle name="40% - Accent6 3 2 4 2" xfId="2715" hidden="1" xr:uid="{00000000-0005-0000-0000-000011A50000}"/>
    <cellStyle name="40% - Accent6 3 2 4 2" xfId="1561" hidden="1" xr:uid="{00000000-0005-0000-0000-000012A50000}"/>
    <cellStyle name="40% - Accent6 3 2 4 2" xfId="455" hidden="1" xr:uid="{00000000-0005-0000-0000-000013A50000}"/>
    <cellStyle name="40% - Accent6 3 2 4 2" xfId="19988" hidden="1" xr:uid="{00000000-0005-0000-0000-000014A50000}"/>
    <cellStyle name="40% - Accent6 3 2 4 2" xfId="20103" hidden="1" xr:uid="{00000000-0005-0000-0000-000015A50000}"/>
    <cellStyle name="40% - Accent6 3 2 4 2" xfId="20826" hidden="1" xr:uid="{00000000-0005-0000-0000-000016A50000}"/>
    <cellStyle name="40% - Accent6 3 2 4 2" xfId="20999" hidden="1" xr:uid="{00000000-0005-0000-0000-000017A50000}"/>
    <cellStyle name="40% - Accent6 3 2 4 2" xfId="21392" hidden="1" xr:uid="{00000000-0005-0000-0000-000018A50000}"/>
    <cellStyle name="40% - Accent6 3 2 4 2" xfId="21540" hidden="1" xr:uid="{00000000-0005-0000-0000-000019A50000}"/>
    <cellStyle name="40% - Accent6 3 2 4 2" xfId="21878" hidden="1" xr:uid="{00000000-0005-0000-0000-00001AA50000}"/>
    <cellStyle name="40% - Accent6 3 2 4 2" xfId="22215" hidden="1" xr:uid="{00000000-0005-0000-0000-00001BA50000}"/>
    <cellStyle name="40% - Accent6 3 2 4 2" xfId="22780" hidden="1" xr:uid="{00000000-0005-0000-0000-00001CA50000}"/>
    <cellStyle name="40% - Accent6 3 2 4 2" xfId="22895" hidden="1" xr:uid="{00000000-0005-0000-0000-00001DA50000}"/>
    <cellStyle name="40% - Accent6 3 2 4 2" xfId="23618" hidden="1" xr:uid="{00000000-0005-0000-0000-00001EA50000}"/>
    <cellStyle name="40% - Accent6 3 2 4 2" xfId="23791" hidden="1" xr:uid="{00000000-0005-0000-0000-00001FA50000}"/>
    <cellStyle name="40% - Accent6 3 2 4 2" xfId="24184" hidden="1" xr:uid="{00000000-0005-0000-0000-000020A50000}"/>
    <cellStyle name="40% - Accent6 3 2 4 2" xfId="24332" hidden="1" xr:uid="{00000000-0005-0000-0000-000021A50000}"/>
    <cellStyle name="40% - Accent6 3 2 4 2" xfId="24670" hidden="1" xr:uid="{00000000-0005-0000-0000-000022A50000}"/>
    <cellStyle name="40% - Accent6 3 2 4 2" xfId="25007" hidden="1" xr:uid="{00000000-0005-0000-0000-000023A50000}"/>
    <cellStyle name="40% - Accent6 3 2 4 2" xfId="25790" hidden="1" xr:uid="{00000000-0005-0000-0000-000024A50000}"/>
    <cellStyle name="40% - Accent6 3 2 4 2" xfId="25974" hidden="1" xr:uid="{00000000-0005-0000-0000-000025A50000}"/>
    <cellStyle name="40% - Accent6 3 2 4 2" xfId="27992" hidden="1" xr:uid="{00000000-0005-0000-0000-000026A50000}"/>
    <cellStyle name="40% - Accent6 3 2 4 2" xfId="28356" hidden="1" xr:uid="{00000000-0005-0000-0000-000027A50000}"/>
    <cellStyle name="40% - Accent6 3 2 4 2" xfId="29520" hidden="1" xr:uid="{00000000-0005-0000-0000-000028A50000}"/>
    <cellStyle name="40% - Accent6 3 2 4 2" xfId="29976" hidden="1" xr:uid="{00000000-0005-0000-0000-000029A50000}"/>
    <cellStyle name="40% - Accent6 3 2 4 2" xfId="30818" hidden="1" xr:uid="{00000000-0005-0000-0000-00002AA50000}"/>
    <cellStyle name="40% - Accent6 3 2 4 2" xfId="31830" hidden="1" xr:uid="{00000000-0005-0000-0000-00002BA50000}"/>
    <cellStyle name="40% - Accent6 3 2 4 2" xfId="33239" hidden="1" xr:uid="{00000000-0005-0000-0000-00002CA50000}"/>
    <cellStyle name="40% - Accent6 3 2 4 2" xfId="33354" hidden="1" xr:uid="{00000000-0005-0000-0000-00002DA50000}"/>
    <cellStyle name="40% - Accent6 3 2 4 2" xfId="34077" hidden="1" xr:uid="{00000000-0005-0000-0000-00002EA50000}"/>
    <cellStyle name="40% - Accent6 3 2 4 2" xfId="34250" hidden="1" xr:uid="{00000000-0005-0000-0000-00002FA50000}"/>
    <cellStyle name="40% - Accent6 3 2 4 2" xfId="34643" hidden="1" xr:uid="{00000000-0005-0000-0000-000030A50000}"/>
    <cellStyle name="40% - Accent6 3 2 4 2" xfId="34791" hidden="1" xr:uid="{00000000-0005-0000-0000-000031A50000}"/>
    <cellStyle name="40% - Accent6 3 2 4 2" xfId="35129" hidden="1" xr:uid="{00000000-0005-0000-0000-000032A50000}"/>
    <cellStyle name="40% - Accent6 3 2 4 2" xfId="35466" hidden="1" xr:uid="{00000000-0005-0000-0000-000033A50000}"/>
    <cellStyle name="40% - Accent6 3 2 4 2" xfId="36031" hidden="1" xr:uid="{00000000-0005-0000-0000-000034A50000}"/>
    <cellStyle name="40% - Accent6 3 2 4 2" xfId="36146" hidden="1" xr:uid="{00000000-0005-0000-0000-000035A50000}"/>
    <cellStyle name="40% - Accent6 3 2 4 2" xfId="36869" hidden="1" xr:uid="{00000000-0005-0000-0000-000036A50000}"/>
    <cellStyle name="40% - Accent6 3 2 4 2" xfId="37042" hidden="1" xr:uid="{00000000-0005-0000-0000-000037A50000}"/>
    <cellStyle name="40% - Accent6 3 2 4 2" xfId="37435" hidden="1" xr:uid="{00000000-0005-0000-0000-000038A50000}"/>
    <cellStyle name="40% - Accent6 3 2 4 2" xfId="37583" hidden="1" xr:uid="{00000000-0005-0000-0000-000039A50000}"/>
    <cellStyle name="40% - Accent6 3 2 4 2" xfId="37921" hidden="1" xr:uid="{00000000-0005-0000-0000-00003AA50000}"/>
    <cellStyle name="40% - Accent6 3 2 4 2" xfId="38258" hidden="1" xr:uid="{00000000-0005-0000-0000-00003BA50000}"/>
    <cellStyle name="40% - Accent6 3 2 4 2" xfId="32350" hidden="1" xr:uid="{00000000-0005-0000-0000-00003CA50000}"/>
    <cellStyle name="40% - Accent6 3 2 4 2" xfId="31979" hidden="1" xr:uid="{00000000-0005-0000-0000-00003DA50000}"/>
    <cellStyle name="40% - Accent6 3 2 4 2" xfId="29826" hidden="1" xr:uid="{00000000-0005-0000-0000-00003EA50000}"/>
    <cellStyle name="40% - Accent6 3 2 4 2" xfId="29294" hidden="1" xr:uid="{00000000-0005-0000-0000-00003FA50000}"/>
    <cellStyle name="40% - Accent6 3 2 4 2" xfId="28180" hidden="1" xr:uid="{00000000-0005-0000-0000-000040A50000}"/>
    <cellStyle name="40% - Accent6 3 2 4 2" xfId="27713" hidden="1" xr:uid="{00000000-0005-0000-0000-000041A50000}"/>
    <cellStyle name="40% - Accent6 3 2 4 2" xfId="26511" hidden="1" xr:uid="{00000000-0005-0000-0000-000042A50000}"/>
    <cellStyle name="40% - Accent6 3 2 4 2" xfId="25448" hidden="1" xr:uid="{00000000-0005-0000-0000-000043A50000}"/>
    <cellStyle name="40% - Accent6 3 2 4 2" xfId="39394" hidden="1" xr:uid="{00000000-0005-0000-0000-000044A50000}"/>
    <cellStyle name="40% - Accent6 3 2 4 2" xfId="39509" hidden="1" xr:uid="{00000000-0005-0000-0000-000045A50000}"/>
    <cellStyle name="40% - Accent6 3 2 4 2" xfId="40232" hidden="1" xr:uid="{00000000-0005-0000-0000-000046A50000}"/>
    <cellStyle name="40% - Accent6 3 2 4 2" xfId="40405" hidden="1" xr:uid="{00000000-0005-0000-0000-000047A50000}"/>
    <cellStyle name="40% - Accent6 3 2 4 2" xfId="40798" hidden="1" xr:uid="{00000000-0005-0000-0000-000048A50000}"/>
    <cellStyle name="40% - Accent6 3 2 4 2" xfId="40946" hidden="1" xr:uid="{00000000-0005-0000-0000-000049A50000}"/>
    <cellStyle name="40% - Accent6 3 2 4 2" xfId="41284" hidden="1" xr:uid="{00000000-0005-0000-0000-00004AA50000}"/>
    <cellStyle name="40% - Accent6 3 2 4 2" xfId="41621" hidden="1" xr:uid="{00000000-0005-0000-0000-00004BA50000}"/>
    <cellStyle name="40% - Accent6 3 2 4 2" xfId="42186" hidden="1" xr:uid="{00000000-0005-0000-0000-00004CA50000}"/>
    <cellStyle name="40% - Accent6 3 2 4 2" xfId="42301" hidden="1" xr:uid="{00000000-0005-0000-0000-00004DA50000}"/>
    <cellStyle name="40% - Accent6 3 2 4 2" xfId="43024" hidden="1" xr:uid="{00000000-0005-0000-0000-00004EA50000}"/>
    <cellStyle name="40% - Accent6 3 2 4 2" xfId="43197" hidden="1" xr:uid="{00000000-0005-0000-0000-00004FA50000}"/>
    <cellStyle name="40% - Accent6 3 2 4 2" xfId="43590" hidden="1" xr:uid="{00000000-0005-0000-0000-000050A50000}"/>
    <cellStyle name="40% - Accent6 3 2 4 2" xfId="43738" hidden="1" xr:uid="{00000000-0005-0000-0000-000051A50000}"/>
    <cellStyle name="40% - Accent6 3 2 4 2" xfId="44076" hidden="1" xr:uid="{00000000-0005-0000-0000-000052A50000}"/>
    <cellStyle name="40% - Accent6 3 2 4 2" xfId="44413" hidden="1" xr:uid="{00000000-0005-0000-0000-000053A50000}"/>
    <cellStyle name="40% - Accent6 3 2 4 2" xfId="38613" hidden="1" xr:uid="{00000000-0005-0000-0000-000054A50000}"/>
    <cellStyle name="40% - Accent6 3 2 4 2" xfId="32775" hidden="1" xr:uid="{00000000-0005-0000-0000-000055A50000}"/>
    <cellStyle name="40% - Accent6 3 2 4 2" xfId="30277" hidden="1" xr:uid="{00000000-0005-0000-0000-000056A50000}"/>
    <cellStyle name="40% - Accent6 3 2 4 2" xfId="29635" hidden="1" xr:uid="{00000000-0005-0000-0000-000057A50000}"/>
    <cellStyle name="40% - Accent6 3 2 4 2" xfId="28414" hidden="1" xr:uid="{00000000-0005-0000-0000-000058A50000}"/>
    <cellStyle name="40% - Accent6 3 2 4 2" xfId="27843" hidden="1" xr:uid="{00000000-0005-0000-0000-000059A50000}"/>
    <cellStyle name="40% - Accent6 3 2 4 2" xfId="26689" hidden="1" xr:uid="{00000000-0005-0000-0000-00005AA50000}"/>
    <cellStyle name="40% - Accent6 3 2 4 2" xfId="25583" hidden="1" xr:uid="{00000000-0005-0000-0000-00005BA50000}"/>
    <cellStyle name="40% - Accent6 3 2 4 2" xfId="45116" hidden="1" xr:uid="{00000000-0005-0000-0000-00005CA50000}"/>
    <cellStyle name="40% - Accent6 3 2 4 2" xfId="45231" hidden="1" xr:uid="{00000000-0005-0000-0000-00005DA50000}"/>
    <cellStyle name="40% - Accent6 3 2 4 2" xfId="45954" hidden="1" xr:uid="{00000000-0005-0000-0000-00005EA50000}"/>
    <cellStyle name="40% - Accent6 3 2 4 2" xfId="46127" hidden="1" xr:uid="{00000000-0005-0000-0000-00005FA50000}"/>
    <cellStyle name="40% - Accent6 3 2 4 2" xfId="46520" hidden="1" xr:uid="{00000000-0005-0000-0000-000060A50000}"/>
    <cellStyle name="40% - Accent6 3 2 4 2" xfId="46668" hidden="1" xr:uid="{00000000-0005-0000-0000-000061A50000}"/>
    <cellStyle name="40% - Accent6 3 2 4 2" xfId="47006" hidden="1" xr:uid="{00000000-0005-0000-0000-000062A50000}"/>
    <cellStyle name="40% - Accent6 3 2 4 2" xfId="47343" hidden="1" xr:uid="{00000000-0005-0000-0000-000063A50000}"/>
    <cellStyle name="40% - Accent6 3 2 4 2" xfId="47908" hidden="1" xr:uid="{00000000-0005-0000-0000-000064A50000}"/>
    <cellStyle name="40% - Accent6 3 2 4 2" xfId="48023" hidden="1" xr:uid="{00000000-0005-0000-0000-000065A50000}"/>
    <cellStyle name="40% - Accent6 3 2 4 2" xfId="48746" hidden="1" xr:uid="{00000000-0005-0000-0000-000066A50000}"/>
    <cellStyle name="40% - Accent6 3 2 4 2" xfId="48919" hidden="1" xr:uid="{00000000-0005-0000-0000-000067A50000}"/>
    <cellStyle name="40% - Accent6 3 2 4 2" xfId="49312" hidden="1" xr:uid="{00000000-0005-0000-0000-000068A50000}"/>
    <cellStyle name="40% - Accent6 3 2 4 2" xfId="49460" hidden="1" xr:uid="{00000000-0005-0000-0000-000069A50000}"/>
    <cellStyle name="40% - Accent6 3 2 4 2" xfId="49798" hidden="1" xr:uid="{00000000-0005-0000-0000-00006AA50000}"/>
    <cellStyle name="40% - Accent6 3 2 4 2" xfId="50135" hidden="1" xr:uid="{00000000-0005-0000-0000-00006BA50000}"/>
    <cellStyle name="40% - Accent6 3 3 3 2" xfId="661" hidden="1" xr:uid="{00000000-0005-0000-0000-00006CA50000}"/>
    <cellStyle name="40% - Accent6 3 3 3 2" xfId="845" hidden="1" xr:uid="{00000000-0005-0000-0000-00006DA50000}"/>
    <cellStyle name="40% - Accent6 3 3 3 2" xfId="2863" hidden="1" xr:uid="{00000000-0005-0000-0000-00006EA50000}"/>
    <cellStyle name="40% - Accent6 3 3 3 2" xfId="3227" hidden="1" xr:uid="{00000000-0005-0000-0000-00006FA50000}"/>
    <cellStyle name="40% - Accent6 3 3 3 2" xfId="4391" hidden="1" xr:uid="{00000000-0005-0000-0000-000070A50000}"/>
    <cellStyle name="40% - Accent6 3 3 3 2" xfId="4847" hidden="1" xr:uid="{00000000-0005-0000-0000-000071A50000}"/>
    <cellStyle name="40% - Accent6 3 3 3 2" xfId="5689" hidden="1" xr:uid="{00000000-0005-0000-0000-000072A50000}"/>
    <cellStyle name="40% - Accent6 3 3 3 2" xfId="6701" hidden="1" xr:uid="{00000000-0005-0000-0000-000073A50000}"/>
    <cellStyle name="40% - Accent6 3 3 3 2" xfId="8110" hidden="1" xr:uid="{00000000-0005-0000-0000-000074A50000}"/>
    <cellStyle name="40% - Accent6 3 3 3 2" xfId="8225" hidden="1" xr:uid="{00000000-0005-0000-0000-000075A50000}"/>
    <cellStyle name="40% - Accent6 3 3 3 2" xfId="8948" hidden="1" xr:uid="{00000000-0005-0000-0000-000076A50000}"/>
    <cellStyle name="40% - Accent6 3 3 3 2" xfId="9121" hidden="1" xr:uid="{00000000-0005-0000-0000-000077A50000}"/>
    <cellStyle name="40% - Accent6 3 3 3 2" xfId="9514" hidden="1" xr:uid="{00000000-0005-0000-0000-000078A50000}"/>
    <cellStyle name="40% - Accent6 3 3 3 2" xfId="9662" hidden="1" xr:uid="{00000000-0005-0000-0000-000079A50000}"/>
    <cellStyle name="40% - Accent6 3 3 3 2" xfId="10000" hidden="1" xr:uid="{00000000-0005-0000-0000-00007AA50000}"/>
    <cellStyle name="40% - Accent6 3 3 3 2" xfId="10337" hidden="1" xr:uid="{00000000-0005-0000-0000-00007BA50000}"/>
    <cellStyle name="40% - Accent6 3 3 3 2" xfId="10902" hidden="1" xr:uid="{00000000-0005-0000-0000-00007CA50000}"/>
    <cellStyle name="40% - Accent6 3 3 3 2" xfId="11017" hidden="1" xr:uid="{00000000-0005-0000-0000-00007DA50000}"/>
    <cellStyle name="40% - Accent6 3 3 3 2" xfId="11740" hidden="1" xr:uid="{00000000-0005-0000-0000-00007EA50000}"/>
    <cellStyle name="40% - Accent6 3 3 3 2" xfId="11913" hidden="1" xr:uid="{00000000-0005-0000-0000-00007FA50000}"/>
    <cellStyle name="40% - Accent6 3 3 3 2" xfId="12306" hidden="1" xr:uid="{00000000-0005-0000-0000-000080A50000}"/>
    <cellStyle name="40% - Accent6 3 3 3 2" xfId="12454" hidden="1" xr:uid="{00000000-0005-0000-0000-000081A50000}"/>
    <cellStyle name="40% - Accent6 3 3 3 2" xfId="12792" hidden="1" xr:uid="{00000000-0005-0000-0000-000082A50000}"/>
    <cellStyle name="40% - Accent6 3 3 3 2" xfId="13129" hidden="1" xr:uid="{00000000-0005-0000-0000-000083A50000}"/>
    <cellStyle name="40% - Accent6 3 3 3 2" xfId="7223" hidden="1" xr:uid="{00000000-0005-0000-0000-000084A50000}"/>
    <cellStyle name="40% - Accent6 3 3 3 2" xfId="6852" hidden="1" xr:uid="{00000000-0005-0000-0000-000085A50000}"/>
    <cellStyle name="40% - Accent6 3 3 3 2" xfId="4699" hidden="1" xr:uid="{00000000-0005-0000-0000-000086A50000}"/>
    <cellStyle name="40% - Accent6 3 3 3 2" xfId="4167" hidden="1" xr:uid="{00000000-0005-0000-0000-000087A50000}"/>
    <cellStyle name="40% - Accent6 3 3 3 2" xfId="3053" hidden="1" xr:uid="{00000000-0005-0000-0000-000088A50000}"/>
    <cellStyle name="40% - Accent6 3 3 3 2" xfId="2586" hidden="1" xr:uid="{00000000-0005-0000-0000-000089A50000}"/>
    <cellStyle name="40% - Accent6 3 3 3 2" xfId="1384" hidden="1" xr:uid="{00000000-0005-0000-0000-00008AA50000}"/>
    <cellStyle name="40% - Accent6 3 3 3 2" xfId="321" hidden="1" xr:uid="{00000000-0005-0000-0000-00008BA50000}"/>
    <cellStyle name="40% - Accent6 3 3 3 2" xfId="14265" hidden="1" xr:uid="{00000000-0005-0000-0000-00008CA50000}"/>
    <cellStyle name="40% - Accent6 3 3 3 2" xfId="14380" hidden="1" xr:uid="{00000000-0005-0000-0000-00008DA50000}"/>
    <cellStyle name="40% - Accent6 3 3 3 2" xfId="15103" hidden="1" xr:uid="{00000000-0005-0000-0000-00008EA50000}"/>
    <cellStyle name="40% - Accent6 3 3 3 2" xfId="15276" hidden="1" xr:uid="{00000000-0005-0000-0000-00008FA50000}"/>
    <cellStyle name="40% - Accent6 3 3 3 2" xfId="15669" hidden="1" xr:uid="{00000000-0005-0000-0000-000090A50000}"/>
    <cellStyle name="40% - Accent6 3 3 3 2" xfId="15817" hidden="1" xr:uid="{00000000-0005-0000-0000-000091A50000}"/>
    <cellStyle name="40% - Accent6 3 3 3 2" xfId="16155" hidden="1" xr:uid="{00000000-0005-0000-0000-000092A50000}"/>
    <cellStyle name="40% - Accent6 3 3 3 2" xfId="16492" hidden="1" xr:uid="{00000000-0005-0000-0000-000093A50000}"/>
    <cellStyle name="40% - Accent6 3 3 3 2" xfId="17057" hidden="1" xr:uid="{00000000-0005-0000-0000-000094A50000}"/>
    <cellStyle name="40% - Accent6 3 3 3 2" xfId="17172" hidden="1" xr:uid="{00000000-0005-0000-0000-000095A50000}"/>
    <cellStyle name="40% - Accent6 3 3 3 2" xfId="17895" hidden="1" xr:uid="{00000000-0005-0000-0000-000096A50000}"/>
    <cellStyle name="40% - Accent6 3 3 3 2" xfId="18068" hidden="1" xr:uid="{00000000-0005-0000-0000-000097A50000}"/>
    <cellStyle name="40% - Accent6 3 3 3 2" xfId="18461" hidden="1" xr:uid="{00000000-0005-0000-0000-000098A50000}"/>
    <cellStyle name="40% - Accent6 3 3 3 2" xfId="18609" hidden="1" xr:uid="{00000000-0005-0000-0000-000099A50000}"/>
    <cellStyle name="40% - Accent6 3 3 3 2" xfId="18947" hidden="1" xr:uid="{00000000-0005-0000-0000-00009AA50000}"/>
    <cellStyle name="40% - Accent6 3 3 3 2" xfId="19284" hidden="1" xr:uid="{00000000-0005-0000-0000-00009BA50000}"/>
    <cellStyle name="40% - Accent6 3 3 3 2" xfId="13486" hidden="1" xr:uid="{00000000-0005-0000-0000-00009CA50000}"/>
    <cellStyle name="40% - Accent6 3 3 3 2" xfId="7648" hidden="1" xr:uid="{00000000-0005-0000-0000-00009DA50000}"/>
    <cellStyle name="40% - Accent6 3 3 3 2" xfId="5150" hidden="1" xr:uid="{00000000-0005-0000-0000-00009EA50000}"/>
    <cellStyle name="40% - Accent6 3 3 3 2" xfId="4508" hidden="1" xr:uid="{00000000-0005-0000-0000-00009FA50000}"/>
    <cellStyle name="40% - Accent6 3 3 3 2" xfId="3287" hidden="1" xr:uid="{00000000-0005-0000-0000-0000A0A50000}"/>
    <cellStyle name="40% - Accent6 3 3 3 2" xfId="2716" hidden="1" xr:uid="{00000000-0005-0000-0000-0000A1A50000}"/>
    <cellStyle name="40% - Accent6 3 3 3 2" xfId="1562" hidden="1" xr:uid="{00000000-0005-0000-0000-0000A2A50000}"/>
    <cellStyle name="40% - Accent6 3 3 3 2" xfId="456" hidden="1" xr:uid="{00000000-0005-0000-0000-0000A3A50000}"/>
    <cellStyle name="40% - Accent6 3 3 3 2" xfId="19987" hidden="1" xr:uid="{00000000-0005-0000-0000-0000A4A50000}"/>
    <cellStyle name="40% - Accent6 3 3 3 2" xfId="20102" hidden="1" xr:uid="{00000000-0005-0000-0000-0000A5A50000}"/>
    <cellStyle name="40% - Accent6 3 3 3 2" xfId="20825" hidden="1" xr:uid="{00000000-0005-0000-0000-0000A6A50000}"/>
    <cellStyle name="40% - Accent6 3 3 3 2" xfId="20998" hidden="1" xr:uid="{00000000-0005-0000-0000-0000A7A50000}"/>
    <cellStyle name="40% - Accent6 3 3 3 2" xfId="21391" hidden="1" xr:uid="{00000000-0005-0000-0000-0000A8A50000}"/>
    <cellStyle name="40% - Accent6 3 3 3 2" xfId="21539" hidden="1" xr:uid="{00000000-0005-0000-0000-0000A9A50000}"/>
    <cellStyle name="40% - Accent6 3 3 3 2" xfId="21877" hidden="1" xr:uid="{00000000-0005-0000-0000-0000AAA50000}"/>
    <cellStyle name="40% - Accent6 3 3 3 2" xfId="22214" hidden="1" xr:uid="{00000000-0005-0000-0000-0000ABA50000}"/>
    <cellStyle name="40% - Accent6 3 3 3 2" xfId="22779" hidden="1" xr:uid="{00000000-0005-0000-0000-0000ACA50000}"/>
    <cellStyle name="40% - Accent6 3 3 3 2" xfId="22894" hidden="1" xr:uid="{00000000-0005-0000-0000-0000ADA50000}"/>
    <cellStyle name="40% - Accent6 3 3 3 2" xfId="23617" hidden="1" xr:uid="{00000000-0005-0000-0000-0000AEA50000}"/>
    <cellStyle name="40% - Accent6 3 3 3 2" xfId="23790" hidden="1" xr:uid="{00000000-0005-0000-0000-0000AFA50000}"/>
    <cellStyle name="40% - Accent6 3 3 3 2" xfId="24183" hidden="1" xr:uid="{00000000-0005-0000-0000-0000B0A50000}"/>
    <cellStyle name="40% - Accent6 3 3 3 2" xfId="24331" hidden="1" xr:uid="{00000000-0005-0000-0000-0000B1A50000}"/>
    <cellStyle name="40% - Accent6 3 3 3 2" xfId="24669" hidden="1" xr:uid="{00000000-0005-0000-0000-0000B2A50000}"/>
    <cellStyle name="40% - Accent6 3 3 3 2" xfId="25006" hidden="1" xr:uid="{00000000-0005-0000-0000-0000B3A50000}"/>
    <cellStyle name="40% - Accent6 3 3 3 2" xfId="25789" hidden="1" xr:uid="{00000000-0005-0000-0000-0000B4A50000}"/>
    <cellStyle name="40% - Accent6 3 3 3 2" xfId="25973" hidden="1" xr:uid="{00000000-0005-0000-0000-0000B5A50000}"/>
    <cellStyle name="40% - Accent6 3 3 3 2" xfId="27991" hidden="1" xr:uid="{00000000-0005-0000-0000-0000B6A50000}"/>
    <cellStyle name="40% - Accent6 3 3 3 2" xfId="28355" hidden="1" xr:uid="{00000000-0005-0000-0000-0000B7A50000}"/>
    <cellStyle name="40% - Accent6 3 3 3 2" xfId="29519" hidden="1" xr:uid="{00000000-0005-0000-0000-0000B8A50000}"/>
    <cellStyle name="40% - Accent6 3 3 3 2" xfId="29975" hidden="1" xr:uid="{00000000-0005-0000-0000-0000B9A50000}"/>
    <cellStyle name="40% - Accent6 3 3 3 2" xfId="30817" hidden="1" xr:uid="{00000000-0005-0000-0000-0000BAA50000}"/>
    <cellStyle name="40% - Accent6 3 3 3 2" xfId="31829" hidden="1" xr:uid="{00000000-0005-0000-0000-0000BBA50000}"/>
    <cellStyle name="40% - Accent6 3 3 3 2" xfId="33238" hidden="1" xr:uid="{00000000-0005-0000-0000-0000BCA50000}"/>
    <cellStyle name="40% - Accent6 3 3 3 2" xfId="33353" hidden="1" xr:uid="{00000000-0005-0000-0000-0000BDA50000}"/>
    <cellStyle name="40% - Accent6 3 3 3 2" xfId="34076" hidden="1" xr:uid="{00000000-0005-0000-0000-0000BEA50000}"/>
    <cellStyle name="40% - Accent6 3 3 3 2" xfId="34249" hidden="1" xr:uid="{00000000-0005-0000-0000-0000BFA50000}"/>
    <cellStyle name="40% - Accent6 3 3 3 2" xfId="34642" hidden="1" xr:uid="{00000000-0005-0000-0000-0000C0A50000}"/>
    <cellStyle name="40% - Accent6 3 3 3 2" xfId="34790" hidden="1" xr:uid="{00000000-0005-0000-0000-0000C1A50000}"/>
    <cellStyle name="40% - Accent6 3 3 3 2" xfId="35128" hidden="1" xr:uid="{00000000-0005-0000-0000-0000C2A50000}"/>
    <cellStyle name="40% - Accent6 3 3 3 2" xfId="35465" hidden="1" xr:uid="{00000000-0005-0000-0000-0000C3A50000}"/>
    <cellStyle name="40% - Accent6 3 3 3 2" xfId="36030" hidden="1" xr:uid="{00000000-0005-0000-0000-0000C4A50000}"/>
    <cellStyle name="40% - Accent6 3 3 3 2" xfId="36145" hidden="1" xr:uid="{00000000-0005-0000-0000-0000C5A50000}"/>
    <cellStyle name="40% - Accent6 3 3 3 2" xfId="36868" hidden="1" xr:uid="{00000000-0005-0000-0000-0000C6A50000}"/>
    <cellStyle name="40% - Accent6 3 3 3 2" xfId="37041" hidden="1" xr:uid="{00000000-0005-0000-0000-0000C7A50000}"/>
    <cellStyle name="40% - Accent6 3 3 3 2" xfId="37434" hidden="1" xr:uid="{00000000-0005-0000-0000-0000C8A50000}"/>
    <cellStyle name="40% - Accent6 3 3 3 2" xfId="37582" hidden="1" xr:uid="{00000000-0005-0000-0000-0000C9A50000}"/>
    <cellStyle name="40% - Accent6 3 3 3 2" xfId="37920" hidden="1" xr:uid="{00000000-0005-0000-0000-0000CAA50000}"/>
    <cellStyle name="40% - Accent6 3 3 3 2" xfId="38257" hidden="1" xr:uid="{00000000-0005-0000-0000-0000CBA50000}"/>
    <cellStyle name="40% - Accent6 3 3 3 2" xfId="32351" hidden="1" xr:uid="{00000000-0005-0000-0000-0000CCA50000}"/>
    <cellStyle name="40% - Accent6 3 3 3 2" xfId="31980" hidden="1" xr:uid="{00000000-0005-0000-0000-0000CDA50000}"/>
    <cellStyle name="40% - Accent6 3 3 3 2" xfId="29827" hidden="1" xr:uid="{00000000-0005-0000-0000-0000CEA50000}"/>
    <cellStyle name="40% - Accent6 3 3 3 2" xfId="29295" hidden="1" xr:uid="{00000000-0005-0000-0000-0000CFA50000}"/>
    <cellStyle name="40% - Accent6 3 3 3 2" xfId="28181" hidden="1" xr:uid="{00000000-0005-0000-0000-0000D0A50000}"/>
    <cellStyle name="40% - Accent6 3 3 3 2" xfId="27714" hidden="1" xr:uid="{00000000-0005-0000-0000-0000D1A50000}"/>
    <cellStyle name="40% - Accent6 3 3 3 2" xfId="26512" hidden="1" xr:uid="{00000000-0005-0000-0000-0000D2A50000}"/>
    <cellStyle name="40% - Accent6 3 3 3 2" xfId="25449" hidden="1" xr:uid="{00000000-0005-0000-0000-0000D3A50000}"/>
    <cellStyle name="40% - Accent6 3 3 3 2" xfId="39393" hidden="1" xr:uid="{00000000-0005-0000-0000-0000D4A50000}"/>
    <cellStyle name="40% - Accent6 3 3 3 2" xfId="39508" hidden="1" xr:uid="{00000000-0005-0000-0000-0000D5A50000}"/>
    <cellStyle name="40% - Accent6 3 3 3 2" xfId="40231" hidden="1" xr:uid="{00000000-0005-0000-0000-0000D6A50000}"/>
    <cellStyle name="40% - Accent6 3 3 3 2" xfId="40404" hidden="1" xr:uid="{00000000-0005-0000-0000-0000D7A50000}"/>
    <cellStyle name="40% - Accent6 3 3 3 2" xfId="40797" hidden="1" xr:uid="{00000000-0005-0000-0000-0000D8A50000}"/>
    <cellStyle name="40% - Accent6 3 3 3 2" xfId="40945" hidden="1" xr:uid="{00000000-0005-0000-0000-0000D9A50000}"/>
    <cellStyle name="40% - Accent6 3 3 3 2" xfId="41283" hidden="1" xr:uid="{00000000-0005-0000-0000-0000DAA50000}"/>
    <cellStyle name="40% - Accent6 3 3 3 2" xfId="41620" hidden="1" xr:uid="{00000000-0005-0000-0000-0000DBA50000}"/>
    <cellStyle name="40% - Accent6 3 3 3 2" xfId="42185" hidden="1" xr:uid="{00000000-0005-0000-0000-0000DCA50000}"/>
    <cellStyle name="40% - Accent6 3 3 3 2" xfId="42300" hidden="1" xr:uid="{00000000-0005-0000-0000-0000DDA50000}"/>
    <cellStyle name="40% - Accent6 3 3 3 2" xfId="43023" hidden="1" xr:uid="{00000000-0005-0000-0000-0000DEA50000}"/>
    <cellStyle name="40% - Accent6 3 3 3 2" xfId="43196" hidden="1" xr:uid="{00000000-0005-0000-0000-0000DFA50000}"/>
    <cellStyle name="40% - Accent6 3 3 3 2" xfId="43589" hidden="1" xr:uid="{00000000-0005-0000-0000-0000E0A50000}"/>
    <cellStyle name="40% - Accent6 3 3 3 2" xfId="43737" hidden="1" xr:uid="{00000000-0005-0000-0000-0000E1A50000}"/>
    <cellStyle name="40% - Accent6 3 3 3 2" xfId="44075" hidden="1" xr:uid="{00000000-0005-0000-0000-0000E2A50000}"/>
    <cellStyle name="40% - Accent6 3 3 3 2" xfId="44412" hidden="1" xr:uid="{00000000-0005-0000-0000-0000E3A50000}"/>
    <cellStyle name="40% - Accent6 3 3 3 2" xfId="38614" hidden="1" xr:uid="{00000000-0005-0000-0000-0000E4A50000}"/>
    <cellStyle name="40% - Accent6 3 3 3 2" xfId="32776" hidden="1" xr:uid="{00000000-0005-0000-0000-0000E5A50000}"/>
    <cellStyle name="40% - Accent6 3 3 3 2" xfId="30278" hidden="1" xr:uid="{00000000-0005-0000-0000-0000E6A50000}"/>
    <cellStyle name="40% - Accent6 3 3 3 2" xfId="29636" hidden="1" xr:uid="{00000000-0005-0000-0000-0000E7A50000}"/>
    <cellStyle name="40% - Accent6 3 3 3 2" xfId="28415" hidden="1" xr:uid="{00000000-0005-0000-0000-0000E8A50000}"/>
    <cellStyle name="40% - Accent6 3 3 3 2" xfId="27844" hidden="1" xr:uid="{00000000-0005-0000-0000-0000E9A50000}"/>
    <cellStyle name="40% - Accent6 3 3 3 2" xfId="26690" hidden="1" xr:uid="{00000000-0005-0000-0000-0000EAA50000}"/>
    <cellStyle name="40% - Accent6 3 3 3 2" xfId="25584" hidden="1" xr:uid="{00000000-0005-0000-0000-0000EBA50000}"/>
    <cellStyle name="40% - Accent6 3 3 3 2" xfId="45115" hidden="1" xr:uid="{00000000-0005-0000-0000-0000ECA50000}"/>
    <cellStyle name="40% - Accent6 3 3 3 2" xfId="45230" hidden="1" xr:uid="{00000000-0005-0000-0000-0000EDA50000}"/>
    <cellStyle name="40% - Accent6 3 3 3 2" xfId="45953" hidden="1" xr:uid="{00000000-0005-0000-0000-0000EEA50000}"/>
    <cellStyle name="40% - Accent6 3 3 3 2" xfId="46126" hidden="1" xr:uid="{00000000-0005-0000-0000-0000EFA50000}"/>
    <cellStyle name="40% - Accent6 3 3 3 2" xfId="46519" hidden="1" xr:uid="{00000000-0005-0000-0000-0000F0A50000}"/>
    <cellStyle name="40% - Accent6 3 3 3 2" xfId="46667" hidden="1" xr:uid="{00000000-0005-0000-0000-0000F1A50000}"/>
    <cellStyle name="40% - Accent6 3 3 3 2" xfId="47005" hidden="1" xr:uid="{00000000-0005-0000-0000-0000F2A50000}"/>
    <cellStyle name="40% - Accent6 3 3 3 2" xfId="47342" hidden="1" xr:uid="{00000000-0005-0000-0000-0000F3A50000}"/>
    <cellStyle name="40% - Accent6 3 3 3 2" xfId="47907" hidden="1" xr:uid="{00000000-0005-0000-0000-0000F4A50000}"/>
    <cellStyle name="40% - Accent6 3 3 3 2" xfId="48022" hidden="1" xr:uid="{00000000-0005-0000-0000-0000F5A50000}"/>
    <cellStyle name="40% - Accent6 3 3 3 2" xfId="48745" hidden="1" xr:uid="{00000000-0005-0000-0000-0000F6A50000}"/>
    <cellStyle name="40% - Accent6 3 3 3 2" xfId="48918" hidden="1" xr:uid="{00000000-0005-0000-0000-0000F7A50000}"/>
    <cellStyle name="40% - Accent6 3 3 3 2" xfId="49311" hidden="1" xr:uid="{00000000-0005-0000-0000-0000F8A50000}"/>
    <cellStyle name="40% - Accent6 3 3 3 2" xfId="49459" hidden="1" xr:uid="{00000000-0005-0000-0000-0000F9A50000}"/>
    <cellStyle name="40% - Accent6 3 3 3 2" xfId="49797" hidden="1" xr:uid="{00000000-0005-0000-0000-0000FAA50000}"/>
    <cellStyle name="40% - Accent6 3 3 3 2" xfId="50134" hidden="1" xr:uid="{00000000-0005-0000-0000-0000FBA50000}"/>
    <cellStyle name="40% - Accent6 4 2 3 2" xfId="690" hidden="1" xr:uid="{00000000-0005-0000-0000-0000FCA50000}"/>
    <cellStyle name="40% - Accent6 4 2 3 2" xfId="874" hidden="1" xr:uid="{00000000-0005-0000-0000-0000FDA50000}"/>
    <cellStyle name="40% - Accent6 4 2 3 2" xfId="2892" hidden="1" xr:uid="{00000000-0005-0000-0000-0000FEA50000}"/>
    <cellStyle name="40% - Accent6 4 2 3 2" xfId="3256" hidden="1" xr:uid="{00000000-0005-0000-0000-0000FFA50000}"/>
    <cellStyle name="40% - Accent6 4 2 3 2" xfId="4420" hidden="1" xr:uid="{00000000-0005-0000-0000-000000A60000}"/>
    <cellStyle name="40% - Accent6 4 2 3 2" xfId="4876" hidden="1" xr:uid="{00000000-0005-0000-0000-000001A60000}"/>
    <cellStyle name="40% - Accent6 4 2 3 2" xfId="5718" hidden="1" xr:uid="{00000000-0005-0000-0000-000002A60000}"/>
    <cellStyle name="40% - Accent6 4 2 3 2" xfId="6730" hidden="1" xr:uid="{00000000-0005-0000-0000-000003A60000}"/>
    <cellStyle name="40% - Accent6 4 2 3 2" xfId="8139" hidden="1" xr:uid="{00000000-0005-0000-0000-000004A60000}"/>
    <cellStyle name="40% - Accent6 4 2 3 2" xfId="8254" hidden="1" xr:uid="{00000000-0005-0000-0000-000005A60000}"/>
    <cellStyle name="40% - Accent6 4 2 3 2" xfId="8977" hidden="1" xr:uid="{00000000-0005-0000-0000-000006A60000}"/>
    <cellStyle name="40% - Accent6 4 2 3 2" xfId="9150" hidden="1" xr:uid="{00000000-0005-0000-0000-000007A60000}"/>
    <cellStyle name="40% - Accent6 4 2 3 2" xfId="9543" hidden="1" xr:uid="{00000000-0005-0000-0000-000008A60000}"/>
    <cellStyle name="40% - Accent6 4 2 3 2" xfId="9691" hidden="1" xr:uid="{00000000-0005-0000-0000-000009A60000}"/>
    <cellStyle name="40% - Accent6 4 2 3 2" xfId="10029" hidden="1" xr:uid="{00000000-0005-0000-0000-00000AA60000}"/>
    <cellStyle name="40% - Accent6 4 2 3 2" xfId="10366" hidden="1" xr:uid="{00000000-0005-0000-0000-00000BA60000}"/>
    <cellStyle name="40% - Accent6 4 2 3 2" xfId="10931" hidden="1" xr:uid="{00000000-0005-0000-0000-00000CA60000}"/>
    <cellStyle name="40% - Accent6 4 2 3 2" xfId="11046" hidden="1" xr:uid="{00000000-0005-0000-0000-00000DA60000}"/>
    <cellStyle name="40% - Accent6 4 2 3 2" xfId="11769" hidden="1" xr:uid="{00000000-0005-0000-0000-00000EA60000}"/>
    <cellStyle name="40% - Accent6 4 2 3 2" xfId="11942" hidden="1" xr:uid="{00000000-0005-0000-0000-00000FA60000}"/>
    <cellStyle name="40% - Accent6 4 2 3 2" xfId="12335" hidden="1" xr:uid="{00000000-0005-0000-0000-000010A60000}"/>
    <cellStyle name="40% - Accent6 4 2 3 2" xfId="12483" hidden="1" xr:uid="{00000000-0005-0000-0000-000011A60000}"/>
    <cellStyle name="40% - Accent6 4 2 3 2" xfId="12821" hidden="1" xr:uid="{00000000-0005-0000-0000-000012A60000}"/>
    <cellStyle name="40% - Accent6 4 2 3 2" xfId="13158" hidden="1" xr:uid="{00000000-0005-0000-0000-000013A60000}"/>
    <cellStyle name="40% - Accent6 4 2 3 2" xfId="7193" hidden="1" xr:uid="{00000000-0005-0000-0000-000014A60000}"/>
    <cellStyle name="40% - Accent6 4 2 3 2" xfId="6823" hidden="1" xr:uid="{00000000-0005-0000-0000-000015A60000}"/>
    <cellStyle name="40% - Accent6 4 2 3 2" xfId="4670" hidden="1" xr:uid="{00000000-0005-0000-0000-000016A60000}"/>
    <cellStyle name="40% - Accent6 4 2 3 2" xfId="4138" hidden="1" xr:uid="{00000000-0005-0000-0000-000017A60000}"/>
    <cellStyle name="40% - Accent6 4 2 3 2" xfId="3021" hidden="1" xr:uid="{00000000-0005-0000-0000-000018A60000}"/>
    <cellStyle name="40% - Accent6 4 2 3 2" xfId="2556" hidden="1" xr:uid="{00000000-0005-0000-0000-000019A60000}"/>
    <cellStyle name="40% - Accent6 4 2 3 2" xfId="1352" hidden="1" xr:uid="{00000000-0005-0000-0000-00001AA60000}"/>
    <cellStyle name="40% - Accent6 4 2 3 2" xfId="274" hidden="1" xr:uid="{00000000-0005-0000-0000-00001BA60000}"/>
    <cellStyle name="40% - Accent6 4 2 3 2" xfId="14294" hidden="1" xr:uid="{00000000-0005-0000-0000-00001CA60000}"/>
    <cellStyle name="40% - Accent6 4 2 3 2" xfId="14409" hidden="1" xr:uid="{00000000-0005-0000-0000-00001DA60000}"/>
    <cellStyle name="40% - Accent6 4 2 3 2" xfId="15132" hidden="1" xr:uid="{00000000-0005-0000-0000-00001EA60000}"/>
    <cellStyle name="40% - Accent6 4 2 3 2" xfId="15305" hidden="1" xr:uid="{00000000-0005-0000-0000-00001FA60000}"/>
    <cellStyle name="40% - Accent6 4 2 3 2" xfId="15698" hidden="1" xr:uid="{00000000-0005-0000-0000-000020A60000}"/>
    <cellStyle name="40% - Accent6 4 2 3 2" xfId="15846" hidden="1" xr:uid="{00000000-0005-0000-0000-000021A60000}"/>
    <cellStyle name="40% - Accent6 4 2 3 2" xfId="16184" hidden="1" xr:uid="{00000000-0005-0000-0000-000022A60000}"/>
    <cellStyle name="40% - Accent6 4 2 3 2" xfId="16521" hidden="1" xr:uid="{00000000-0005-0000-0000-000023A60000}"/>
    <cellStyle name="40% - Accent6 4 2 3 2" xfId="17086" hidden="1" xr:uid="{00000000-0005-0000-0000-000024A60000}"/>
    <cellStyle name="40% - Accent6 4 2 3 2" xfId="17201" hidden="1" xr:uid="{00000000-0005-0000-0000-000025A60000}"/>
    <cellStyle name="40% - Accent6 4 2 3 2" xfId="17924" hidden="1" xr:uid="{00000000-0005-0000-0000-000026A60000}"/>
    <cellStyle name="40% - Accent6 4 2 3 2" xfId="18097" hidden="1" xr:uid="{00000000-0005-0000-0000-000027A60000}"/>
    <cellStyle name="40% - Accent6 4 2 3 2" xfId="18490" hidden="1" xr:uid="{00000000-0005-0000-0000-000028A60000}"/>
    <cellStyle name="40% - Accent6 4 2 3 2" xfId="18638" hidden="1" xr:uid="{00000000-0005-0000-0000-000029A60000}"/>
    <cellStyle name="40% - Accent6 4 2 3 2" xfId="18976" hidden="1" xr:uid="{00000000-0005-0000-0000-00002AA60000}"/>
    <cellStyle name="40% - Accent6 4 2 3 2" xfId="19313" hidden="1" xr:uid="{00000000-0005-0000-0000-00002BA60000}"/>
    <cellStyle name="40% - Accent6 4 2 3 2" xfId="13456" hidden="1" xr:uid="{00000000-0005-0000-0000-00002CA60000}"/>
    <cellStyle name="40% - Accent6 4 2 3 2" xfId="7619" hidden="1" xr:uid="{00000000-0005-0000-0000-00002DA60000}"/>
    <cellStyle name="40% - Accent6 4 2 3 2" xfId="5115" hidden="1" xr:uid="{00000000-0005-0000-0000-00002EA60000}"/>
    <cellStyle name="40% - Accent6 4 2 3 2" xfId="4473" hidden="1" xr:uid="{00000000-0005-0000-0000-00002FA60000}"/>
    <cellStyle name="40% - Accent6 4 2 3 2" xfId="3257" hidden="1" xr:uid="{00000000-0005-0000-0000-000030A60000}"/>
    <cellStyle name="40% - Accent6 4 2 3 2" xfId="2687" hidden="1" xr:uid="{00000000-0005-0000-0000-000031A60000}"/>
    <cellStyle name="40% - Accent6 4 2 3 2" xfId="1524" hidden="1" xr:uid="{00000000-0005-0000-0000-000032A60000}"/>
    <cellStyle name="40% - Accent6 4 2 3 2" xfId="417" hidden="1" xr:uid="{00000000-0005-0000-0000-000033A60000}"/>
    <cellStyle name="40% - Accent6 4 2 3 2" xfId="20016" hidden="1" xr:uid="{00000000-0005-0000-0000-000034A60000}"/>
    <cellStyle name="40% - Accent6 4 2 3 2" xfId="20131" hidden="1" xr:uid="{00000000-0005-0000-0000-000035A60000}"/>
    <cellStyle name="40% - Accent6 4 2 3 2" xfId="20854" hidden="1" xr:uid="{00000000-0005-0000-0000-000036A60000}"/>
    <cellStyle name="40% - Accent6 4 2 3 2" xfId="21027" hidden="1" xr:uid="{00000000-0005-0000-0000-000037A60000}"/>
    <cellStyle name="40% - Accent6 4 2 3 2" xfId="21420" hidden="1" xr:uid="{00000000-0005-0000-0000-000038A60000}"/>
    <cellStyle name="40% - Accent6 4 2 3 2" xfId="21568" hidden="1" xr:uid="{00000000-0005-0000-0000-000039A60000}"/>
    <cellStyle name="40% - Accent6 4 2 3 2" xfId="21906" hidden="1" xr:uid="{00000000-0005-0000-0000-00003AA60000}"/>
    <cellStyle name="40% - Accent6 4 2 3 2" xfId="22243" hidden="1" xr:uid="{00000000-0005-0000-0000-00003BA60000}"/>
    <cellStyle name="40% - Accent6 4 2 3 2" xfId="22808" hidden="1" xr:uid="{00000000-0005-0000-0000-00003CA60000}"/>
    <cellStyle name="40% - Accent6 4 2 3 2" xfId="22923" hidden="1" xr:uid="{00000000-0005-0000-0000-00003DA60000}"/>
    <cellStyle name="40% - Accent6 4 2 3 2" xfId="23646" hidden="1" xr:uid="{00000000-0005-0000-0000-00003EA60000}"/>
    <cellStyle name="40% - Accent6 4 2 3 2" xfId="23819" hidden="1" xr:uid="{00000000-0005-0000-0000-00003FA60000}"/>
    <cellStyle name="40% - Accent6 4 2 3 2" xfId="24212" hidden="1" xr:uid="{00000000-0005-0000-0000-000040A60000}"/>
    <cellStyle name="40% - Accent6 4 2 3 2" xfId="24360" hidden="1" xr:uid="{00000000-0005-0000-0000-000041A60000}"/>
    <cellStyle name="40% - Accent6 4 2 3 2" xfId="24698" hidden="1" xr:uid="{00000000-0005-0000-0000-000042A60000}"/>
    <cellStyle name="40% - Accent6 4 2 3 2" xfId="25035" hidden="1" xr:uid="{00000000-0005-0000-0000-000043A60000}"/>
    <cellStyle name="40% - Accent6 4 2 3 2" xfId="25818" hidden="1" xr:uid="{00000000-0005-0000-0000-000044A60000}"/>
    <cellStyle name="40% - Accent6 4 2 3 2" xfId="26002" hidden="1" xr:uid="{00000000-0005-0000-0000-000045A60000}"/>
    <cellStyle name="40% - Accent6 4 2 3 2" xfId="28020" hidden="1" xr:uid="{00000000-0005-0000-0000-000046A60000}"/>
    <cellStyle name="40% - Accent6 4 2 3 2" xfId="28384" hidden="1" xr:uid="{00000000-0005-0000-0000-000047A60000}"/>
    <cellStyle name="40% - Accent6 4 2 3 2" xfId="29548" hidden="1" xr:uid="{00000000-0005-0000-0000-000048A60000}"/>
    <cellStyle name="40% - Accent6 4 2 3 2" xfId="30004" hidden="1" xr:uid="{00000000-0005-0000-0000-000049A60000}"/>
    <cellStyle name="40% - Accent6 4 2 3 2" xfId="30846" hidden="1" xr:uid="{00000000-0005-0000-0000-00004AA60000}"/>
    <cellStyle name="40% - Accent6 4 2 3 2" xfId="31858" hidden="1" xr:uid="{00000000-0005-0000-0000-00004BA60000}"/>
    <cellStyle name="40% - Accent6 4 2 3 2" xfId="33267" hidden="1" xr:uid="{00000000-0005-0000-0000-00004CA60000}"/>
    <cellStyle name="40% - Accent6 4 2 3 2" xfId="33382" hidden="1" xr:uid="{00000000-0005-0000-0000-00004DA60000}"/>
    <cellStyle name="40% - Accent6 4 2 3 2" xfId="34105" hidden="1" xr:uid="{00000000-0005-0000-0000-00004EA60000}"/>
    <cellStyle name="40% - Accent6 4 2 3 2" xfId="34278" hidden="1" xr:uid="{00000000-0005-0000-0000-00004FA60000}"/>
    <cellStyle name="40% - Accent6 4 2 3 2" xfId="34671" hidden="1" xr:uid="{00000000-0005-0000-0000-000050A60000}"/>
    <cellStyle name="40% - Accent6 4 2 3 2" xfId="34819" hidden="1" xr:uid="{00000000-0005-0000-0000-000051A60000}"/>
    <cellStyle name="40% - Accent6 4 2 3 2" xfId="35157" hidden="1" xr:uid="{00000000-0005-0000-0000-000052A60000}"/>
    <cellStyle name="40% - Accent6 4 2 3 2" xfId="35494" hidden="1" xr:uid="{00000000-0005-0000-0000-000053A60000}"/>
    <cellStyle name="40% - Accent6 4 2 3 2" xfId="36059" hidden="1" xr:uid="{00000000-0005-0000-0000-000054A60000}"/>
    <cellStyle name="40% - Accent6 4 2 3 2" xfId="36174" hidden="1" xr:uid="{00000000-0005-0000-0000-000055A60000}"/>
    <cellStyle name="40% - Accent6 4 2 3 2" xfId="36897" hidden="1" xr:uid="{00000000-0005-0000-0000-000056A60000}"/>
    <cellStyle name="40% - Accent6 4 2 3 2" xfId="37070" hidden="1" xr:uid="{00000000-0005-0000-0000-000057A60000}"/>
    <cellStyle name="40% - Accent6 4 2 3 2" xfId="37463" hidden="1" xr:uid="{00000000-0005-0000-0000-000058A60000}"/>
    <cellStyle name="40% - Accent6 4 2 3 2" xfId="37611" hidden="1" xr:uid="{00000000-0005-0000-0000-000059A60000}"/>
    <cellStyle name="40% - Accent6 4 2 3 2" xfId="37949" hidden="1" xr:uid="{00000000-0005-0000-0000-00005AA60000}"/>
    <cellStyle name="40% - Accent6 4 2 3 2" xfId="38286" hidden="1" xr:uid="{00000000-0005-0000-0000-00005BA60000}"/>
    <cellStyle name="40% - Accent6 4 2 3 2" xfId="32321" hidden="1" xr:uid="{00000000-0005-0000-0000-00005CA60000}"/>
    <cellStyle name="40% - Accent6 4 2 3 2" xfId="31951" hidden="1" xr:uid="{00000000-0005-0000-0000-00005DA60000}"/>
    <cellStyle name="40% - Accent6 4 2 3 2" xfId="29798" hidden="1" xr:uid="{00000000-0005-0000-0000-00005EA60000}"/>
    <cellStyle name="40% - Accent6 4 2 3 2" xfId="29266" hidden="1" xr:uid="{00000000-0005-0000-0000-00005FA60000}"/>
    <cellStyle name="40% - Accent6 4 2 3 2" xfId="28149" hidden="1" xr:uid="{00000000-0005-0000-0000-000060A60000}"/>
    <cellStyle name="40% - Accent6 4 2 3 2" xfId="27684" hidden="1" xr:uid="{00000000-0005-0000-0000-000061A60000}"/>
    <cellStyle name="40% - Accent6 4 2 3 2" xfId="26480" hidden="1" xr:uid="{00000000-0005-0000-0000-000062A60000}"/>
    <cellStyle name="40% - Accent6 4 2 3 2" xfId="25402" hidden="1" xr:uid="{00000000-0005-0000-0000-000063A60000}"/>
    <cellStyle name="40% - Accent6 4 2 3 2" xfId="39422" hidden="1" xr:uid="{00000000-0005-0000-0000-000064A60000}"/>
    <cellStyle name="40% - Accent6 4 2 3 2" xfId="39537" hidden="1" xr:uid="{00000000-0005-0000-0000-000065A60000}"/>
    <cellStyle name="40% - Accent6 4 2 3 2" xfId="40260" hidden="1" xr:uid="{00000000-0005-0000-0000-000066A60000}"/>
    <cellStyle name="40% - Accent6 4 2 3 2" xfId="40433" hidden="1" xr:uid="{00000000-0005-0000-0000-000067A60000}"/>
    <cellStyle name="40% - Accent6 4 2 3 2" xfId="40826" hidden="1" xr:uid="{00000000-0005-0000-0000-000068A60000}"/>
    <cellStyle name="40% - Accent6 4 2 3 2" xfId="40974" hidden="1" xr:uid="{00000000-0005-0000-0000-000069A60000}"/>
    <cellStyle name="40% - Accent6 4 2 3 2" xfId="41312" hidden="1" xr:uid="{00000000-0005-0000-0000-00006AA60000}"/>
    <cellStyle name="40% - Accent6 4 2 3 2" xfId="41649" hidden="1" xr:uid="{00000000-0005-0000-0000-00006BA60000}"/>
    <cellStyle name="40% - Accent6 4 2 3 2" xfId="42214" hidden="1" xr:uid="{00000000-0005-0000-0000-00006CA60000}"/>
    <cellStyle name="40% - Accent6 4 2 3 2" xfId="42329" hidden="1" xr:uid="{00000000-0005-0000-0000-00006DA60000}"/>
    <cellStyle name="40% - Accent6 4 2 3 2" xfId="43052" hidden="1" xr:uid="{00000000-0005-0000-0000-00006EA60000}"/>
    <cellStyle name="40% - Accent6 4 2 3 2" xfId="43225" hidden="1" xr:uid="{00000000-0005-0000-0000-00006FA60000}"/>
    <cellStyle name="40% - Accent6 4 2 3 2" xfId="43618" hidden="1" xr:uid="{00000000-0005-0000-0000-000070A60000}"/>
    <cellStyle name="40% - Accent6 4 2 3 2" xfId="43766" hidden="1" xr:uid="{00000000-0005-0000-0000-000071A60000}"/>
    <cellStyle name="40% - Accent6 4 2 3 2" xfId="44104" hidden="1" xr:uid="{00000000-0005-0000-0000-000072A60000}"/>
    <cellStyle name="40% - Accent6 4 2 3 2" xfId="44441" hidden="1" xr:uid="{00000000-0005-0000-0000-000073A60000}"/>
    <cellStyle name="40% - Accent6 4 2 3 2" xfId="38584" hidden="1" xr:uid="{00000000-0005-0000-0000-000074A60000}"/>
    <cellStyle name="40% - Accent6 4 2 3 2" xfId="32747" hidden="1" xr:uid="{00000000-0005-0000-0000-000075A60000}"/>
    <cellStyle name="40% - Accent6 4 2 3 2" xfId="30243" hidden="1" xr:uid="{00000000-0005-0000-0000-000076A60000}"/>
    <cellStyle name="40% - Accent6 4 2 3 2" xfId="29601" hidden="1" xr:uid="{00000000-0005-0000-0000-000077A60000}"/>
    <cellStyle name="40% - Accent6 4 2 3 2" xfId="28385" hidden="1" xr:uid="{00000000-0005-0000-0000-000078A60000}"/>
    <cellStyle name="40% - Accent6 4 2 3 2" xfId="27815" hidden="1" xr:uid="{00000000-0005-0000-0000-000079A60000}"/>
    <cellStyle name="40% - Accent6 4 2 3 2" xfId="26652" hidden="1" xr:uid="{00000000-0005-0000-0000-00007AA60000}"/>
    <cellStyle name="40% - Accent6 4 2 3 2" xfId="25545" hidden="1" xr:uid="{00000000-0005-0000-0000-00007BA60000}"/>
    <cellStyle name="40% - Accent6 4 2 3 2" xfId="45144" hidden="1" xr:uid="{00000000-0005-0000-0000-00007CA60000}"/>
    <cellStyle name="40% - Accent6 4 2 3 2" xfId="45259" hidden="1" xr:uid="{00000000-0005-0000-0000-00007DA60000}"/>
    <cellStyle name="40% - Accent6 4 2 3 2" xfId="45982" hidden="1" xr:uid="{00000000-0005-0000-0000-00007EA60000}"/>
    <cellStyle name="40% - Accent6 4 2 3 2" xfId="46155" hidden="1" xr:uid="{00000000-0005-0000-0000-00007FA60000}"/>
    <cellStyle name="40% - Accent6 4 2 3 2" xfId="46548" hidden="1" xr:uid="{00000000-0005-0000-0000-000080A60000}"/>
    <cellStyle name="40% - Accent6 4 2 3 2" xfId="46696" hidden="1" xr:uid="{00000000-0005-0000-0000-000081A60000}"/>
    <cellStyle name="40% - Accent6 4 2 3 2" xfId="47034" hidden="1" xr:uid="{00000000-0005-0000-0000-000082A60000}"/>
    <cellStyle name="40% - Accent6 4 2 3 2" xfId="47371" hidden="1" xr:uid="{00000000-0005-0000-0000-000083A60000}"/>
    <cellStyle name="40% - Accent6 4 2 3 2" xfId="47936" hidden="1" xr:uid="{00000000-0005-0000-0000-000084A60000}"/>
    <cellStyle name="40% - Accent6 4 2 3 2" xfId="48051" hidden="1" xr:uid="{00000000-0005-0000-0000-000085A60000}"/>
    <cellStyle name="40% - Accent6 4 2 3 2" xfId="48774" hidden="1" xr:uid="{00000000-0005-0000-0000-000086A60000}"/>
    <cellStyle name="40% - Accent6 4 2 3 2" xfId="48947" hidden="1" xr:uid="{00000000-0005-0000-0000-000087A60000}"/>
    <cellStyle name="40% - Accent6 4 2 3 2" xfId="49340" hidden="1" xr:uid="{00000000-0005-0000-0000-000088A60000}"/>
    <cellStyle name="40% - Accent6 4 2 3 2" xfId="49488" hidden="1" xr:uid="{00000000-0005-0000-0000-000089A60000}"/>
    <cellStyle name="40% - Accent6 4 2 3 2" xfId="49826" hidden="1" xr:uid="{00000000-0005-0000-0000-00008AA60000}"/>
    <cellStyle name="40% - Accent6 4 2 3 2" xfId="50163" hidden="1" xr:uid="{00000000-0005-0000-0000-00008BA60000}"/>
    <cellStyle name="40% - Accent6 4 2 4 2" xfId="664" hidden="1" xr:uid="{00000000-0005-0000-0000-00008CA60000}"/>
    <cellStyle name="40% - Accent6 4 2 4 2" xfId="848" hidden="1" xr:uid="{00000000-0005-0000-0000-00008DA60000}"/>
    <cellStyle name="40% - Accent6 4 2 4 2" xfId="2866" hidden="1" xr:uid="{00000000-0005-0000-0000-00008EA60000}"/>
    <cellStyle name="40% - Accent6 4 2 4 2" xfId="3230" hidden="1" xr:uid="{00000000-0005-0000-0000-00008FA60000}"/>
    <cellStyle name="40% - Accent6 4 2 4 2" xfId="4394" hidden="1" xr:uid="{00000000-0005-0000-0000-000090A60000}"/>
    <cellStyle name="40% - Accent6 4 2 4 2" xfId="4850" hidden="1" xr:uid="{00000000-0005-0000-0000-000091A60000}"/>
    <cellStyle name="40% - Accent6 4 2 4 2" xfId="5692" hidden="1" xr:uid="{00000000-0005-0000-0000-000092A60000}"/>
    <cellStyle name="40% - Accent6 4 2 4 2" xfId="6704" hidden="1" xr:uid="{00000000-0005-0000-0000-000093A60000}"/>
    <cellStyle name="40% - Accent6 4 2 4 2" xfId="8113" hidden="1" xr:uid="{00000000-0005-0000-0000-000094A60000}"/>
    <cellStyle name="40% - Accent6 4 2 4 2" xfId="8228" hidden="1" xr:uid="{00000000-0005-0000-0000-000095A60000}"/>
    <cellStyle name="40% - Accent6 4 2 4 2" xfId="8951" hidden="1" xr:uid="{00000000-0005-0000-0000-000096A60000}"/>
    <cellStyle name="40% - Accent6 4 2 4 2" xfId="9124" hidden="1" xr:uid="{00000000-0005-0000-0000-000097A60000}"/>
    <cellStyle name="40% - Accent6 4 2 4 2" xfId="9517" hidden="1" xr:uid="{00000000-0005-0000-0000-000098A60000}"/>
    <cellStyle name="40% - Accent6 4 2 4 2" xfId="9665" hidden="1" xr:uid="{00000000-0005-0000-0000-000099A60000}"/>
    <cellStyle name="40% - Accent6 4 2 4 2" xfId="10003" hidden="1" xr:uid="{00000000-0005-0000-0000-00009AA60000}"/>
    <cellStyle name="40% - Accent6 4 2 4 2" xfId="10340" hidden="1" xr:uid="{00000000-0005-0000-0000-00009BA60000}"/>
    <cellStyle name="40% - Accent6 4 2 4 2" xfId="10905" hidden="1" xr:uid="{00000000-0005-0000-0000-00009CA60000}"/>
    <cellStyle name="40% - Accent6 4 2 4 2" xfId="11020" hidden="1" xr:uid="{00000000-0005-0000-0000-00009DA60000}"/>
    <cellStyle name="40% - Accent6 4 2 4 2" xfId="11743" hidden="1" xr:uid="{00000000-0005-0000-0000-00009EA60000}"/>
    <cellStyle name="40% - Accent6 4 2 4 2" xfId="11916" hidden="1" xr:uid="{00000000-0005-0000-0000-00009FA60000}"/>
    <cellStyle name="40% - Accent6 4 2 4 2" xfId="12309" hidden="1" xr:uid="{00000000-0005-0000-0000-0000A0A60000}"/>
    <cellStyle name="40% - Accent6 4 2 4 2" xfId="12457" hidden="1" xr:uid="{00000000-0005-0000-0000-0000A1A60000}"/>
    <cellStyle name="40% - Accent6 4 2 4 2" xfId="12795" hidden="1" xr:uid="{00000000-0005-0000-0000-0000A2A60000}"/>
    <cellStyle name="40% - Accent6 4 2 4 2" xfId="13132" hidden="1" xr:uid="{00000000-0005-0000-0000-0000A3A60000}"/>
    <cellStyle name="40% - Accent6 4 2 4 2" xfId="7220" hidden="1" xr:uid="{00000000-0005-0000-0000-0000A4A60000}"/>
    <cellStyle name="40% - Accent6 4 2 4 2" xfId="6849" hidden="1" xr:uid="{00000000-0005-0000-0000-0000A5A60000}"/>
    <cellStyle name="40% - Accent6 4 2 4 2" xfId="4696" hidden="1" xr:uid="{00000000-0005-0000-0000-0000A6A60000}"/>
    <cellStyle name="40% - Accent6 4 2 4 2" xfId="4164" hidden="1" xr:uid="{00000000-0005-0000-0000-0000A7A60000}"/>
    <cellStyle name="40% - Accent6 4 2 4 2" xfId="3050" hidden="1" xr:uid="{00000000-0005-0000-0000-0000A8A60000}"/>
    <cellStyle name="40% - Accent6 4 2 4 2" xfId="2583" hidden="1" xr:uid="{00000000-0005-0000-0000-0000A9A60000}"/>
    <cellStyle name="40% - Accent6 4 2 4 2" xfId="1381" hidden="1" xr:uid="{00000000-0005-0000-0000-0000AAA60000}"/>
    <cellStyle name="40% - Accent6 4 2 4 2" xfId="316" hidden="1" xr:uid="{00000000-0005-0000-0000-0000ABA60000}"/>
    <cellStyle name="40% - Accent6 4 2 4 2" xfId="14268" hidden="1" xr:uid="{00000000-0005-0000-0000-0000ACA60000}"/>
    <cellStyle name="40% - Accent6 4 2 4 2" xfId="14383" hidden="1" xr:uid="{00000000-0005-0000-0000-0000ADA60000}"/>
    <cellStyle name="40% - Accent6 4 2 4 2" xfId="15106" hidden="1" xr:uid="{00000000-0005-0000-0000-0000AEA60000}"/>
    <cellStyle name="40% - Accent6 4 2 4 2" xfId="15279" hidden="1" xr:uid="{00000000-0005-0000-0000-0000AFA60000}"/>
    <cellStyle name="40% - Accent6 4 2 4 2" xfId="15672" hidden="1" xr:uid="{00000000-0005-0000-0000-0000B0A60000}"/>
    <cellStyle name="40% - Accent6 4 2 4 2" xfId="15820" hidden="1" xr:uid="{00000000-0005-0000-0000-0000B1A60000}"/>
    <cellStyle name="40% - Accent6 4 2 4 2" xfId="16158" hidden="1" xr:uid="{00000000-0005-0000-0000-0000B2A60000}"/>
    <cellStyle name="40% - Accent6 4 2 4 2" xfId="16495" hidden="1" xr:uid="{00000000-0005-0000-0000-0000B3A60000}"/>
    <cellStyle name="40% - Accent6 4 2 4 2" xfId="17060" hidden="1" xr:uid="{00000000-0005-0000-0000-0000B4A60000}"/>
    <cellStyle name="40% - Accent6 4 2 4 2" xfId="17175" hidden="1" xr:uid="{00000000-0005-0000-0000-0000B5A60000}"/>
    <cellStyle name="40% - Accent6 4 2 4 2" xfId="17898" hidden="1" xr:uid="{00000000-0005-0000-0000-0000B6A60000}"/>
    <cellStyle name="40% - Accent6 4 2 4 2" xfId="18071" hidden="1" xr:uid="{00000000-0005-0000-0000-0000B7A60000}"/>
    <cellStyle name="40% - Accent6 4 2 4 2" xfId="18464" hidden="1" xr:uid="{00000000-0005-0000-0000-0000B8A60000}"/>
    <cellStyle name="40% - Accent6 4 2 4 2" xfId="18612" hidden="1" xr:uid="{00000000-0005-0000-0000-0000B9A60000}"/>
    <cellStyle name="40% - Accent6 4 2 4 2" xfId="18950" hidden="1" xr:uid="{00000000-0005-0000-0000-0000BAA60000}"/>
    <cellStyle name="40% - Accent6 4 2 4 2" xfId="19287" hidden="1" xr:uid="{00000000-0005-0000-0000-0000BBA60000}"/>
    <cellStyle name="40% - Accent6 4 2 4 2" xfId="13483" hidden="1" xr:uid="{00000000-0005-0000-0000-0000BCA60000}"/>
    <cellStyle name="40% - Accent6 4 2 4 2" xfId="7645" hidden="1" xr:uid="{00000000-0005-0000-0000-0000BDA60000}"/>
    <cellStyle name="40% - Accent6 4 2 4 2" xfId="5147" hidden="1" xr:uid="{00000000-0005-0000-0000-0000BEA60000}"/>
    <cellStyle name="40% - Accent6 4 2 4 2" xfId="4505" hidden="1" xr:uid="{00000000-0005-0000-0000-0000BFA60000}"/>
    <cellStyle name="40% - Accent6 4 2 4 2" xfId="3284" hidden="1" xr:uid="{00000000-0005-0000-0000-0000C0A60000}"/>
    <cellStyle name="40% - Accent6 4 2 4 2" xfId="2713" hidden="1" xr:uid="{00000000-0005-0000-0000-0000C1A60000}"/>
    <cellStyle name="40% - Accent6 4 2 4 2" xfId="1559" hidden="1" xr:uid="{00000000-0005-0000-0000-0000C2A60000}"/>
    <cellStyle name="40% - Accent6 4 2 4 2" xfId="453" hidden="1" xr:uid="{00000000-0005-0000-0000-0000C3A60000}"/>
    <cellStyle name="40% - Accent6 4 2 4 2" xfId="19990" hidden="1" xr:uid="{00000000-0005-0000-0000-0000C4A60000}"/>
    <cellStyle name="40% - Accent6 4 2 4 2" xfId="20105" hidden="1" xr:uid="{00000000-0005-0000-0000-0000C5A60000}"/>
    <cellStyle name="40% - Accent6 4 2 4 2" xfId="20828" hidden="1" xr:uid="{00000000-0005-0000-0000-0000C6A60000}"/>
    <cellStyle name="40% - Accent6 4 2 4 2" xfId="21001" hidden="1" xr:uid="{00000000-0005-0000-0000-0000C7A60000}"/>
    <cellStyle name="40% - Accent6 4 2 4 2" xfId="21394" hidden="1" xr:uid="{00000000-0005-0000-0000-0000C8A60000}"/>
    <cellStyle name="40% - Accent6 4 2 4 2" xfId="21542" hidden="1" xr:uid="{00000000-0005-0000-0000-0000C9A60000}"/>
    <cellStyle name="40% - Accent6 4 2 4 2" xfId="21880" hidden="1" xr:uid="{00000000-0005-0000-0000-0000CAA60000}"/>
    <cellStyle name="40% - Accent6 4 2 4 2" xfId="22217" hidden="1" xr:uid="{00000000-0005-0000-0000-0000CBA60000}"/>
    <cellStyle name="40% - Accent6 4 2 4 2" xfId="22782" hidden="1" xr:uid="{00000000-0005-0000-0000-0000CCA60000}"/>
    <cellStyle name="40% - Accent6 4 2 4 2" xfId="22897" hidden="1" xr:uid="{00000000-0005-0000-0000-0000CDA60000}"/>
    <cellStyle name="40% - Accent6 4 2 4 2" xfId="23620" hidden="1" xr:uid="{00000000-0005-0000-0000-0000CEA60000}"/>
    <cellStyle name="40% - Accent6 4 2 4 2" xfId="23793" hidden="1" xr:uid="{00000000-0005-0000-0000-0000CFA60000}"/>
    <cellStyle name="40% - Accent6 4 2 4 2" xfId="24186" hidden="1" xr:uid="{00000000-0005-0000-0000-0000D0A60000}"/>
    <cellStyle name="40% - Accent6 4 2 4 2" xfId="24334" hidden="1" xr:uid="{00000000-0005-0000-0000-0000D1A60000}"/>
    <cellStyle name="40% - Accent6 4 2 4 2" xfId="24672" hidden="1" xr:uid="{00000000-0005-0000-0000-0000D2A60000}"/>
    <cellStyle name="40% - Accent6 4 2 4 2" xfId="25009" hidden="1" xr:uid="{00000000-0005-0000-0000-0000D3A60000}"/>
    <cellStyle name="40% - Accent6 4 2 4 2" xfId="25792" hidden="1" xr:uid="{00000000-0005-0000-0000-0000D4A60000}"/>
    <cellStyle name="40% - Accent6 4 2 4 2" xfId="25976" hidden="1" xr:uid="{00000000-0005-0000-0000-0000D5A60000}"/>
    <cellStyle name="40% - Accent6 4 2 4 2" xfId="27994" hidden="1" xr:uid="{00000000-0005-0000-0000-0000D6A60000}"/>
    <cellStyle name="40% - Accent6 4 2 4 2" xfId="28358" hidden="1" xr:uid="{00000000-0005-0000-0000-0000D7A60000}"/>
    <cellStyle name="40% - Accent6 4 2 4 2" xfId="29522" hidden="1" xr:uid="{00000000-0005-0000-0000-0000D8A60000}"/>
    <cellStyle name="40% - Accent6 4 2 4 2" xfId="29978" hidden="1" xr:uid="{00000000-0005-0000-0000-0000D9A60000}"/>
    <cellStyle name="40% - Accent6 4 2 4 2" xfId="30820" hidden="1" xr:uid="{00000000-0005-0000-0000-0000DAA60000}"/>
    <cellStyle name="40% - Accent6 4 2 4 2" xfId="31832" hidden="1" xr:uid="{00000000-0005-0000-0000-0000DBA60000}"/>
    <cellStyle name="40% - Accent6 4 2 4 2" xfId="33241" hidden="1" xr:uid="{00000000-0005-0000-0000-0000DCA60000}"/>
    <cellStyle name="40% - Accent6 4 2 4 2" xfId="33356" hidden="1" xr:uid="{00000000-0005-0000-0000-0000DDA60000}"/>
    <cellStyle name="40% - Accent6 4 2 4 2" xfId="34079" hidden="1" xr:uid="{00000000-0005-0000-0000-0000DEA60000}"/>
    <cellStyle name="40% - Accent6 4 2 4 2" xfId="34252" hidden="1" xr:uid="{00000000-0005-0000-0000-0000DFA60000}"/>
    <cellStyle name="40% - Accent6 4 2 4 2" xfId="34645" hidden="1" xr:uid="{00000000-0005-0000-0000-0000E0A60000}"/>
    <cellStyle name="40% - Accent6 4 2 4 2" xfId="34793" hidden="1" xr:uid="{00000000-0005-0000-0000-0000E1A60000}"/>
    <cellStyle name="40% - Accent6 4 2 4 2" xfId="35131" hidden="1" xr:uid="{00000000-0005-0000-0000-0000E2A60000}"/>
    <cellStyle name="40% - Accent6 4 2 4 2" xfId="35468" hidden="1" xr:uid="{00000000-0005-0000-0000-0000E3A60000}"/>
    <cellStyle name="40% - Accent6 4 2 4 2" xfId="36033" hidden="1" xr:uid="{00000000-0005-0000-0000-0000E4A60000}"/>
    <cellStyle name="40% - Accent6 4 2 4 2" xfId="36148" hidden="1" xr:uid="{00000000-0005-0000-0000-0000E5A60000}"/>
    <cellStyle name="40% - Accent6 4 2 4 2" xfId="36871" hidden="1" xr:uid="{00000000-0005-0000-0000-0000E6A60000}"/>
    <cellStyle name="40% - Accent6 4 2 4 2" xfId="37044" hidden="1" xr:uid="{00000000-0005-0000-0000-0000E7A60000}"/>
    <cellStyle name="40% - Accent6 4 2 4 2" xfId="37437" hidden="1" xr:uid="{00000000-0005-0000-0000-0000E8A60000}"/>
    <cellStyle name="40% - Accent6 4 2 4 2" xfId="37585" hidden="1" xr:uid="{00000000-0005-0000-0000-0000E9A60000}"/>
    <cellStyle name="40% - Accent6 4 2 4 2" xfId="37923" hidden="1" xr:uid="{00000000-0005-0000-0000-0000EAA60000}"/>
    <cellStyle name="40% - Accent6 4 2 4 2" xfId="38260" hidden="1" xr:uid="{00000000-0005-0000-0000-0000EBA60000}"/>
    <cellStyle name="40% - Accent6 4 2 4 2" xfId="32348" hidden="1" xr:uid="{00000000-0005-0000-0000-0000ECA60000}"/>
    <cellStyle name="40% - Accent6 4 2 4 2" xfId="31977" hidden="1" xr:uid="{00000000-0005-0000-0000-0000EDA60000}"/>
    <cellStyle name="40% - Accent6 4 2 4 2" xfId="29824" hidden="1" xr:uid="{00000000-0005-0000-0000-0000EEA60000}"/>
    <cellStyle name="40% - Accent6 4 2 4 2" xfId="29292" hidden="1" xr:uid="{00000000-0005-0000-0000-0000EFA60000}"/>
    <cellStyle name="40% - Accent6 4 2 4 2" xfId="28178" hidden="1" xr:uid="{00000000-0005-0000-0000-0000F0A60000}"/>
    <cellStyle name="40% - Accent6 4 2 4 2" xfId="27711" hidden="1" xr:uid="{00000000-0005-0000-0000-0000F1A60000}"/>
    <cellStyle name="40% - Accent6 4 2 4 2" xfId="26509" hidden="1" xr:uid="{00000000-0005-0000-0000-0000F2A60000}"/>
    <cellStyle name="40% - Accent6 4 2 4 2" xfId="25444" hidden="1" xr:uid="{00000000-0005-0000-0000-0000F3A60000}"/>
    <cellStyle name="40% - Accent6 4 2 4 2" xfId="39396" hidden="1" xr:uid="{00000000-0005-0000-0000-0000F4A60000}"/>
    <cellStyle name="40% - Accent6 4 2 4 2" xfId="39511" hidden="1" xr:uid="{00000000-0005-0000-0000-0000F5A60000}"/>
    <cellStyle name="40% - Accent6 4 2 4 2" xfId="40234" hidden="1" xr:uid="{00000000-0005-0000-0000-0000F6A60000}"/>
    <cellStyle name="40% - Accent6 4 2 4 2" xfId="40407" hidden="1" xr:uid="{00000000-0005-0000-0000-0000F7A60000}"/>
    <cellStyle name="40% - Accent6 4 2 4 2" xfId="40800" hidden="1" xr:uid="{00000000-0005-0000-0000-0000F8A60000}"/>
    <cellStyle name="40% - Accent6 4 2 4 2" xfId="40948" hidden="1" xr:uid="{00000000-0005-0000-0000-0000F9A60000}"/>
    <cellStyle name="40% - Accent6 4 2 4 2" xfId="41286" hidden="1" xr:uid="{00000000-0005-0000-0000-0000FAA60000}"/>
    <cellStyle name="40% - Accent6 4 2 4 2" xfId="41623" hidden="1" xr:uid="{00000000-0005-0000-0000-0000FBA60000}"/>
    <cellStyle name="40% - Accent6 4 2 4 2" xfId="42188" hidden="1" xr:uid="{00000000-0005-0000-0000-0000FCA60000}"/>
    <cellStyle name="40% - Accent6 4 2 4 2" xfId="42303" hidden="1" xr:uid="{00000000-0005-0000-0000-0000FDA60000}"/>
    <cellStyle name="40% - Accent6 4 2 4 2" xfId="43026" hidden="1" xr:uid="{00000000-0005-0000-0000-0000FEA60000}"/>
    <cellStyle name="40% - Accent6 4 2 4 2" xfId="43199" hidden="1" xr:uid="{00000000-0005-0000-0000-0000FFA60000}"/>
    <cellStyle name="40% - Accent6 4 2 4 2" xfId="43592" hidden="1" xr:uid="{00000000-0005-0000-0000-000000A70000}"/>
    <cellStyle name="40% - Accent6 4 2 4 2" xfId="43740" hidden="1" xr:uid="{00000000-0005-0000-0000-000001A70000}"/>
    <cellStyle name="40% - Accent6 4 2 4 2" xfId="44078" hidden="1" xr:uid="{00000000-0005-0000-0000-000002A70000}"/>
    <cellStyle name="40% - Accent6 4 2 4 2" xfId="44415" hidden="1" xr:uid="{00000000-0005-0000-0000-000003A70000}"/>
    <cellStyle name="40% - Accent6 4 2 4 2" xfId="38611" hidden="1" xr:uid="{00000000-0005-0000-0000-000004A70000}"/>
    <cellStyle name="40% - Accent6 4 2 4 2" xfId="32773" hidden="1" xr:uid="{00000000-0005-0000-0000-000005A70000}"/>
    <cellStyle name="40% - Accent6 4 2 4 2" xfId="30275" hidden="1" xr:uid="{00000000-0005-0000-0000-000006A70000}"/>
    <cellStyle name="40% - Accent6 4 2 4 2" xfId="29633" hidden="1" xr:uid="{00000000-0005-0000-0000-000007A70000}"/>
    <cellStyle name="40% - Accent6 4 2 4 2" xfId="28412" hidden="1" xr:uid="{00000000-0005-0000-0000-000008A70000}"/>
    <cellStyle name="40% - Accent6 4 2 4 2" xfId="27841" hidden="1" xr:uid="{00000000-0005-0000-0000-000009A70000}"/>
    <cellStyle name="40% - Accent6 4 2 4 2" xfId="26687" hidden="1" xr:uid="{00000000-0005-0000-0000-00000AA70000}"/>
    <cellStyle name="40% - Accent6 4 2 4 2" xfId="25581" hidden="1" xr:uid="{00000000-0005-0000-0000-00000BA70000}"/>
    <cellStyle name="40% - Accent6 4 2 4 2" xfId="45118" hidden="1" xr:uid="{00000000-0005-0000-0000-00000CA70000}"/>
    <cellStyle name="40% - Accent6 4 2 4 2" xfId="45233" hidden="1" xr:uid="{00000000-0005-0000-0000-00000DA70000}"/>
    <cellStyle name="40% - Accent6 4 2 4 2" xfId="45956" hidden="1" xr:uid="{00000000-0005-0000-0000-00000EA70000}"/>
    <cellStyle name="40% - Accent6 4 2 4 2" xfId="46129" hidden="1" xr:uid="{00000000-0005-0000-0000-00000FA70000}"/>
    <cellStyle name="40% - Accent6 4 2 4 2" xfId="46522" hidden="1" xr:uid="{00000000-0005-0000-0000-000010A70000}"/>
    <cellStyle name="40% - Accent6 4 2 4 2" xfId="46670" hidden="1" xr:uid="{00000000-0005-0000-0000-000011A70000}"/>
    <cellStyle name="40% - Accent6 4 2 4 2" xfId="47008" hidden="1" xr:uid="{00000000-0005-0000-0000-000012A70000}"/>
    <cellStyle name="40% - Accent6 4 2 4 2" xfId="47345" hidden="1" xr:uid="{00000000-0005-0000-0000-000013A70000}"/>
    <cellStyle name="40% - Accent6 4 2 4 2" xfId="47910" hidden="1" xr:uid="{00000000-0005-0000-0000-000014A70000}"/>
    <cellStyle name="40% - Accent6 4 2 4 2" xfId="48025" hidden="1" xr:uid="{00000000-0005-0000-0000-000015A70000}"/>
    <cellStyle name="40% - Accent6 4 2 4 2" xfId="48748" hidden="1" xr:uid="{00000000-0005-0000-0000-000016A70000}"/>
    <cellStyle name="40% - Accent6 4 2 4 2" xfId="48921" hidden="1" xr:uid="{00000000-0005-0000-0000-000017A70000}"/>
    <cellStyle name="40% - Accent6 4 2 4 2" xfId="49314" hidden="1" xr:uid="{00000000-0005-0000-0000-000018A70000}"/>
    <cellStyle name="40% - Accent6 4 2 4 2" xfId="49462" hidden="1" xr:uid="{00000000-0005-0000-0000-000019A70000}"/>
    <cellStyle name="40% - Accent6 4 2 4 2" xfId="49800" hidden="1" xr:uid="{00000000-0005-0000-0000-00001AA70000}"/>
    <cellStyle name="40% - Accent6 4 2 4 2" xfId="50137" hidden="1" xr:uid="{00000000-0005-0000-0000-00001BA70000}"/>
    <cellStyle name="40% - Accent6 4 3 3 2" xfId="663" hidden="1" xr:uid="{00000000-0005-0000-0000-00001CA70000}"/>
    <cellStyle name="40% - Accent6 4 3 3 2" xfId="847" hidden="1" xr:uid="{00000000-0005-0000-0000-00001DA70000}"/>
    <cellStyle name="40% - Accent6 4 3 3 2" xfId="2865" hidden="1" xr:uid="{00000000-0005-0000-0000-00001EA70000}"/>
    <cellStyle name="40% - Accent6 4 3 3 2" xfId="3229" hidden="1" xr:uid="{00000000-0005-0000-0000-00001FA70000}"/>
    <cellStyle name="40% - Accent6 4 3 3 2" xfId="4393" hidden="1" xr:uid="{00000000-0005-0000-0000-000020A70000}"/>
    <cellStyle name="40% - Accent6 4 3 3 2" xfId="4849" hidden="1" xr:uid="{00000000-0005-0000-0000-000021A70000}"/>
    <cellStyle name="40% - Accent6 4 3 3 2" xfId="5691" hidden="1" xr:uid="{00000000-0005-0000-0000-000022A70000}"/>
    <cellStyle name="40% - Accent6 4 3 3 2" xfId="6703" hidden="1" xr:uid="{00000000-0005-0000-0000-000023A70000}"/>
    <cellStyle name="40% - Accent6 4 3 3 2" xfId="8112" hidden="1" xr:uid="{00000000-0005-0000-0000-000024A70000}"/>
    <cellStyle name="40% - Accent6 4 3 3 2" xfId="8227" hidden="1" xr:uid="{00000000-0005-0000-0000-000025A70000}"/>
    <cellStyle name="40% - Accent6 4 3 3 2" xfId="8950" hidden="1" xr:uid="{00000000-0005-0000-0000-000026A70000}"/>
    <cellStyle name="40% - Accent6 4 3 3 2" xfId="9123" hidden="1" xr:uid="{00000000-0005-0000-0000-000027A70000}"/>
    <cellStyle name="40% - Accent6 4 3 3 2" xfId="9516" hidden="1" xr:uid="{00000000-0005-0000-0000-000028A70000}"/>
    <cellStyle name="40% - Accent6 4 3 3 2" xfId="9664" hidden="1" xr:uid="{00000000-0005-0000-0000-000029A70000}"/>
    <cellStyle name="40% - Accent6 4 3 3 2" xfId="10002" hidden="1" xr:uid="{00000000-0005-0000-0000-00002AA70000}"/>
    <cellStyle name="40% - Accent6 4 3 3 2" xfId="10339" hidden="1" xr:uid="{00000000-0005-0000-0000-00002BA70000}"/>
    <cellStyle name="40% - Accent6 4 3 3 2" xfId="10904" hidden="1" xr:uid="{00000000-0005-0000-0000-00002CA70000}"/>
    <cellStyle name="40% - Accent6 4 3 3 2" xfId="11019" hidden="1" xr:uid="{00000000-0005-0000-0000-00002DA70000}"/>
    <cellStyle name="40% - Accent6 4 3 3 2" xfId="11742" hidden="1" xr:uid="{00000000-0005-0000-0000-00002EA70000}"/>
    <cellStyle name="40% - Accent6 4 3 3 2" xfId="11915" hidden="1" xr:uid="{00000000-0005-0000-0000-00002FA70000}"/>
    <cellStyle name="40% - Accent6 4 3 3 2" xfId="12308" hidden="1" xr:uid="{00000000-0005-0000-0000-000030A70000}"/>
    <cellStyle name="40% - Accent6 4 3 3 2" xfId="12456" hidden="1" xr:uid="{00000000-0005-0000-0000-000031A70000}"/>
    <cellStyle name="40% - Accent6 4 3 3 2" xfId="12794" hidden="1" xr:uid="{00000000-0005-0000-0000-000032A70000}"/>
    <cellStyle name="40% - Accent6 4 3 3 2" xfId="13131" hidden="1" xr:uid="{00000000-0005-0000-0000-000033A70000}"/>
    <cellStyle name="40% - Accent6 4 3 3 2" xfId="7221" hidden="1" xr:uid="{00000000-0005-0000-0000-000034A70000}"/>
    <cellStyle name="40% - Accent6 4 3 3 2" xfId="6850" hidden="1" xr:uid="{00000000-0005-0000-0000-000035A70000}"/>
    <cellStyle name="40% - Accent6 4 3 3 2" xfId="4697" hidden="1" xr:uid="{00000000-0005-0000-0000-000036A70000}"/>
    <cellStyle name="40% - Accent6 4 3 3 2" xfId="4165" hidden="1" xr:uid="{00000000-0005-0000-0000-000037A70000}"/>
    <cellStyle name="40% - Accent6 4 3 3 2" xfId="3051" hidden="1" xr:uid="{00000000-0005-0000-0000-000038A70000}"/>
    <cellStyle name="40% - Accent6 4 3 3 2" xfId="2584" hidden="1" xr:uid="{00000000-0005-0000-0000-000039A70000}"/>
    <cellStyle name="40% - Accent6 4 3 3 2" xfId="1382" hidden="1" xr:uid="{00000000-0005-0000-0000-00003AA70000}"/>
    <cellStyle name="40% - Accent6 4 3 3 2" xfId="317" hidden="1" xr:uid="{00000000-0005-0000-0000-00003BA70000}"/>
    <cellStyle name="40% - Accent6 4 3 3 2" xfId="14267" hidden="1" xr:uid="{00000000-0005-0000-0000-00003CA70000}"/>
    <cellStyle name="40% - Accent6 4 3 3 2" xfId="14382" hidden="1" xr:uid="{00000000-0005-0000-0000-00003DA70000}"/>
    <cellStyle name="40% - Accent6 4 3 3 2" xfId="15105" hidden="1" xr:uid="{00000000-0005-0000-0000-00003EA70000}"/>
    <cellStyle name="40% - Accent6 4 3 3 2" xfId="15278" hidden="1" xr:uid="{00000000-0005-0000-0000-00003FA70000}"/>
    <cellStyle name="40% - Accent6 4 3 3 2" xfId="15671" hidden="1" xr:uid="{00000000-0005-0000-0000-000040A70000}"/>
    <cellStyle name="40% - Accent6 4 3 3 2" xfId="15819" hidden="1" xr:uid="{00000000-0005-0000-0000-000041A70000}"/>
    <cellStyle name="40% - Accent6 4 3 3 2" xfId="16157" hidden="1" xr:uid="{00000000-0005-0000-0000-000042A70000}"/>
    <cellStyle name="40% - Accent6 4 3 3 2" xfId="16494" hidden="1" xr:uid="{00000000-0005-0000-0000-000043A70000}"/>
    <cellStyle name="40% - Accent6 4 3 3 2" xfId="17059" hidden="1" xr:uid="{00000000-0005-0000-0000-000044A70000}"/>
    <cellStyle name="40% - Accent6 4 3 3 2" xfId="17174" hidden="1" xr:uid="{00000000-0005-0000-0000-000045A70000}"/>
    <cellStyle name="40% - Accent6 4 3 3 2" xfId="17897" hidden="1" xr:uid="{00000000-0005-0000-0000-000046A70000}"/>
    <cellStyle name="40% - Accent6 4 3 3 2" xfId="18070" hidden="1" xr:uid="{00000000-0005-0000-0000-000047A70000}"/>
    <cellStyle name="40% - Accent6 4 3 3 2" xfId="18463" hidden="1" xr:uid="{00000000-0005-0000-0000-000048A70000}"/>
    <cellStyle name="40% - Accent6 4 3 3 2" xfId="18611" hidden="1" xr:uid="{00000000-0005-0000-0000-000049A70000}"/>
    <cellStyle name="40% - Accent6 4 3 3 2" xfId="18949" hidden="1" xr:uid="{00000000-0005-0000-0000-00004AA70000}"/>
    <cellStyle name="40% - Accent6 4 3 3 2" xfId="19286" hidden="1" xr:uid="{00000000-0005-0000-0000-00004BA70000}"/>
    <cellStyle name="40% - Accent6 4 3 3 2" xfId="13484" hidden="1" xr:uid="{00000000-0005-0000-0000-00004CA70000}"/>
    <cellStyle name="40% - Accent6 4 3 3 2" xfId="7646" hidden="1" xr:uid="{00000000-0005-0000-0000-00004DA70000}"/>
    <cellStyle name="40% - Accent6 4 3 3 2" xfId="5148" hidden="1" xr:uid="{00000000-0005-0000-0000-00004EA70000}"/>
    <cellStyle name="40% - Accent6 4 3 3 2" xfId="4506" hidden="1" xr:uid="{00000000-0005-0000-0000-00004FA70000}"/>
    <cellStyle name="40% - Accent6 4 3 3 2" xfId="3285" hidden="1" xr:uid="{00000000-0005-0000-0000-000050A70000}"/>
    <cellStyle name="40% - Accent6 4 3 3 2" xfId="2714" hidden="1" xr:uid="{00000000-0005-0000-0000-000051A70000}"/>
    <cellStyle name="40% - Accent6 4 3 3 2" xfId="1560" hidden="1" xr:uid="{00000000-0005-0000-0000-000052A70000}"/>
    <cellStyle name="40% - Accent6 4 3 3 2" xfId="454" hidden="1" xr:uid="{00000000-0005-0000-0000-000053A70000}"/>
    <cellStyle name="40% - Accent6 4 3 3 2" xfId="19989" hidden="1" xr:uid="{00000000-0005-0000-0000-000054A70000}"/>
    <cellStyle name="40% - Accent6 4 3 3 2" xfId="20104" hidden="1" xr:uid="{00000000-0005-0000-0000-000055A70000}"/>
    <cellStyle name="40% - Accent6 4 3 3 2" xfId="20827" hidden="1" xr:uid="{00000000-0005-0000-0000-000056A70000}"/>
    <cellStyle name="40% - Accent6 4 3 3 2" xfId="21000" hidden="1" xr:uid="{00000000-0005-0000-0000-000057A70000}"/>
    <cellStyle name="40% - Accent6 4 3 3 2" xfId="21393" hidden="1" xr:uid="{00000000-0005-0000-0000-000058A70000}"/>
    <cellStyle name="40% - Accent6 4 3 3 2" xfId="21541" hidden="1" xr:uid="{00000000-0005-0000-0000-000059A70000}"/>
    <cellStyle name="40% - Accent6 4 3 3 2" xfId="21879" hidden="1" xr:uid="{00000000-0005-0000-0000-00005AA70000}"/>
    <cellStyle name="40% - Accent6 4 3 3 2" xfId="22216" hidden="1" xr:uid="{00000000-0005-0000-0000-00005BA70000}"/>
    <cellStyle name="40% - Accent6 4 3 3 2" xfId="22781" hidden="1" xr:uid="{00000000-0005-0000-0000-00005CA70000}"/>
    <cellStyle name="40% - Accent6 4 3 3 2" xfId="22896" hidden="1" xr:uid="{00000000-0005-0000-0000-00005DA70000}"/>
    <cellStyle name="40% - Accent6 4 3 3 2" xfId="23619" hidden="1" xr:uid="{00000000-0005-0000-0000-00005EA70000}"/>
    <cellStyle name="40% - Accent6 4 3 3 2" xfId="23792" hidden="1" xr:uid="{00000000-0005-0000-0000-00005FA70000}"/>
    <cellStyle name="40% - Accent6 4 3 3 2" xfId="24185" hidden="1" xr:uid="{00000000-0005-0000-0000-000060A70000}"/>
    <cellStyle name="40% - Accent6 4 3 3 2" xfId="24333" hidden="1" xr:uid="{00000000-0005-0000-0000-000061A70000}"/>
    <cellStyle name="40% - Accent6 4 3 3 2" xfId="24671" hidden="1" xr:uid="{00000000-0005-0000-0000-000062A70000}"/>
    <cellStyle name="40% - Accent6 4 3 3 2" xfId="25008" hidden="1" xr:uid="{00000000-0005-0000-0000-000063A70000}"/>
    <cellStyle name="40% - Accent6 4 3 3 2" xfId="25791" hidden="1" xr:uid="{00000000-0005-0000-0000-000064A70000}"/>
    <cellStyle name="40% - Accent6 4 3 3 2" xfId="25975" hidden="1" xr:uid="{00000000-0005-0000-0000-000065A70000}"/>
    <cellStyle name="40% - Accent6 4 3 3 2" xfId="27993" hidden="1" xr:uid="{00000000-0005-0000-0000-000066A70000}"/>
    <cellStyle name="40% - Accent6 4 3 3 2" xfId="28357" hidden="1" xr:uid="{00000000-0005-0000-0000-000067A70000}"/>
    <cellStyle name="40% - Accent6 4 3 3 2" xfId="29521" hidden="1" xr:uid="{00000000-0005-0000-0000-000068A70000}"/>
    <cellStyle name="40% - Accent6 4 3 3 2" xfId="29977" hidden="1" xr:uid="{00000000-0005-0000-0000-000069A70000}"/>
    <cellStyle name="40% - Accent6 4 3 3 2" xfId="30819" hidden="1" xr:uid="{00000000-0005-0000-0000-00006AA70000}"/>
    <cellStyle name="40% - Accent6 4 3 3 2" xfId="31831" hidden="1" xr:uid="{00000000-0005-0000-0000-00006BA70000}"/>
    <cellStyle name="40% - Accent6 4 3 3 2" xfId="33240" hidden="1" xr:uid="{00000000-0005-0000-0000-00006CA70000}"/>
    <cellStyle name="40% - Accent6 4 3 3 2" xfId="33355" hidden="1" xr:uid="{00000000-0005-0000-0000-00006DA70000}"/>
    <cellStyle name="40% - Accent6 4 3 3 2" xfId="34078" hidden="1" xr:uid="{00000000-0005-0000-0000-00006EA70000}"/>
    <cellStyle name="40% - Accent6 4 3 3 2" xfId="34251" hidden="1" xr:uid="{00000000-0005-0000-0000-00006FA70000}"/>
    <cellStyle name="40% - Accent6 4 3 3 2" xfId="34644" hidden="1" xr:uid="{00000000-0005-0000-0000-000070A70000}"/>
    <cellStyle name="40% - Accent6 4 3 3 2" xfId="34792" hidden="1" xr:uid="{00000000-0005-0000-0000-000071A70000}"/>
    <cellStyle name="40% - Accent6 4 3 3 2" xfId="35130" hidden="1" xr:uid="{00000000-0005-0000-0000-000072A70000}"/>
    <cellStyle name="40% - Accent6 4 3 3 2" xfId="35467" hidden="1" xr:uid="{00000000-0005-0000-0000-000073A70000}"/>
    <cellStyle name="40% - Accent6 4 3 3 2" xfId="36032" hidden="1" xr:uid="{00000000-0005-0000-0000-000074A70000}"/>
    <cellStyle name="40% - Accent6 4 3 3 2" xfId="36147" hidden="1" xr:uid="{00000000-0005-0000-0000-000075A70000}"/>
    <cellStyle name="40% - Accent6 4 3 3 2" xfId="36870" hidden="1" xr:uid="{00000000-0005-0000-0000-000076A70000}"/>
    <cellStyle name="40% - Accent6 4 3 3 2" xfId="37043" hidden="1" xr:uid="{00000000-0005-0000-0000-000077A70000}"/>
    <cellStyle name="40% - Accent6 4 3 3 2" xfId="37436" hidden="1" xr:uid="{00000000-0005-0000-0000-000078A70000}"/>
    <cellStyle name="40% - Accent6 4 3 3 2" xfId="37584" hidden="1" xr:uid="{00000000-0005-0000-0000-000079A70000}"/>
    <cellStyle name="40% - Accent6 4 3 3 2" xfId="37922" hidden="1" xr:uid="{00000000-0005-0000-0000-00007AA70000}"/>
    <cellStyle name="40% - Accent6 4 3 3 2" xfId="38259" hidden="1" xr:uid="{00000000-0005-0000-0000-00007BA70000}"/>
    <cellStyle name="40% - Accent6 4 3 3 2" xfId="32349" hidden="1" xr:uid="{00000000-0005-0000-0000-00007CA70000}"/>
    <cellStyle name="40% - Accent6 4 3 3 2" xfId="31978" hidden="1" xr:uid="{00000000-0005-0000-0000-00007DA70000}"/>
    <cellStyle name="40% - Accent6 4 3 3 2" xfId="29825" hidden="1" xr:uid="{00000000-0005-0000-0000-00007EA70000}"/>
    <cellStyle name="40% - Accent6 4 3 3 2" xfId="29293" hidden="1" xr:uid="{00000000-0005-0000-0000-00007FA70000}"/>
    <cellStyle name="40% - Accent6 4 3 3 2" xfId="28179" hidden="1" xr:uid="{00000000-0005-0000-0000-000080A70000}"/>
    <cellStyle name="40% - Accent6 4 3 3 2" xfId="27712" hidden="1" xr:uid="{00000000-0005-0000-0000-000081A70000}"/>
    <cellStyle name="40% - Accent6 4 3 3 2" xfId="26510" hidden="1" xr:uid="{00000000-0005-0000-0000-000082A70000}"/>
    <cellStyle name="40% - Accent6 4 3 3 2" xfId="25445" hidden="1" xr:uid="{00000000-0005-0000-0000-000083A70000}"/>
    <cellStyle name="40% - Accent6 4 3 3 2" xfId="39395" hidden="1" xr:uid="{00000000-0005-0000-0000-000084A70000}"/>
    <cellStyle name="40% - Accent6 4 3 3 2" xfId="39510" hidden="1" xr:uid="{00000000-0005-0000-0000-000085A70000}"/>
    <cellStyle name="40% - Accent6 4 3 3 2" xfId="40233" hidden="1" xr:uid="{00000000-0005-0000-0000-000086A70000}"/>
    <cellStyle name="40% - Accent6 4 3 3 2" xfId="40406" hidden="1" xr:uid="{00000000-0005-0000-0000-000087A70000}"/>
    <cellStyle name="40% - Accent6 4 3 3 2" xfId="40799" hidden="1" xr:uid="{00000000-0005-0000-0000-000088A70000}"/>
    <cellStyle name="40% - Accent6 4 3 3 2" xfId="40947" hidden="1" xr:uid="{00000000-0005-0000-0000-000089A70000}"/>
    <cellStyle name="40% - Accent6 4 3 3 2" xfId="41285" hidden="1" xr:uid="{00000000-0005-0000-0000-00008AA70000}"/>
    <cellStyle name="40% - Accent6 4 3 3 2" xfId="41622" hidden="1" xr:uid="{00000000-0005-0000-0000-00008BA70000}"/>
    <cellStyle name="40% - Accent6 4 3 3 2" xfId="42187" hidden="1" xr:uid="{00000000-0005-0000-0000-00008CA70000}"/>
    <cellStyle name="40% - Accent6 4 3 3 2" xfId="42302" hidden="1" xr:uid="{00000000-0005-0000-0000-00008DA70000}"/>
    <cellStyle name="40% - Accent6 4 3 3 2" xfId="43025" hidden="1" xr:uid="{00000000-0005-0000-0000-00008EA70000}"/>
    <cellStyle name="40% - Accent6 4 3 3 2" xfId="43198" hidden="1" xr:uid="{00000000-0005-0000-0000-00008FA70000}"/>
    <cellStyle name="40% - Accent6 4 3 3 2" xfId="43591" hidden="1" xr:uid="{00000000-0005-0000-0000-000090A70000}"/>
    <cellStyle name="40% - Accent6 4 3 3 2" xfId="43739" hidden="1" xr:uid="{00000000-0005-0000-0000-000091A70000}"/>
    <cellStyle name="40% - Accent6 4 3 3 2" xfId="44077" hidden="1" xr:uid="{00000000-0005-0000-0000-000092A70000}"/>
    <cellStyle name="40% - Accent6 4 3 3 2" xfId="44414" hidden="1" xr:uid="{00000000-0005-0000-0000-000093A70000}"/>
    <cellStyle name="40% - Accent6 4 3 3 2" xfId="38612" hidden="1" xr:uid="{00000000-0005-0000-0000-000094A70000}"/>
    <cellStyle name="40% - Accent6 4 3 3 2" xfId="32774" hidden="1" xr:uid="{00000000-0005-0000-0000-000095A70000}"/>
    <cellStyle name="40% - Accent6 4 3 3 2" xfId="30276" hidden="1" xr:uid="{00000000-0005-0000-0000-000096A70000}"/>
    <cellStyle name="40% - Accent6 4 3 3 2" xfId="29634" hidden="1" xr:uid="{00000000-0005-0000-0000-000097A70000}"/>
    <cellStyle name="40% - Accent6 4 3 3 2" xfId="28413" hidden="1" xr:uid="{00000000-0005-0000-0000-000098A70000}"/>
    <cellStyle name="40% - Accent6 4 3 3 2" xfId="27842" hidden="1" xr:uid="{00000000-0005-0000-0000-000099A70000}"/>
    <cellStyle name="40% - Accent6 4 3 3 2" xfId="26688" hidden="1" xr:uid="{00000000-0005-0000-0000-00009AA70000}"/>
    <cellStyle name="40% - Accent6 4 3 3 2" xfId="25582" hidden="1" xr:uid="{00000000-0005-0000-0000-00009BA70000}"/>
    <cellStyle name="40% - Accent6 4 3 3 2" xfId="45117" hidden="1" xr:uid="{00000000-0005-0000-0000-00009CA70000}"/>
    <cellStyle name="40% - Accent6 4 3 3 2" xfId="45232" hidden="1" xr:uid="{00000000-0005-0000-0000-00009DA70000}"/>
    <cellStyle name="40% - Accent6 4 3 3 2" xfId="45955" hidden="1" xr:uid="{00000000-0005-0000-0000-00009EA70000}"/>
    <cellStyle name="40% - Accent6 4 3 3 2" xfId="46128" hidden="1" xr:uid="{00000000-0005-0000-0000-00009FA70000}"/>
    <cellStyle name="40% - Accent6 4 3 3 2" xfId="46521" hidden="1" xr:uid="{00000000-0005-0000-0000-0000A0A70000}"/>
    <cellStyle name="40% - Accent6 4 3 3 2" xfId="46669" hidden="1" xr:uid="{00000000-0005-0000-0000-0000A1A70000}"/>
    <cellStyle name="40% - Accent6 4 3 3 2" xfId="47007" hidden="1" xr:uid="{00000000-0005-0000-0000-0000A2A70000}"/>
    <cellStyle name="40% - Accent6 4 3 3 2" xfId="47344" hidden="1" xr:uid="{00000000-0005-0000-0000-0000A3A70000}"/>
    <cellStyle name="40% - Accent6 4 3 3 2" xfId="47909" hidden="1" xr:uid="{00000000-0005-0000-0000-0000A4A70000}"/>
    <cellStyle name="40% - Accent6 4 3 3 2" xfId="48024" hidden="1" xr:uid="{00000000-0005-0000-0000-0000A5A70000}"/>
    <cellStyle name="40% - Accent6 4 3 3 2" xfId="48747" hidden="1" xr:uid="{00000000-0005-0000-0000-0000A6A70000}"/>
    <cellStyle name="40% - Accent6 4 3 3 2" xfId="48920" hidden="1" xr:uid="{00000000-0005-0000-0000-0000A7A70000}"/>
    <cellStyle name="40% - Accent6 4 3 3 2" xfId="49313" hidden="1" xr:uid="{00000000-0005-0000-0000-0000A8A70000}"/>
    <cellStyle name="40% - Accent6 4 3 3 2" xfId="49461" hidden="1" xr:uid="{00000000-0005-0000-0000-0000A9A70000}"/>
    <cellStyle name="40% - Accent6 4 3 3 2" xfId="49799" hidden="1" xr:uid="{00000000-0005-0000-0000-0000AAA70000}"/>
    <cellStyle name="40% - Accent6 4 3 3 2" xfId="50136" hidden="1" xr:uid="{00000000-0005-0000-0000-0000ABA70000}"/>
    <cellStyle name="40% - Accent6 5 2" xfId="618" hidden="1" xr:uid="{00000000-0005-0000-0000-0000ACA70000}"/>
    <cellStyle name="40% - Accent6 5 2" xfId="802" hidden="1" xr:uid="{00000000-0005-0000-0000-0000ADA70000}"/>
    <cellStyle name="40% - Accent6 5 2" xfId="2820" hidden="1" xr:uid="{00000000-0005-0000-0000-0000AEA70000}"/>
    <cellStyle name="40% - Accent6 5 2" xfId="3184" hidden="1" xr:uid="{00000000-0005-0000-0000-0000AFA70000}"/>
    <cellStyle name="40% - Accent6 5 2" xfId="4348" hidden="1" xr:uid="{00000000-0005-0000-0000-0000B0A70000}"/>
    <cellStyle name="40% - Accent6 5 2" xfId="4804" hidden="1" xr:uid="{00000000-0005-0000-0000-0000B1A70000}"/>
    <cellStyle name="40% - Accent6 5 2" xfId="5646" hidden="1" xr:uid="{00000000-0005-0000-0000-0000B2A70000}"/>
    <cellStyle name="40% - Accent6 5 2" xfId="6658" hidden="1" xr:uid="{00000000-0005-0000-0000-0000B3A70000}"/>
    <cellStyle name="40% - Accent6 5 2" xfId="8067" hidden="1" xr:uid="{00000000-0005-0000-0000-0000B4A70000}"/>
    <cellStyle name="40% - Accent6 5 2" xfId="8182" hidden="1" xr:uid="{00000000-0005-0000-0000-0000B5A70000}"/>
    <cellStyle name="40% - Accent6 5 2" xfId="8905" hidden="1" xr:uid="{00000000-0005-0000-0000-0000B6A70000}"/>
    <cellStyle name="40% - Accent6 5 2" xfId="9078" hidden="1" xr:uid="{00000000-0005-0000-0000-0000B7A70000}"/>
    <cellStyle name="40% - Accent6 5 2" xfId="9471" hidden="1" xr:uid="{00000000-0005-0000-0000-0000B8A70000}"/>
    <cellStyle name="40% - Accent6 5 2" xfId="9619" hidden="1" xr:uid="{00000000-0005-0000-0000-0000B9A70000}"/>
    <cellStyle name="40% - Accent6 5 2" xfId="9957" hidden="1" xr:uid="{00000000-0005-0000-0000-0000BAA70000}"/>
    <cellStyle name="40% - Accent6 5 2" xfId="10294" hidden="1" xr:uid="{00000000-0005-0000-0000-0000BBA70000}"/>
    <cellStyle name="40% - Accent6 5 2" xfId="10859" hidden="1" xr:uid="{00000000-0005-0000-0000-0000BCA70000}"/>
    <cellStyle name="40% - Accent6 5 2" xfId="10974" hidden="1" xr:uid="{00000000-0005-0000-0000-0000BDA70000}"/>
    <cellStyle name="40% - Accent6 5 2" xfId="11697" hidden="1" xr:uid="{00000000-0005-0000-0000-0000BEA70000}"/>
    <cellStyle name="40% - Accent6 5 2" xfId="11870" hidden="1" xr:uid="{00000000-0005-0000-0000-0000BFA70000}"/>
    <cellStyle name="40% - Accent6 5 2" xfId="12263" hidden="1" xr:uid="{00000000-0005-0000-0000-0000C0A70000}"/>
    <cellStyle name="40% - Accent6 5 2" xfId="12411" hidden="1" xr:uid="{00000000-0005-0000-0000-0000C1A70000}"/>
    <cellStyle name="40% - Accent6 5 2" xfId="12749" hidden="1" xr:uid="{00000000-0005-0000-0000-0000C2A70000}"/>
    <cellStyle name="40% - Accent6 5 2" xfId="13086" hidden="1" xr:uid="{00000000-0005-0000-0000-0000C3A70000}"/>
    <cellStyle name="40% - Accent6 5 2" xfId="7266" hidden="1" xr:uid="{00000000-0005-0000-0000-0000C4A70000}"/>
    <cellStyle name="40% - Accent6 5 2" xfId="6895" hidden="1" xr:uid="{00000000-0005-0000-0000-0000C5A70000}"/>
    <cellStyle name="40% - Accent6 5 2" xfId="4743" hidden="1" xr:uid="{00000000-0005-0000-0000-0000C6A70000}"/>
    <cellStyle name="40% - Accent6 5 2" xfId="4210" hidden="1" xr:uid="{00000000-0005-0000-0000-0000C7A70000}"/>
    <cellStyle name="40% - Accent6 5 2" xfId="3098" hidden="1" xr:uid="{00000000-0005-0000-0000-0000C8A70000}"/>
    <cellStyle name="40% - Accent6 5 2" xfId="2629" hidden="1" xr:uid="{00000000-0005-0000-0000-0000C9A70000}"/>
    <cellStyle name="40% - Accent6 5 2" xfId="1437" hidden="1" xr:uid="{00000000-0005-0000-0000-0000CAA70000}"/>
    <cellStyle name="40% - Accent6 5 2" xfId="388" hidden="1" xr:uid="{00000000-0005-0000-0000-0000CBA70000}"/>
    <cellStyle name="40% - Accent6 5 2" xfId="14222" hidden="1" xr:uid="{00000000-0005-0000-0000-0000CCA70000}"/>
    <cellStyle name="40% - Accent6 5 2" xfId="14337" hidden="1" xr:uid="{00000000-0005-0000-0000-0000CDA70000}"/>
    <cellStyle name="40% - Accent6 5 2" xfId="15060" hidden="1" xr:uid="{00000000-0005-0000-0000-0000CEA70000}"/>
    <cellStyle name="40% - Accent6 5 2" xfId="15233" hidden="1" xr:uid="{00000000-0005-0000-0000-0000CFA70000}"/>
    <cellStyle name="40% - Accent6 5 2" xfId="15626" hidden="1" xr:uid="{00000000-0005-0000-0000-0000D0A70000}"/>
    <cellStyle name="40% - Accent6 5 2" xfId="15774" hidden="1" xr:uid="{00000000-0005-0000-0000-0000D1A70000}"/>
    <cellStyle name="40% - Accent6 5 2" xfId="16112" hidden="1" xr:uid="{00000000-0005-0000-0000-0000D2A70000}"/>
    <cellStyle name="40% - Accent6 5 2" xfId="16449" hidden="1" xr:uid="{00000000-0005-0000-0000-0000D3A70000}"/>
    <cellStyle name="40% - Accent6 5 2" xfId="17014" hidden="1" xr:uid="{00000000-0005-0000-0000-0000D4A70000}"/>
    <cellStyle name="40% - Accent6 5 2" xfId="17129" hidden="1" xr:uid="{00000000-0005-0000-0000-0000D5A70000}"/>
    <cellStyle name="40% - Accent6 5 2" xfId="17852" hidden="1" xr:uid="{00000000-0005-0000-0000-0000D6A70000}"/>
    <cellStyle name="40% - Accent6 5 2" xfId="18025" hidden="1" xr:uid="{00000000-0005-0000-0000-0000D7A70000}"/>
    <cellStyle name="40% - Accent6 5 2" xfId="18418" hidden="1" xr:uid="{00000000-0005-0000-0000-0000D8A70000}"/>
    <cellStyle name="40% - Accent6 5 2" xfId="18566" hidden="1" xr:uid="{00000000-0005-0000-0000-0000D9A70000}"/>
    <cellStyle name="40% - Accent6 5 2" xfId="18904" hidden="1" xr:uid="{00000000-0005-0000-0000-0000DAA70000}"/>
    <cellStyle name="40% - Accent6 5 2" xfId="19241" hidden="1" xr:uid="{00000000-0005-0000-0000-0000DBA70000}"/>
    <cellStyle name="40% - Accent6 5 2" xfId="13529" hidden="1" xr:uid="{00000000-0005-0000-0000-0000DCA70000}"/>
    <cellStyle name="40% - Accent6 5 2" xfId="7691" hidden="1" xr:uid="{00000000-0005-0000-0000-0000DDA70000}"/>
    <cellStyle name="40% - Accent6 5 2" xfId="5200" hidden="1" xr:uid="{00000000-0005-0000-0000-0000DEA70000}"/>
    <cellStyle name="40% - Accent6 5 2" xfId="4562" hidden="1" xr:uid="{00000000-0005-0000-0000-0000DFA70000}"/>
    <cellStyle name="40% - Accent6 5 2" xfId="3330" hidden="1" xr:uid="{00000000-0005-0000-0000-0000E0A70000}"/>
    <cellStyle name="40% - Accent6 5 2" xfId="2762" hidden="1" xr:uid="{00000000-0005-0000-0000-0000E1A70000}"/>
    <cellStyle name="40% - Accent6 5 2" xfId="1607" hidden="1" xr:uid="{00000000-0005-0000-0000-0000E2A70000}"/>
    <cellStyle name="40% - Accent6 5 2" xfId="504" hidden="1" xr:uid="{00000000-0005-0000-0000-0000E3A70000}"/>
    <cellStyle name="40% - Accent6 5 2" xfId="19944" hidden="1" xr:uid="{00000000-0005-0000-0000-0000E4A70000}"/>
    <cellStyle name="40% - Accent6 5 2" xfId="20059" hidden="1" xr:uid="{00000000-0005-0000-0000-0000E5A70000}"/>
    <cellStyle name="40% - Accent6 5 2" xfId="20782" hidden="1" xr:uid="{00000000-0005-0000-0000-0000E6A70000}"/>
    <cellStyle name="40% - Accent6 5 2" xfId="20955" hidden="1" xr:uid="{00000000-0005-0000-0000-0000E7A70000}"/>
    <cellStyle name="40% - Accent6 5 2" xfId="21348" hidden="1" xr:uid="{00000000-0005-0000-0000-0000E8A70000}"/>
    <cellStyle name="40% - Accent6 5 2" xfId="21496" hidden="1" xr:uid="{00000000-0005-0000-0000-0000E9A70000}"/>
    <cellStyle name="40% - Accent6 5 2" xfId="21834" hidden="1" xr:uid="{00000000-0005-0000-0000-0000EAA70000}"/>
    <cellStyle name="40% - Accent6 5 2" xfId="22171" hidden="1" xr:uid="{00000000-0005-0000-0000-0000EBA70000}"/>
    <cellStyle name="40% - Accent6 5 2" xfId="22736" hidden="1" xr:uid="{00000000-0005-0000-0000-0000ECA70000}"/>
    <cellStyle name="40% - Accent6 5 2" xfId="22851" hidden="1" xr:uid="{00000000-0005-0000-0000-0000EDA70000}"/>
    <cellStyle name="40% - Accent6 5 2" xfId="23574" hidden="1" xr:uid="{00000000-0005-0000-0000-0000EEA70000}"/>
    <cellStyle name="40% - Accent6 5 2" xfId="23747" hidden="1" xr:uid="{00000000-0005-0000-0000-0000EFA70000}"/>
    <cellStyle name="40% - Accent6 5 2" xfId="24140" hidden="1" xr:uid="{00000000-0005-0000-0000-0000F0A70000}"/>
    <cellStyle name="40% - Accent6 5 2" xfId="24288" hidden="1" xr:uid="{00000000-0005-0000-0000-0000F1A70000}"/>
    <cellStyle name="40% - Accent6 5 2" xfId="24626" hidden="1" xr:uid="{00000000-0005-0000-0000-0000F2A70000}"/>
    <cellStyle name="40% - Accent6 5 2" xfId="24963" hidden="1" xr:uid="{00000000-0005-0000-0000-0000F3A70000}"/>
    <cellStyle name="40% - Accent6 5 2" xfId="25746" hidden="1" xr:uid="{00000000-0005-0000-0000-0000F4A70000}"/>
    <cellStyle name="40% - Accent6 5 2" xfId="25930" hidden="1" xr:uid="{00000000-0005-0000-0000-0000F5A70000}"/>
    <cellStyle name="40% - Accent6 5 2" xfId="27948" hidden="1" xr:uid="{00000000-0005-0000-0000-0000F6A70000}"/>
    <cellStyle name="40% - Accent6 5 2" xfId="28312" hidden="1" xr:uid="{00000000-0005-0000-0000-0000F7A70000}"/>
    <cellStyle name="40% - Accent6 5 2" xfId="29476" hidden="1" xr:uid="{00000000-0005-0000-0000-0000F8A70000}"/>
    <cellStyle name="40% - Accent6 5 2" xfId="29932" hidden="1" xr:uid="{00000000-0005-0000-0000-0000F9A70000}"/>
    <cellStyle name="40% - Accent6 5 2" xfId="30774" hidden="1" xr:uid="{00000000-0005-0000-0000-0000FAA70000}"/>
    <cellStyle name="40% - Accent6 5 2" xfId="31786" hidden="1" xr:uid="{00000000-0005-0000-0000-0000FBA70000}"/>
    <cellStyle name="40% - Accent6 5 2" xfId="33195" hidden="1" xr:uid="{00000000-0005-0000-0000-0000FCA70000}"/>
    <cellStyle name="40% - Accent6 5 2" xfId="33310" hidden="1" xr:uid="{00000000-0005-0000-0000-0000FDA70000}"/>
    <cellStyle name="40% - Accent6 5 2" xfId="34033" hidden="1" xr:uid="{00000000-0005-0000-0000-0000FEA70000}"/>
    <cellStyle name="40% - Accent6 5 2" xfId="34206" hidden="1" xr:uid="{00000000-0005-0000-0000-0000FFA70000}"/>
    <cellStyle name="40% - Accent6 5 2" xfId="34599" hidden="1" xr:uid="{00000000-0005-0000-0000-000000A80000}"/>
    <cellStyle name="40% - Accent6 5 2" xfId="34747" hidden="1" xr:uid="{00000000-0005-0000-0000-000001A80000}"/>
    <cellStyle name="40% - Accent6 5 2" xfId="35085" hidden="1" xr:uid="{00000000-0005-0000-0000-000002A80000}"/>
    <cellStyle name="40% - Accent6 5 2" xfId="35422" hidden="1" xr:uid="{00000000-0005-0000-0000-000003A80000}"/>
    <cellStyle name="40% - Accent6 5 2" xfId="35987" hidden="1" xr:uid="{00000000-0005-0000-0000-000004A80000}"/>
    <cellStyle name="40% - Accent6 5 2" xfId="36102" hidden="1" xr:uid="{00000000-0005-0000-0000-000005A80000}"/>
    <cellStyle name="40% - Accent6 5 2" xfId="36825" hidden="1" xr:uid="{00000000-0005-0000-0000-000006A80000}"/>
    <cellStyle name="40% - Accent6 5 2" xfId="36998" hidden="1" xr:uid="{00000000-0005-0000-0000-000007A80000}"/>
    <cellStyle name="40% - Accent6 5 2" xfId="37391" hidden="1" xr:uid="{00000000-0005-0000-0000-000008A80000}"/>
    <cellStyle name="40% - Accent6 5 2" xfId="37539" hidden="1" xr:uid="{00000000-0005-0000-0000-000009A80000}"/>
    <cellStyle name="40% - Accent6 5 2" xfId="37877" hidden="1" xr:uid="{00000000-0005-0000-0000-00000AA80000}"/>
    <cellStyle name="40% - Accent6 5 2" xfId="38214" hidden="1" xr:uid="{00000000-0005-0000-0000-00000BA80000}"/>
    <cellStyle name="40% - Accent6 5 2" xfId="32394" hidden="1" xr:uid="{00000000-0005-0000-0000-00000CA80000}"/>
    <cellStyle name="40% - Accent6 5 2" xfId="32023" hidden="1" xr:uid="{00000000-0005-0000-0000-00000DA80000}"/>
    <cellStyle name="40% - Accent6 5 2" xfId="29871" hidden="1" xr:uid="{00000000-0005-0000-0000-00000EA80000}"/>
    <cellStyle name="40% - Accent6 5 2" xfId="29338" hidden="1" xr:uid="{00000000-0005-0000-0000-00000FA80000}"/>
    <cellStyle name="40% - Accent6 5 2" xfId="28226" hidden="1" xr:uid="{00000000-0005-0000-0000-000010A80000}"/>
    <cellStyle name="40% - Accent6 5 2" xfId="27757" hidden="1" xr:uid="{00000000-0005-0000-0000-000011A80000}"/>
    <cellStyle name="40% - Accent6 5 2" xfId="26565" hidden="1" xr:uid="{00000000-0005-0000-0000-000012A80000}"/>
    <cellStyle name="40% - Accent6 5 2" xfId="25516" hidden="1" xr:uid="{00000000-0005-0000-0000-000013A80000}"/>
    <cellStyle name="40% - Accent6 5 2" xfId="39350" hidden="1" xr:uid="{00000000-0005-0000-0000-000014A80000}"/>
    <cellStyle name="40% - Accent6 5 2" xfId="39465" hidden="1" xr:uid="{00000000-0005-0000-0000-000015A80000}"/>
    <cellStyle name="40% - Accent6 5 2" xfId="40188" hidden="1" xr:uid="{00000000-0005-0000-0000-000016A80000}"/>
    <cellStyle name="40% - Accent6 5 2" xfId="40361" hidden="1" xr:uid="{00000000-0005-0000-0000-000017A80000}"/>
    <cellStyle name="40% - Accent6 5 2" xfId="40754" hidden="1" xr:uid="{00000000-0005-0000-0000-000018A80000}"/>
    <cellStyle name="40% - Accent6 5 2" xfId="40902" hidden="1" xr:uid="{00000000-0005-0000-0000-000019A80000}"/>
    <cellStyle name="40% - Accent6 5 2" xfId="41240" hidden="1" xr:uid="{00000000-0005-0000-0000-00001AA80000}"/>
    <cellStyle name="40% - Accent6 5 2" xfId="41577" hidden="1" xr:uid="{00000000-0005-0000-0000-00001BA80000}"/>
    <cellStyle name="40% - Accent6 5 2" xfId="42142" hidden="1" xr:uid="{00000000-0005-0000-0000-00001CA80000}"/>
    <cellStyle name="40% - Accent6 5 2" xfId="42257" hidden="1" xr:uid="{00000000-0005-0000-0000-00001DA80000}"/>
    <cellStyle name="40% - Accent6 5 2" xfId="42980" hidden="1" xr:uid="{00000000-0005-0000-0000-00001EA80000}"/>
    <cellStyle name="40% - Accent6 5 2" xfId="43153" hidden="1" xr:uid="{00000000-0005-0000-0000-00001FA80000}"/>
    <cellStyle name="40% - Accent6 5 2" xfId="43546" hidden="1" xr:uid="{00000000-0005-0000-0000-000020A80000}"/>
    <cellStyle name="40% - Accent6 5 2" xfId="43694" hidden="1" xr:uid="{00000000-0005-0000-0000-000021A80000}"/>
    <cellStyle name="40% - Accent6 5 2" xfId="44032" hidden="1" xr:uid="{00000000-0005-0000-0000-000022A80000}"/>
    <cellStyle name="40% - Accent6 5 2" xfId="44369" hidden="1" xr:uid="{00000000-0005-0000-0000-000023A80000}"/>
    <cellStyle name="40% - Accent6 5 2" xfId="38657" hidden="1" xr:uid="{00000000-0005-0000-0000-000024A80000}"/>
    <cellStyle name="40% - Accent6 5 2" xfId="32819" hidden="1" xr:uid="{00000000-0005-0000-0000-000025A80000}"/>
    <cellStyle name="40% - Accent6 5 2" xfId="30328" hidden="1" xr:uid="{00000000-0005-0000-0000-000026A80000}"/>
    <cellStyle name="40% - Accent6 5 2" xfId="29690" hidden="1" xr:uid="{00000000-0005-0000-0000-000027A80000}"/>
    <cellStyle name="40% - Accent6 5 2" xfId="28458" hidden="1" xr:uid="{00000000-0005-0000-0000-000028A80000}"/>
    <cellStyle name="40% - Accent6 5 2" xfId="27890" hidden="1" xr:uid="{00000000-0005-0000-0000-000029A80000}"/>
    <cellStyle name="40% - Accent6 5 2" xfId="26735" hidden="1" xr:uid="{00000000-0005-0000-0000-00002AA80000}"/>
    <cellStyle name="40% - Accent6 5 2" xfId="25632" hidden="1" xr:uid="{00000000-0005-0000-0000-00002BA80000}"/>
    <cellStyle name="40% - Accent6 5 2" xfId="45072" hidden="1" xr:uid="{00000000-0005-0000-0000-00002CA80000}"/>
    <cellStyle name="40% - Accent6 5 2" xfId="45187" hidden="1" xr:uid="{00000000-0005-0000-0000-00002DA80000}"/>
    <cellStyle name="40% - Accent6 5 2" xfId="45910" hidden="1" xr:uid="{00000000-0005-0000-0000-00002EA80000}"/>
    <cellStyle name="40% - Accent6 5 2" xfId="46083" hidden="1" xr:uid="{00000000-0005-0000-0000-00002FA80000}"/>
    <cellStyle name="40% - Accent6 5 2" xfId="46476" hidden="1" xr:uid="{00000000-0005-0000-0000-000030A80000}"/>
    <cellStyle name="40% - Accent6 5 2" xfId="46624" hidden="1" xr:uid="{00000000-0005-0000-0000-000031A80000}"/>
    <cellStyle name="40% - Accent6 5 2" xfId="46962" hidden="1" xr:uid="{00000000-0005-0000-0000-000032A80000}"/>
    <cellStyle name="40% - Accent6 5 2" xfId="47299" hidden="1" xr:uid="{00000000-0005-0000-0000-000033A80000}"/>
    <cellStyle name="40% - Accent6 5 2" xfId="47864" hidden="1" xr:uid="{00000000-0005-0000-0000-000034A80000}"/>
    <cellStyle name="40% - Accent6 5 2" xfId="47979" hidden="1" xr:uid="{00000000-0005-0000-0000-000035A80000}"/>
    <cellStyle name="40% - Accent6 5 2" xfId="48702" hidden="1" xr:uid="{00000000-0005-0000-0000-000036A80000}"/>
    <cellStyle name="40% - Accent6 5 2" xfId="48875" hidden="1" xr:uid="{00000000-0005-0000-0000-000037A80000}"/>
    <cellStyle name="40% - Accent6 5 2" xfId="49268" hidden="1" xr:uid="{00000000-0005-0000-0000-000038A80000}"/>
    <cellStyle name="40% - Accent6 5 2" xfId="49416" hidden="1" xr:uid="{00000000-0005-0000-0000-000039A80000}"/>
    <cellStyle name="40% - Accent6 5 2" xfId="49754" hidden="1" xr:uid="{00000000-0005-0000-0000-00003AA80000}"/>
    <cellStyle name="40% - Accent6 5 2" xfId="50091" hidden="1" xr:uid="{00000000-0005-0000-0000-00003BA80000}"/>
    <cellStyle name="40% - Accent6 7" xfId="89" hidden="1" xr:uid="{00000000-0005-0000-0000-00003CA80000}"/>
    <cellStyle name="40% - Accent6 7" xfId="171" hidden="1" xr:uid="{00000000-0005-0000-0000-00003DA80000}"/>
    <cellStyle name="40% - Accent6 7" xfId="251" hidden="1" xr:uid="{00000000-0005-0000-0000-00003EA80000}"/>
    <cellStyle name="40% - Accent6 7" xfId="473" hidden="1" xr:uid="{00000000-0005-0000-0000-00003FA80000}"/>
    <cellStyle name="40% - Accent6 7" xfId="1864" hidden="1" xr:uid="{00000000-0005-0000-0000-000040A80000}"/>
    <cellStyle name="40% - Accent6 7" xfId="1995" hidden="1" xr:uid="{00000000-0005-0000-0000-000041A80000}"/>
    <cellStyle name="40% - Accent6 7" xfId="2144" hidden="1" xr:uid="{00000000-0005-0000-0000-000042A80000}"/>
    <cellStyle name="40% - Accent6 7" xfId="1310" hidden="1" xr:uid="{00000000-0005-0000-0000-000043A80000}"/>
    <cellStyle name="40% - Accent6 7" xfId="2379" hidden="1" xr:uid="{00000000-0005-0000-0000-000044A80000}"/>
    <cellStyle name="40% - Accent6 7" xfId="1733" hidden="1" xr:uid="{00000000-0005-0000-0000-000045A80000}"/>
    <cellStyle name="40% - Accent6 7" xfId="1291" hidden="1" xr:uid="{00000000-0005-0000-0000-000046A80000}"/>
    <cellStyle name="40% - Accent6 7" xfId="3561" hidden="1" xr:uid="{00000000-0005-0000-0000-000047A80000}"/>
    <cellStyle name="40% - Accent6 7" xfId="3699" hidden="1" xr:uid="{00000000-0005-0000-0000-000048A80000}"/>
    <cellStyle name="40% - Accent6 7" xfId="1740" hidden="1" xr:uid="{00000000-0005-0000-0000-000049A80000}"/>
    <cellStyle name="40% - Accent6 7" xfId="3892" hidden="1" xr:uid="{00000000-0005-0000-0000-00004AA80000}"/>
    <cellStyle name="40% - Accent6 7" xfId="1687" hidden="1" xr:uid="{00000000-0005-0000-0000-00004BA80000}"/>
    <cellStyle name="40% - Accent6 7" xfId="1797" hidden="1" xr:uid="{00000000-0005-0000-0000-00004CA80000}"/>
    <cellStyle name="40% - Accent6 7" xfId="5033" hidden="1" xr:uid="{00000000-0005-0000-0000-00004DA80000}"/>
    <cellStyle name="40% - Accent6 7" xfId="5202" hidden="1" xr:uid="{00000000-0005-0000-0000-00004EA80000}"/>
    <cellStyle name="40% - Accent6 7" xfId="2991" hidden="1" xr:uid="{00000000-0005-0000-0000-00004FA80000}"/>
    <cellStyle name="40% - Accent6 7" xfId="6057" hidden="1" xr:uid="{00000000-0005-0000-0000-000050A80000}"/>
    <cellStyle name="40% - Accent6 7" xfId="6220" hidden="1" xr:uid="{00000000-0005-0000-0000-000051A80000}"/>
    <cellStyle name="40% - Accent6 7" xfId="4660" hidden="1" xr:uid="{00000000-0005-0000-0000-000052A80000}"/>
    <cellStyle name="40% - Accent6 7" xfId="7048" hidden="1" xr:uid="{00000000-0005-0000-0000-000053A80000}"/>
    <cellStyle name="40% - Accent6 7" xfId="7745" hidden="1" xr:uid="{00000000-0005-0000-0000-000054A80000}"/>
    <cellStyle name="40% - Accent6 7" xfId="7823" hidden="1" xr:uid="{00000000-0005-0000-0000-000055A80000}"/>
    <cellStyle name="40% - Accent6 7" xfId="7901" hidden="1" xr:uid="{00000000-0005-0000-0000-000056A80000}"/>
    <cellStyle name="40% - Accent6 7" xfId="7979" hidden="1" xr:uid="{00000000-0005-0000-0000-000057A80000}"/>
    <cellStyle name="40% - Accent6 7" xfId="8561" hidden="1" xr:uid="{00000000-0005-0000-0000-000058A80000}"/>
    <cellStyle name="40% - Accent6 7" xfId="8640" hidden="1" xr:uid="{00000000-0005-0000-0000-000059A80000}"/>
    <cellStyle name="40% - Accent6 7" xfId="8719" hidden="1" xr:uid="{00000000-0005-0000-0000-00005AA80000}"/>
    <cellStyle name="40% - Accent6 7" xfId="8291" hidden="1" xr:uid="{00000000-0005-0000-0000-00005BA80000}"/>
    <cellStyle name="40% - Accent6 7" xfId="8808" hidden="1" xr:uid="{00000000-0005-0000-0000-00005CA80000}"/>
    <cellStyle name="40% - Accent6 7" xfId="8489" hidden="1" xr:uid="{00000000-0005-0000-0000-00005DA80000}"/>
    <cellStyle name="40% - Accent6 7" xfId="8275" hidden="1" xr:uid="{00000000-0005-0000-0000-00005EA80000}"/>
    <cellStyle name="40% - Accent6 7" xfId="9235" hidden="1" xr:uid="{00000000-0005-0000-0000-00005FA80000}"/>
    <cellStyle name="40% - Accent6 7" xfId="9313" hidden="1" xr:uid="{00000000-0005-0000-0000-000060A80000}"/>
    <cellStyle name="40% - Accent6 7" xfId="8495" hidden="1" xr:uid="{00000000-0005-0000-0000-000061A80000}"/>
    <cellStyle name="40% - Accent6 7" xfId="9396" hidden="1" xr:uid="{00000000-0005-0000-0000-000062A80000}"/>
    <cellStyle name="40% - Accent6 7" xfId="8454" hidden="1" xr:uid="{00000000-0005-0000-0000-000063A80000}"/>
    <cellStyle name="40% - Accent6 7" xfId="8544" hidden="1" xr:uid="{00000000-0005-0000-0000-000064A80000}"/>
    <cellStyle name="40% - Accent6 7" xfId="9767" hidden="1" xr:uid="{00000000-0005-0000-0000-000065A80000}"/>
    <cellStyle name="40% - Accent6 7" xfId="9845" hidden="1" xr:uid="{00000000-0005-0000-0000-000066A80000}"/>
    <cellStyle name="40% - Accent6 7" xfId="9016" hidden="1" xr:uid="{00000000-0005-0000-0000-000067A80000}"/>
    <cellStyle name="40% - Accent6 7" xfId="10104" hidden="1" xr:uid="{00000000-0005-0000-0000-000068A80000}"/>
    <cellStyle name="40% - Accent6 7" xfId="10182" hidden="1" xr:uid="{00000000-0005-0000-0000-000069A80000}"/>
    <cellStyle name="40% - Accent6 7" xfId="9585" hidden="1" xr:uid="{00000000-0005-0000-0000-00006AA80000}"/>
    <cellStyle name="40% - Accent6 7" xfId="10441" hidden="1" xr:uid="{00000000-0005-0000-0000-00006BA80000}"/>
    <cellStyle name="40% - Accent6 7" xfId="10537" hidden="1" xr:uid="{00000000-0005-0000-0000-00006CA80000}"/>
    <cellStyle name="40% - Accent6 7" xfId="10615" hidden="1" xr:uid="{00000000-0005-0000-0000-00006DA80000}"/>
    <cellStyle name="40% - Accent6 7" xfId="10693" hidden="1" xr:uid="{00000000-0005-0000-0000-00006EA80000}"/>
    <cellStyle name="40% - Accent6 7" xfId="10771" hidden="1" xr:uid="{00000000-0005-0000-0000-00006FA80000}"/>
    <cellStyle name="40% - Accent6 7" xfId="11353" hidden="1" xr:uid="{00000000-0005-0000-0000-000070A80000}"/>
    <cellStyle name="40% - Accent6 7" xfId="11432" hidden="1" xr:uid="{00000000-0005-0000-0000-000071A80000}"/>
    <cellStyle name="40% - Accent6 7" xfId="11511" hidden="1" xr:uid="{00000000-0005-0000-0000-000072A80000}"/>
    <cellStyle name="40% - Accent6 7" xfId="11083" hidden="1" xr:uid="{00000000-0005-0000-0000-000073A80000}"/>
    <cellStyle name="40% - Accent6 7" xfId="11600" hidden="1" xr:uid="{00000000-0005-0000-0000-000074A80000}"/>
    <cellStyle name="40% - Accent6 7" xfId="11281" hidden="1" xr:uid="{00000000-0005-0000-0000-000075A80000}"/>
    <cellStyle name="40% - Accent6 7" xfId="11067" hidden="1" xr:uid="{00000000-0005-0000-0000-000076A80000}"/>
    <cellStyle name="40% - Accent6 7" xfId="12027" hidden="1" xr:uid="{00000000-0005-0000-0000-000077A80000}"/>
    <cellStyle name="40% - Accent6 7" xfId="12105" hidden="1" xr:uid="{00000000-0005-0000-0000-000078A80000}"/>
    <cellStyle name="40% - Accent6 7" xfId="11287" hidden="1" xr:uid="{00000000-0005-0000-0000-000079A80000}"/>
    <cellStyle name="40% - Accent6 7" xfId="12188" hidden="1" xr:uid="{00000000-0005-0000-0000-00007AA80000}"/>
    <cellStyle name="40% - Accent6 7" xfId="11246" hidden="1" xr:uid="{00000000-0005-0000-0000-00007BA80000}"/>
    <cellStyle name="40% - Accent6 7" xfId="11336" hidden="1" xr:uid="{00000000-0005-0000-0000-00007CA80000}"/>
    <cellStyle name="40% - Accent6 7" xfId="12559" hidden="1" xr:uid="{00000000-0005-0000-0000-00007DA80000}"/>
    <cellStyle name="40% - Accent6 7" xfId="12637" hidden="1" xr:uid="{00000000-0005-0000-0000-00007EA80000}"/>
    <cellStyle name="40% - Accent6 7" xfId="11808" hidden="1" xr:uid="{00000000-0005-0000-0000-00007FA80000}"/>
    <cellStyle name="40% - Accent6 7" xfId="12896" hidden="1" xr:uid="{00000000-0005-0000-0000-000080A80000}"/>
    <cellStyle name="40% - Accent6 7" xfId="12974" hidden="1" xr:uid="{00000000-0005-0000-0000-000081A80000}"/>
    <cellStyle name="40% - Accent6 7" xfId="12377" hidden="1" xr:uid="{00000000-0005-0000-0000-000082A80000}"/>
    <cellStyle name="40% - Accent6 7" xfId="13233" hidden="1" xr:uid="{00000000-0005-0000-0000-000083A80000}"/>
    <cellStyle name="40% - Accent6 7" xfId="7602" hidden="1" xr:uid="{00000000-0005-0000-0000-000084A80000}"/>
    <cellStyle name="40% - Accent6 7" xfId="7524" hidden="1" xr:uid="{00000000-0005-0000-0000-000085A80000}"/>
    <cellStyle name="40% - Accent6 7" xfId="7445" hidden="1" xr:uid="{00000000-0005-0000-0000-000086A80000}"/>
    <cellStyle name="40% - Accent6 7" xfId="7362" hidden="1" xr:uid="{00000000-0005-0000-0000-000087A80000}"/>
    <cellStyle name="40% - Accent6 7" xfId="5599" hidden="1" xr:uid="{00000000-0005-0000-0000-000088A80000}"/>
    <cellStyle name="40% - Accent6 7" xfId="5505" hidden="1" xr:uid="{00000000-0005-0000-0000-000089A80000}"/>
    <cellStyle name="40% - Accent6 7" xfId="5417" hidden="1" xr:uid="{00000000-0005-0000-0000-00008AA80000}"/>
    <cellStyle name="40% - Accent6 7" xfId="6498" hidden="1" xr:uid="{00000000-0005-0000-0000-00008BA80000}"/>
    <cellStyle name="40% - Accent6 7" xfId="5308" hidden="1" xr:uid="{00000000-0005-0000-0000-00008CA80000}"/>
    <cellStyle name="40% - Accent6 7" xfId="5812" hidden="1" xr:uid="{00000000-0005-0000-0000-00008DA80000}"/>
    <cellStyle name="40% - Accent6 7" xfId="6532" hidden="1" xr:uid="{00000000-0005-0000-0000-00008EA80000}"/>
    <cellStyle name="40% - Accent6 7" xfId="3810" hidden="1" xr:uid="{00000000-0005-0000-0000-00008FA80000}"/>
    <cellStyle name="40% - Accent6 7" xfId="3600" hidden="1" xr:uid="{00000000-0005-0000-0000-000090A80000}"/>
    <cellStyle name="40% - Accent6 7" xfId="5803" hidden="1" xr:uid="{00000000-0005-0000-0000-000091A80000}"/>
    <cellStyle name="40% - Accent6 7" xfId="3415" hidden="1" xr:uid="{00000000-0005-0000-0000-000092A80000}"/>
    <cellStyle name="40% - Accent6 7" xfId="5880" hidden="1" xr:uid="{00000000-0005-0000-0000-000093A80000}"/>
    <cellStyle name="40% - Accent6 7" xfId="5737" hidden="1" xr:uid="{00000000-0005-0000-0000-000094A80000}"/>
    <cellStyle name="40% - Accent6 7" xfId="2121" hidden="1" xr:uid="{00000000-0005-0000-0000-000095A80000}"/>
    <cellStyle name="40% - Accent6 7" xfId="1912" hidden="1" xr:uid="{00000000-0005-0000-0000-000096A80000}"/>
    <cellStyle name="40% - Accent6 7" xfId="4462" hidden="1" xr:uid="{00000000-0005-0000-0000-000097A80000}"/>
    <cellStyle name="40% - Accent6 7" xfId="1061" hidden="1" xr:uid="{00000000-0005-0000-0000-000098A80000}"/>
    <cellStyle name="40% - Accent6 7" xfId="927" hidden="1" xr:uid="{00000000-0005-0000-0000-000099A80000}"/>
    <cellStyle name="40% - Accent6 7" xfId="2675" hidden="1" xr:uid="{00000000-0005-0000-0000-00009AA80000}"/>
    <cellStyle name="40% - Accent6 7" xfId="13379" hidden="1" xr:uid="{00000000-0005-0000-0000-00009BA80000}"/>
    <cellStyle name="40% - Accent6 7" xfId="13900" hidden="1" xr:uid="{00000000-0005-0000-0000-00009CA80000}"/>
    <cellStyle name="40% - Accent6 7" xfId="13978" hidden="1" xr:uid="{00000000-0005-0000-0000-00009DA80000}"/>
    <cellStyle name="40% - Accent6 7" xfId="14056" hidden="1" xr:uid="{00000000-0005-0000-0000-00009EA80000}"/>
    <cellStyle name="40% - Accent6 7" xfId="14134" hidden="1" xr:uid="{00000000-0005-0000-0000-00009FA80000}"/>
    <cellStyle name="40% - Accent6 7" xfId="14716" hidden="1" xr:uid="{00000000-0005-0000-0000-0000A0A80000}"/>
    <cellStyle name="40% - Accent6 7" xfId="14795" hidden="1" xr:uid="{00000000-0005-0000-0000-0000A1A80000}"/>
    <cellStyle name="40% - Accent6 7" xfId="14874" hidden="1" xr:uid="{00000000-0005-0000-0000-0000A2A80000}"/>
    <cellStyle name="40% - Accent6 7" xfId="14446" hidden="1" xr:uid="{00000000-0005-0000-0000-0000A3A80000}"/>
    <cellStyle name="40% - Accent6 7" xfId="14963" hidden="1" xr:uid="{00000000-0005-0000-0000-0000A4A80000}"/>
    <cellStyle name="40% - Accent6 7" xfId="14644" hidden="1" xr:uid="{00000000-0005-0000-0000-0000A5A80000}"/>
    <cellStyle name="40% - Accent6 7" xfId="14430" hidden="1" xr:uid="{00000000-0005-0000-0000-0000A6A80000}"/>
    <cellStyle name="40% - Accent6 7" xfId="15390" hidden="1" xr:uid="{00000000-0005-0000-0000-0000A7A80000}"/>
    <cellStyle name="40% - Accent6 7" xfId="15468" hidden="1" xr:uid="{00000000-0005-0000-0000-0000A8A80000}"/>
    <cellStyle name="40% - Accent6 7" xfId="14650" hidden="1" xr:uid="{00000000-0005-0000-0000-0000A9A80000}"/>
    <cellStyle name="40% - Accent6 7" xfId="15551" hidden="1" xr:uid="{00000000-0005-0000-0000-0000AAA80000}"/>
    <cellStyle name="40% - Accent6 7" xfId="14609" hidden="1" xr:uid="{00000000-0005-0000-0000-0000ABA80000}"/>
    <cellStyle name="40% - Accent6 7" xfId="14699" hidden="1" xr:uid="{00000000-0005-0000-0000-0000ACA80000}"/>
    <cellStyle name="40% - Accent6 7" xfId="15922" hidden="1" xr:uid="{00000000-0005-0000-0000-0000ADA80000}"/>
    <cellStyle name="40% - Accent6 7" xfId="16000" hidden="1" xr:uid="{00000000-0005-0000-0000-0000AEA80000}"/>
    <cellStyle name="40% - Accent6 7" xfId="15171" hidden="1" xr:uid="{00000000-0005-0000-0000-0000AFA80000}"/>
    <cellStyle name="40% - Accent6 7" xfId="16259" hidden="1" xr:uid="{00000000-0005-0000-0000-0000B0A80000}"/>
    <cellStyle name="40% - Accent6 7" xfId="16337" hidden="1" xr:uid="{00000000-0005-0000-0000-0000B1A80000}"/>
    <cellStyle name="40% - Accent6 7" xfId="15740" hidden="1" xr:uid="{00000000-0005-0000-0000-0000B2A80000}"/>
    <cellStyle name="40% - Accent6 7" xfId="16596" hidden="1" xr:uid="{00000000-0005-0000-0000-0000B3A80000}"/>
    <cellStyle name="40% - Accent6 7" xfId="16692" hidden="1" xr:uid="{00000000-0005-0000-0000-0000B4A80000}"/>
    <cellStyle name="40% - Accent6 7" xfId="16770" hidden="1" xr:uid="{00000000-0005-0000-0000-0000B5A80000}"/>
    <cellStyle name="40% - Accent6 7" xfId="16848" hidden="1" xr:uid="{00000000-0005-0000-0000-0000B6A80000}"/>
    <cellStyle name="40% - Accent6 7" xfId="16926" hidden="1" xr:uid="{00000000-0005-0000-0000-0000B7A80000}"/>
    <cellStyle name="40% - Accent6 7" xfId="17508" hidden="1" xr:uid="{00000000-0005-0000-0000-0000B8A80000}"/>
    <cellStyle name="40% - Accent6 7" xfId="17587" hidden="1" xr:uid="{00000000-0005-0000-0000-0000B9A80000}"/>
    <cellStyle name="40% - Accent6 7" xfId="17666" hidden="1" xr:uid="{00000000-0005-0000-0000-0000BAA80000}"/>
    <cellStyle name="40% - Accent6 7" xfId="17238" hidden="1" xr:uid="{00000000-0005-0000-0000-0000BBA80000}"/>
    <cellStyle name="40% - Accent6 7" xfId="17755" hidden="1" xr:uid="{00000000-0005-0000-0000-0000BCA80000}"/>
    <cellStyle name="40% - Accent6 7" xfId="17436" hidden="1" xr:uid="{00000000-0005-0000-0000-0000BDA80000}"/>
    <cellStyle name="40% - Accent6 7" xfId="17222" hidden="1" xr:uid="{00000000-0005-0000-0000-0000BEA80000}"/>
    <cellStyle name="40% - Accent6 7" xfId="18182" hidden="1" xr:uid="{00000000-0005-0000-0000-0000BFA80000}"/>
    <cellStyle name="40% - Accent6 7" xfId="18260" hidden="1" xr:uid="{00000000-0005-0000-0000-0000C0A80000}"/>
    <cellStyle name="40% - Accent6 7" xfId="17442" hidden="1" xr:uid="{00000000-0005-0000-0000-0000C1A80000}"/>
    <cellStyle name="40% - Accent6 7" xfId="18343" hidden="1" xr:uid="{00000000-0005-0000-0000-0000C2A80000}"/>
    <cellStyle name="40% - Accent6 7" xfId="17401" hidden="1" xr:uid="{00000000-0005-0000-0000-0000C3A80000}"/>
    <cellStyle name="40% - Accent6 7" xfId="17491" hidden="1" xr:uid="{00000000-0005-0000-0000-0000C4A80000}"/>
    <cellStyle name="40% - Accent6 7" xfId="18714" hidden="1" xr:uid="{00000000-0005-0000-0000-0000C5A80000}"/>
    <cellStyle name="40% - Accent6 7" xfId="18792" hidden="1" xr:uid="{00000000-0005-0000-0000-0000C6A80000}"/>
    <cellStyle name="40% - Accent6 7" xfId="17963" hidden="1" xr:uid="{00000000-0005-0000-0000-0000C7A80000}"/>
    <cellStyle name="40% - Accent6 7" xfId="19051" hidden="1" xr:uid="{00000000-0005-0000-0000-0000C8A80000}"/>
    <cellStyle name="40% - Accent6 7" xfId="19129" hidden="1" xr:uid="{00000000-0005-0000-0000-0000C9A80000}"/>
    <cellStyle name="40% - Accent6 7" xfId="18532" hidden="1" xr:uid="{00000000-0005-0000-0000-0000CAA80000}"/>
    <cellStyle name="40% - Accent6 7" xfId="19388" hidden="1" xr:uid="{00000000-0005-0000-0000-0000CBA80000}"/>
    <cellStyle name="40% - Accent6 7" xfId="13862" hidden="1" xr:uid="{00000000-0005-0000-0000-0000CCA80000}"/>
    <cellStyle name="40% - Accent6 7" xfId="13784" hidden="1" xr:uid="{00000000-0005-0000-0000-0000CDA80000}"/>
    <cellStyle name="40% - Accent6 7" xfId="13705" hidden="1" xr:uid="{00000000-0005-0000-0000-0000CEA80000}"/>
    <cellStyle name="40% - Accent6 7" xfId="13622" hidden="1" xr:uid="{00000000-0005-0000-0000-0000CFA80000}"/>
    <cellStyle name="40% - Accent6 7" xfId="6476" hidden="1" xr:uid="{00000000-0005-0000-0000-0000D0A80000}"/>
    <cellStyle name="40% - Accent6 7" xfId="6341" hidden="1" xr:uid="{00000000-0005-0000-0000-0000D1A80000}"/>
    <cellStyle name="40% - Accent6 7" xfId="6072" hidden="1" xr:uid="{00000000-0005-0000-0000-0000D2A80000}"/>
    <cellStyle name="40% - Accent6 7" xfId="7149" hidden="1" xr:uid="{00000000-0005-0000-0000-0000D3A80000}"/>
    <cellStyle name="40% - Accent6 7" xfId="5834" hidden="1" xr:uid="{00000000-0005-0000-0000-0000D4A80000}"/>
    <cellStyle name="40% - Accent6 7" xfId="6604" hidden="1" xr:uid="{00000000-0005-0000-0000-0000D5A80000}"/>
    <cellStyle name="40% - Accent6 7" xfId="7171" hidden="1" xr:uid="{00000000-0005-0000-0000-0000D6A80000}"/>
    <cellStyle name="40% - Accent6 7" xfId="4135" hidden="1" xr:uid="{00000000-0005-0000-0000-0000D7A80000}"/>
    <cellStyle name="40% - Accent6 7" xfId="4048" hidden="1" xr:uid="{00000000-0005-0000-0000-0000D8A80000}"/>
    <cellStyle name="40% - Accent6 7" xfId="6595" hidden="1" xr:uid="{00000000-0005-0000-0000-0000D9A80000}"/>
    <cellStyle name="40% - Accent6 7" xfId="3930" hidden="1" xr:uid="{00000000-0005-0000-0000-0000DAA80000}"/>
    <cellStyle name="40% - Accent6 7" xfId="6741" hidden="1" xr:uid="{00000000-0005-0000-0000-0000DBA80000}"/>
    <cellStyle name="40% - Accent6 7" xfId="6518" hidden="1" xr:uid="{00000000-0005-0000-0000-0000DCA80000}"/>
    <cellStyle name="40% - Accent6 7" xfId="2444" hidden="1" xr:uid="{00000000-0005-0000-0000-0000DDA80000}"/>
    <cellStyle name="40% - Accent6 7" xfId="2325" hidden="1" xr:uid="{00000000-0005-0000-0000-0000DEA80000}"/>
    <cellStyle name="40% - Accent6 7" xfId="4884" hidden="1" xr:uid="{00000000-0005-0000-0000-0000DFA80000}"/>
    <cellStyle name="40% - Accent6 7" xfId="1198" hidden="1" xr:uid="{00000000-0005-0000-0000-0000E0A80000}"/>
    <cellStyle name="40% - Accent6 7" xfId="1044" hidden="1" xr:uid="{00000000-0005-0000-0000-0000E1A80000}"/>
    <cellStyle name="40% - Accent6 7" xfId="2910" hidden="1" xr:uid="{00000000-0005-0000-0000-0000E2A80000}"/>
    <cellStyle name="40% - Accent6 7" xfId="19526" hidden="1" xr:uid="{00000000-0005-0000-0000-0000E3A80000}"/>
    <cellStyle name="40% - Accent6 7" xfId="19622" hidden="1" xr:uid="{00000000-0005-0000-0000-0000E4A80000}"/>
    <cellStyle name="40% - Accent6 7" xfId="19700" hidden="1" xr:uid="{00000000-0005-0000-0000-0000E5A80000}"/>
    <cellStyle name="40% - Accent6 7" xfId="19778" hidden="1" xr:uid="{00000000-0005-0000-0000-0000E6A80000}"/>
    <cellStyle name="40% - Accent6 7" xfId="19856" hidden="1" xr:uid="{00000000-0005-0000-0000-0000E7A80000}"/>
    <cellStyle name="40% - Accent6 7" xfId="20438" hidden="1" xr:uid="{00000000-0005-0000-0000-0000E8A80000}"/>
    <cellStyle name="40% - Accent6 7" xfId="20517" hidden="1" xr:uid="{00000000-0005-0000-0000-0000E9A80000}"/>
    <cellStyle name="40% - Accent6 7" xfId="20596" hidden="1" xr:uid="{00000000-0005-0000-0000-0000EAA80000}"/>
    <cellStyle name="40% - Accent6 7" xfId="20168" hidden="1" xr:uid="{00000000-0005-0000-0000-0000EBA80000}"/>
    <cellStyle name="40% - Accent6 7" xfId="20685" hidden="1" xr:uid="{00000000-0005-0000-0000-0000ECA80000}"/>
    <cellStyle name="40% - Accent6 7" xfId="20366" hidden="1" xr:uid="{00000000-0005-0000-0000-0000EDA80000}"/>
    <cellStyle name="40% - Accent6 7" xfId="20152" hidden="1" xr:uid="{00000000-0005-0000-0000-0000EEA80000}"/>
    <cellStyle name="40% - Accent6 7" xfId="21112" hidden="1" xr:uid="{00000000-0005-0000-0000-0000EFA80000}"/>
    <cellStyle name="40% - Accent6 7" xfId="21190" hidden="1" xr:uid="{00000000-0005-0000-0000-0000F0A80000}"/>
    <cellStyle name="40% - Accent6 7" xfId="20372" hidden="1" xr:uid="{00000000-0005-0000-0000-0000F1A80000}"/>
    <cellStyle name="40% - Accent6 7" xfId="21273" hidden="1" xr:uid="{00000000-0005-0000-0000-0000F2A80000}"/>
    <cellStyle name="40% - Accent6 7" xfId="20331" hidden="1" xr:uid="{00000000-0005-0000-0000-0000F3A80000}"/>
    <cellStyle name="40% - Accent6 7" xfId="20421" hidden="1" xr:uid="{00000000-0005-0000-0000-0000F4A80000}"/>
    <cellStyle name="40% - Accent6 7" xfId="21644" hidden="1" xr:uid="{00000000-0005-0000-0000-0000F5A80000}"/>
    <cellStyle name="40% - Accent6 7" xfId="21722" hidden="1" xr:uid="{00000000-0005-0000-0000-0000F6A80000}"/>
    <cellStyle name="40% - Accent6 7" xfId="20893" hidden="1" xr:uid="{00000000-0005-0000-0000-0000F7A80000}"/>
    <cellStyle name="40% - Accent6 7" xfId="21981" hidden="1" xr:uid="{00000000-0005-0000-0000-0000F8A80000}"/>
    <cellStyle name="40% - Accent6 7" xfId="22059" hidden="1" xr:uid="{00000000-0005-0000-0000-0000F9A80000}"/>
    <cellStyle name="40% - Accent6 7" xfId="21462" hidden="1" xr:uid="{00000000-0005-0000-0000-0000FAA80000}"/>
    <cellStyle name="40% - Accent6 7" xfId="22318" hidden="1" xr:uid="{00000000-0005-0000-0000-0000FBA80000}"/>
    <cellStyle name="40% - Accent6 7" xfId="22414" hidden="1" xr:uid="{00000000-0005-0000-0000-0000FCA80000}"/>
    <cellStyle name="40% - Accent6 7" xfId="22492" hidden="1" xr:uid="{00000000-0005-0000-0000-0000FDA80000}"/>
    <cellStyle name="40% - Accent6 7" xfId="22570" hidden="1" xr:uid="{00000000-0005-0000-0000-0000FEA80000}"/>
    <cellStyle name="40% - Accent6 7" xfId="22648" hidden="1" xr:uid="{00000000-0005-0000-0000-0000FFA80000}"/>
    <cellStyle name="40% - Accent6 7" xfId="23230" hidden="1" xr:uid="{00000000-0005-0000-0000-000000A90000}"/>
    <cellStyle name="40% - Accent6 7" xfId="23309" hidden="1" xr:uid="{00000000-0005-0000-0000-000001A90000}"/>
    <cellStyle name="40% - Accent6 7" xfId="23388" hidden="1" xr:uid="{00000000-0005-0000-0000-000002A90000}"/>
    <cellStyle name="40% - Accent6 7" xfId="22960" hidden="1" xr:uid="{00000000-0005-0000-0000-000003A90000}"/>
    <cellStyle name="40% - Accent6 7" xfId="23477" hidden="1" xr:uid="{00000000-0005-0000-0000-000004A90000}"/>
    <cellStyle name="40% - Accent6 7" xfId="23158" hidden="1" xr:uid="{00000000-0005-0000-0000-000005A90000}"/>
    <cellStyle name="40% - Accent6 7" xfId="22944" hidden="1" xr:uid="{00000000-0005-0000-0000-000006A90000}"/>
    <cellStyle name="40% - Accent6 7" xfId="23904" hidden="1" xr:uid="{00000000-0005-0000-0000-000007A90000}"/>
    <cellStyle name="40% - Accent6 7" xfId="23982" hidden="1" xr:uid="{00000000-0005-0000-0000-000008A90000}"/>
    <cellStyle name="40% - Accent6 7" xfId="23164" hidden="1" xr:uid="{00000000-0005-0000-0000-000009A90000}"/>
    <cellStyle name="40% - Accent6 7" xfId="24065" hidden="1" xr:uid="{00000000-0005-0000-0000-00000AA90000}"/>
    <cellStyle name="40% - Accent6 7" xfId="23123" hidden="1" xr:uid="{00000000-0005-0000-0000-00000BA90000}"/>
    <cellStyle name="40% - Accent6 7" xfId="23213" hidden="1" xr:uid="{00000000-0005-0000-0000-00000CA90000}"/>
    <cellStyle name="40% - Accent6 7" xfId="24436" hidden="1" xr:uid="{00000000-0005-0000-0000-00000DA90000}"/>
    <cellStyle name="40% - Accent6 7" xfId="24514" hidden="1" xr:uid="{00000000-0005-0000-0000-00000EA90000}"/>
    <cellStyle name="40% - Accent6 7" xfId="23685" hidden="1" xr:uid="{00000000-0005-0000-0000-00000FA90000}"/>
    <cellStyle name="40% - Accent6 7" xfId="24773" hidden="1" xr:uid="{00000000-0005-0000-0000-000010A90000}"/>
    <cellStyle name="40% - Accent6 7" xfId="24851" hidden="1" xr:uid="{00000000-0005-0000-0000-000011A90000}"/>
    <cellStyle name="40% - Accent6 7" xfId="24254" hidden="1" xr:uid="{00000000-0005-0000-0000-000012A90000}"/>
    <cellStyle name="40% - Accent6 7" xfId="25110" hidden="1" xr:uid="{00000000-0005-0000-0000-000013A90000}"/>
    <cellStyle name="40% - Accent6 7" xfId="25217" hidden="1" xr:uid="{00000000-0005-0000-0000-000014A90000}"/>
    <cellStyle name="40% - Accent6 7" xfId="25299" hidden="1" xr:uid="{00000000-0005-0000-0000-000015A90000}"/>
    <cellStyle name="40% - Accent6 7" xfId="25379" hidden="1" xr:uid="{00000000-0005-0000-0000-000016A90000}"/>
    <cellStyle name="40% - Accent6 7" xfId="25601" hidden="1" xr:uid="{00000000-0005-0000-0000-000017A90000}"/>
    <cellStyle name="40% - Accent6 7" xfId="26992" hidden="1" xr:uid="{00000000-0005-0000-0000-000018A90000}"/>
    <cellStyle name="40% - Accent6 7" xfId="27123" hidden="1" xr:uid="{00000000-0005-0000-0000-000019A90000}"/>
    <cellStyle name="40% - Accent6 7" xfId="27272" hidden="1" xr:uid="{00000000-0005-0000-0000-00001AA90000}"/>
    <cellStyle name="40% - Accent6 7" xfId="26438" hidden="1" xr:uid="{00000000-0005-0000-0000-00001BA90000}"/>
    <cellStyle name="40% - Accent6 7" xfId="27507" hidden="1" xr:uid="{00000000-0005-0000-0000-00001CA90000}"/>
    <cellStyle name="40% - Accent6 7" xfId="26861" hidden="1" xr:uid="{00000000-0005-0000-0000-00001DA90000}"/>
    <cellStyle name="40% - Accent6 7" xfId="26419" hidden="1" xr:uid="{00000000-0005-0000-0000-00001EA90000}"/>
    <cellStyle name="40% - Accent6 7" xfId="28689" hidden="1" xr:uid="{00000000-0005-0000-0000-00001FA90000}"/>
    <cellStyle name="40% - Accent6 7" xfId="28827" hidden="1" xr:uid="{00000000-0005-0000-0000-000020A90000}"/>
    <cellStyle name="40% - Accent6 7" xfId="26868" hidden="1" xr:uid="{00000000-0005-0000-0000-000021A90000}"/>
    <cellStyle name="40% - Accent6 7" xfId="29020" hidden="1" xr:uid="{00000000-0005-0000-0000-000022A90000}"/>
    <cellStyle name="40% - Accent6 7" xfId="26815" hidden="1" xr:uid="{00000000-0005-0000-0000-000023A90000}"/>
    <cellStyle name="40% - Accent6 7" xfId="26925" hidden="1" xr:uid="{00000000-0005-0000-0000-000024A90000}"/>
    <cellStyle name="40% - Accent6 7" xfId="30161" hidden="1" xr:uid="{00000000-0005-0000-0000-000025A90000}"/>
    <cellStyle name="40% - Accent6 7" xfId="30330" hidden="1" xr:uid="{00000000-0005-0000-0000-000026A90000}"/>
    <cellStyle name="40% - Accent6 7" xfId="28119" hidden="1" xr:uid="{00000000-0005-0000-0000-000027A90000}"/>
    <cellStyle name="40% - Accent6 7" xfId="31185" hidden="1" xr:uid="{00000000-0005-0000-0000-000028A90000}"/>
    <cellStyle name="40% - Accent6 7" xfId="31348" hidden="1" xr:uid="{00000000-0005-0000-0000-000029A90000}"/>
    <cellStyle name="40% - Accent6 7" xfId="29788" hidden="1" xr:uid="{00000000-0005-0000-0000-00002AA90000}"/>
    <cellStyle name="40% - Accent6 7" xfId="32176" hidden="1" xr:uid="{00000000-0005-0000-0000-00002BA90000}"/>
    <cellStyle name="40% - Accent6 7" xfId="32873" hidden="1" xr:uid="{00000000-0005-0000-0000-00002CA90000}"/>
    <cellStyle name="40% - Accent6 7" xfId="32951" hidden="1" xr:uid="{00000000-0005-0000-0000-00002DA90000}"/>
    <cellStyle name="40% - Accent6 7" xfId="33029" hidden="1" xr:uid="{00000000-0005-0000-0000-00002EA90000}"/>
    <cellStyle name="40% - Accent6 7" xfId="33107" hidden="1" xr:uid="{00000000-0005-0000-0000-00002FA90000}"/>
    <cellStyle name="40% - Accent6 7" xfId="33689" hidden="1" xr:uid="{00000000-0005-0000-0000-000030A90000}"/>
    <cellStyle name="40% - Accent6 7" xfId="33768" hidden="1" xr:uid="{00000000-0005-0000-0000-000031A90000}"/>
    <cellStyle name="40% - Accent6 7" xfId="33847" hidden="1" xr:uid="{00000000-0005-0000-0000-000032A90000}"/>
    <cellStyle name="40% - Accent6 7" xfId="33419" hidden="1" xr:uid="{00000000-0005-0000-0000-000033A90000}"/>
    <cellStyle name="40% - Accent6 7" xfId="33936" hidden="1" xr:uid="{00000000-0005-0000-0000-000034A90000}"/>
    <cellStyle name="40% - Accent6 7" xfId="33617" hidden="1" xr:uid="{00000000-0005-0000-0000-000035A90000}"/>
    <cellStyle name="40% - Accent6 7" xfId="33403" hidden="1" xr:uid="{00000000-0005-0000-0000-000036A90000}"/>
    <cellStyle name="40% - Accent6 7" xfId="34363" hidden="1" xr:uid="{00000000-0005-0000-0000-000037A90000}"/>
    <cellStyle name="40% - Accent6 7" xfId="34441" hidden="1" xr:uid="{00000000-0005-0000-0000-000038A90000}"/>
    <cellStyle name="40% - Accent6 7" xfId="33623" hidden="1" xr:uid="{00000000-0005-0000-0000-000039A90000}"/>
    <cellStyle name="40% - Accent6 7" xfId="34524" hidden="1" xr:uid="{00000000-0005-0000-0000-00003AA90000}"/>
    <cellStyle name="40% - Accent6 7" xfId="33582" hidden="1" xr:uid="{00000000-0005-0000-0000-00003BA90000}"/>
    <cellStyle name="40% - Accent6 7" xfId="33672" hidden="1" xr:uid="{00000000-0005-0000-0000-00003CA90000}"/>
    <cellStyle name="40% - Accent6 7" xfId="34895" hidden="1" xr:uid="{00000000-0005-0000-0000-00003DA90000}"/>
    <cellStyle name="40% - Accent6 7" xfId="34973" hidden="1" xr:uid="{00000000-0005-0000-0000-00003EA90000}"/>
    <cellStyle name="40% - Accent6 7" xfId="34144" hidden="1" xr:uid="{00000000-0005-0000-0000-00003FA90000}"/>
    <cellStyle name="40% - Accent6 7" xfId="35232" hidden="1" xr:uid="{00000000-0005-0000-0000-000040A90000}"/>
    <cellStyle name="40% - Accent6 7" xfId="35310" hidden="1" xr:uid="{00000000-0005-0000-0000-000041A90000}"/>
    <cellStyle name="40% - Accent6 7" xfId="34713" hidden="1" xr:uid="{00000000-0005-0000-0000-000042A90000}"/>
    <cellStyle name="40% - Accent6 7" xfId="35569" hidden="1" xr:uid="{00000000-0005-0000-0000-000043A90000}"/>
    <cellStyle name="40% - Accent6 7" xfId="35665" hidden="1" xr:uid="{00000000-0005-0000-0000-000044A90000}"/>
    <cellStyle name="40% - Accent6 7" xfId="35743" hidden="1" xr:uid="{00000000-0005-0000-0000-000045A90000}"/>
    <cellStyle name="40% - Accent6 7" xfId="35821" hidden="1" xr:uid="{00000000-0005-0000-0000-000046A90000}"/>
    <cellStyle name="40% - Accent6 7" xfId="35899" hidden="1" xr:uid="{00000000-0005-0000-0000-000047A90000}"/>
    <cellStyle name="40% - Accent6 7" xfId="36481" hidden="1" xr:uid="{00000000-0005-0000-0000-000048A90000}"/>
    <cellStyle name="40% - Accent6 7" xfId="36560" hidden="1" xr:uid="{00000000-0005-0000-0000-000049A90000}"/>
    <cellStyle name="40% - Accent6 7" xfId="36639" hidden="1" xr:uid="{00000000-0005-0000-0000-00004AA90000}"/>
    <cellStyle name="40% - Accent6 7" xfId="36211" hidden="1" xr:uid="{00000000-0005-0000-0000-00004BA90000}"/>
    <cellStyle name="40% - Accent6 7" xfId="36728" hidden="1" xr:uid="{00000000-0005-0000-0000-00004CA90000}"/>
    <cellStyle name="40% - Accent6 7" xfId="36409" hidden="1" xr:uid="{00000000-0005-0000-0000-00004DA90000}"/>
    <cellStyle name="40% - Accent6 7" xfId="36195" hidden="1" xr:uid="{00000000-0005-0000-0000-00004EA90000}"/>
    <cellStyle name="40% - Accent6 7" xfId="37155" hidden="1" xr:uid="{00000000-0005-0000-0000-00004FA90000}"/>
    <cellStyle name="40% - Accent6 7" xfId="37233" hidden="1" xr:uid="{00000000-0005-0000-0000-000050A90000}"/>
    <cellStyle name="40% - Accent6 7" xfId="36415" hidden="1" xr:uid="{00000000-0005-0000-0000-000051A90000}"/>
    <cellStyle name="40% - Accent6 7" xfId="37316" hidden="1" xr:uid="{00000000-0005-0000-0000-000052A90000}"/>
    <cellStyle name="40% - Accent6 7" xfId="36374" hidden="1" xr:uid="{00000000-0005-0000-0000-000053A90000}"/>
    <cellStyle name="40% - Accent6 7" xfId="36464" hidden="1" xr:uid="{00000000-0005-0000-0000-000054A90000}"/>
    <cellStyle name="40% - Accent6 7" xfId="37687" hidden="1" xr:uid="{00000000-0005-0000-0000-000055A90000}"/>
    <cellStyle name="40% - Accent6 7" xfId="37765" hidden="1" xr:uid="{00000000-0005-0000-0000-000056A90000}"/>
    <cellStyle name="40% - Accent6 7" xfId="36936" hidden="1" xr:uid="{00000000-0005-0000-0000-000057A90000}"/>
    <cellStyle name="40% - Accent6 7" xfId="38024" hidden="1" xr:uid="{00000000-0005-0000-0000-000058A90000}"/>
    <cellStyle name="40% - Accent6 7" xfId="38102" hidden="1" xr:uid="{00000000-0005-0000-0000-000059A90000}"/>
    <cellStyle name="40% - Accent6 7" xfId="37505" hidden="1" xr:uid="{00000000-0005-0000-0000-00005AA90000}"/>
    <cellStyle name="40% - Accent6 7" xfId="38361" hidden="1" xr:uid="{00000000-0005-0000-0000-00005BA90000}"/>
    <cellStyle name="40% - Accent6 7" xfId="32730" hidden="1" xr:uid="{00000000-0005-0000-0000-00005CA90000}"/>
    <cellStyle name="40% - Accent6 7" xfId="32652" hidden="1" xr:uid="{00000000-0005-0000-0000-00005DA90000}"/>
    <cellStyle name="40% - Accent6 7" xfId="32573" hidden="1" xr:uid="{00000000-0005-0000-0000-00005EA90000}"/>
    <cellStyle name="40% - Accent6 7" xfId="32490" hidden="1" xr:uid="{00000000-0005-0000-0000-00005FA90000}"/>
    <cellStyle name="40% - Accent6 7" xfId="30727" hidden="1" xr:uid="{00000000-0005-0000-0000-000060A90000}"/>
    <cellStyle name="40% - Accent6 7" xfId="30633" hidden="1" xr:uid="{00000000-0005-0000-0000-000061A90000}"/>
    <cellStyle name="40% - Accent6 7" xfId="30545" hidden="1" xr:uid="{00000000-0005-0000-0000-000062A90000}"/>
    <cellStyle name="40% - Accent6 7" xfId="31626" hidden="1" xr:uid="{00000000-0005-0000-0000-000063A90000}"/>
    <cellStyle name="40% - Accent6 7" xfId="30436" hidden="1" xr:uid="{00000000-0005-0000-0000-000064A90000}"/>
    <cellStyle name="40% - Accent6 7" xfId="30940" hidden="1" xr:uid="{00000000-0005-0000-0000-000065A90000}"/>
    <cellStyle name="40% - Accent6 7" xfId="31660" hidden="1" xr:uid="{00000000-0005-0000-0000-000066A90000}"/>
    <cellStyle name="40% - Accent6 7" xfId="28938" hidden="1" xr:uid="{00000000-0005-0000-0000-000067A90000}"/>
    <cellStyle name="40% - Accent6 7" xfId="28728" hidden="1" xr:uid="{00000000-0005-0000-0000-000068A90000}"/>
    <cellStyle name="40% - Accent6 7" xfId="30931" hidden="1" xr:uid="{00000000-0005-0000-0000-000069A90000}"/>
    <cellStyle name="40% - Accent6 7" xfId="28543" hidden="1" xr:uid="{00000000-0005-0000-0000-00006AA90000}"/>
    <cellStyle name="40% - Accent6 7" xfId="31008" hidden="1" xr:uid="{00000000-0005-0000-0000-00006BA90000}"/>
    <cellStyle name="40% - Accent6 7" xfId="30865" hidden="1" xr:uid="{00000000-0005-0000-0000-00006CA90000}"/>
    <cellStyle name="40% - Accent6 7" xfId="27249" hidden="1" xr:uid="{00000000-0005-0000-0000-00006DA90000}"/>
    <cellStyle name="40% - Accent6 7" xfId="27040" hidden="1" xr:uid="{00000000-0005-0000-0000-00006EA90000}"/>
    <cellStyle name="40% - Accent6 7" xfId="29590" hidden="1" xr:uid="{00000000-0005-0000-0000-00006FA90000}"/>
    <cellStyle name="40% - Accent6 7" xfId="26189" hidden="1" xr:uid="{00000000-0005-0000-0000-000070A90000}"/>
    <cellStyle name="40% - Accent6 7" xfId="26055" hidden="1" xr:uid="{00000000-0005-0000-0000-000071A90000}"/>
    <cellStyle name="40% - Accent6 7" xfId="27803" hidden="1" xr:uid="{00000000-0005-0000-0000-000072A90000}"/>
    <cellStyle name="40% - Accent6 7" xfId="38507" hidden="1" xr:uid="{00000000-0005-0000-0000-000073A90000}"/>
    <cellStyle name="40% - Accent6 7" xfId="39028" hidden="1" xr:uid="{00000000-0005-0000-0000-000074A90000}"/>
    <cellStyle name="40% - Accent6 7" xfId="39106" hidden="1" xr:uid="{00000000-0005-0000-0000-000075A90000}"/>
    <cellStyle name="40% - Accent6 7" xfId="39184" hidden="1" xr:uid="{00000000-0005-0000-0000-000076A90000}"/>
    <cellStyle name="40% - Accent6 7" xfId="39262" hidden="1" xr:uid="{00000000-0005-0000-0000-000077A90000}"/>
    <cellStyle name="40% - Accent6 7" xfId="39844" hidden="1" xr:uid="{00000000-0005-0000-0000-000078A90000}"/>
    <cellStyle name="40% - Accent6 7" xfId="39923" hidden="1" xr:uid="{00000000-0005-0000-0000-000079A90000}"/>
    <cellStyle name="40% - Accent6 7" xfId="40002" hidden="1" xr:uid="{00000000-0005-0000-0000-00007AA90000}"/>
    <cellStyle name="40% - Accent6 7" xfId="39574" hidden="1" xr:uid="{00000000-0005-0000-0000-00007BA90000}"/>
    <cellStyle name="40% - Accent6 7" xfId="40091" hidden="1" xr:uid="{00000000-0005-0000-0000-00007CA90000}"/>
    <cellStyle name="40% - Accent6 7" xfId="39772" hidden="1" xr:uid="{00000000-0005-0000-0000-00007DA90000}"/>
    <cellStyle name="40% - Accent6 7" xfId="39558" hidden="1" xr:uid="{00000000-0005-0000-0000-00007EA90000}"/>
    <cellStyle name="40% - Accent6 7" xfId="40518" hidden="1" xr:uid="{00000000-0005-0000-0000-00007FA90000}"/>
    <cellStyle name="40% - Accent6 7" xfId="40596" hidden="1" xr:uid="{00000000-0005-0000-0000-000080A90000}"/>
    <cellStyle name="40% - Accent6 7" xfId="39778" hidden="1" xr:uid="{00000000-0005-0000-0000-000081A90000}"/>
    <cellStyle name="40% - Accent6 7" xfId="40679" hidden="1" xr:uid="{00000000-0005-0000-0000-000082A90000}"/>
    <cellStyle name="40% - Accent6 7" xfId="39737" hidden="1" xr:uid="{00000000-0005-0000-0000-000083A90000}"/>
    <cellStyle name="40% - Accent6 7" xfId="39827" hidden="1" xr:uid="{00000000-0005-0000-0000-000084A90000}"/>
    <cellStyle name="40% - Accent6 7" xfId="41050" hidden="1" xr:uid="{00000000-0005-0000-0000-000085A90000}"/>
    <cellStyle name="40% - Accent6 7" xfId="41128" hidden="1" xr:uid="{00000000-0005-0000-0000-000086A90000}"/>
    <cellStyle name="40% - Accent6 7" xfId="40299" hidden="1" xr:uid="{00000000-0005-0000-0000-000087A90000}"/>
    <cellStyle name="40% - Accent6 7" xfId="41387" hidden="1" xr:uid="{00000000-0005-0000-0000-000088A90000}"/>
    <cellStyle name="40% - Accent6 7" xfId="41465" hidden="1" xr:uid="{00000000-0005-0000-0000-000089A90000}"/>
    <cellStyle name="40% - Accent6 7" xfId="40868" hidden="1" xr:uid="{00000000-0005-0000-0000-00008AA90000}"/>
    <cellStyle name="40% - Accent6 7" xfId="41724" hidden="1" xr:uid="{00000000-0005-0000-0000-00008BA90000}"/>
    <cellStyle name="40% - Accent6 7" xfId="41820" hidden="1" xr:uid="{00000000-0005-0000-0000-00008CA90000}"/>
    <cellStyle name="40% - Accent6 7" xfId="41898" hidden="1" xr:uid="{00000000-0005-0000-0000-00008DA90000}"/>
    <cellStyle name="40% - Accent6 7" xfId="41976" hidden="1" xr:uid="{00000000-0005-0000-0000-00008EA90000}"/>
    <cellStyle name="40% - Accent6 7" xfId="42054" hidden="1" xr:uid="{00000000-0005-0000-0000-00008FA90000}"/>
    <cellStyle name="40% - Accent6 7" xfId="42636" hidden="1" xr:uid="{00000000-0005-0000-0000-000090A90000}"/>
    <cellStyle name="40% - Accent6 7" xfId="42715" hidden="1" xr:uid="{00000000-0005-0000-0000-000091A90000}"/>
    <cellStyle name="40% - Accent6 7" xfId="42794" hidden="1" xr:uid="{00000000-0005-0000-0000-000092A90000}"/>
    <cellStyle name="40% - Accent6 7" xfId="42366" hidden="1" xr:uid="{00000000-0005-0000-0000-000093A90000}"/>
    <cellStyle name="40% - Accent6 7" xfId="42883" hidden="1" xr:uid="{00000000-0005-0000-0000-000094A90000}"/>
    <cellStyle name="40% - Accent6 7" xfId="42564" hidden="1" xr:uid="{00000000-0005-0000-0000-000095A90000}"/>
    <cellStyle name="40% - Accent6 7" xfId="42350" hidden="1" xr:uid="{00000000-0005-0000-0000-000096A90000}"/>
    <cellStyle name="40% - Accent6 7" xfId="43310" hidden="1" xr:uid="{00000000-0005-0000-0000-000097A90000}"/>
    <cellStyle name="40% - Accent6 7" xfId="43388" hidden="1" xr:uid="{00000000-0005-0000-0000-000098A90000}"/>
    <cellStyle name="40% - Accent6 7" xfId="42570" hidden="1" xr:uid="{00000000-0005-0000-0000-000099A90000}"/>
    <cellStyle name="40% - Accent6 7" xfId="43471" hidden="1" xr:uid="{00000000-0005-0000-0000-00009AA90000}"/>
    <cellStyle name="40% - Accent6 7" xfId="42529" hidden="1" xr:uid="{00000000-0005-0000-0000-00009BA90000}"/>
    <cellStyle name="40% - Accent6 7" xfId="42619" hidden="1" xr:uid="{00000000-0005-0000-0000-00009CA90000}"/>
    <cellStyle name="40% - Accent6 7" xfId="43842" hidden="1" xr:uid="{00000000-0005-0000-0000-00009DA90000}"/>
    <cellStyle name="40% - Accent6 7" xfId="43920" hidden="1" xr:uid="{00000000-0005-0000-0000-00009EA90000}"/>
    <cellStyle name="40% - Accent6 7" xfId="43091" hidden="1" xr:uid="{00000000-0005-0000-0000-00009FA90000}"/>
    <cellStyle name="40% - Accent6 7" xfId="44179" hidden="1" xr:uid="{00000000-0005-0000-0000-0000A0A90000}"/>
    <cellStyle name="40% - Accent6 7" xfId="44257" hidden="1" xr:uid="{00000000-0005-0000-0000-0000A1A90000}"/>
    <cellStyle name="40% - Accent6 7" xfId="43660" hidden="1" xr:uid="{00000000-0005-0000-0000-0000A2A90000}"/>
    <cellStyle name="40% - Accent6 7" xfId="44516" hidden="1" xr:uid="{00000000-0005-0000-0000-0000A3A90000}"/>
    <cellStyle name="40% - Accent6 7" xfId="38990" hidden="1" xr:uid="{00000000-0005-0000-0000-0000A4A90000}"/>
    <cellStyle name="40% - Accent6 7" xfId="38912" hidden="1" xr:uid="{00000000-0005-0000-0000-0000A5A90000}"/>
    <cellStyle name="40% - Accent6 7" xfId="38833" hidden="1" xr:uid="{00000000-0005-0000-0000-0000A6A90000}"/>
    <cellStyle name="40% - Accent6 7" xfId="38750" hidden="1" xr:uid="{00000000-0005-0000-0000-0000A7A90000}"/>
    <cellStyle name="40% - Accent6 7" xfId="31604" hidden="1" xr:uid="{00000000-0005-0000-0000-0000A8A90000}"/>
    <cellStyle name="40% - Accent6 7" xfId="31469" hidden="1" xr:uid="{00000000-0005-0000-0000-0000A9A90000}"/>
    <cellStyle name="40% - Accent6 7" xfId="31200" hidden="1" xr:uid="{00000000-0005-0000-0000-0000AAA90000}"/>
    <cellStyle name="40% - Accent6 7" xfId="32277" hidden="1" xr:uid="{00000000-0005-0000-0000-0000ABA90000}"/>
    <cellStyle name="40% - Accent6 7" xfId="30962" hidden="1" xr:uid="{00000000-0005-0000-0000-0000ACA90000}"/>
    <cellStyle name="40% - Accent6 7" xfId="31732" hidden="1" xr:uid="{00000000-0005-0000-0000-0000ADA90000}"/>
    <cellStyle name="40% - Accent6 7" xfId="32299" hidden="1" xr:uid="{00000000-0005-0000-0000-0000AEA90000}"/>
    <cellStyle name="40% - Accent6 7" xfId="29263" hidden="1" xr:uid="{00000000-0005-0000-0000-0000AFA90000}"/>
    <cellStyle name="40% - Accent6 7" xfId="29176" hidden="1" xr:uid="{00000000-0005-0000-0000-0000B0A90000}"/>
    <cellStyle name="40% - Accent6 7" xfId="31723" hidden="1" xr:uid="{00000000-0005-0000-0000-0000B1A90000}"/>
    <cellStyle name="40% - Accent6 7" xfId="29058" hidden="1" xr:uid="{00000000-0005-0000-0000-0000B2A90000}"/>
    <cellStyle name="40% - Accent6 7" xfId="31869" hidden="1" xr:uid="{00000000-0005-0000-0000-0000B3A90000}"/>
    <cellStyle name="40% - Accent6 7" xfId="31646" hidden="1" xr:uid="{00000000-0005-0000-0000-0000B4A90000}"/>
    <cellStyle name="40% - Accent6 7" xfId="27572" hidden="1" xr:uid="{00000000-0005-0000-0000-0000B5A90000}"/>
    <cellStyle name="40% - Accent6 7" xfId="27453" hidden="1" xr:uid="{00000000-0005-0000-0000-0000B6A90000}"/>
    <cellStyle name="40% - Accent6 7" xfId="30012" hidden="1" xr:uid="{00000000-0005-0000-0000-0000B7A90000}"/>
    <cellStyle name="40% - Accent6 7" xfId="26326" hidden="1" xr:uid="{00000000-0005-0000-0000-0000B8A90000}"/>
    <cellStyle name="40% - Accent6 7" xfId="26172" hidden="1" xr:uid="{00000000-0005-0000-0000-0000B9A90000}"/>
    <cellStyle name="40% - Accent6 7" xfId="28038" hidden="1" xr:uid="{00000000-0005-0000-0000-0000BAA90000}"/>
    <cellStyle name="40% - Accent6 7" xfId="44654" hidden="1" xr:uid="{00000000-0005-0000-0000-0000BBA90000}"/>
    <cellStyle name="40% - Accent6 7" xfId="44750" hidden="1" xr:uid="{00000000-0005-0000-0000-0000BCA90000}"/>
    <cellStyle name="40% - Accent6 7" xfId="44828" hidden="1" xr:uid="{00000000-0005-0000-0000-0000BDA90000}"/>
    <cellStyle name="40% - Accent6 7" xfId="44906" hidden="1" xr:uid="{00000000-0005-0000-0000-0000BEA90000}"/>
    <cellStyle name="40% - Accent6 7" xfId="44984" hidden="1" xr:uid="{00000000-0005-0000-0000-0000BFA90000}"/>
    <cellStyle name="40% - Accent6 7" xfId="45566" hidden="1" xr:uid="{00000000-0005-0000-0000-0000C0A90000}"/>
    <cellStyle name="40% - Accent6 7" xfId="45645" hidden="1" xr:uid="{00000000-0005-0000-0000-0000C1A90000}"/>
    <cellStyle name="40% - Accent6 7" xfId="45724" hidden="1" xr:uid="{00000000-0005-0000-0000-0000C2A90000}"/>
    <cellStyle name="40% - Accent6 7" xfId="45296" hidden="1" xr:uid="{00000000-0005-0000-0000-0000C3A90000}"/>
    <cellStyle name="40% - Accent6 7" xfId="45813" hidden="1" xr:uid="{00000000-0005-0000-0000-0000C4A90000}"/>
    <cellStyle name="40% - Accent6 7" xfId="45494" hidden="1" xr:uid="{00000000-0005-0000-0000-0000C5A90000}"/>
    <cellStyle name="40% - Accent6 7" xfId="45280" hidden="1" xr:uid="{00000000-0005-0000-0000-0000C6A90000}"/>
    <cellStyle name="40% - Accent6 7" xfId="46240" hidden="1" xr:uid="{00000000-0005-0000-0000-0000C7A90000}"/>
    <cellStyle name="40% - Accent6 7" xfId="46318" hidden="1" xr:uid="{00000000-0005-0000-0000-0000C8A90000}"/>
    <cellStyle name="40% - Accent6 7" xfId="45500" hidden="1" xr:uid="{00000000-0005-0000-0000-0000C9A90000}"/>
    <cellStyle name="40% - Accent6 7" xfId="46401" hidden="1" xr:uid="{00000000-0005-0000-0000-0000CAA90000}"/>
    <cellStyle name="40% - Accent6 7" xfId="45459" hidden="1" xr:uid="{00000000-0005-0000-0000-0000CBA90000}"/>
    <cellStyle name="40% - Accent6 7" xfId="45549" hidden="1" xr:uid="{00000000-0005-0000-0000-0000CCA90000}"/>
    <cellStyle name="40% - Accent6 7" xfId="46772" hidden="1" xr:uid="{00000000-0005-0000-0000-0000CDA90000}"/>
    <cellStyle name="40% - Accent6 7" xfId="46850" hidden="1" xr:uid="{00000000-0005-0000-0000-0000CEA90000}"/>
    <cellStyle name="40% - Accent6 7" xfId="46021" hidden="1" xr:uid="{00000000-0005-0000-0000-0000CFA90000}"/>
    <cellStyle name="40% - Accent6 7" xfId="47109" hidden="1" xr:uid="{00000000-0005-0000-0000-0000D0A90000}"/>
    <cellStyle name="40% - Accent6 7" xfId="47187" hidden="1" xr:uid="{00000000-0005-0000-0000-0000D1A90000}"/>
    <cellStyle name="40% - Accent6 7" xfId="46590" hidden="1" xr:uid="{00000000-0005-0000-0000-0000D2A90000}"/>
    <cellStyle name="40% - Accent6 7" xfId="47446" hidden="1" xr:uid="{00000000-0005-0000-0000-0000D3A90000}"/>
    <cellStyle name="40% - Accent6 7" xfId="47542" hidden="1" xr:uid="{00000000-0005-0000-0000-0000D4A90000}"/>
    <cellStyle name="40% - Accent6 7" xfId="47620" hidden="1" xr:uid="{00000000-0005-0000-0000-0000D5A90000}"/>
    <cellStyle name="40% - Accent6 7" xfId="47698" hidden="1" xr:uid="{00000000-0005-0000-0000-0000D6A90000}"/>
    <cellStyle name="40% - Accent6 7" xfId="47776" hidden="1" xr:uid="{00000000-0005-0000-0000-0000D7A90000}"/>
    <cellStyle name="40% - Accent6 7" xfId="48358" hidden="1" xr:uid="{00000000-0005-0000-0000-0000D8A90000}"/>
    <cellStyle name="40% - Accent6 7" xfId="48437" hidden="1" xr:uid="{00000000-0005-0000-0000-0000D9A90000}"/>
    <cellStyle name="40% - Accent6 7" xfId="48516" hidden="1" xr:uid="{00000000-0005-0000-0000-0000DAA90000}"/>
    <cellStyle name="40% - Accent6 7" xfId="48088" hidden="1" xr:uid="{00000000-0005-0000-0000-0000DBA90000}"/>
    <cellStyle name="40% - Accent6 7" xfId="48605" hidden="1" xr:uid="{00000000-0005-0000-0000-0000DCA90000}"/>
    <cellStyle name="40% - Accent6 7" xfId="48286" hidden="1" xr:uid="{00000000-0005-0000-0000-0000DDA90000}"/>
    <cellStyle name="40% - Accent6 7" xfId="48072" hidden="1" xr:uid="{00000000-0005-0000-0000-0000DEA90000}"/>
    <cellStyle name="40% - Accent6 7" xfId="49032" hidden="1" xr:uid="{00000000-0005-0000-0000-0000DFA90000}"/>
    <cellStyle name="40% - Accent6 7" xfId="49110" hidden="1" xr:uid="{00000000-0005-0000-0000-0000E0A90000}"/>
    <cellStyle name="40% - Accent6 7" xfId="48292" hidden="1" xr:uid="{00000000-0005-0000-0000-0000E1A90000}"/>
    <cellStyle name="40% - Accent6 7" xfId="49193" hidden="1" xr:uid="{00000000-0005-0000-0000-0000E2A90000}"/>
    <cellStyle name="40% - Accent6 7" xfId="48251" hidden="1" xr:uid="{00000000-0005-0000-0000-0000E3A90000}"/>
    <cellStyle name="40% - Accent6 7" xfId="48341" hidden="1" xr:uid="{00000000-0005-0000-0000-0000E4A90000}"/>
    <cellStyle name="40% - Accent6 7" xfId="49564" hidden="1" xr:uid="{00000000-0005-0000-0000-0000E5A90000}"/>
    <cellStyle name="40% - Accent6 7" xfId="49642" hidden="1" xr:uid="{00000000-0005-0000-0000-0000E6A90000}"/>
    <cellStyle name="40% - Accent6 7" xfId="48813" hidden="1" xr:uid="{00000000-0005-0000-0000-0000E7A90000}"/>
    <cellStyle name="40% - Accent6 7" xfId="49901" hidden="1" xr:uid="{00000000-0005-0000-0000-0000E8A90000}"/>
    <cellStyle name="40% - Accent6 7" xfId="49979" hidden="1" xr:uid="{00000000-0005-0000-0000-0000E9A90000}"/>
    <cellStyle name="40% - Accent6 7" xfId="49382" hidden="1" xr:uid="{00000000-0005-0000-0000-0000EAA90000}"/>
    <cellStyle name="40% - Accent6 7" xfId="50238" hidden="1" xr:uid="{00000000-0005-0000-0000-0000EBA90000}"/>
    <cellStyle name="40% - Accent6 8" xfId="104" hidden="1" xr:uid="{00000000-0005-0000-0000-0000ECA90000}"/>
    <cellStyle name="40% - Accent6 8" xfId="74" hidden="1" xr:uid="{00000000-0005-0000-0000-0000EDA90000}"/>
    <cellStyle name="40% - Accent6 8" xfId="237" hidden="1" xr:uid="{00000000-0005-0000-0000-0000EEA90000}"/>
    <cellStyle name="40% - Accent6 8" xfId="396" hidden="1" xr:uid="{00000000-0005-0000-0000-0000EFA90000}"/>
    <cellStyle name="40% - Accent6 8" xfId="1798" hidden="1" xr:uid="{00000000-0005-0000-0000-0000F0A90000}"/>
    <cellStyle name="40% - Accent6 8" xfId="1960" hidden="1" xr:uid="{00000000-0005-0000-0000-0000F1A90000}"/>
    <cellStyle name="40% - Accent6 8" xfId="2113" hidden="1" xr:uid="{00000000-0005-0000-0000-0000F2A90000}"/>
    <cellStyle name="40% - Accent6 8" xfId="1723" hidden="1" xr:uid="{00000000-0005-0000-0000-0000F3A90000}"/>
    <cellStyle name="40% - Accent6 8" xfId="2949" hidden="1" xr:uid="{00000000-0005-0000-0000-0000F4A90000}"/>
    <cellStyle name="40% - Accent6 8" xfId="1770" hidden="1" xr:uid="{00000000-0005-0000-0000-0000F5A90000}"/>
    <cellStyle name="40% - Accent6 8" xfId="3359" hidden="1" xr:uid="{00000000-0005-0000-0000-0000F6A90000}"/>
    <cellStyle name="40% - Accent6 8" xfId="3522" hidden="1" xr:uid="{00000000-0005-0000-0000-0000F7A90000}"/>
    <cellStyle name="40% - Accent6 8" xfId="3659" hidden="1" xr:uid="{00000000-0005-0000-0000-0000F8A90000}"/>
    <cellStyle name="40% - Accent6 8" xfId="3130" hidden="1" xr:uid="{00000000-0005-0000-0000-0000F9A90000}"/>
    <cellStyle name="40% - Accent6 8" xfId="4588" hidden="1" xr:uid="{00000000-0005-0000-0000-0000FAA90000}"/>
    <cellStyle name="40% - Accent6 8" xfId="1356" hidden="1" xr:uid="{00000000-0005-0000-0000-0000FBA90000}"/>
    <cellStyle name="40% - Accent6 8" xfId="4899" hidden="1" xr:uid="{00000000-0005-0000-0000-0000FCA90000}"/>
    <cellStyle name="40% - Accent6 8" xfId="5013" hidden="1" xr:uid="{00000000-0005-0000-0000-0000FDA90000}"/>
    <cellStyle name="40% - Accent6 8" xfId="5117" hidden="1" xr:uid="{00000000-0005-0000-0000-0000FEA90000}"/>
    <cellStyle name="40% - Accent6 8" xfId="5746" hidden="1" xr:uid="{00000000-0005-0000-0000-0000FFA90000}"/>
    <cellStyle name="40% - Accent6 8" xfId="6027" hidden="1" xr:uid="{00000000-0005-0000-0000-000000AA0000}"/>
    <cellStyle name="40% - Accent6 8" xfId="6175" hidden="1" xr:uid="{00000000-0005-0000-0000-000001AA0000}"/>
    <cellStyle name="40% - Accent6 8" xfId="6750" hidden="1" xr:uid="{00000000-0005-0000-0000-000002AA0000}"/>
    <cellStyle name="40% - Accent6 8" xfId="7025" hidden="1" xr:uid="{00000000-0005-0000-0000-000003AA0000}"/>
    <cellStyle name="40% - Accent6 8" xfId="7760" hidden="1" xr:uid="{00000000-0005-0000-0000-000004AA0000}"/>
    <cellStyle name="40% - Accent6 8" xfId="7730" hidden="1" xr:uid="{00000000-0005-0000-0000-000005AA0000}"/>
    <cellStyle name="40% - Accent6 8" xfId="7889" hidden="1" xr:uid="{00000000-0005-0000-0000-000006AA0000}"/>
    <cellStyle name="40% - Accent6 8" xfId="7967" hidden="1" xr:uid="{00000000-0005-0000-0000-000007AA0000}"/>
    <cellStyle name="40% - Accent6 8" xfId="8545" hidden="1" xr:uid="{00000000-0005-0000-0000-000008AA0000}"/>
    <cellStyle name="40% - Accent6 8" xfId="8628" hidden="1" xr:uid="{00000000-0005-0000-0000-000009AA0000}"/>
    <cellStyle name="40% - Accent6 8" xfId="8706" hidden="1" xr:uid="{00000000-0005-0000-0000-00000AAA0000}"/>
    <cellStyle name="40% - Accent6 8" xfId="8481" hidden="1" xr:uid="{00000000-0005-0000-0000-00000BAA0000}"/>
    <cellStyle name="40% - Accent6 8" xfId="8982" hidden="1" xr:uid="{00000000-0005-0000-0000-00000CAA0000}"/>
    <cellStyle name="40% - Accent6 8" xfId="8520" hidden="1" xr:uid="{00000000-0005-0000-0000-00000DAA0000}"/>
    <cellStyle name="40% - Accent6 8" xfId="9151" hidden="1" xr:uid="{00000000-0005-0000-0000-00000EAA0000}"/>
    <cellStyle name="40% - Accent6 8" xfId="9223" hidden="1" xr:uid="{00000000-0005-0000-0000-00000FAA0000}"/>
    <cellStyle name="40% - Accent6 8" xfId="9301" hidden="1" xr:uid="{00000000-0005-0000-0000-000010AA0000}"/>
    <cellStyle name="40% - Accent6 8" xfId="9036" hidden="1" xr:uid="{00000000-0005-0000-0000-000011AA0000}"/>
    <cellStyle name="40% - Accent6 8" xfId="9546" hidden="1" xr:uid="{00000000-0005-0000-0000-000012AA0000}"/>
    <cellStyle name="40% - Accent6 8" xfId="8330" hidden="1" xr:uid="{00000000-0005-0000-0000-000013AA0000}"/>
    <cellStyle name="40% - Accent6 8" xfId="9692" hidden="1" xr:uid="{00000000-0005-0000-0000-000014AA0000}"/>
    <cellStyle name="40% - Accent6 8" xfId="9755" hidden="1" xr:uid="{00000000-0005-0000-0000-000015AA0000}"/>
    <cellStyle name="40% - Accent6 8" xfId="9833" hidden="1" xr:uid="{00000000-0005-0000-0000-000016AA0000}"/>
    <cellStyle name="40% - Accent6 8" xfId="10030" hidden="1" xr:uid="{00000000-0005-0000-0000-000017AA0000}"/>
    <cellStyle name="40% - Accent6 8" xfId="10092" hidden="1" xr:uid="{00000000-0005-0000-0000-000018AA0000}"/>
    <cellStyle name="40% - Accent6 8" xfId="10170" hidden="1" xr:uid="{00000000-0005-0000-0000-000019AA0000}"/>
    <cellStyle name="40% - Accent6 8" xfId="10367" hidden="1" xr:uid="{00000000-0005-0000-0000-00001AAA0000}"/>
    <cellStyle name="40% - Accent6 8" xfId="10429" hidden="1" xr:uid="{00000000-0005-0000-0000-00001BAA0000}"/>
    <cellStyle name="40% - Accent6 8" xfId="10552" hidden="1" xr:uid="{00000000-0005-0000-0000-00001CAA0000}"/>
    <cellStyle name="40% - Accent6 8" xfId="10522" hidden="1" xr:uid="{00000000-0005-0000-0000-00001DAA0000}"/>
    <cellStyle name="40% - Accent6 8" xfId="10681" hidden="1" xr:uid="{00000000-0005-0000-0000-00001EAA0000}"/>
    <cellStyle name="40% - Accent6 8" xfId="10759" hidden="1" xr:uid="{00000000-0005-0000-0000-00001FAA0000}"/>
    <cellStyle name="40% - Accent6 8" xfId="11337" hidden="1" xr:uid="{00000000-0005-0000-0000-000020AA0000}"/>
    <cellStyle name="40% - Accent6 8" xfId="11420" hidden="1" xr:uid="{00000000-0005-0000-0000-000021AA0000}"/>
    <cellStyle name="40% - Accent6 8" xfId="11498" hidden="1" xr:uid="{00000000-0005-0000-0000-000022AA0000}"/>
    <cellStyle name="40% - Accent6 8" xfId="11273" hidden="1" xr:uid="{00000000-0005-0000-0000-000023AA0000}"/>
    <cellStyle name="40% - Accent6 8" xfId="11774" hidden="1" xr:uid="{00000000-0005-0000-0000-000024AA0000}"/>
    <cellStyle name="40% - Accent6 8" xfId="11312" hidden="1" xr:uid="{00000000-0005-0000-0000-000025AA0000}"/>
    <cellStyle name="40% - Accent6 8" xfId="11943" hidden="1" xr:uid="{00000000-0005-0000-0000-000026AA0000}"/>
    <cellStyle name="40% - Accent6 8" xfId="12015" hidden="1" xr:uid="{00000000-0005-0000-0000-000027AA0000}"/>
    <cellStyle name="40% - Accent6 8" xfId="12093" hidden="1" xr:uid="{00000000-0005-0000-0000-000028AA0000}"/>
    <cellStyle name="40% - Accent6 8" xfId="11828" hidden="1" xr:uid="{00000000-0005-0000-0000-000029AA0000}"/>
    <cellStyle name="40% - Accent6 8" xfId="12338" hidden="1" xr:uid="{00000000-0005-0000-0000-00002AAA0000}"/>
    <cellStyle name="40% - Accent6 8" xfId="11122" hidden="1" xr:uid="{00000000-0005-0000-0000-00002BAA0000}"/>
    <cellStyle name="40% - Accent6 8" xfId="12484" hidden="1" xr:uid="{00000000-0005-0000-0000-00002CAA0000}"/>
    <cellStyle name="40% - Accent6 8" xfId="12547" hidden="1" xr:uid="{00000000-0005-0000-0000-00002DAA0000}"/>
    <cellStyle name="40% - Accent6 8" xfId="12625" hidden="1" xr:uid="{00000000-0005-0000-0000-00002EAA0000}"/>
    <cellStyle name="40% - Accent6 8" xfId="12822" hidden="1" xr:uid="{00000000-0005-0000-0000-00002FAA0000}"/>
    <cellStyle name="40% - Accent6 8" xfId="12884" hidden="1" xr:uid="{00000000-0005-0000-0000-000030AA0000}"/>
    <cellStyle name="40% - Accent6 8" xfId="12962" hidden="1" xr:uid="{00000000-0005-0000-0000-000031AA0000}"/>
    <cellStyle name="40% - Accent6 8" xfId="13159" hidden="1" xr:uid="{00000000-0005-0000-0000-000032AA0000}"/>
    <cellStyle name="40% - Accent6 8" xfId="13221" hidden="1" xr:uid="{00000000-0005-0000-0000-000033AA0000}"/>
    <cellStyle name="40% - Accent6 8" xfId="7587" hidden="1" xr:uid="{00000000-0005-0000-0000-000034AA0000}"/>
    <cellStyle name="40% - Accent6 8" xfId="7617" hidden="1" xr:uid="{00000000-0005-0000-0000-000035AA0000}"/>
    <cellStyle name="40% - Accent6 8" xfId="7458" hidden="1" xr:uid="{00000000-0005-0000-0000-000036AA0000}"/>
    <cellStyle name="40% - Accent6 8" xfId="7375" hidden="1" xr:uid="{00000000-0005-0000-0000-000037AA0000}"/>
    <cellStyle name="40% - Accent6 8" xfId="5736" hidden="1" xr:uid="{00000000-0005-0000-0000-000038AA0000}"/>
    <cellStyle name="40% - Accent6 8" xfId="5519" hidden="1" xr:uid="{00000000-0005-0000-0000-000039AA0000}"/>
    <cellStyle name="40% - Accent6 8" xfId="5432" hidden="1" xr:uid="{00000000-0005-0000-0000-00003AAA0000}"/>
    <cellStyle name="40% - Accent6 8" xfId="5822" hidden="1" xr:uid="{00000000-0005-0000-0000-00003BAA0000}"/>
    <cellStyle name="40% - Accent6 8" xfId="4598" hidden="1" xr:uid="{00000000-0005-0000-0000-00003CAA0000}"/>
    <cellStyle name="40% - Accent6 8" xfId="5770" hidden="1" xr:uid="{00000000-0005-0000-0000-00003DAA0000}"/>
    <cellStyle name="40% - Accent6 8" xfId="4108" hidden="1" xr:uid="{00000000-0005-0000-0000-00003EAA0000}"/>
    <cellStyle name="40% - Accent6 8" xfId="3829" hidden="1" xr:uid="{00000000-0005-0000-0000-00003FAA0000}"/>
    <cellStyle name="40% - Accent6 8" xfId="3658" hidden="1" xr:uid="{00000000-0005-0000-0000-000040AA0000}"/>
    <cellStyle name="40% - Accent6 8" xfId="4432" hidden="1" xr:uid="{00000000-0005-0000-0000-000041AA0000}"/>
    <cellStyle name="40% - Accent6 8" xfId="2932" hidden="1" xr:uid="{00000000-0005-0000-0000-000042AA0000}"/>
    <cellStyle name="40% - Accent6 8" xfId="6388" hidden="1" xr:uid="{00000000-0005-0000-0000-000043AA0000}"/>
    <cellStyle name="40% - Accent6 8" xfId="2546" hidden="1" xr:uid="{00000000-0005-0000-0000-000044AA0000}"/>
    <cellStyle name="40% - Accent6 8" xfId="2157" hidden="1" xr:uid="{00000000-0005-0000-0000-000045AA0000}"/>
    <cellStyle name="40% - Accent6 8" xfId="1972" hidden="1" xr:uid="{00000000-0005-0000-0000-000046AA0000}"/>
    <cellStyle name="40% - Accent6 8" xfId="1329" hidden="1" xr:uid="{00000000-0005-0000-0000-000047AA0000}"/>
    <cellStyle name="40% - Accent6 8" xfId="1093" hidden="1" xr:uid="{00000000-0005-0000-0000-000048AA0000}"/>
    <cellStyle name="40% - Accent6 8" xfId="967" hidden="1" xr:uid="{00000000-0005-0000-0000-000049AA0000}"/>
    <cellStyle name="40% - Accent6 8" xfId="246" hidden="1" xr:uid="{00000000-0005-0000-0000-00004AAA0000}"/>
    <cellStyle name="40% - Accent6 8" xfId="13366" hidden="1" xr:uid="{00000000-0005-0000-0000-00004BAA0000}"/>
    <cellStyle name="40% - Accent6 8" xfId="13915" hidden="1" xr:uid="{00000000-0005-0000-0000-00004CAA0000}"/>
    <cellStyle name="40% - Accent6 8" xfId="13885" hidden="1" xr:uid="{00000000-0005-0000-0000-00004DAA0000}"/>
    <cellStyle name="40% - Accent6 8" xfId="14044" hidden="1" xr:uid="{00000000-0005-0000-0000-00004EAA0000}"/>
    <cellStyle name="40% - Accent6 8" xfId="14122" hidden="1" xr:uid="{00000000-0005-0000-0000-00004FAA0000}"/>
    <cellStyle name="40% - Accent6 8" xfId="14700" hidden="1" xr:uid="{00000000-0005-0000-0000-000050AA0000}"/>
    <cellStyle name="40% - Accent6 8" xfId="14783" hidden="1" xr:uid="{00000000-0005-0000-0000-000051AA0000}"/>
    <cellStyle name="40% - Accent6 8" xfId="14861" hidden="1" xr:uid="{00000000-0005-0000-0000-000052AA0000}"/>
    <cellStyle name="40% - Accent6 8" xfId="14636" hidden="1" xr:uid="{00000000-0005-0000-0000-000053AA0000}"/>
    <cellStyle name="40% - Accent6 8" xfId="15137" hidden="1" xr:uid="{00000000-0005-0000-0000-000054AA0000}"/>
    <cellStyle name="40% - Accent6 8" xfId="14675" hidden="1" xr:uid="{00000000-0005-0000-0000-000055AA0000}"/>
    <cellStyle name="40% - Accent6 8" xfId="15306" hidden="1" xr:uid="{00000000-0005-0000-0000-000056AA0000}"/>
    <cellStyle name="40% - Accent6 8" xfId="15378" hidden="1" xr:uid="{00000000-0005-0000-0000-000057AA0000}"/>
    <cellStyle name="40% - Accent6 8" xfId="15456" hidden="1" xr:uid="{00000000-0005-0000-0000-000058AA0000}"/>
    <cellStyle name="40% - Accent6 8" xfId="15191" hidden="1" xr:uid="{00000000-0005-0000-0000-000059AA0000}"/>
    <cellStyle name="40% - Accent6 8" xfId="15701" hidden="1" xr:uid="{00000000-0005-0000-0000-00005AAA0000}"/>
    <cellStyle name="40% - Accent6 8" xfId="14485" hidden="1" xr:uid="{00000000-0005-0000-0000-00005BAA0000}"/>
    <cellStyle name="40% - Accent6 8" xfId="15847" hidden="1" xr:uid="{00000000-0005-0000-0000-00005CAA0000}"/>
    <cellStyle name="40% - Accent6 8" xfId="15910" hidden="1" xr:uid="{00000000-0005-0000-0000-00005DAA0000}"/>
    <cellStyle name="40% - Accent6 8" xfId="15988" hidden="1" xr:uid="{00000000-0005-0000-0000-00005EAA0000}"/>
    <cellStyle name="40% - Accent6 8" xfId="16185" hidden="1" xr:uid="{00000000-0005-0000-0000-00005FAA0000}"/>
    <cellStyle name="40% - Accent6 8" xfId="16247" hidden="1" xr:uid="{00000000-0005-0000-0000-000060AA0000}"/>
    <cellStyle name="40% - Accent6 8" xfId="16325" hidden="1" xr:uid="{00000000-0005-0000-0000-000061AA0000}"/>
    <cellStyle name="40% - Accent6 8" xfId="16522" hidden="1" xr:uid="{00000000-0005-0000-0000-000062AA0000}"/>
    <cellStyle name="40% - Accent6 8" xfId="16584" hidden="1" xr:uid="{00000000-0005-0000-0000-000063AA0000}"/>
    <cellStyle name="40% - Accent6 8" xfId="16707" hidden="1" xr:uid="{00000000-0005-0000-0000-000064AA0000}"/>
    <cellStyle name="40% - Accent6 8" xfId="16677" hidden="1" xr:uid="{00000000-0005-0000-0000-000065AA0000}"/>
    <cellStyle name="40% - Accent6 8" xfId="16836" hidden="1" xr:uid="{00000000-0005-0000-0000-000066AA0000}"/>
    <cellStyle name="40% - Accent6 8" xfId="16914" hidden="1" xr:uid="{00000000-0005-0000-0000-000067AA0000}"/>
    <cellStyle name="40% - Accent6 8" xfId="17492" hidden="1" xr:uid="{00000000-0005-0000-0000-000068AA0000}"/>
    <cellStyle name="40% - Accent6 8" xfId="17575" hidden="1" xr:uid="{00000000-0005-0000-0000-000069AA0000}"/>
    <cellStyle name="40% - Accent6 8" xfId="17653" hidden="1" xr:uid="{00000000-0005-0000-0000-00006AAA0000}"/>
    <cellStyle name="40% - Accent6 8" xfId="17428" hidden="1" xr:uid="{00000000-0005-0000-0000-00006BAA0000}"/>
    <cellStyle name="40% - Accent6 8" xfId="17929" hidden="1" xr:uid="{00000000-0005-0000-0000-00006CAA0000}"/>
    <cellStyle name="40% - Accent6 8" xfId="17467" hidden="1" xr:uid="{00000000-0005-0000-0000-00006DAA0000}"/>
    <cellStyle name="40% - Accent6 8" xfId="18098" hidden="1" xr:uid="{00000000-0005-0000-0000-00006EAA0000}"/>
    <cellStyle name="40% - Accent6 8" xfId="18170" hidden="1" xr:uid="{00000000-0005-0000-0000-00006FAA0000}"/>
    <cellStyle name="40% - Accent6 8" xfId="18248" hidden="1" xr:uid="{00000000-0005-0000-0000-000070AA0000}"/>
    <cellStyle name="40% - Accent6 8" xfId="17983" hidden="1" xr:uid="{00000000-0005-0000-0000-000071AA0000}"/>
    <cellStyle name="40% - Accent6 8" xfId="18493" hidden="1" xr:uid="{00000000-0005-0000-0000-000072AA0000}"/>
    <cellStyle name="40% - Accent6 8" xfId="17277" hidden="1" xr:uid="{00000000-0005-0000-0000-000073AA0000}"/>
    <cellStyle name="40% - Accent6 8" xfId="18639" hidden="1" xr:uid="{00000000-0005-0000-0000-000074AA0000}"/>
    <cellStyle name="40% - Accent6 8" xfId="18702" hidden="1" xr:uid="{00000000-0005-0000-0000-000075AA0000}"/>
    <cellStyle name="40% - Accent6 8" xfId="18780" hidden="1" xr:uid="{00000000-0005-0000-0000-000076AA0000}"/>
    <cellStyle name="40% - Accent6 8" xfId="18977" hidden="1" xr:uid="{00000000-0005-0000-0000-000077AA0000}"/>
    <cellStyle name="40% - Accent6 8" xfId="19039" hidden="1" xr:uid="{00000000-0005-0000-0000-000078AA0000}"/>
    <cellStyle name="40% - Accent6 8" xfId="19117" hidden="1" xr:uid="{00000000-0005-0000-0000-000079AA0000}"/>
    <cellStyle name="40% - Accent6 8" xfId="19314" hidden="1" xr:uid="{00000000-0005-0000-0000-00007AAA0000}"/>
    <cellStyle name="40% - Accent6 8" xfId="19376" hidden="1" xr:uid="{00000000-0005-0000-0000-00007BAA0000}"/>
    <cellStyle name="40% - Accent6 8" xfId="13847" hidden="1" xr:uid="{00000000-0005-0000-0000-00007CAA0000}"/>
    <cellStyle name="40% - Accent6 8" xfId="13877" hidden="1" xr:uid="{00000000-0005-0000-0000-00007DAA0000}"/>
    <cellStyle name="40% - Accent6 8" xfId="13718" hidden="1" xr:uid="{00000000-0005-0000-0000-00007EAA0000}"/>
    <cellStyle name="40% - Accent6 8" xfId="13635" hidden="1" xr:uid="{00000000-0005-0000-0000-00007FAA0000}"/>
    <cellStyle name="40% - Accent6 8" xfId="6517" hidden="1" xr:uid="{00000000-0005-0000-0000-000080AA0000}"/>
    <cellStyle name="40% - Accent6 8" xfId="6370" hidden="1" xr:uid="{00000000-0005-0000-0000-000081AA0000}"/>
    <cellStyle name="40% - Accent6 8" xfId="6144" hidden="1" xr:uid="{00000000-0005-0000-0000-000082AA0000}"/>
    <cellStyle name="40% - Accent6 8" xfId="6613" hidden="1" xr:uid="{00000000-0005-0000-0000-000083AA0000}"/>
    <cellStyle name="40% - Accent6 8" xfId="4922" hidden="1" xr:uid="{00000000-0005-0000-0000-000084AA0000}"/>
    <cellStyle name="40% - Accent6 8" xfId="6566" hidden="1" xr:uid="{00000000-0005-0000-0000-000085AA0000}"/>
    <cellStyle name="40% - Accent6 8" xfId="4454" hidden="1" xr:uid="{00000000-0005-0000-0000-000086AA0000}"/>
    <cellStyle name="40% - Accent6 8" xfId="4250" hidden="1" xr:uid="{00000000-0005-0000-0000-000087AA0000}"/>
    <cellStyle name="40% - Accent6 8" xfId="4063" hidden="1" xr:uid="{00000000-0005-0000-0000-000088AA0000}"/>
    <cellStyle name="40% - Accent6 8" xfId="4650" hidden="1" xr:uid="{00000000-0005-0000-0000-000089AA0000}"/>
    <cellStyle name="40% - Accent6 8" xfId="3017" hidden="1" xr:uid="{00000000-0005-0000-0000-00008AAA0000}"/>
    <cellStyle name="40% - Accent6 8" xfId="7042" hidden="1" xr:uid="{00000000-0005-0000-0000-00008BAA0000}"/>
    <cellStyle name="40% - Accent6 8" xfId="2681" hidden="1" xr:uid="{00000000-0005-0000-0000-00008CAA0000}"/>
    <cellStyle name="40% - Accent6 8" xfId="2458" hidden="1" xr:uid="{00000000-0005-0000-0000-00008DAA0000}"/>
    <cellStyle name="40% - Accent6 8" xfId="2349" hidden="1" xr:uid="{00000000-0005-0000-0000-00008EAA0000}"/>
    <cellStyle name="40% - Accent6 8" xfId="1500" hidden="1" xr:uid="{00000000-0005-0000-0000-00008FAA0000}"/>
    <cellStyle name="40% - Accent6 8" xfId="1215" hidden="1" xr:uid="{00000000-0005-0000-0000-000090AA0000}"/>
    <cellStyle name="40% - Accent6 8" xfId="1065" hidden="1" xr:uid="{00000000-0005-0000-0000-000091AA0000}"/>
    <cellStyle name="40% - Accent6 8" xfId="249" hidden="1" xr:uid="{00000000-0005-0000-0000-000092AA0000}"/>
    <cellStyle name="40% - Accent6 8" xfId="19514" hidden="1" xr:uid="{00000000-0005-0000-0000-000093AA0000}"/>
    <cellStyle name="40% - Accent6 8" xfId="19637" hidden="1" xr:uid="{00000000-0005-0000-0000-000094AA0000}"/>
    <cellStyle name="40% - Accent6 8" xfId="19607" hidden="1" xr:uid="{00000000-0005-0000-0000-000095AA0000}"/>
    <cellStyle name="40% - Accent6 8" xfId="19766" hidden="1" xr:uid="{00000000-0005-0000-0000-000096AA0000}"/>
    <cellStyle name="40% - Accent6 8" xfId="19844" hidden="1" xr:uid="{00000000-0005-0000-0000-000097AA0000}"/>
    <cellStyle name="40% - Accent6 8" xfId="20422" hidden="1" xr:uid="{00000000-0005-0000-0000-000098AA0000}"/>
    <cellStyle name="40% - Accent6 8" xfId="20505" hidden="1" xr:uid="{00000000-0005-0000-0000-000099AA0000}"/>
    <cellStyle name="40% - Accent6 8" xfId="20583" hidden="1" xr:uid="{00000000-0005-0000-0000-00009AAA0000}"/>
    <cellStyle name="40% - Accent6 8" xfId="20358" hidden="1" xr:uid="{00000000-0005-0000-0000-00009BAA0000}"/>
    <cellStyle name="40% - Accent6 8" xfId="20859" hidden="1" xr:uid="{00000000-0005-0000-0000-00009CAA0000}"/>
    <cellStyle name="40% - Accent6 8" xfId="20397" hidden="1" xr:uid="{00000000-0005-0000-0000-00009DAA0000}"/>
    <cellStyle name="40% - Accent6 8" xfId="21028" hidden="1" xr:uid="{00000000-0005-0000-0000-00009EAA0000}"/>
    <cellStyle name="40% - Accent6 8" xfId="21100" hidden="1" xr:uid="{00000000-0005-0000-0000-00009FAA0000}"/>
    <cellStyle name="40% - Accent6 8" xfId="21178" hidden="1" xr:uid="{00000000-0005-0000-0000-0000A0AA0000}"/>
    <cellStyle name="40% - Accent6 8" xfId="20913" hidden="1" xr:uid="{00000000-0005-0000-0000-0000A1AA0000}"/>
    <cellStyle name="40% - Accent6 8" xfId="21423" hidden="1" xr:uid="{00000000-0005-0000-0000-0000A2AA0000}"/>
    <cellStyle name="40% - Accent6 8" xfId="20207" hidden="1" xr:uid="{00000000-0005-0000-0000-0000A3AA0000}"/>
    <cellStyle name="40% - Accent6 8" xfId="21569" hidden="1" xr:uid="{00000000-0005-0000-0000-0000A4AA0000}"/>
    <cellStyle name="40% - Accent6 8" xfId="21632" hidden="1" xr:uid="{00000000-0005-0000-0000-0000A5AA0000}"/>
    <cellStyle name="40% - Accent6 8" xfId="21710" hidden="1" xr:uid="{00000000-0005-0000-0000-0000A6AA0000}"/>
    <cellStyle name="40% - Accent6 8" xfId="21907" hidden="1" xr:uid="{00000000-0005-0000-0000-0000A7AA0000}"/>
    <cellStyle name="40% - Accent6 8" xfId="21969" hidden="1" xr:uid="{00000000-0005-0000-0000-0000A8AA0000}"/>
    <cellStyle name="40% - Accent6 8" xfId="22047" hidden="1" xr:uid="{00000000-0005-0000-0000-0000A9AA0000}"/>
    <cellStyle name="40% - Accent6 8" xfId="22244" hidden="1" xr:uid="{00000000-0005-0000-0000-0000AAAA0000}"/>
    <cellStyle name="40% - Accent6 8" xfId="22306" hidden="1" xr:uid="{00000000-0005-0000-0000-0000ABAA0000}"/>
    <cellStyle name="40% - Accent6 8" xfId="22429" hidden="1" xr:uid="{00000000-0005-0000-0000-0000ACAA0000}"/>
    <cellStyle name="40% - Accent6 8" xfId="22399" hidden="1" xr:uid="{00000000-0005-0000-0000-0000ADAA0000}"/>
    <cellStyle name="40% - Accent6 8" xfId="22558" hidden="1" xr:uid="{00000000-0005-0000-0000-0000AEAA0000}"/>
    <cellStyle name="40% - Accent6 8" xfId="22636" hidden="1" xr:uid="{00000000-0005-0000-0000-0000AFAA0000}"/>
    <cellStyle name="40% - Accent6 8" xfId="23214" hidden="1" xr:uid="{00000000-0005-0000-0000-0000B0AA0000}"/>
    <cellStyle name="40% - Accent6 8" xfId="23297" hidden="1" xr:uid="{00000000-0005-0000-0000-0000B1AA0000}"/>
    <cellStyle name="40% - Accent6 8" xfId="23375" hidden="1" xr:uid="{00000000-0005-0000-0000-0000B2AA0000}"/>
    <cellStyle name="40% - Accent6 8" xfId="23150" hidden="1" xr:uid="{00000000-0005-0000-0000-0000B3AA0000}"/>
    <cellStyle name="40% - Accent6 8" xfId="23651" hidden="1" xr:uid="{00000000-0005-0000-0000-0000B4AA0000}"/>
    <cellStyle name="40% - Accent6 8" xfId="23189" hidden="1" xr:uid="{00000000-0005-0000-0000-0000B5AA0000}"/>
    <cellStyle name="40% - Accent6 8" xfId="23820" hidden="1" xr:uid="{00000000-0005-0000-0000-0000B6AA0000}"/>
    <cellStyle name="40% - Accent6 8" xfId="23892" hidden="1" xr:uid="{00000000-0005-0000-0000-0000B7AA0000}"/>
    <cellStyle name="40% - Accent6 8" xfId="23970" hidden="1" xr:uid="{00000000-0005-0000-0000-0000B8AA0000}"/>
    <cellStyle name="40% - Accent6 8" xfId="23705" hidden="1" xr:uid="{00000000-0005-0000-0000-0000B9AA0000}"/>
    <cellStyle name="40% - Accent6 8" xfId="24215" hidden="1" xr:uid="{00000000-0005-0000-0000-0000BAAA0000}"/>
    <cellStyle name="40% - Accent6 8" xfId="22999" hidden="1" xr:uid="{00000000-0005-0000-0000-0000BBAA0000}"/>
    <cellStyle name="40% - Accent6 8" xfId="24361" hidden="1" xr:uid="{00000000-0005-0000-0000-0000BCAA0000}"/>
    <cellStyle name="40% - Accent6 8" xfId="24424" hidden="1" xr:uid="{00000000-0005-0000-0000-0000BDAA0000}"/>
    <cellStyle name="40% - Accent6 8" xfId="24502" hidden="1" xr:uid="{00000000-0005-0000-0000-0000BEAA0000}"/>
    <cellStyle name="40% - Accent6 8" xfId="24699" hidden="1" xr:uid="{00000000-0005-0000-0000-0000BFAA0000}"/>
    <cellStyle name="40% - Accent6 8" xfId="24761" hidden="1" xr:uid="{00000000-0005-0000-0000-0000C0AA0000}"/>
    <cellStyle name="40% - Accent6 8" xfId="24839" hidden="1" xr:uid="{00000000-0005-0000-0000-0000C1AA0000}"/>
    <cellStyle name="40% - Accent6 8" xfId="25036" hidden="1" xr:uid="{00000000-0005-0000-0000-0000C2AA0000}"/>
    <cellStyle name="40% - Accent6 8" xfId="25098" hidden="1" xr:uid="{00000000-0005-0000-0000-0000C3AA0000}"/>
    <cellStyle name="40% - Accent6 8" xfId="25232" hidden="1" xr:uid="{00000000-0005-0000-0000-0000C4AA0000}"/>
    <cellStyle name="40% - Accent6 8" xfId="25202" hidden="1" xr:uid="{00000000-0005-0000-0000-0000C5AA0000}"/>
    <cellStyle name="40% - Accent6 8" xfId="25365" hidden="1" xr:uid="{00000000-0005-0000-0000-0000C6AA0000}"/>
    <cellStyle name="40% - Accent6 8" xfId="25524" hidden="1" xr:uid="{00000000-0005-0000-0000-0000C7AA0000}"/>
    <cellStyle name="40% - Accent6 8" xfId="26926" hidden="1" xr:uid="{00000000-0005-0000-0000-0000C8AA0000}"/>
    <cellStyle name="40% - Accent6 8" xfId="27088" hidden="1" xr:uid="{00000000-0005-0000-0000-0000C9AA0000}"/>
    <cellStyle name="40% - Accent6 8" xfId="27241" hidden="1" xr:uid="{00000000-0005-0000-0000-0000CAAA0000}"/>
    <cellStyle name="40% - Accent6 8" xfId="26851" hidden="1" xr:uid="{00000000-0005-0000-0000-0000CBAA0000}"/>
    <cellStyle name="40% - Accent6 8" xfId="28077" hidden="1" xr:uid="{00000000-0005-0000-0000-0000CCAA0000}"/>
    <cellStyle name="40% - Accent6 8" xfId="26898" hidden="1" xr:uid="{00000000-0005-0000-0000-0000CDAA0000}"/>
    <cellStyle name="40% - Accent6 8" xfId="28487" hidden="1" xr:uid="{00000000-0005-0000-0000-0000CEAA0000}"/>
    <cellStyle name="40% - Accent6 8" xfId="28650" hidden="1" xr:uid="{00000000-0005-0000-0000-0000CFAA0000}"/>
    <cellStyle name="40% - Accent6 8" xfId="28787" hidden="1" xr:uid="{00000000-0005-0000-0000-0000D0AA0000}"/>
    <cellStyle name="40% - Accent6 8" xfId="28258" hidden="1" xr:uid="{00000000-0005-0000-0000-0000D1AA0000}"/>
    <cellStyle name="40% - Accent6 8" xfId="29716" hidden="1" xr:uid="{00000000-0005-0000-0000-0000D2AA0000}"/>
    <cellStyle name="40% - Accent6 8" xfId="26484" hidden="1" xr:uid="{00000000-0005-0000-0000-0000D3AA0000}"/>
    <cellStyle name="40% - Accent6 8" xfId="30027" hidden="1" xr:uid="{00000000-0005-0000-0000-0000D4AA0000}"/>
    <cellStyle name="40% - Accent6 8" xfId="30141" hidden="1" xr:uid="{00000000-0005-0000-0000-0000D5AA0000}"/>
    <cellStyle name="40% - Accent6 8" xfId="30245" hidden="1" xr:uid="{00000000-0005-0000-0000-0000D6AA0000}"/>
    <cellStyle name="40% - Accent6 8" xfId="30874" hidden="1" xr:uid="{00000000-0005-0000-0000-0000D7AA0000}"/>
    <cellStyle name="40% - Accent6 8" xfId="31155" hidden="1" xr:uid="{00000000-0005-0000-0000-0000D8AA0000}"/>
    <cellStyle name="40% - Accent6 8" xfId="31303" hidden="1" xr:uid="{00000000-0005-0000-0000-0000D9AA0000}"/>
    <cellStyle name="40% - Accent6 8" xfId="31878" hidden="1" xr:uid="{00000000-0005-0000-0000-0000DAAA0000}"/>
    <cellStyle name="40% - Accent6 8" xfId="32153" hidden="1" xr:uid="{00000000-0005-0000-0000-0000DBAA0000}"/>
    <cellStyle name="40% - Accent6 8" xfId="32888" hidden="1" xr:uid="{00000000-0005-0000-0000-0000DCAA0000}"/>
    <cellStyle name="40% - Accent6 8" xfId="32858" hidden="1" xr:uid="{00000000-0005-0000-0000-0000DDAA0000}"/>
    <cellStyle name="40% - Accent6 8" xfId="33017" hidden="1" xr:uid="{00000000-0005-0000-0000-0000DEAA0000}"/>
    <cellStyle name="40% - Accent6 8" xfId="33095" hidden="1" xr:uid="{00000000-0005-0000-0000-0000DFAA0000}"/>
    <cellStyle name="40% - Accent6 8" xfId="33673" hidden="1" xr:uid="{00000000-0005-0000-0000-0000E0AA0000}"/>
    <cellStyle name="40% - Accent6 8" xfId="33756" hidden="1" xr:uid="{00000000-0005-0000-0000-0000E1AA0000}"/>
    <cellStyle name="40% - Accent6 8" xfId="33834" hidden="1" xr:uid="{00000000-0005-0000-0000-0000E2AA0000}"/>
    <cellStyle name="40% - Accent6 8" xfId="33609" hidden="1" xr:uid="{00000000-0005-0000-0000-0000E3AA0000}"/>
    <cellStyle name="40% - Accent6 8" xfId="34110" hidden="1" xr:uid="{00000000-0005-0000-0000-0000E4AA0000}"/>
    <cellStyle name="40% - Accent6 8" xfId="33648" hidden="1" xr:uid="{00000000-0005-0000-0000-0000E5AA0000}"/>
    <cellStyle name="40% - Accent6 8" xfId="34279" hidden="1" xr:uid="{00000000-0005-0000-0000-0000E6AA0000}"/>
    <cellStyle name="40% - Accent6 8" xfId="34351" hidden="1" xr:uid="{00000000-0005-0000-0000-0000E7AA0000}"/>
    <cellStyle name="40% - Accent6 8" xfId="34429" hidden="1" xr:uid="{00000000-0005-0000-0000-0000E8AA0000}"/>
    <cellStyle name="40% - Accent6 8" xfId="34164" hidden="1" xr:uid="{00000000-0005-0000-0000-0000E9AA0000}"/>
    <cellStyle name="40% - Accent6 8" xfId="34674" hidden="1" xr:uid="{00000000-0005-0000-0000-0000EAAA0000}"/>
    <cellStyle name="40% - Accent6 8" xfId="33458" hidden="1" xr:uid="{00000000-0005-0000-0000-0000EBAA0000}"/>
    <cellStyle name="40% - Accent6 8" xfId="34820" hidden="1" xr:uid="{00000000-0005-0000-0000-0000ECAA0000}"/>
    <cellStyle name="40% - Accent6 8" xfId="34883" hidden="1" xr:uid="{00000000-0005-0000-0000-0000EDAA0000}"/>
    <cellStyle name="40% - Accent6 8" xfId="34961" hidden="1" xr:uid="{00000000-0005-0000-0000-0000EEAA0000}"/>
    <cellStyle name="40% - Accent6 8" xfId="35158" hidden="1" xr:uid="{00000000-0005-0000-0000-0000EFAA0000}"/>
    <cellStyle name="40% - Accent6 8" xfId="35220" hidden="1" xr:uid="{00000000-0005-0000-0000-0000F0AA0000}"/>
    <cellStyle name="40% - Accent6 8" xfId="35298" hidden="1" xr:uid="{00000000-0005-0000-0000-0000F1AA0000}"/>
    <cellStyle name="40% - Accent6 8" xfId="35495" hidden="1" xr:uid="{00000000-0005-0000-0000-0000F2AA0000}"/>
    <cellStyle name="40% - Accent6 8" xfId="35557" hidden="1" xr:uid="{00000000-0005-0000-0000-0000F3AA0000}"/>
    <cellStyle name="40% - Accent6 8" xfId="35680" hidden="1" xr:uid="{00000000-0005-0000-0000-0000F4AA0000}"/>
    <cellStyle name="40% - Accent6 8" xfId="35650" hidden="1" xr:uid="{00000000-0005-0000-0000-0000F5AA0000}"/>
    <cellStyle name="40% - Accent6 8" xfId="35809" hidden="1" xr:uid="{00000000-0005-0000-0000-0000F6AA0000}"/>
    <cellStyle name="40% - Accent6 8" xfId="35887" hidden="1" xr:uid="{00000000-0005-0000-0000-0000F7AA0000}"/>
    <cellStyle name="40% - Accent6 8" xfId="36465" hidden="1" xr:uid="{00000000-0005-0000-0000-0000F8AA0000}"/>
    <cellStyle name="40% - Accent6 8" xfId="36548" hidden="1" xr:uid="{00000000-0005-0000-0000-0000F9AA0000}"/>
    <cellStyle name="40% - Accent6 8" xfId="36626" hidden="1" xr:uid="{00000000-0005-0000-0000-0000FAAA0000}"/>
    <cellStyle name="40% - Accent6 8" xfId="36401" hidden="1" xr:uid="{00000000-0005-0000-0000-0000FBAA0000}"/>
    <cellStyle name="40% - Accent6 8" xfId="36902" hidden="1" xr:uid="{00000000-0005-0000-0000-0000FCAA0000}"/>
    <cellStyle name="40% - Accent6 8" xfId="36440" hidden="1" xr:uid="{00000000-0005-0000-0000-0000FDAA0000}"/>
    <cellStyle name="40% - Accent6 8" xfId="37071" hidden="1" xr:uid="{00000000-0005-0000-0000-0000FEAA0000}"/>
    <cellStyle name="40% - Accent6 8" xfId="37143" hidden="1" xr:uid="{00000000-0005-0000-0000-0000FFAA0000}"/>
    <cellStyle name="40% - Accent6 8" xfId="37221" hidden="1" xr:uid="{00000000-0005-0000-0000-000000AB0000}"/>
    <cellStyle name="40% - Accent6 8" xfId="36956" hidden="1" xr:uid="{00000000-0005-0000-0000-000001AB0000}"/>
    <cellStyle name="40% - Accent6 8" xfId="37466" hidden="1" xr:uid="{00000000-0005-0000-0000-000002AB0000}"/>
    <cellStyle name="40% - Accent6 8" xfId="36250" hidden="1" xr:uid="{00000000-0005-0000-0000-000003AB0000}"/>
    <cellStyle name="40% - Accent6 8" xfId="37612" hidden="1" xr:uid="{00000000-0005-0000-0000-000004AB0000}"/>
    <cellStyle name="40% - Accent6 8" xfId="37675" hidden="1" xr:uid="{00000000-0005-0000-0000-000005AB0000}"/>
    <cellStyle name="40% - Accent6 8" xfId="37753" hidden="1" xr:uid="{00000000-0005-0000-0000-000006AB0000}"/>
    <cellStyle name="40% - Accent6 8" xfId="37950" hidden="1" xr:uid="{00000000-0005-0000-0000-000007AB0000}"/>
    <cellStyle name="40% - Accent6 8" xfId="38012" hidden="1" xr:uid="{00000000-0005-0000-0000-000008AB0000}"/>
    <cellStyle name="40% - Accent6 8" xfId="38090" hidden="1" xr:uid="{00000000-0005-0000-0000-000009AB0000}"/>
    <cellStyle name="40% - Accent6 8" xfId="38287" hidden="1" xr:uid="{00000000-0005-0000-0000-00000AAB0000}"/>
    <cellStyle name="40% - Accent6 8" xfId="38349" hidden="1" xr:uid="{00000000-0005-0000-0000-00000BAB0000}"/>
    <cellStyle name="40% - Accent6 8" xfId="32715" hidden="1" xr:uid="{00000000-0005-0000-0000-00000CAB0000}"/>
    <cellStyle name="40% - Accent6 8" xfId="32745" hidden="1" xr:uid="{00000000-0005-0000-0000-00000DAB0000}"/>
    <cellStyle name="40% - Accent6 8" xfId="32586" hidden="1" xr:uid="{00000000-0005-0000-0000-00000EAB0000}"/>
    <cellStyle name="40% - Accent6 8" xfId="32503" hidden="1" xr:uid="{00000000-0005-0000-0000-00000FAB0000}"/>
    <cellStyle name="40% - Accent6 8" xfId="30864" hidden="1" xr:uid="{00000000-0005-0000-0000-000010AB0000}"/>
    <cellStyle name="40% - Accent6 8" xfId="30647" hidden="1" xr:uid="{00000000-0005-0000-0000-000011AB0000}"/>
    <cellStyle name="40% - Accent6 8" xfId="30560" hidden="1" xr:uid="{00000000-0005-0000-0000-000012AB0000}"/>
    <cellStyle name="40% - Accent6 8" xfId="30950" hidden="1" xr:uid="{00000000-0005-0000-0000-000013AB0000}"/>
    <cellStyle name="40% - Accent6 8" xfId="29726" hidden="1" xr:uid="{00000000-0005-0000-0000-000014AB0000}"/>
    <cellStyle name="40% - Accent6 8" xfId="30898" hidden="1" xr:uid="{00000000-0005-0000-0000-000015AB0000}"/>
    <cellStyle name="40% - Accent6 8" xfId="29236" hidden="1" xr:uid="{00000000-0005-0000-0000-000016AB0000}"/>
    <cellStyle name="40% - Accent6 8" xfId="28957" hidden="1" xr:uid="{00000000-0005-0000-0000-000017AB0000}"/>
    <cellStyle name="40% - Accent6 8" xfId="28786" hidden="1" xr:uid="{00000000-0005-0000-0000-000018AB0000}"/>
    <cellStyle name="40% - Accent6 8" xfId="29560" hidden="1" xr:uid="{00000000-0005-0000-0000-000019AB0000}"/>
    <cellStyle name="40% - Accent6 8" xfId="28060" hidden="1" xr:uid="{00000000-0005-0000-0000-00001AAB0000}"/>
    <cellStyle name="40% - Accent6 8" xfId="31516" hidden="1" xr:uid="{00000000-0005-0000-0000-00001BAB0000}"/>
    <cellStyle name="40% - Accent6 8" xfId="27674" hidden="1" xr:uid="{00000000-0005-0000-0000-00001CAB0000}"/>
    <cellStyle name="40% - Accent6 8" xfId="27285" hidden="1" xr:uid="{00000000-0005-0000-0000-00001DAB0000}"/>
    <cellStyle name="40% - Accent6 8" xfId="27100" hidden="1" xr:uid="{00000000-0005-0000-0000-00001EAB0000}"/>
    <cellStyle name="40% - Accent6 8" xfId="26457" hidden="1" xr:uid="{00000000-0005-0000-0000-00001FAB0000}"/>
    <cellStyle name="40% - Accent6 8" xfId="26221" hidden="1" xr:uid="{00000000-0005-0000-0000-000020AB0000}"/>
    <cellStyle name="40% - Accent6 8" xfId="26095" hidden="1" xr:uid="{00000000-0005-0000-0000-000021AB0000}"/>
    <cellStyle name="40% - Accent6 8" xfId="25374" hidden="1" xr:uid="{00000000-0005-0000-0000-000022AB0000}"/>
    <cellStyle name="40% - Accent6 8" xfId="38494" hidden="1" xr:uid="{00000000-0005-0000-0000-000023AB0000}"/>
    <cellStyle name="40% - Accent6 8" xfId="39043" hidden="1" xr:uid="{00000000-0005-0000-0000-000024AB0000}"/>
    <cellStyle name="40% - Accent6 8" xfId="39013" hidden="1" xr:uid="{00000000-0005-0000-0000-000025AB0000}"/>
    <cellStyle name="40% - Accent6 8" xfId="39172" hidden="1" xr:uid="{00000000-0005-0000-0000-000026AB0000}"/>
    <cellStyle name="40% - Accent6 8" xfId="39250" hidden="1" xr:uid="{00000000-0005-0000-0000-000027AB0000}"/>
    <cellStyle name="40% - Accent6 8" xfId="39828" hidden="1" xr:uid="{00000000-0005-0000-0000-000028AB0000}"/>
    <cellStyle name="40% - Accent6 8" xfId="39911" hidden="1" xr:uid="{00000000-0005-0000-0000-000029AB0000}"/>
    <cellStyle name="40% - Accent6 8" xfId="39989" hidden="1" xr:uid="{00000000-0005-0000-0000-00002AAB0000}"/>
    <cellStyle name="40% - Accent6 8" xfId="39764" hidden="1" xr:uid="{00000000-0005-0000-0000-00002BAB0000}"/>
    <cellStyle name="40% - Accent6 8" xfId="40265" hidden="1" xr:uid="{00000000-0005-0000-0000-00002CAB0000}"/>
    <cellStyle name="40% - Accent6 8" xfId="39803" hidden="1" xr:uid="{00000000-0005-0000-0000-00002DAB0000}"/>
    <cellStyle name="40% - Accent6 8" xfId="40434" hidden="1" xr:uid="{00000000-0005-0000-0000-00002EAB0000}"/>
    <cellStyle name="40% - Accent6 8" xfId="40506" hidden="1" xr:uid="{00000000-0005-0000-0000-00002FAB0000}"/>
    <cellStyle name="40% - Accent6 8" xfId="40584" hidden="1" xr:uid="{00000000-0005-0000-0000-000030AB0000}"/>
    <cellStyle name="40% - Accent6 8" xfId="40319" hidden="1" xr:uid="{00000000-0005-0000-0000-000031AB0000}"/>
    <cellStyle name="40% - Accent6 8" xfId="40829" hidden="1" xr:uid="{00000000-0005-0000-0000-000032AB0000}"/>
    <cellStyle name="40% - Accent6 8" xfId="39613" hidden="1" xr:uid="{00000000-0005-0000-0000-000033AB0000}"/>
    <cellStyle name="40% - Accent6 8" xfId="40975" hidden="1" xr:uid="{00000000-0005-0000-0000-000034AB0000}"/>
    <cellStyle name="40% - Accent6 8" xfId="41038" hidden="1" xr:uid="{00000000-0005-0000-0000-000035AB0000}"/>
    <cellStyle name="40% - Accent6 8" xfId="41116" hidden="1" xr:uid="{00000000-0005-0000-0000-000036AB0000}"/>
    <cellStyle name="40% - Accent6 8" xfId="41313" hidden="1" xr:uid="{00000000-0005-0000-0000-000037AB0000}"/>
    <cellStyle name="40% - Accent6 8" xfId="41375" hidden="1" xr:uid="{00000000-0005-0000-0000-000038AB0000}"/>
    <cellStyle name="40% - Accent6 8" xfId="41453" hidden="1" xr:uid="{00000000-0005-0000-0000-000039AB0000}"/>
    <cellStyle name="40% - Accent6 8" xfId="41650" hidden="1" xr:uid="{00000000-0005-0000-0000-00003AAB0000}"/>
    <cellStyle name="40% - Accent6 8" xfId="41712" hidden="1" xr:uid="{00000000-0005-0000-0000-00003BAB0000}"/>
    <cellStyle name="40% - Accent6 8" xfId="41835" hidden="1" xr:uid="{00000000-0005-0000-0000-00003CAB0000}"/>
    <cellStyle name="40% - Accent6 8" xfId="41805" hidden="1" xr:uid="{00000000-0005-0000-0000-00003DAB0000}"/>
    <cellStyle name="40% - Accent6 8" xfId="41964" hidden="1" xr:uid="{00000000-0005-0000-0000-00003EAB0000}"/>
    <cellStyle name="40% - Accent6 8" xfId="42042" hidden="1" xr:uid="{00000000-0005-0000-0000-00003FAB0000}"/>
    <cellStyle name="40% - Accent6 8" xfId="42620" hidden="1" xr:uid="{00000000-0005-0000-0000-000040AB0000}"/>
    <cellStyle name="40% - Accent6 8" xfId="42703" hidden="1" xr:uid="{00000000-0005-0000-0000-000041AB0000}"/>
    <cellStyle name="40% - Accent6 8" xfId="42781" hidden="1" xr:uid="{00000000-0005-0000-0000-000042AB0000}"/>
    <cellStyle name="40% - Accent6 8" xfId="42556" hidden="1" xr:uid="{00000000-0005-0000-0000-000043AB0000}"/>
    <cellStyle name="40% - Accent6 8" xfId="43057" hidden="1" xr:uid="{00000000-0005-0000-0000-000044AB0000}"/>
    <cellStyle name="40% - Accent6 8" xfId="42595" hidden="1" xr:uid="{00000000-0005-0000-0000-000045AB0000}"/>
    <cellStyle name="40% - Accent6 8" xfId="43226" hidden="1" xr:uid="{00000000-0005-0000-0000-000046AB0000}"/>
    <cellStyle name="40% - Accent6 8" xfId="43298" hidden="1" xr:uid="{00000000-0005-0000-0000-000047AB0000}"/>
    <cellStyle name="40% - Accent6 8" xfId="43376" hidden="1" xr:uid="{00000000-0005-0000-0000-000048AB0000}"/>
    <cellStyle name="40% - Accent6 8" xfId="43111" hidden="1" xr:uid="{00000000-0005-0000-0000-000049AB0000}"/>
    <cellStyle name="40% - Accent6 8" xfId="43621" hidden="1" xr:uid="{00000000-0005-0000-0000-00004AAB0000}"/>
    <cellStyle name="40% - Accent6 8" xfId="42405" hidden="1" xr:uid="{00000000-0005-0000-0000-00004BAB0000}"/>
    <cellStyle name="40% - Accent6 8" xfId="43767" hidden="1" xr:uid="{00000000-0005-0000-0000-00004CAB0000}"/>
    <cellStyle name="40% - Accent6 8" xfId="43830" hidden="1" xr:uid="{00000000-0005-0000-0000-00004DAB0000}"/>
    <cellStyle name="40% - Accent6 8" xfId="43908" hidden="1" xr:uid="{00000000-0005-0000-0000-00004EAB0000}"/>
    <cellStyle name="40% - Accent6 8" xfId="44105" hidden="1" xr:uid="{00000000-0005-0000-0000-00004FAB0000}"/>
    <cellStyle name="40% - Accent6 8" xfId="44167" hidden="1" xr:uid="{00000000-0005-0000-0000-000050AB0000}"/>
    <cellStyle name="40% - Accent6 8" xfId="44245" hidden="1" xr:uid="{00000000-0005-0000-0000-000051AB0000}"/>
    <cellStyle name="40% - Accent6 8" xfId="44442" hidden="1" xr:uid="{00000000-0005-0000-0000-000052AB0000}"/>
    <cellStyle name="40% - Accent6 8" xfId="44504" hidden="1" xr:uid="{00000000-0005-0000-0000-000053AB0000}"/>
    <cellStyle name="40% - Accent6 8" xfId="38975" hidden="1" xr:uid="{00000000-0005-0000-0000-000054AB0000}"/>
    <cellStyle name="40% - Accent6 8" xfId="39005" hidden="1" xr:uid="{00000000-0005-0000-0000-000055AB0000}"/>
    <cellStyle name="40% - Accent6 8" xfId="38846" hidden="1" xr:uid="{00000000-0005-0000-0000-000056AB0000}"/>
    <cellStyle name="40% - Accent6 8" xfId="38763" hidden="1" xr:uid="{00000000-0005-0000-0000-000057AB0000}"/>
    <cellStyle name="40% - Accent6 8" xfId="31645" hidden="1" xr:uid="{00000000-0005-0000-0000-000058AB0000}"/>
    <cellStyle name="40% - Accent6 8" xfId="31498" hidden="1" xr:uid="{00000000-0005-0000-0000-000059AB0000}"/>
    <cellStyle name="40% - Accent6 8" xfId="31272" hidden="1" xr:uid="{00000000-0005-0000-0000-00005AAB0000}"/>
    <cellStyle name="40% - Accent6 8" xfId="31741" hidden="1" xr:uid="{00000000-0005-0000-0000-00005BAB0000}"/>
    <cellStyle name="40% - Accent6 8" xfId="30050" hidden="1" xr:uid="{00000000-0005-0000-0000-00005CAB0000}"/>
    <cellStyle name="40% - Accent6 8" xfId="31694" hidden="1" xr:uid="{00000000-0005-0000-0000-00005DAB0000}"/>
    <cellStyle name="40% - Accent6 8" xfId="29582" hidden="1" xr:uid="{00000000-0005-0000-0000-00005EAB0000}"/>
    <cellStyle name="40% - Accent6 8" xfId="29378" hidden="1" xr:uid="{00000000-0005-0000-0000-00005FAB0000}"/>
    <cellStyle name="40% - Accent6 8" xfId="29191" hidden="1" xr:uid="{00000000-0005-0000-0000-000060AB0000}"/>
    <cellStyle name="40% - Accent6 8" xfId="29778" hidden="1" xr:uid="{00000000-0005-0000-0000-000061AB0000}"/>
    <cellStyle name="40% - Accent6 8" xfId="28145" hidden="1" xr:uid="{00000000-0005-0000-0000-000062AB0000}"/>
    <cellStyle name="40% - Accent6 8" xfId="32170" hidden="1" xr:uid="{00000000-0005-0000-0000-000063AB0000}"/>
    <cellStyle name="40% - Accent6 8" xfId="27809" hidden="1" xr:uid="{00000000-0005-0000-0000-000064AB0000}"/>
    <cellStyle name="40% - Accent6 8" xfId="27586" hidden="1" xr:uid="{00000000-0005-0000-0000-000065AB0000}"/>
    <cellStyle name="40% - Accent6 8" xfId="27477" hidden="1" xr:uid="{00000000-0005-0000-0000-000066AB0000}"/>
    <cellStyle name="40% - Accent6 8" xfId="26628" hidden="1" xr:uid="{00000000-0005-0000-0000-000067AB0000}"/>
    <cellStyle name="40% - Accent6 8" xfId="26343" hidden="1" xr:uid="{00000000-0005-0000-0000-000068AB0000}"/>
    <cellStyle name="40% - Accent6 8" xfId="26193" hidden="1" xr:uid="{00000000-0005-0000-0000-000069AB0000}"/>
    <cellStyle name="40% - Accent6 8" xfId="25377" hidden="1" xr:uid="{00000000-0005-0000-0000-00006AAB0000}"/>
    <cellStyle name="40% - Accent6 8" xfId="44642" hidden="1" xr:uid="{00000000-0005-0000-0000-00006BAB0000}"/>
    <cellStyle name="40% - Accent6 8" xfId="44765" hidden="1" xr:uid="{00000000-0005-0000-0000-00006CAB0000}"/>
    <cellStyle name="40% - Accent6 8" xfId="44735" hidden="1" xr:uid="{00000000-0005-0000-0000-00006DAB0000}"/>
    <cellStyle name="40% - Accent6 8" xfId="44894" hidden="1" xr:uid="{00000000-0005-0000-0000-00006EAB0000}"/>
    <cellStyle name="40% - Accent6 8" xfId="44972" hidden="1" xr:uid="{00000000-0005-0000-0000-00006FAB0000}"/>
    <cellStyle name="40% - Accent6 8" xfId="45550" hidden="1" xr:uid="{00000000-0005-0000-0000-000070AB0000}"/>
    <cellStyle name="40% - Accent6 8" xfId="45633" hidden="1" xr:uid="{00000000-0005-0000-0000-000071AB0000}"/>
    <cellStyle name="40% - Accent6 8" xfId="45711" hidden="1" xr:uid="{00000000-0005-0000-0000-000072AB0000}"/>
    <cellStyle name="40% - Accent6 8" xfId="45486" hidden="1" xr:uid="{00000000-0005-0000-0000-000073AB0000}"/>
    <cellStyle name="40% - Accent6 8" xfId="45987" hidden="1" xr:uid="{00000000-0005-0000-0000-000074AB0000}"/>
    <cellStyle name="40% - Accent6 8" xfId="45525" hidden="1" xr:uid="{00000000-0005-0000-0000-000075AB0000}"/>
    <cellStyle name="40% - Accent6 8" xfId="46156" hidden="1" xr:uid="{00000000-0005-0000-0000-000076AB0000}"/>
    <cellStyle name="40% - Accent6 8" xfId="46228" hidden="1" xr:uid="{00000000-0005-0000-0000-000077AB0000}"/>
    <cellStyle name="40% - Accent6 8" xfId="46306" hidden="1" xr:uid="{00000000-0005-0000-0000-000078AB0000}"/>
    <cellStyle name="40% - Accent6 8" xfId="46041" hidden="1" xr:uid="{00000000-0005-0000-0000-000079AB0000}"/>
    <cellStyle name="40% - Accent6 8" xfId="46551" hidden="1" xr:uid="{00000000-0005-0000-0000-00007AAB0000}"/>
    <cellStyle name="40% - Accent6 8" xfId="45335" hidden="1" xr:uid="{00000000-0005-0000-0000-00007BAB0000}"/>
    <cellStyle name="40% - Accent6 8" xfId="46697" hidden="1" xr:uid="{00000000-0005-0000-0000-00007CAB0000}"/>
    <cellStyle name="40% - Accent6 8" xfId="46760" hidden="1" xr:uid="{00000000-0005-0000-0000-00007DAB0000}"/>
    <cellStyle name="40% - Accent6 8" xfId="46838" hidden="1" xr:uid="{00000000-0005-0000-0000-00007EAB0000}"/>
    <cellStyle name="40% - Accent6 8" xfId="47035" hidden="1" xr:uid="{00000000-0005-0000-0000-00007FAB0000}"/>
    <cellStyle name="40% - Accent6 8" xfId="47097" hidden="1" xr:uid="{00000000-0005-0000-0000-000080AB0000}"/>
    <cellStyle name="40% - Accent6 8" xfId="47175" hidden="1" xr:uid="{00000000-0005-0000-0000-000081AB0000}"/>
    <cellStyle name="40% - Accent6 8" xfId="47372" hidden="1" xr:uid="{00000000-0005-0000-0000-000082AB0000}"/>
    <cellStyle name="40% - Accent6 8" xfId="47434" hidden="1" xr:uid="{00000000-0005-0000-0000-000083AB0000}"/>
    <cellStyle name="40% - Accent6 8" xfId="47557" hidden="1" xr:uid="{00000000-0005-0000-0000-000084AB0000}"/>
    <cellStyle name="40% - Accent6 8" xfId="47527" hidden="1" xr:uid="{00000000-0005-0000-0000-000085AB0000}"/>
    <cellStyle name="40% - Accent6 8" xfId="47686" hidden="1" xr:uid="{00000000-0005-0000-0000-000086AB0000}"/>
    <cellStyle name="40% - Accent6 8" xfId="47764" hidden="1" xr:uid="{00000000-0005-0000-0000-000087AB0000}"/>
    <cellStyle name="40% - Accent6 8" xfId="48342" hidden="1" xr:uid="{00000000-0005-0000-0000-000088AB0000}"/>
    <cellStyle name="40% - Accent6 8" xfId="48425" hidden="1" xr:uid="{00000000-0005-0000-0000-000089AB0000}"/>
    <cellStyle name="40% - Accent6 8" xfId="48503" hidden="1" xr:uid="{00000000-0005-0000-0000-00008AAB0000}"/>
    <cellStyle name="40% - Accent6 8" xfId="48278" hidden="1" xr:uid="{00000000-0005-0000-0000-00008BAB0000}"/>
    <cellStyle name="40% - Accent6 8" xfId="48779" hidden="1" xr:uid="{00000000-0005-0000-0000-00008CAB0000}"/>
    <cellStyle name="40% - Accent6 8" xfId="48317" hidden="1" xr:uid="{00000000-0005-0000-0000-00008DAB0000}"/>
    <cellStyle name="40% - Accent6 8" xfId="48948" hidden="1" xr:uid="{00000000-0005-0000-0000-00008EAB0000}"/>
    <cellStyle name="40% - Accent6 8" xfId="49020" hidden="1" xr:uid="{00000000-0005-0000-0000-00008FAB0000}"/>
    <cellStyle name="40% - Accent6 8" xfId="49098" hidden="1" xr:uid="{00000000-0005-0000-0000-000090AB0000}"/>
    <cellStyle name="40% - Accent6 8" xfId="48833" hidden="1" xr:uid="{00000000-0005-0000-0000-000091AB0000}"/>
    <cellStyle name="40% - Accent6 8" xfId="49343" hidden="1" xr:uid="{00000000-0005-0000-0000-000092AB0000}"/>
    <cellStyle name="40% - Accent6 8" xfId="48127" hidden="1" xr:uid="{00000000-0005-0000-0000-000093AB0000}"/>
    <cellStyle name="40% - Accent6 8" xfId="49489" hidden="1" xr:uid="{00000000-0005-0000-0000-000094AB0000}"/>
    <cellStyle name="40% - Accent6 8" xfId="49552" hidden="1" xr:uid="{00000000-0005-0000-0000-000095AB0000}"/>
    <cellStyle name="40% - Accent6 8" xfId="49630" hidden="1" xr:uid="{00000000-0005-0000-0000-000096AB0000}"/>
    <cellStyle name="40% - Accent6 8" xfId="49827" hidden="1" xr:uid="{00000000-0005-0000-0000-000097AB0000}"/>
    <cellStyle name="40% - Accent6 8" xfId="49889" hidden="1" xr:uid="{00000000-0005-0000-0000-000098AB0000}"/>
    <cellStyle name="40% - Accent6 8" xfId="49967" hidden="1" xr:uid="{00000000-0005-0000-0000-000099AB0000}"/>
    <cellStyle name="40% - Accent6 8" xfId="50164" hidden="1" xr:uid="{00000000-0005-0000-0000-00009AAB0000}"/>
    <cellStyle name="40% - Accent6 8" xfId="50226" hidden="1" xr:uid="{00000000-0005-0000-0000-00009BAB0000}"/>
    <cellStyle name="40% - Accent6 9" xfId="117" hidden="1" xr:uid="{00000000-0005-0000-0000-00009CAB0000}"/>
    <cellStyle name="40% - Accent6 9" xfId="195" hidden="1" xr:uid="{00000000-0005-0000-0000-00009DAB0000}"/>
    <cellStyle name="40% - Accent6 9" xfId="273" hidden="1" xr:uid="{00000000-0005-0000-0000-00009EAB0000}"/>
    <cellStyle name="40% - Accent6 9" xfId="550" hidden="1" xr:uid="{00000000-0005-0000-0000-00009FAB0000}"/>
    <cellStyle name="40% - Accent6 9" xfId="1910" hidden="1" xr:uid="{00000000-0005-0000-0000-0000A0AB0000}"/>
    <cellStyle name="40% - Accent6 9" xfId="2057" hidden="1" xr:uid="{00000000-0005-0000-0000-0000A1AB0000}"/>
    <cellStyle name="40% - Accent6 9" xfId="2226" hidden="1" xr:uid="{00000000-0005-0000-0000-0000A2AB0000}"/>
    <cellStyle name="40% - Accent6 9" xfId="2351" hidden="1" xr:uid="{00000000-0005-0000-0000-0000A3AB0000}"/>
    <cellStyle name="40% - Accent6 9" xfId="1497" hidden="1" xr:uid="{00000000-0005-0000-0000-0000A4AB0000}"/>
    <cellStyle name="40% - Accent6 9" xfId="1317" hidden="1" xr:uid="{00000000-0005-0000-0000-0000A5AB0000}"/>
    <cellStyle name="40% - Accent6 9" xfId="3456" hidden="1" xr:uid="{00000000-0005-0000-0000-0000A6AB0000}"/>
    <cellStyle name="40% - Accent6 9" xfId="3599" hidden="1" xr:uid="{00000000-0005-0000-0000-0000A7AB0000}"/>
    <cellStyle name="40% - Accent6 9" xfId="3757" hidden="1" xr:uid="{00000000-0005-0000-0000-0000A8AB0000}"/>
    <cellStyle name="40% - Accent6 9" xfId="3861" hidden="1" xr:uid="{00000000-0005-0000-0000-0000A9AB0000}"/>
    <cellStyle name="40% - Accent6 9" xfId="1726" hidden="1" xr:uid="{00000000-0005-0000-0000-0000AAAB0000}"/>
    <cellStyle name="40% - Accent6 9" xfId="1314" hidden="1" xr:uid="{00000000-0005-0000-0000-0000ABAB0000}"/>
    <cellStyle name="40% - Accent6 9" xfId="4965" hidden="1" xr:uid="{00000000-0005-0000-0000-0000ACAB0000}"/>
    <cellStyle name="40% - Accent6 9" xfId="5064" hidden="1" xr:uid="{00000000-0005-0000-0000-0000ADAB0000}"/>
    <cellStyle name="40% - Accent6 9" xfId="5258" hidden="1" xr:uid="{00000000-0005-0000-0000-0000AEAB0000}"/>
    <cellStyle name="40% - Accent6 9" xfId="5951" hidden="1" xr:uid="{00000000-0005-0000-0000-0000AFAB0000}"/>
    <cellStyle name="40% - Accent6 9" xfId="6104" hidden="1" xr:uid="{00000000-0005-0000-0000-0000B0AB0000}"/>
    <cellStyle name="40% - Accent6 9" xfId="6285" hidden="1" xr:uid="{00000000-0005-0000-0000-0000B1AB0000}"/>
    <cellStyle name="40% - Accent6 9" xfId="6972" hidden="1" xr:uid="{00000000-0005-0000-0000-0000B2AB0000}"/>
    <cellStyle name="40% - Accent6 9" xfId="7084" hidden="1" xr:uid="{00000000-0005-0000-0000-0000B3AB0000}"/>
    <cellStyle name="40% - Accent6 9" xfId="7773" hidden="1" xr:uid="{00000000-0005-0000-0000-0000B4AB0000}"/>
    <cellStyle name="40% - Accent6 9" xfId="7847" hidden="1" xr:uid="{00000000-0005-0000-0000-0000B5AB0000}"/>
    <cellStyle name="40% - Accent6 9" xfId="7923" hidden="1" xr:uid="{00000000-0005-0000-0000-0000B6AB0000}"/>
    <cellStyle name="40% - Accent6 9" xfId="8001" hidden="1" xr:uid="{00000000-0005-0000-0000-0000B7AB0000}"/>
    <cellStyle name="40% - Accent6 9" xfId="8586" hidden="1" xr:uid="{00000000-0005-0000-0000-0000B8AB0000}"/>
    <cellStyle name="40% - Accent6 9" xfId="8662" hidden="1" xr:uid="{00000000-0005-0000-0000-0000B9AB0000}"/>
    <cellStyle name="40% - Accent6 9" xfId="8741" hidden="1" xr:uid="{00000000-0005-0000-0000-0000BAAB0000}"/>
    <cellStyle name="40% - Accent6 9" xfId="8797" hidden="1" xr:uid="{00000000-0005-0000-0000-0000BBAB0000}"/>
    <cellStyle name="40% - Accent6 9" xfId="8373" hidden="1" xr:uid="{00000000-0005-0000-0000-0000BCAB0000}"/>
    <cellStyle name="40% - Accent6 9" xfId="8297" hidden="1" xr:uid="{00000000-0005-0000-0000-0000BDAB0000}"/>
    <cellStyle name="40% - Accent6 9" xfId="9181" hidden="1" xr:uid="{00000000-0005-0000-0000-0000BEAB0000}"/>
    <cellStyle name="40% - Accent6 9" xfId="9257" hidden="1" xr:uid="{00000000-0005-0000-0000-0000BFAB0000}"/>
    <cellStyle name="40% - Accent6 9" xfId="9335" hidden="1" xr:uid="{00000000-0005-0000-0000-0000C0AB0000}"/>
    <cellStyle name="40% - Accent6 9" xfId="9386" hidden="1" xr:uid="{00000000-0005-0000-0000-0000C1AB0000}"/>
    <cellStyle name="40% - Accent6 9" xfId="8484" hidden="1" xr:uid="{00000000-0005-0000-0000-0000C2AB0000}"/>
    <cellStyle name="40% - Accent6 9" xfId="8295" hidden="1" xr:uid="{00000000-0005-0000-0000-0000C3AB0000}"/>
    <cellStyle name="40% - Accent6 9" xfId="9713" hidden="1" xr:uid="{00000000-0005-0000-0000-0000C4AB0000}"/>
    <cellStyle name="40% - Accent6 9" xfId="9789" hidden="1" xr:uid="{00000000-0005-0000-0000-0000C5AB0000}"/>
    <cellStyle name="40% - Accent6 9" xfId="9867" hidden="1" xr:uid="{00000000-0005-0000-0000-0000C6AB0000}"/>
    <cellStyle name="40% - Accent6 9" xfId="10050" hidden="1" xr:uid="{00000000-0005-0000-0000-0000C7AB0000}"/>
    <cellStyle name="40% - Accent6 9" xfId="10126" hidden="1" xr:uid="{00000000-0005-0000-0000-0000C8AB0000}"/>
    <cellStyle name="40% - Accent6 9" xfId="10204" hidden="1" xr:uid="{00000000-0005-0000-0000-0000C9AB0000}"/>
    <cellStyle name="40% - Accent6 9" xfId="10387" hidden="1" xr:uid="{00000000-0005-0000-0000-0000CAAB0000}"/>
    <cellStyle name="40% - Accent6 9" xfId="10463" hidden="1" xr:uid="{00000000-0005-0000-0000-0000CBAB0000}"/>
    <cellStyle name="40% - Accent6 9" xfId="10565" hidden="1" xr:uid="{00000000-0005-0000-0000-0000CCAB0000}"/>
    <cellStyle name="40% - Accent6 9" xfId="10639" hidden="1" xr:uid="{00000000-0005-0000-0000-0000CDAB0000}"/>
    <cellStyle name="40% - Accent6 9" xfId="10715" hidden="1" xr:uid="{00000000-0005-0000-0000-0000CEAB0000}"/>
    <cellStyle name="40% - Accent6 9" xfId="10793" hidden="1" xr:uid="{00000000-0005-0000-0000-0000CFAB0000}"/>
    <cellStyle name="40% - Accent6 9" xfId="11378" hidden="1" xr:uid="{00000000-0005-0000-0000-0000D0AB0000}"/>
    <cellStyle name="40% - Accent6 9" xfId="11454" hidden="1" xr:uid="{00000000-0005-0000-0000-0000D1AB0000}"/>
    <cellStyle name="40% - Accent6 9" xfId="11533" hidden="1" xr:uid="{00000000-0005-0000-0000-0000D2AB0000}"/>
    <cellStyle name="40% - Accent6 9" xfId="11589" hidden="1" xr:uid="{00000000-0005-0000-0000-0000D3AB0000}"/>
    <cellStyle name="40% - Accent6 9" xfId="11165" hidden="1" xr:uid="{00000000-0005-0000-0000-0000D4AB0000}"/>
    <cellStyle name="40% - Accent6 9" xfId="11089" hidden="1" xr:uid="{00000000-0005-0000-0000-0000D5AB0000}"/>
    <cellStyle name="40% - Accent6 9" xfId="11973" hidden="1" xr:uid="{00000000-0005-0000-0000-0000D6AB0000}"/>
    <cellStyle name="40% - Accent6 9" xfId="12049" hidden="1" xr:uid="{00000000-0005-0000-0000-0000D7AB0000}"/>
    <cellStyle name="40% - Accent6 9" xfId="12127" hidden="1" xr:uid="{00000000-0005-0000-0000-0000D8AB0000}"/>
    <cellStyle name="40% - Accent6 9" xfId="12178" hidden="1" xr:uid="{00000000-0005-0000-0000-0000D9AB0000}"/>
    <cellStyle name="40% - Accent6 9" xfId="11276" hidden="1" xr:uid="{00000000-0005-0000-0000-0000DAAB0000}"/>
    <cellStyle name="40% - Accent6 9" xfId="11087" hidden="1" xr:uid="{00000000-0005-0000-0000-0000DBAB0000}"/>
    <cellStyle name="40% - Accent6 9" xfId="12505" hidden="1" xr:uid="{00000000-0005-0000-0000-0000DCAB0000}"/>
    <cellStyle name="40% - Accent6 9" xfId="12581" hidden="1" xr:uid="{00000000-0005-0000-0000-0000DDAB0000}"/>
    <cellStyle name="40% - Accent6 9" xfId="12659" hidden="1" xr:uid="{00000000-0005-0000-0000-0000DEAB0000}"/>
    <cellStyle name="40% - Accent6 9" xfId="12842" hidden="1" xr:uid="{00000000-0005-0000-0000-0000DFAB0000}"/>
    <cellStyle name="40% - Accent6 9" xfId="12918" hidden="1" xr:uid="{00000000-0005-0000-0000-0000E0AB0000}"/>
    <cellStyle name="40% - Accent6 9" xfId="12996" hidden="1" xr:uid="{00000000-0005-0000-0000-0000E1AB0000}"/>
    <cellStyle name="40% - Accent6 9" xfId="13179" hidden="1" xr:uid="{00000000-0005-0000-0000-0000E2AB0000}"/>
    <cellStyle name="40% - Accent6 9" xfId="13255" hidden="1" xr:uid="{00000000-0005-0000-0000-0000E3AB0000}"/>
    <cellStyle name="40% - Accent6 9" xfId="7574" hidden="1" xr:uid="{00000000-0005-0000-0000-0000E4AB0000}"/>
    <cellStyle name="40% - Accent6 9" xfId="7500" hidden="1" xr:uid="{00000000-0005-0000-0000-0000E5AB0000}"/>
    <cellStyle name="40% - Accent6 9" xfId="7421" hidden="1" xr:uid="{00000000-0005-0000-0000-0000E6AB0000}"/>
    <cellStyle name="40% - Accent6 9" xfId="7337" hidden="1" xr:uid="{00000000-0005-0000-0000-0000E7AB0000}"/>
    <cellStyle name="40% - Accent6 9" xfId="5566" hidden="1" xr:uid="{00000000-0005-0000-0000-0000E8AB0000}"/>
    <cellStyle name="40% - Accent6 9" xfId="5480" hidden="1" xr:uid="{00000000-0005-0000-0000-0000E9AB0000}"/>
    <cellStyle name="40% - Accent6 9" xfId="5389" hidden="1" xr:uid="{00000000-0005-0000-0000-0000EAAB0000}"/>
    <cellStyle name="40% - Accent6 9" xfId="5322" hidden="1" xr:uid="{00000000-0005-0000-0000-0000EBAB0000}"/>
    <cellStyle name="40% - Accent6 9" xfId="6222" hidden="1" xr:uid="{00000000-0005-0000-0000-0000ECAB0000}"/>
    <cellStyle name="40% - Accent6 9" xfId="6480" hidden="1" xr:uid="{00000000-0005-0000-0000-0000EDAB0000}"/>
    <cellStyle name="40% - Accent6 9" xfId="3893" hidden="1" xr:uid="{00000000-0005-0000-0000-0000EEAB0000}"/>
    <cellStyle name="40% - Accent6 9" xfId="3724" hidden="1" xr:uid="{00000000-0005-0000-0000-0000EFAB0000}"/>
    <cellStyle name="40% - Accent6 9" xfId="3549" hidden="1" xr:uid="{00000000-0005-0000-0000-0000F0AB0000}"/>
    <cellStyle name="40% - Accent6 9" xfId="3426" hidden="1" xr:uid="{00000000-0005-0000-0000-0000F1AB0000}"/>
    <cellStyle name="40% - Accent6 9" xfId="5819" hidden="1" xr:uid="{00000000-0005-0000-0000-0000F2AB0000}"/>
    <cellStyle name="40% - Accent6 9" xfId="6487" hidden="1" xr:uid="{00000000-0005-0000-0000-0000F3AB0000}"/>
    <cellStyle name="40% - Accent6 9" xfId="2266" hidden="1" xr:uid="{00000000-0005-0000-0000-0000F4AB0000}"/>
    <cellStyle name="40% - Accent6 9" xfId="2031" hidden="1" xr:uid="{00000000-0005-0000-0000-0000F5AB0000}"/>
    <cellStyle name="40% - Accent6 9" xfId="1862" hidden="1" xr:uid="{00000000-0005-0000-0000-0000F6AB0000}"/>
    <cellStyle name="40% - Accent6 9" xfId="1163" hidden="1" xr:uid="{00000000-0005-0000-0000-0000F7AB0000}"/>
    <cellStyle name="40% - Accent6 9" xfId="1027" hidden="1" xr:uid="{00000000-0005-0000-0000-0000F8AB0000}"/>
    <cellStyle name="40% - Accent6 9" xfId="887" hidden="1" xr:uid="{00000000-0005-0000-0000-0000F9AB0000}"/>
    <cellStyle name="40% - Accent6 9" xfId="13322" hidden="1" xr:uid="{00000000-0005-0000-0000-0000FAAB0000}"/>
    <cellStyle name="40% - Accent6 9" xfId="13402" hidden="1" xr:uid="{00000000-0005-0000-0000-0000FBAB0000}"/>
    <cellStyle name="40% - Accent6 9" xfId="13928" hidden="1" xr:uid="{00000000-0005-0000-0000-0000FCAB0000}"/>
    <cellStyle name="40% - Accent6 9" xfId="14002" hidden="1" xr:uid="{00000000-0005-0000-0000-0000FDAB0000}"/>
    <cellStyle name="40% - Accent6 9" xfId="14078" hidden="1" xr:uid="{00000000-0005-0000-0000-0000FEAB0000}"/>
    <cellStyle name="40% - Accent6 9" xfId="14156" hidden="1" xr:uid="{00000000-0005-0000-0000-0000FFAB0000}"/>
    <cellStyle name="40% - Accent6 9" xfId="14741" hidden="1" xr:uid="{00000000-0005-0000-0000-000000AC0000}"/>
    <cellStyle name="40% - Accent6 9" xfId="14817" hidden="1" xr:uid="{00000000-0005-0000-0000-000001AC0000}"/>
    <cellStyle name="40% - Accent6 9" xfId="14896" hidden="1" xr:uid="{00000000-0005-0000-0000-000002AC0000}"/>
    <cellStyle name="40% - Accent6 9" xfId="14952" hidden="1" xr:uid="{00000000-0005-0000-0000-000003AC0000}"/>
    <cellStyle name="40% - Accent6 9" xfId="14528" hidden="1" xr:uid="{00000000-0005-0000-0000-000004AC0000}"/>
    <cellStyle name="40% - Accent6 9" xfId="14452" hidden="1" xr:uid="{00000000-0005-0000-0000-000005AC0000}"/>
    <cellStyle name="40% - Accent6 9" xfId="15336" hidden="1" xr:uid="{00000000-0005-0000-0000-000006AC0000}"/>
    <cellStyle name="40% - Accent6 9" xfId="15412" hidden="1" xr:uid="{00000000-0005-0000-0000-000007AC0000}"/>
    <cellStyle name="40% - Accent6 9" xfId="15490" hidden="1" xr:uid="{00000000-0005-0000-0000-000008AC0000}"/>
    <cellStyle name="40% - Accent6 9" xfId="15541" hidden="1" xr:uid="{00000000-0005-0000-0000-000009AC0000}"/>
    <cellStyle name="40% - Accent6 9" xfId="14639" hidden="1" xr:uid="{00000000-0005-0000-0000-00000AAC0000}"/>
    <cellStyle name="40% - Accent6 9" xfId="14450" hidden="1" xr:uid="{00000000-0005-0000-0000-00000BAC0000}"/>
    <cellStyle name="40% - Accent6 9" xfId="15868" hidden="1" xr:uid="{00000000-0005-0000-0000-00000CAC0000}"/>
    <cellStyle name="40% - Accent6 9" xfId="15944" hidden="1" xr:uid="{00000000-0005-0000-0000-00000DAC0000}"/>
    <cellStyle name="40% - Accent6 9" xfId="16022" hidden="1" xr:uid="{00000000-0005-0000-0000-00000EAC0000}"/>
    <cellStyle name="40% - Accent6 9" xfId="16205" hidden="1" xr:uid="{00000000-0005-0000-0000-00000FAC0000}"/>
    <cellStyle name="40% - Accent6 9" xfId="16281" hidden="1" xr:uid="{00000000-0005-0000-0000-000010AC0000}"/>
    <cellStyle name="40% - Accent6 9" xfId="16359" hidden="1" xr:uid="{00000000-0005-0000-0000-000011AC0000}"/>
    <cellStyle name="40% - Accent6 9" xfId="16542" hidden="1" xr:uid="{00000000-0005-0000-0000-000012AC0000}"/>
    <cellStyle name="40% - Accent6 9" xfId="16618" hidden="1" xr:uid="{00000000-0005-0000-0000-000013AC0000}"/>
    <cellStyle name="40% - Accent6 9" xfId="16720" hidden="1" xr:uid="{00000000-0005-0000-0000-000014AC0000}"/>
    <cellStyle name="40% - Accent6 9" xfId="16794" hidden="1" xr:uid="{00000000-0005-0000-0000-000015AC0000}"/>
    <cellStyle name="40% - Accent6 9" xfId="16870" hidden="1" xr:uid="{00000000-0005-0000-0000-000016AC0000}"/>
    <cellStyle name="40% - Accent6 9" xfId="16948" hidden="1" xr:uid="{00000000-0005-0000-0000-000017AC0000}"/>
    <cellStyle name="40% - Accent6 9" xfId="17533" hidden="1" xr:uid="{00000000-0005-0000-0000-000018AC0000}"/>
    <cellStyle name="40% - Accent6 9" xfId="17609" hidden="1" xr:uid="{00000000-0005-0000-0000-000019AC0000}"/>
    <cellStyle name="40% - Accent6 9" xfId="17688" hidden="1" xr:uid="{00000000-0005-0000-0000-00001AAC0000}"/>
    <cellStyle name="40% - Accent6 9" xfId="17744" hidden="1" xr:uid="{00000000-0005-0000-0000-00001BAC0000}"/>
    <cellStyle name="40% - Accent6 9" xfId="17320" hidden="1" xr:uid="{00000000-0005-0000-0000-00001CAC0000}"/>
    <cellStyle name="40% - Accent6 9" xfId="17244" hidden="1" xr:uid="{00000000-0005-0000-0000-00001DAC0000}"/>
    <cellStyle name="40% - Accent6 9" xfId="18128" hidden="1" xr:uid="{00000000-0005-0000-0000-00001EAC0000}"/>
    <cellStyle name="40% - Accent6 9" xfId="18204" hidden="1" xr:uid="{00000000-0005-0000-0000-00001FAC0000}"/>
    <cellStyle name="40% - Accent6 9" xfId="18282" hidden="1" xr:uid="{00000000-0005-0000-0000-000020AC0000}"/>
    <cellStyle name="40% - Accent6 9" xfId="18333" hidden="1" xr:uid="{00000000-0005-0000-0000-000021AC0000}"/>
    <cellStyle name="40% - Accent6 9" xfId="17431" hidden="1" xr:uid="{00000000-0005-0000-0000-000022AC0000}"/>
    <cellStyle name="40% - Accent6 9" xfId="17242" hidden="1" xr:uid="{00000000-0005-0000-0000-000023AC0000}"/>
    <cellStyle name="40% - Accent6 9" xfId="18660" hidden="1" xr:uid="{00000000-0005-0000-0000-000024AC0000}"/>
    <cellStyle name="40% - Accent6 9" xfId="18736" hidden="1" xr:uid="{00000000-0005-0000-0000-000025AC0000}"/>
    <cellStyle name="40% - Accent6 9" xfId="18814" hidden="1" xr:uid="{00000000-0005-0000-0000-000026AC0000}"/>
    <cellStyle name="40% - Accent6 9" xfId="18997" hidden="1" xr:uid="{00000000-0005-0000-0000-000027AC0000}"/>
    <cellStyle name="40% - Accent6 9" xfId="19073" hidden="1" xr:uid="{00000000-0005-0000-0000-000028AC0000}"/>
    <cellStyle name="40% - Accent6 9" xfId="19151" hidden="1" xr:uid="{00000000-0005-0000-0000-000029AC0000}"/>
    <cellStyle name="40% - Accent6 9" xfId="19334" hidden="1" xr:uid="{00000000-0005-0000-0000-00002AAC0000}"/>
    <cellStyle name="40% - Accent6 9" xfId="19410" hidden="1" xr:uid="{00000000-0005-0000-0000-00002BAC0000}"/>
    <cellStyle name="40% - Accent6 9" xfId="13834" hidden="1" xr:uid="{00000000-0005-0000-0000-00002CAC0000}"/>
    <cellStyle name="40% - Accent6 9" xfId="13760" hidden="1" xr:uid="{00000000-0005-0000-0000-00002DAC0000}"/>
    <cellStyle name="40% - Accent6 9" xfId="13681" hidden="1" xr:uid="{00000000-0005-0000-0000-00002EAC0000}"/>
    <cellStyle name="40% - Accent6 9" xfId="13597" hidden="1" xr:uid="{00000000-0005-0000-0000-00002FAC0000}"/>
    <cellStyle name="40% - Accent6 9" xfId="6429" hidden="1" xr:uid="{00000000-0005-0000-0000-000030AC0000}"/>
    <cellStyle name="40% - Accent6 9" xfId="6236" hidden="1" xr:uid="{00000000-0005-0000-0000-000031AC0000}"/>
    <cellStyle name="40% - Accent6 9" xfId="5997" hidden="1" xr:uid="{00000000-0005-0000-0000-000032AC0000}"/>
    <cellStyle name="40% - Accent6 9" xfId="5849" hidden="1" xr:uid="{00000000-0005-0000-0000-000033AC0000}"/>
    <cellStyle name="40% - Accent6 9" xfId="6925" hidden="1" xr:uid="{00000000-0005-0000-0000-000034AC0000}"/>
    <cellStyle name="40% - Accent6 9" xfId="7142" hidden="1" xr:uid="{00000000-0005-0000-0000-000035AC0000}"/>
    <cellStyle name="40% - Accent6 9" xfId="4296" hidden="1" xr:uid="{00000000-0005-0000-0000-000036AC0000}"/>
    <cellStyle name="40% - Accent6 9" xfId="4111" hidden="1" xr:uid="{00000000-0005-0000-0000-000037AC0000}"/>
    <cellStyle name="40% - Accent6 9" xfId="4017" hidden="1" xr:uid="{00000000-0005-0000-0000-000038AC0000}"/>
    <cellStyle name="40% - Accent6 9" xfId="3941" hidden="1" xr:uid="{00000000-0005-0000-0000-000039AC0000}"/>
    <cellStyle name="40% - Accent6 9" xfId="6610" hidden="1" xr:uid="{00000000-0005-0000-0000-00003AAC0000}"/>
    <cellStyle name="40% - Accent6 9" xfId="7145" hidden="1" xr:uid="{00000000-0005-0000-0000-00003BAC0000}"/>
    <cellStyle name="40% - Accent6 9" xfId="2511" hidden="1" xr:uid="{00000000-0005-0000-0000-00003CAC0000}"/>
    <cellStyle name="40% - Accent6 9" xfId="2410" hidden="1" xr:uid="{00000000-0005-0000-0000-00003DAC0000}"/>
    <cellStyle name="40% - Accent6 9" xfId="2257" hidden="1" xr:uid="{00000000-0005-0000-0000-00003EAC0000}"/>
    <cellStyle name="40% - Accent6 9" xfId="1257" hidden="1" xr:uid="{00000000-0005-0000-0000-00003FAC0000}"/>
    <cellStyle name="40% - Accent6 9" xfId="1161" hidden="1" xr:uid="{00000000-0005-0000-0000-000040AC0000}"/>
    <cellStyle name="40% - Accent6 9" xfId="963" hidden="1" xr:uid="{00000000-0005-0000-0000-000041AC0000}"/>
    <cellStyle name="40% - Accent6 9" xfId="19472" hidden="1" xr:uid="{00000000-0005-0000-0000-000042AC0000}"/>
    <cellStyle name="40% - Accent6 9" xfId="19548" hidden="1" xr:uid="{00000000-0005-0000-0000-000043AC0000}"/>
    <cellStyle name="40% - Accent6 9" xfId="19650" hidden="1" xr:uid="{00000000-0005-0000-0000-000044AC0000}"/>
    <cellStyle name="40% - Accent6 9" xfId="19724" hidden="1" xr:uid="{00000000-0005-0000-0000-000045AC0000}"/>
    <cellStyle name="40% - Accent6 9" xfId="19800" hidden="1" xr:uid="{00000000-0005-0000-0000-000046AC0000}"/>
    <cellStyle name="40% - Accent6 9" xfId="19878" hidden="1" xr:uid="{00000000-0005-0000-0000-000047AC0000}"/>
    <cellStyle name="40% - Accent6 9" xfId="20463" hidden="1" xr:uid="{00000000-0005-0000-0000-000048AC0000}"/>
    <cellStyle name="40% - Accent6 9" xfId="20539" hidden="1" xr:uid="{00000000-0005-0000-0000-000049AC0000}"/>
    <cellStyle name="40% - Accent6 9" xfId="20618" hidden="1" xr:uid="{00000000-0005-0000-0000-00004AAC0000}"/>
    <cellStyle name="40% - Accent6 9" xfId="20674" hidden="1" xr:uid="{00000000-0005-0000-0000-00004BAC0000}"/>
    <cellStyle name="40% - Accent6 9" xfId="20250" hidden="1" xr:uid="{00000000-0005-0000-0000-00004CAC0000}"/>
    <cellStyle name="40% - Accent6 9" xfId="20174" hidden="1" xr:uid="{00000000-0005-0000-0000-00004DAC0000}"/>
    <cellStyle name="40% - Accent6 9" xfId="21058" hidden="1" xr:uid="{00000000-0005-0000-0000-00004EAC0000}"/>
    <cellStyle name="40% - Accent6 9" xfId="21134" hidden="1" xr:uid="{00000000-0005-0000-0000-00004FAC0000}"/>
    <cellStyle name="40% - Accent6 9" xfId="21212" hidden="1" xr:uid="{00000000-0005-0000-0000-000050AC0000}"/>
    <cellStyle name="40% - Accent6 9" xfId="21263" hidden="1" xr:uid="{00000000-0005-0000-0000-000051AC0000}"/>
    <cellStyle name="40% - Accent6 9" xfId="20361" hidden="1" xr:uid="{00000000-0005-0000-0000-000052AC0000}"/>
    <cellStyle name="40% - Accent6 9" xfId="20172" hidden="1" xr:uid="{00000000-0005-0000-0000-000053AC0000}"/>
    <cellStyle name="40% - Accent6 9" xfId="21590" hidden="1" xr:uid="{00000000-0005-0000-0000-000054AC0000}"/>
    <cellStyle name="40% - Accent6 9" xfId="21666" hidden="1" xr:uid="{00000000-0005-0000-0000-000055AC0000}"/>
    <cellStyle name="40% - Accent6 9" xfId="21744" hidden="1" xr:uid="{00000000-0005-0000-0000-000056AC0000}"/>
    <cellStyle name="40% - Accent6 9" xfId="21927" hidden="1" xr:uid="{00000000-0005-0000-0000-000057AC0000}"/>
    <cellStyle name="40% - Accent6 9" xfId="22003" hidden="1" xr:uid="{00000000-0005-0000-0000-000058AC0000}"/>
    <cellStyle name="40% - Accent6 9" xfId="22081" hidden="1" xr:uid="{00000000-0005-0000-0000-000059AC0000}"/>
    <cellStyle name="40% - Accent6 9" xfId="22264" hidden="1" xr:uid="{00000000-0005-0000-0000-00005AAC0000}"/>
    <cellStyle name="40% - Accent6 9" xfId="22340" hidden="1" xr:uid="{00000000-0005-0000-0000-00005BAC0000}"/>
    <cellStyle name="40% - Accent6 9" xfId="22442" hidden="1" xr:uid="{00000000-0005-0000-0000-00005CAC0000}"/>
    <cellStyle name="40% - Accent6 9" xfId="22516" hidden="1" xr:uid="{00000000-0005-0000-0000-00005DAC0000}"/>
    <cellStyle name="40% - Accent6 9" xfId="22592" hidden="1" xr:uid="{00000000-0005-0000-0000-00005EAC0000}"/>
    <cellStyle name="40% - Accent6 9" xfId="22670" hidden="1" xr:uid="{00000000-0005-0000-0000-00005FAC0000}"/>
    <cellStyle name="40% - Accent6 9" xfId="23255" hidden="1" xr:uid="{00000000-0005-0000-0000-000060AC0000}"/>
    <cellStyle name="40% - Accent6 9" xfId="23331" hidden="1" xr:uid="{00000000-0005-0000-0000-000061AC0000}"/>
    <cellStyle name="40% - Accent6 9" xfId="23410" hidden="1" xr:uid="{00000000-0005-0000-0000-000062AC0000}"/>
    <cellStyle name="40% - Accent6 9" xfId="23466" hidden="1" xr:uid="{00000000-0005-0000-0000-000063AC0000}"/>
    <cellStyle name="40% - Accent6 9" xfId="23042" hidden="1" xr:uid="{00000000-0005-0000-0000-000064AC0000}"/>
    <cellStyle name="40% - Accent6 9" xfId="22966" hidden="1" xr:uid="{00000000-0005-0000-0000-000065AC0000}"/>
    <cellStyle name="40% - Accent6 9" xfId="23850" hidden="1" xr:uid="{00000000-0005-0000-0000-000066AC0000}"/>
    <cellStyle name="40% - Accent6 9" xfId="23926" hidden="1" xr:uid="{00000000-0005-0000-0000-000067AC0000}"/>
    <cellStyle name="40% - Accent6 9" xfId="24004" hidden="1" xr:uid="{00000000-0005-0000-0000-000068AC0000}"/>
    <cellStyle name="40% - Accent6 9" xfId="24055" hidden="1" xr:uid="{00000000-0005-0000-0000-000069AC0000}"/>
    <cellStyle name="40% - Accent6 9" xfId="23153" hidden="1" xr:uid="{00000000-0005-0000-0000-00006AAC0000}"/>
    <cellStyle name="40% - Accent6 9" xfId="22964" hidden="1" xr:uid="{00000000-0005-0000-0000-00006BAC0000}"/>
    <cellStyle name="40% - Accent6 9" xfId="24382" hidden="1" xr:uid="{00000000-0005-0000-0000-00006CAC0000}"/>
    <cellStyle name="40% - Accent6 9" xfId="24458" hidden="1" xr:uid="{00000000-0005-0000-0000-00006DAC0000}"/>
    <cellStyle name="40% - Accent6 9" xfId="24536" hidden="1" xr:uid="{00000000-0005-0000-0000-00006EAC0000}"/>
    <cellStyle name="40% - Accent6 9" xfId="24719" hidden="1" xr:uid="{00000000-0005-0000-0000-00006FAC0000}"/>
    <cellStyle name="40% - Accent6 9" xfId="24795" hidden="1" xr:uid="{00000000-0005-0000-0000-000070AC0000}"/>
    <cellStyle name="40% - Accent6 9" xfId="24873" hidden="1" xr:uid="{00000000-0005-0000-0000-000071AC0000}"/>
    <cellStyle name="40% - Accent6 9" xfId="25056" hidden="1" xr:uid="{00000000-0005-0000-0000-000072AC0000}"/>
    <cellStyle name="40% - Accent6 9" xfId="25132" hidden="1" xr:uid="{00000000-0005-0000-0000-000073AC0000}"/>
    <cellStyle name="40% - Accent6 9" xfId="25245" hidden="1" xr:uid="{00000000-0005-0000-0000-000074AC0000}"/>
    <cellStyle name="40% - Accent6 9" xfId="25323" hidden="1" xr:uid="{00000000-0005-0000-0000-000075AC0000}"/>
    <cellStyle name="40% - Accent6 9" xfId="25401" hidden="1" xr:uid="{00000000-0005-0000-0000-000076AC0000}"/>
    <cellStyle name="40% - Accent6 9" xfId="25678" hidden="1" xr:uid="{00000000-0005-0000-0000-000077AC0000}"/>
    <cellStyle name="40% - Accent6 9" xfId="27038" hidden="1" xr:uid="{00000000-0005-0000-0000-000078AC0000}"/>
    <cellStyle name="40% - Accent6 9" xfId="27185" hidden="1" xr:uid="{00000000-0005-0000-0000-000079AC0000}"/>
    <cellStyle name="40% - Accent6 9" xfId="27354" hidden="1" xr:uid="{00000000-0005-0000-0000-00007AAC0000}"/>
    <cellStyle name="40% - Accent6 9" xfId="27479" hidden="1" xr:uid="{00000000-0005-0000-0000-00007BAC0000}"/>
    <cellStyle name="40% - Accent6 9" xfId="26625" hidden="1" xr:uid="{00000000-0005-0000-0000-00007CAC0000}"/>
    <cellStyle name="40% - Accent6 9" xfId="26445" hidden="1" xr:uid="{00000000-0005-0000-0000-00007DAC0000}"/>
    <cellStyle name="40% - Accent6 9" xfId="28584" hidden="1" xr:uid="{00000000-0005-0000-0000-00007EAC0000}"/>
    <cellStyle name="40% - Accent6 9" xfId="28727" hidden="1" xr:uid="{00000000-0005-0000-0000-00007FAC0000}"/>
    <cellStyle name="40% - Accent6 9" xfId="28885" hidden="1" xr:uid="{00000000-0005-0000-0000-000080AC0000}"/>
    <cellStyle name="40% - Accent6 9" xfId="28989" hidden="1" xr:uid="{00000000-0005-0000-0000-000081AC0000}"/>
    <cellStyle name="40% - Accent6 9" xfId="26854" hidden="1" xr:uid="{00000000-0005-0000-0000-000082AC0000}"/>
    <cellStyle name="40% - Accent6 9" xfId="26442" hidden="1" xr:uid="{00000000-0005-0000-0000-000083AC0000}"/>
    <cellStyle name="40% - Accent6 9" xfId="30093" hidden="1" xr:uid="{00000000-0005-0000-0000-000084AC0000}"/>
    <cellStyle name="40% - Accent6 9" xfId="30192" hidden="1" xr:uid="{00000000-0005-0000-0000-000085AC0000}"/>
    <cellStyle name="40% - Accent6 9" xfId="30386" hidden="1" xr:uid="{00000000-0005-0000-0000-000086AC0000}"/>
    <cellStyle name="40% - Accent6 9" xfId="31079" hidden="1" xr:uid="{00000000-0005-0000-0000-000087AC0000}"/>
    <cellStyle name="40% - Accent6 9" xfId="31232" hidden="1" xr:uid="{00000000-0005-0000-0000-000088AC0000}"/>
    <cellStyle name="40% - Accent6 9" xfId="31413" hidden="1" xr:uid="{00000000-0005-0000-0000-000089AC0000}"/>
    <cellStyle name="40% - Accent6 9" xfId="32100" hidden="1" xr:uid="{00000000-0005-0000-0000-00008AAC0000}"/>
    <cellStyle name="40% - Accent6 9" xfId="32212" hidden="1" xr:uid="{00000000-0005-0000-0000-00008BAC0000}"/>
    <cellStyle name="40% - Accent6 9" xfId="32901" hidden="1" xr:uid="{00000000-0005-0000-0000-00008CAC0000}"/>
    <cellStyle name="40% - Accent6 9" xfId="32975" hidden="1" xr:uid="{00000000-0005-0000-0000-00008DAC0000}"/>
    <cellStyle name="40% - Accent6 9" xfId="33051" hidden="1" xr:uid="{00000000-0005-0000-0000-00008EAC0000}"/>
    <cellStyle name="40% - Accent6 9" xfId="33129" hidden="1" xr:uid="{00000000-0005-0000-0000-00008FAC0000}"/>
    <cellStyle name="40% - Accent6 9" xfId="33714" hidden="1" xr:uid="{00000000-0005-0000-0000-000090AC0000}"/>
    <cellStyle name="40% - Accent6 9" xfId="33790" hidden="1" xr:uid="{00000000-0005-0000-0000-000091AC0000}"/>
    <cellStyle name="40% - Accent6 9" xfId="33869" hidden="1" xr:uid="{00000000-0005-0000-0000-000092AC0000}"/>
    <cellStyle name="40% - Accent6 9" xfId="33925" hidden="1" xr:uid="{00000000-0005-0000-0000-000093AC0000}"/>
    <cellStyle name="40% - Accent6 9" xfId="33501" hidden="1" xr:uid="{00000000-0005-0000-0000-000094AC0000}"/>
    <cellStyle name="40% - Accent6 9" xfId="33425" hidden="1" xr:uid="{00000000-0005-0000-0000-000095AC0000}"/>
    <cellStyle name="40% - Accent6 9" xfId="34309" hidden="1" xr:uid="{00000000-0005-0000-0000-000096AC0000}"/>
    <cellStyle name="40% - Accent6 9" xfId="34385" hidden="1" xr:uid="{00000000-0005-0000-0000-000097AC0000}"/>
    <cellStyle name="40% - Accent6 9" xfId="34463" hidden="1" xr:uid="{00000000-0005-0000-0000-000098AC0000}"/>
    <cellStyle name="40% - Accent6 9" xfId="34514" hidden="1" xr:uid="{00000000-0005-0000-0000-000099AC0000}"/>
    <cellStyle name="40% - Accent6 9" xfId="33612" hidden="1" xr:uid="{00000000-0005-0000-0000-00009AAC0000}"/>
    <cellStyle name="40% - Accent6 9" xfId="33423" hidden="1" xr:uid="{00000000-0005-0000-0000-00009BAC0000}"/>
    <cellStyle name="40% - Accent6 9" xfId="34841" hidden="1" xr:uid="{00000000-0005-0000-0000-00009CAC0000}"/>
    <cellStyle name="40% - Accent6 9" xfId="34917" hidden="1" xr:uid="{00000000-0005-0000-0000-00009DAC0000}"/>
    <cellStyle name="40% - Accent6 9" xfId="34995" hidden="1" xr:uid="{00000000-0005-0000-0000-00009EAC0000}"/>
    <cellStyle name="40% - Accent6 9" xfId="35178" hidden="1" xr:uid="{00000000-0005-0000-0000-00009FAC0000}"/>
    <cellStyle name="40% - Accent6 9" xfId="35254" hidden="1" xr:uid="{00000000-0005-0000-0000-0000A0AC0000}"/>
    <cellStyle name="40% - Accent6 9" xfId="35332" hidden="1" xr:uid="{00000000-0005-0000-0000-0000A1AC0000}"/>
    <cellStyle name="40% - Accent6 9" xfId="35515" hidden="1" xr:uid="{00000000-0005-0000-0000-0000A2AC0000}"/>
    <cellStyle name="40% - Accent6 9" xfId="35591" hidden="1" xr:uid="{00000000-0005-0000-0000-0000A3AC0000}"/>
    <cellStyle name="40% - Accent6 9" xfId="35693" hidden="1" xr:uid="{00000000-0005-0000-0000-0000A4AC0000}"/>
    <cellStyle name="40% - Accent6 9" xfId="35767" hidden="1" xr:uid="{00000000-0005-0000-0000-0000A5AC0000}"/>
    <cellStyle name="40% - Accent6 9" xfId="35843" hidden="1" xr:uid="{00000000-0005-0000-0000-0000A6AC0000}"/>
    <cellStyle name="40% - Accent6 9" xfId="35921" hidden="1" xr:uid="{00000000-0005-0000-0000-0000A7AC0000}"/>
    <cellStyle name="40% - Accent6 9" xfId="36506" hidden="1" xr:uid="{00000000-0005-0000-0000-0000A8AC0000}"/>
    <cellStyle name="40% - Accent6 9" xfId="36582" hidden="1" xr:uid="{00000000-0005-0000-0000-0000A9AC0000}"/>
    <cellStyle name="40% - Accent6 9" xfId="36661" hidden="1" xr:uid="{00000000-0005-0000-0000-0000AAAC0000}"/>
    <cellStyle name="40% - Accent6 9" xfId="36717" hidden="1" xr:uid="{00000000-0005-0000-0000-0000ABAC0000}"/>
    <cellStyle name="40% - Accent6 9" xfId="36293" hidden="1" xr:uid="{00000000-0005-0000-0000-0000ACAC0000}"/>
    <cellStyle name="40% - Accent6 9" xfId="36217" hidden="1" xr:uid="{00000000-0005-0000-0000-0000ADAC0000}"/>
    <cellStyle name="40% - Accent6 9" xfId="37101" hidden="1" xr:uid="{00000000-0005-0000-0000-0000AEAC0000}"/>
    <cellStyle name="40% - Accent6 9" xfId="37177" hidden="1" xr:uid="{00000000-0005-0000-0000-0000AFAC0000}"/>
    <cellStyle name="40% - Accent6 9" xfId="37255" hidden="1" xr:uid="{00000000-0005-0000-0000-0000B0AC0000}"/>
    <cellStyle name="40% - Accent6 9" xfId="37306" hidden="1" xr:uid="{00000000-0005-0000-0000-0000B1AC0000}"/>
    <cellStyle name="40% - Accent6 9" xfId="36404" hidden="1" xr:uid="{00000000-0005-0000-0000-0000B2AC0000}"/>
    <cellStyle name="40% - Accent6 9" xfId="36215" hidden="1" xr:uid="{00000000-0005-0000-0000-0000B3AC0000}"/>
    <cellStyle name="40% - Accent6 9" xfId="37633" hidden="1" xr:uid="{00000000-0005-0000-0000-0000B4AC0000}"/>
    <cellStyle name="40% - Accent6 9" xfId="37709" hidden="1" xr:uid="{00000000-0005-0000-0000-0000B5AC0000}"/>
    <cellStyle name="40% - Accent6 9" xfId="37787" hidden="1" xr:uid="{00000000-0005-0000-0000-0000B6AC0000}"/>
    <cellStyle name="40% - Accent6 9" xfId="37970" hidden="1" xr:uid="{00000000-0005-0000-0000-0000B7AC0000}"/>
    <cellStyle name="40% - Accent6 9" xfId="38046" hidden="1" xr:uid="{00000000-0005-0000-0000-0000B8AC0000}"/>
    <cellStyle name="40% - Accent6 9" xfId="38124" hidden="1" xr:uid="{00000000-0005-0000-0000-0000B9AC0000}"/>
    <cellStyle name="40% - Accent6 9" xfId="38307" hidden="1" xr:uid="{00000000-0005-0000-0000-0000BAAC0000}"/>
    <cellStyle name="40% - Accent6 9" xfId="38383" hidden="1" xr:uid="{00000000-0005-0000-0000-0000BBAC0000}"/>
    <cellStyle name="40% - Accent6 9" xfId="32702" hidden="1" xr:uid="{00000000-0005-0000-0000-0000BCAC0000}"/>
    <cellStyle name="40% - Accent6 9" xfId="32628" hidden="1" xr:uid="{00000000-0005-0000-0000-0000BDAC0000}"/>
    <cellStyle name="40% - Accent6 9" xfId="32549" hidden="1" xr:uid="{00000000-0005-0000-0000-0000BEAC0000}"/>
    <cellStyle name="40% - Accent6 9" xfId="32465" hidden="1" xr:uid="{00000000-0005-0000-0000-0000BFAC0000}"/>
    <cellStyle name="40% - Accent6 9" xfId="30694" hidden="1" xr:uid="{00000000-0005-0000-0000-0000C0AC0000}"/>
    <cellStyle name="40% - Accent6 9" xfId="30608" hidden="1" xr:uid="{00000000-0005-0000-0000-0000C1AC0000}"/>
    <cellStyle name="40% - Accent6 9" xfId="30517" hidden="1" xr:uid="{00000000-0005-0000-0000-0000C2AC0000}"/>
    <cellStyle name="40% - Accent6 9" xfId="30450" hidden="1" xr:uid="{00000000-0005-0000-0000-0000C3AC0000}"/>
    <cellStyle name="40% - Accent6 9" xfId="31350" hidden="1" xr:uid="{00000000-0005-0000-0000-0000C4AC0000}"/>
    <cellStyle name="40% - Accent6 9" xfId="31608" hidden="1" xr:uid="{00000000-0005-0000-0000-0000C5AC0000}"/>
    <cellStyle name="40% - Accent6 9" xfId="29021" hidden="1" xr:uid="{00000000-0005-0000-0000-0000C6AC0000}"/>
    <cellStyle name="40% - Accent6 9" xfId="28852" hidden="1" xr:uid="{00000000-0005-0000-0000-0000C7AC0000}"/>
    <cellStyle name="40% - Accent6 9" xfId="28677" hidden="1" xr:uid="{00000000-0005-0000-0000-0000C8AC0000}"/>
    <cellStyle name="40% - Accent6 9" xfId="28554" hidden="1" xr:uid="{00000000-0005-0000-0000-0000C9AC0000}"/>
    <cellStyle name="40% - Accent6 9" xfId="30947" hidden="1" xr:uid="{00000000-0005-0000-0000-0000CAAC0000}"/>
    <cellStyle name="40% - Accent6 9" xfId="31615" hidden="1" xr:uid="{00000000-0005-0000-0000-0000CBAC0000}"/>
    <cellStyle name="40% - Accent6 9" xfId="27394" hidden="1" xr:uid="{00000000-0005-0000-0000-0000CCAC0000}"/>
    <cellStyle name="40% - Accent6 9" xfId="27159" hidden="1" xr:uid="{00000000-0005-0000-0000-0000CDAC0000}"/>
    <cellStyle name="40% - Accent6 9" xfId="26990" hidden="1" xr:uid="{00000000-0005-0000-0000-0000CEAC0000}"/>
    <cellStyle name="40% - Accent6 9" xfId="26291" hidden="1" xr:uid="{00000000-0005-0000-0000-0000CFAC0000}"/>
    <cellStyle name="40% - Accent6 9" xfId="26155" hidden="1" xr:uid="{00000000-0005-0000-0000-0000D0AC0000}"/>
    <cellStyle name="40% - Accent6 9" xfId="26015" hidden="1" xr:uid="{00000000-0005-0000-0000-0000D1AC0000}"/>
    <cellStyle name="40% - Accent6 9" xfId="38450" hidden="1" xr:uid="{00000000-0005-0000-0000-0000D2AC0000}"/>
    <cellStyle name="40% - Accent6 9" xfId="38530" hidden="1" xr:uid="{00000000-0005-0000-0000-0000D3AC0000}"/>
    <cellStyle name="40% - Accent6 9" xfId="39056" hidden="1" xr:uid="{00000000-0005-0000-0000-0000D4AC0000}"/>
    <cellStyle name="40% - Accent6 9" xfId="39130" hidden="1" xr:uid="{00000000-0005-0000-0000-0000D5AC0000}"/>
    <cellStyle name="40% - Accent6 9" xfId="39206" hidden="1" xr:uid="{00000000-0005-0000-0000-0000D6AC0000}"/>
    <cellStyle name="40% - Accent6 9" xfId="39284" hidden="1" xr:uid="{00000000-0005-0000-0000-0000D7AC0000}"/>
    <cellStyle name="40% - Accent6 9" xfId="39869" hidden="1" xr:uid="{00000000-0005-0000-0000-0000D8AC0000}"/>
    <cellStyle name="40% - Accent6 9" xfId="39945" hidden="1" xr:uid="{00000000-0005-0000-0000-0000D9AC0000}"/>
    <cellStyle name="40% - Accent6 9" xfId="40024" hidden="1" xr:uid="{00000000-0005-0000-0000-0000DAAC0000}"/>
    <cellStyle name="40% - Accent6 9" xfId="40080" hidden="1" xr:uid="{00000000-0005-0000-0000-0000DBAC0000}"/>
    <cellStyle name="40% - Accent6 9" xfId="39656" hidden="1" xr:uid="{00000000-0005-0000-0000-0000DCAC0000}"/>
    <cellStyle name="40% - Accent6 9" xfId="39580" hidden="1" xr:uid="{00000000-0005-0000-0000-0000DDAC0000}"/>
    <cellStyle name="40% - Accent6 9" xfId="40464" hidden="1" xr:uid="{00000000-0005-0000-0000-0000DEAC0000}"/>
    <cellStyle name="40% - Accent6 9" xfId="40540" hidden="1" xr:uid="{00000000-0005-0000-0000-0000DFAC0000}"/>
    <cellStyle name="40% - Accent6 9" xfId="40618" hidden="1" xr:uid="{00000000-0005-0000-0000-0000E0AC0000}"/>
    <cellStyle name="40% - Accent6 9" xfId="40669" hidden="1" xr:uid="{00000000-0005-0000-0000-0000E1AC0000}"/>
    <cellStyle name="40% - Accent6 9" xfId="39767" hidden="1" xr:uid="{00000000-0005-0000-0000-0000E2AC0000}"/>
    <cellStyle name="40% - Accent6 9" xfId="39578" hidden="1" xr:uid="{00000000-0005-0000-0000-0000E3AC0000}"/>
    <cellStyle name="40% - Accent6 9" xfId="40996" hidden="1" xr:uid="{00000000-0005-0000-0000-0000E4AC0000}"/>
    <cellStyle name="40% - Accent6 9" xfId="41072" hidden="1" xr:uid="{00000000-0005-0000-0000-0000E5AC0000}"/>
    <cellStyle name="40% - Accent6 9" xfId="41150" hidden="1" xr:uid="{00000000-0005-0000-0000-0000E6AC0000}"/>
    <cellStyle name="40% - Accent6 9" xfId="41333" hidden="1" xr:uid="{00000000-0005-0000-0000-0000E7AC0000}"/>
    <cellStyle name="40% - Accent6 9" xfId="41409" hidden="1" xr:uid="{00000000-0005-0000-0000-0000E8AC0000}"/>
    <cellStyle name="40% - Accent6 9" xfId="41487" hidden="1" xr:uid="{00000000-0005-0000-0000-0000E9AC0000}"/>
    <cellStyle name="40% - Accent6 9" xfId="41670" hidden="1" xr:uid="{00000000-0005-0000-0000-0000EAAC0000}"/>
    <cellStyle name="40% - Accent6 9" xfId="41746" hidden="1" xr:uid="{00000000-0005-0000-0000-0000EBAC0000}"/>
    <cellStyle name="40% - Accent6 9" xfId="41848" hidden="1" xr:uid="{00000000-0005-0000-0000-0000ECAC0000}"/>
    <cellStyle name="40% - Accent6 9" xfId="41922" hidden="1" xr:uid="{00000000-0005-0000-0000-0000EDAC0000}"/>
    <cellStyle name="40% - Accent6 9" xfId="41998" hidden="1" xr:uid="{00000000-0005-0000-0000-0000EEAC0000}"/>
    <cellStyle name="40% - Accent6 9" xfId="42076" hidden="1" xr:uid="{00000000-0005-0000-0000-0000EFAC0000}"/>
    <cellStyle name="40% - Accent6 9" xfId="42661" hidden="1" xr:uid="{00000000-0005-0000-0000-0000F0AC0000}"/>
    <cellStyle name="40% - Accent6 9" xfId="42737" hidden="1" xr:uid="{00000000-0005-0000-0000-0000F1AC0000}"/>
    <cellStyle name="40% - Accent6 9" xfId="42816" hidden="1" xr:uid="{00000000-0005-0000-0000-0000F2AC0000}"/>
    <cellStyle name="40% - Accent6 9" xfId="42872" hidden="1" xr:uid="{00000000-0005-0000-0000-0000F3AC0000}"/>
    <cellStyle name="40% - Accent6 9" xfId="42448" hidden="1" xr:uid="{00000000-0005-0000-0000-0000F4AC0000}"/>
    <cellStyle name="40% - Accent6 9" xfId="42372" hidden="1" xr:uid="{00000000-0005-0000-0000-0000F5AC0000}"/>
    <cellStyle name="40% - Accent6 9" xfId="43256" hidden="1" xr:uid="{00000000-0005-0000-0000-0000F6AC0000}"/>
    <cellStyle name="40% - Accent6 9" xfId="43332" hidden="1" xr:uid="{00000000-0005-0000-0000-0000F7AC0000}"/>
    <cellStyle name="40% - Accent6 9" xfId="43410" hidden="1" xr:uid="{00000000-0005-0000-0000-0000F8AC0000}"/>
    <cellStyle name="40% - Accent6 9" xfId="43461" hidden="1" xr:uid="{00000000-0005-0000-0000-0000F9AC0000}"/>
    <cellStyle name="40% - Accent6 9" xfId="42559" hidden="1" xr:uid="{00000000-0005-0000-0000-0000FAAC0000}"/>
    <cellStyle name="40% - Accent6 9" xfId="42370" hidden="1" xr:uid="{00000000-0005-0000-0000-0000FBAC0000}"/>
    <cellStyle name="40% - Accent6 9" xfId="43788" hidden="1" xr:uid="{00000000-0005-0000-0000-0000FCAC0000}"/>
    <cellStyle name="40% - Accent6 9" xfId="43864" hidden="1" xr:uid="{00000000-0005-0000-0000-0000FDAC0000}"/>
    <cellStyle name="40% - Accent6 9" xfId="43942" hidden="1" xr:uid="{00000000-0005-0000-0000-0000FEAC0000}"/>
    <cellStyle name="40% - Accent6 9" xfId="44125" hidden="1" xr:uid="{00000000-0005-0000-0000-0000FFAC0000}"/>
    <cellStyle name="40% - Accent6 9" xfId="44201" hidden="1" xr:uid="{00000000-0005-0000-0000-000000AD0000}"/>
    <cellStyle name="40% - Accent6 9" xfId="44279" hidden="1" xr:uid="{00000000-0005-0000-0000-000001AD0000}"/>
    <cellStyle name="40% - Accent6 9" xfId="44462" hidden="1" xr:uid="{00000000-0005-0000-0000-000002AD0000}"/>
    <cellStyle name="40% - Accent6 9" xfId="44538" hidden="1" xr:uid="{00000000-0005-0000-0000-000003AD0000}"/>
    <cellStyle name="40% - Accent6 9" xfId="38962" hidden="1" xr:uid="{00000000-0005-0000-0000-000004AD0000}"/>
    <cellStyle name="40% - Accent6 9" xfId="38888" hidden="1" xr:uid="{00000000-0005-0000-0000-000005AD0000}"/>
    <cellStyle name="40% - Accent6 9" xfId="38809" hidden="1" xr:uid="{00000000-0005-0000-0000-000006AD0000}"/>
    <cellStyle name="40% - Accent6 9" xfId="38725" hidden="1" xr:uid="{00000000-0005-0000-0000-000007AD0000}"/>
    <cellStyle name="40% - Accent6 9" xfId="31557" hidden="1" xr:uid="{00000000-0005-0000-0000-000008AD0000}"/>
    <cellStyle name="40% - Accent6 9" xfId="31364" hidden="1" xr:uid="{00000000-0005-0000-0000-000009AD0000}"/>
    <cellStyle name="40% - Accent6 9" xfId="31125" hidden="1" xr:uid="{00000000-0005-0000-0000-00000AAD0000}"/>
    <cellStyle name="40% - Accent6 9" xfId="30977" hidden="1" xr:uid="{00000000-0005-0000-0000-00000BAD0000}"/>
    <cellStyle name="40% - Accent6 9" xfId="32053" hidden="1" xr:uid="{00000000-0005-0000-0000-00000CAD0000}"/>
    <cellStyle name="40% - Accent6 9" xfId="32270" hidden="1" xr:uid="{00000000-0005-0000-0000-00000DAD0000}"/>
    <cellStyle name="40% - Accent6 9" xfId="29424" hidden="1" xr:uid="{00000000-0005-0000-0000-00000EAD0000}"/>
    <cellStyle name="40% - Accent6 9" xfId="29239" hidden="1" xr:uid="{00000000-0005-0000-0000-00000FAD0000}"/>
    <cellStyle name="40% - Accent6 9" xfId="29145" hidden="1" xr:uid="{00000000-0005-0000-0000-000010AD0000}"/>
    <cellStyle name="40% - Accent6 9" xfId="29069" hidden="1" xr:uid="{00000000-0005-0000-0000-000011AD0000}"/>
    <cellStyle name="40% - Accent6 9" xfId="31738" hidden="1" xr:uid="{00000000-0005-0000-0000-000012AD0000}"/>
    <cellStyle name="40% - Accent6 9" xfId="32273" hidden="1" xr:uid="{00000000-0005-0000-0000-000013AD0000}"/>
    <cellStyle name="40% - Accent6 9" xfId="27639" hidden="1" xr:uid="{00000000-0005-0000-0000-000014AD0000}"/>
    <cellStyle name="40% - Accent6 9" xfId="27538" hidden="1" xr:uid="{00000000-0005-0000-0000-000015AD0000}"/>
    <cellStyle name="40% - Accent6 9" xfId="27385" hidden="1" xr:uid="{00000000-0005-0000-0000-000016AD0000}"/>
    <cellStyle name="40% - Accent6 9" xfId="26385" hidden="1" xr:uid="{00000000-0005-0000-0000-000017AD0000}"/>
    <cellStyle name="40% - Accent6 9" xfId="26289" hidden="1" xr:uid="{00000000-0005-0000-0000-000018AD0000}"/>
    <cellStyle name="40% - Accent6 9" xfId="26091" hidden="1" xr:uid="{00000000-0005-0000-0000-000019AD0000}"/>
    <cellStyle name="40% - Accent6 9" xfId="44600" hidden="1" xr:uid="{00000000-0005-0000-0000-00001AAD0000}"/>
    <cellStyle name="40% - Accent6 9" xfId="44676" hidden="1" xr:uid="{00000000-0005-0000-0000-00001BAD0000}"/>
    <cellStyle name="40% - Accent6 9" xfId="44778" hidden="1" xr:uid="{00000000-0005-0000-0000-00001CAD0000}"/>
    <cellStyle name="40% - Accent6 9" xfId="44852" hidden="1" xr:uid="{00000000-0005-0000-0000-00001DAD0000}"/>
    <cellStyle name="40% - Accent6 9" xfId="44928" hidden="1" xr:uid="{00000000-0005-0000-0000-00001EAD0000}"/>
    <cellStyle name="40% - Accent6 9" xfId="45006" hidden="1" xr:uid="{00000000-0005-0000-0000-00001FAD0000}"/>
    <cellStyle name="40% - Accent6 9" xfId="45591" hidden="1" xr:uid="{00000000-0005-0000-0000-000020AD0000}"/>
    <cellStyle name="40% - Accent6 9" xfId="45667" hidden="1" xr:uid="{00000000-0005-0000-0000-000021AD0000}"/>
    <cellStyle name="40% - Accent6 9" xfId="45746" hidden="1" xr:uid="{00000000-0005-0000-0000-000022AD0000}"/>
    <cellStyle name="40% - Accent6 9" xfId="45802" hidden="1" xr:uid="{00000000-0005-0000-0000-000023AD0000}"/>
    <cellStyle name="40% - Accent6 9" xfId="45378" hidden="1" xr:uid="{00000000-0005-0000-0000-000024AD0000}"/>
    <cellStyle name="40% - Accent6 9" xfId="45302" hidden="1" xr:uid="{00000000-0005-0000-0000-000025AD0000}"/>
    <cellStyle name="40% - Accent6 9" xfId="46186" hidden="1" xr:uid="{00000000-0005-0000-0000-000026AD0000}"/>
    <cellStyle name="40% - Accent6 9" xfId="46262" hidden="1" xr:uid="{00000000-0005-0000-0000-000027AD0000}"/>
    <cellStyle name="40% - Accent6 9" xfId="46340" hidden="1" xr:uid="{00000000-0005-0000-0000-000028AD0000}"/>
    <cellStyle name="40% - Accent6 9" xfId="46391" hidden="1" xr:uid="{00000000-0005-0000-0000-000029AD0000}"/>
    <cellStyle name="40% - Accent6 9" xfId="45489" hidden="1" xr:uid="{00000000-0005-0000-0000-00002AAD0000}"/>
    <cellStyle name="40% - Accent6 9" xfId="45300" hidden="1" xr:uid="{00000000-0005-0000-0000-00002BAD0000}"/>
    <cellStyle name="40% - Accent6 9" xfId="46718" hidden="1" xr:uid="{00000000-0005-0000-0000-00002CAD0000}"/>
    <cellStyle name="40% - Accent6 9" xfId="46794" hidden="1" xr:uid="{00000000-0005-0000-0000-00002DAD0000}"/>
    <cellStyle name="40% - Accent6 9" xfId="46872" hidden="1" xr:uid="{00000000-0005-0000-0000-00002EAD0000}"/>
    <cellStyle name="40% - Accent6 9" xfId="47055" hidden="1" xr:uid="{00000000-0005-0000-0000-00002FAD0000}"/>
    <cellStyle name="40% - Accent6 9" xfId="47131" hidden="1" xr:uid="{00000000-0005-0000-0000-000030AD0000}"/>
    <cellStyle name="40% - Accent6 9" xfId="47209" hidden="1" xr:uid="{00000000-0005-0000-0000-000031AD0000}"/>
    <cellStyle name="40% - Accent6 9" xfId="47392" hidden="1" xr:uid="{00000000-0005-0000-0000-000032AD0000}"/>
    <cellStyle name="40% - Accent6 9" xfId="47468" hidden="1" xr:uid="{00000000-0005-0000-0000-000033AD0000}"/>
    <cellStyle name="40% - Accent6 9" xfId="47570" hidden="1" xr:uid="{00000000-0005-0000-0000-000034AD0000}"/>
    <cellStyle name="40% - Accent6 9" xfId="47644" hidden="1" xr:uid="{00000000-0005-0000-0000-000035AD0000}"/>
    <cellStyle name="40% - Accent6 9" xfId="47720" hidden="1" xr:uid="{00000000-0005-0000-0000-000036AD0000}"/>
    <cellStyle name="40% - Accent6 9" xfId="47798" hidden="1" xr:uid="{00000000-0005-0000-0000-000037AD0000}"/>
    <cellStyle name="40% - Accent6 9" xfId="48383" hidden="1" xr:uid="{00000000-0005-0000-0000-000038AD0000}"/>
    <cellStyle name="40% - Accent6 9" xfId="48459" hidden="1" xr:uid="{00000000-0005-0000-0000-000039AD0000}"/>
    <cellStyle name="40% - Accent6 9" xfId="48538" hidden="1" xr:uid="{00000000-0005-0000-0000-00003AAD0000}"/>
    <cellStyle name="40% - Accent6 9" xfId="48594" hidden="1" xr:uid="{00000000-0005-0000-0000-00003BAD0000}"/>
    <cellStyle name="40% - Accent6 9" xfId="48170" hidden="1" xr:uid="{00000000-0005-0000-0000-00003CAD0000}"/>
    <cellStyle name="40% - Accent6 9" xfId="48094" hidden="1" xr:uid="{00000000-0005-0000-0000-00003DAD0000}"/>
    <cellStyle name="40% - Accent6 9" xfId="48978" hidden="1" xr:uid="{00000000-0005-0000-0000-00003EAD0000}"/>
    <cellStyle name="40% - Accent6 9" xfId="49054" hidden="1" xr:uid="{00000000-0005-0000-0000-00003FAD0000}"/>
    <cellStyle name="40% - Accent6 9" xfId="49132" hidden="1" xr:uid="{00000000-0005-0000-0000-000040AD0000}"/>
    <cellStyle name="40% - Accent6 9" xfId="49183" hidden="1" xr:uid="{00000000-0005-0000-0000-000041AD0000}"/>
    <cellStyle name="40% - Accent6 9" xfId="48281" hidden="1" xr:uid="{00000000-0005-0000-0000-000042AD0000}"/>
    <cellStyle name="40% - Accent6 9" xfId="48092" hidden="1" xr:uid="{00000000-0005-0000-0000-000043AD0000}"/>
    <cellStyle name="40% - Accent6 9" xfId="49510" hidden="1" xr:uid="{00000000-0005-0000-0000-000044AD0000}"/>
    <cellStyle name="40% - Accent6 9" xfId="49586" hidden="1" xr:uid="{00000000-0005-0000-0000-000045AD0000}"/>
    <cellStyle name="40% - Accent6 9" xfId="49664" hidden="1" xr:uid="{00000000-0005-0000-0000-000046AD0000}"/>
    <cellStyle name="40% - Accent6 9" xfId="49847" hidden="1" xr:uid="{00000000-0005-0000-0000-000047AD0000}"/>
    <cellStyle name="40% - Accent6 9" xfId="49923" hidden="1" xr:uid="{00000000-0005-0000-0000-000048AD0000}"/>
    <cellStyle name="40% - Accent6 9" xfId="50001" hidden="1" xr:uid="{00000000-0005-0000-0000-000049AD0000}"/>
    <cellStyle name="40% - Accent6 9" xfId="50184" hidden="1" xr:uid="{00000000-0005-0000-0000-00004AAD0000}"/>
    <cellStyle name="40% - Accent6 9" xfId="50260" hidden="1" xr:uid="{00000000-0005-0000-0000-00004BAD0000}"/>
    <cellStyle name="60% - Accent1" xfId="38" builtinId="32" hidden="1"/>
    <cellStyle name="60% - Accent2" xfId="42" builtinId="36" hidden="1"/>
    <cellStyle name="60% - Accent3" xfId="46" builtinId="40" hidden="1"/>
    <cellStyle name="60% - Accent4" xfId="50" builtinId="44" hidden="1"/>
    <cellStyle name="60% - Accent5" xfId="54" builtinId="48" hidden="1"/>
    <cellStyle name="60% - Accent6" xfId="58" builtinId="52" hidden="1"/>
    <cellStyle name="Accent1" xfId="35" builtinId="29" hidden="1"/>
    <cellStyle name="Accent2" xfId="39" builtinId="33" hidden="1"/>
    <cellStyle name="Accent3" xfId="43" builtinId="37" hidden="1"/>
    <cellStyle name="Accent4" xfId="47" builtinId="41" hidden="1"/>
    <cellStyle name="Accent5" xfId="51" builtinId="45" hidden="1"/>
    <cellStyle name="Accent6" xfId="55" builtinId="49" hidden="1"/>
    <cellStyle name="Bad" xfId="28" builtinId="27" hidden="1"/>
    <cellStyle name="Calculation" xfId="8" builtinId="22" customBuiltin="1"/>
    <cellStyle name="Check Cell" xfId="31" builtinId="23" hidden="1"/>
    <cellStyle name="Comma" xfId="22" builtinId="3" hidden="1"/>
    <cellStyle name="Comma" xfId="50317" builtinId="3" hidden="1"/>
    <cellStyle name="Comma [0]" xfId="23" builtinId="6" customBuiltin="1"/>
    <cellStyle name="Comma [1]" xfId="59" xr:uid="{00000000-0005-0000-0000-00005EAD0000}"/>
    <cellStyle name="Comma [2]" xfId="15" xr:uid="{00000000-0005-0000-0000-00005FAD0000}"/>
    <cellStyle name="Comma [3]" xfId="18" xr:uid="{00000000-0005-0000-0000-000060AD0000}"/>
    <cellStyle name="Comma [4]" xfId="50318" xr:uid="{00000000-0005-0000-0000-000061AD0000}"/>
    <cellStyle name="Currency" xfId="24" builtinId="4" hidden="1"/>
    <cellStyle name="Currency [0]" xfId="25" builtinId="7" hidden="1"/>
    <cellStyle name="Currency [0] 10" xfId="722" hidden="1" xr:uid="{00000000-0005-0000-0000-000064AD0000}"/>
    <cellStyle name="Currency [0] 10" xfId="2671" hidden="1" xr:uid="{00000000-0005-0000-0000-000065AD0000}"/>
    <cellStyle name="Currency [0] 10" xfId="3137" hidden="1" xr:uid="{00000000-0005-0000-0000-000066AD0000}"/>
    <cellStyle name="Currency [0] 10" xfId="4136" hidden="1" xr:uid="{00000000-0005-0000-0000-000067AD0000}"/>
    <cellStyle name="Currency [0] 10" xfId="4653" hidden="1" xr:uid="{00000000-0005-0000-0000-000068AD0000}"/>
    <cellStyle name="Currency [0] 10" xfId="5498" hidden="1" xr:uid="{00000000-0005-0000-0000-000069AD0000}"/>
    <cellStyle name="Currency [0] 10" xfId="6553" hidden="1" xr:uid="{00000000-0005-0000-0000-00006AAD0000}"/>
    <cellStyle name="Currency [0] 10" xfId="7360" hidden="1" xr:uid="{00000000-0005-0000-0000-00006BAD0000}"/>
    <cellStyle name="Currency [0] 10" xfId="8149" hidden="1" xr:uid="{00000000-0005-0000-0000-00006CAD0000}"/>
    <cellStyle name="Currency [0] 10" xfId="8868" hidden="1" xr:uid="{00000000-0005-0000-0000-00006DAD0000}"/>
    <cellStyle name="Currency [0] 10" xfId="9040" hidden="1" xr:uid="{00000000-0005-0000-0000-00006EAD0000}"/>
    <cellStyle name="Currency [0] 10" xfId="9438" hidden="1" xr:uid="{00000000-0005-0000-0000-00006FAD0000}"/>
    <cellStyle name="Currency [0] 10" xfId="9583" hidden="1" xr:uid="{00000000-0005-0000-0000-000070AD0000}"/>
    <cellStyle name="Currency [0] 10" xfId="9924" hidden="1" xr:uid="{00000000-0005-0000-0000-000071AD0000}"/>
    <cellStyle name="Currency [0] 10" xfId="10261" hidden="1" xr:uid="{00000000-0005-0000-0000-000072AD0000}"/>
    <cellStyle name="Currency [0] 10" xfId="10512" hidden="1" xr:uid="{00000000-0005-0000-0000-000073AD0000}"/>
    <cellStyle name="Currency [0] 10" xfId="10941" hidden="1" xr:uid="{00000000-0005-0000-0000-000074AD0000}"/>
    <cellStyle name="Currency [0] 10" xfId="11660" hidden="1" xr:uid="{00000000-0005-0000-0000-000075AD0000}"/>
    <cellStyle name="Currency [0] 10" xfId="11832" hidden="1" xr:uid="{00000000-0005-0000-0000-000076AD0000}"/>
    <cellStyle name="Currency [0] 10" xfId="12230" hidden="1" xr:uid="{00000000-0005-0000-0000-000077AD0000}"/>
    <cellStyle name="Currency [0] 10" xfId="12375" hidden="1" xr:uid="{00000000-0005-0000-0000-000078AD0000}"/>
    <cellStyle name="Currency [0] 10" xfId="12716" hidden="1" xr:uid="{00000000-0005-0000-0000-000079AD0000}"/>
    <cellStyle name="Currency [0] 10" xfId="13053" hidden="1" xr:uid="{00000000-0005-0000-0000-00007AAD0000}"/>
    <cellStyle name="Currency [0] 10" xfId="13304" hidden="1" xr:uid="{00000000-0005-0000-0000-00007BAD0000}"/>
    <cellStyle name="Currency [0] 10" xfId="7095" hidden="1" xr:uid="{00000000-0005-0000-0000-00007CAD0000}"/>
    <cellStyle name="Currency [0] 10" xfId="4928" hidden="1" xr:uid="{00000000-0005-0000-0000-00007DAD0000}"/>
    <cellStyle name="Currency [0] 10" xfId="4425" hidden="1" xr:uid="{00000000-0005-0000-0000-00007EAD0000}"/>
    <cellStyle name="Currency [0] 10" xfId="3148" hidden="1" xr:uid="{00000000-0005-0000-0000-00007FAD0000}"/>
    <cellStyle name="Currency [0] 10" xfId="2680" hidden="1" xr:uid="{00000000-0005-0000-0000-000080AD0000}"/>
    <cellStyle name="Currency [0] 10" xfId="1659" hidden="1" xr:uid="{00000000-0005-0000-0000-000081AD0000}"/>
    <cellStyle name="Currency [0] 10" xfId="702" hidden="1" xr:uid="{00000000-0005-0000-0000-000082AD0000}"/>
    <cellStyle name="Currency [0] 10" xfId="13620" hidden="1" xr:uid="{00000000-0005-0000-0000-000083AD0000}"/>
    <cellStyle name="Currency [0] 10" xfId="14304" hidden="1" xr:uid="{00000000-0005-0000-0000-000084AD0000}"/>
    <cellStyle name="Currency [0] 10" xfId="15023" hidden="1" xr:uid="{00000000-0005-0000-0000-000085AD0000}"/>
    <cellStyle name="Currency [0] 10" xfId="15195" hidden="1" xr:uid="{00000000-0005-0000-0000-000086AD0000}"/>
    <cellStyle name="Currency [0] 10" xfId="15593" hidden="1" xr:uid="{00000000-0005-0000-0000-000087AD0000}"/>
    <cellStyle name="Currency [0] 10" xfId="15738" hidden="1" xr:uid="{00000000-0005-0000-0000-000088AD0000}"/>
    <cellStyle name="Currency [0] 10" xfId="16079" hidden="1" xr:uid="{00000000-0005-0000-0000-000089AD0000}"/>
    <cellStyle name="Currency [0] 10" xfId="16416" hidden="1" xr:uid="{00000000-0005-0000-0000-00008AAD0000}"/>
    <cellStyle name="Currency [0] 10" xfId="16667" hidden="1" xr:uid="{00000000-0005-0000-0000-00008BAD0000}"/>
    <cellStyle name="Currency [0] 10" xfId="17096" hidden="1" xr:uid="{00000000-0005-0000-0000-00008CAD0000}"/>
    <cellStyle name="Currency [0] 10" xfId="17815" hidden="1" xr:uid="{00000000-0005-0000-0000-00008DAD0000}"/>
    <cellStyle name="Currency [0] 10" xfId="17987" hidden="1" xr:uid="{00000000-0005-0000-0000-00008EAD0000}"/>
    <cellStyle name="Currency [0] 10" xfId="18385" hidden="1" xr:uid="{00000000-0005-0000-0000-00008FAD0000}"/>
    <cellStyle name="Currency [0] 10" xfId="18530" hidden="1" xr:uid="{00000000-0005-0000-0000-000090AD0000}"/>
    <cellStyle name="Currency [0] 10" xfId="18871" hidden="1" xr:uid="{00000000-0005-0000-0000-000091AD0000}"/>
    <cellStyle name="Currency [0] 10" xfId="19208" hidden="1" xr:uid="{00000000-0005-0000-0000-000092AD0000}"/>
    <cellStyle name="Currency [0] 10" xfId="19459" hidden="1" xr:uid="{00000000-0005-0000-0000-000093AD0000}"/>
    <cellStyle name="Currency [0] 10" xfId="13412" hidden="1" xr:uid="{00000000-0005-0000-0000-000094AD0000}"/>
    <cellStyle name="Currency [0] 10" xfId="5409" hidden="1" xr:uid="{00000000-0005-0000-0000-000095AD0000}"/>
    <cellStyle name="Currency [0] 10" xfId="4645" hidden="1" xr:uid="{00000000-0005-0000-0000-000096AD0000}"/>
    <cellStyle name="Currency [0] 10" xfId="3404" hidden="1" xr:uid="{00000000-0005-0000-0000-000097AD0000}"/>
    <cellStyle name="Currency [0] 10" xfId="2933" hidden="1" xr:uid="{00000000-0005-0000-0000-000098AD0000}"/>
    <cellStyle name="Currency [0] 10" xfId="1739" hidden="1" xr:uid="{00000000-0005-0000-0000-000099AD0000}"/>
    <cellStyle name="Currency [0] 10" xfId="708" hidden="1" xr:uid="{00000000-0005-0000-0000-00009AAD0000}"/>
    <cellStyle name="Currency [0] 10" xfId="19597" hidden="1" xr:uid="{00000000-0005-0000-0000-00009BAD0000}"/>
    <cellStyle name="Currency [0] 10" xfId="20026" hidden="1" xr:uid="{00000000-0005-0000-0000-00009CAD0000}"/>
    <cellStyle name="Currency [0] 10" xfId="20745" hidden="1" xr:uid="{00000000-0005-0000-0000-00009DAD0000}"/>
    <cellStyle name="Currency [0] 10" xfId="20917" hidden="1" xr:uid="{00000000-0005-0000-0000-00009EAD0000}"/>
    <cellStyle name="Currency [0] 10" xfId="21315" hidden="1" xr:uid="{00000000-0005-0000-0000-00009FAD0000}"/>
    <cellStyle name="Currency [0] 10" xfId="21460" hidden="1" xr:uid="{00000000-0005-0000-0000-0000A0AD0000}"/>
    <cellStyle name="Currency [0] 10" xfId="21801" hidden="1" xr:uid="{00000000-0005-0000-0000-0000A1AD0000}"/>
    <cellStyle name="Currency [0] 10" xfId="22138" hidden="1" xr:uid="{00000000-0005-0000-0000-0000A2AD0000}"/>
    <cellStyle name="Currency [0] 10" xfId="22389" hidden="1" xr:uid="{00000000-0005-0000-0000-0000A3AD0000}"/>
    <cellStyle name="Currency [0] 10" xfId="22818" hidden="1" xr:uid="{00000000-0005-0000-0000-0000A4AD0000}"/>
    <cellStyle name="Currency [0] 10" xfId="23537" hidden="1" xr:uid="{00000000-0005-0000-0000-0000A5AD0000}"/>
    <cellStyle name="Currency [0] 10" xfId="23709" hidden="1" xr:uid="{00000000-0005-0000-0000-0000A6AD0000}"/>
    <cellStyle name="Currency [0] 10" xfId="24107" hidden="1" xr:uid="{00000000-0005-0000-0000-0000A7AD0000}"/>
    <cellStyle name="Currency [0] 10" xfId="24252" hidden="1" xr:uid="{00000000-0005-0000-0000-0000A8AD0000}"/>
    <cellStyle name="Currency [0] 10" xfId="24593" hidden="1" xr:uid="{00000000-0005-0000-0000-0000A9AD0000}"/>
    <cellStyle name="Currency [0] 10" xfId="24930" hidden="1" xr:uid="{00000000-0005-0000-0000-0000AAAD0000}"/>
    <cellStyle name="Currency [0] 10" xfId="25181" hidden="1" xr:uid="{00000000-0005-0000-0000-0000ABAD0000}"/>
    <cellStyle name="Currency [0] 10" xfId="25850" hidden="1" xr:uid="{00000000-0005-0000-0000-0000ACAD0000}"/>
    <cellStyle name="Currency [0] 10" xfId="27799" hidden="1" xr:uid="{00000000-0005-0000-0000-0000ADAD0000}"/>
    <cellStyle name="Currency [0] 10" xfId="28265" hidden="1" xr:uid="{00000000-0005-0000-0000-0000AEAD0000}"/>
    <cellStyle name="Currency [0] 10" xfId="29264" hidden="1" xr:uid="{00000000-0005-0000-0000-0000AFAD0000}"/>
    <cellStyle name="Currency [0] 10" xfId="29781" hidden="1" xr:uid="{00000000-0005-0000-0000-0000B0AD0000}"/>
    <cellStyle name="Currency [0] 10" xfId="30626" hidden="1" xr:uid="{00000000-0005-0000-0000-0000B1AD0000}"/>
    <cellStyle name="Currency [0] 10" xfId="31681" hidden="1" xr:uid="{00000000-0005-0000-0000-0000B2AD0000}"/>
    <cellStyle name="Currency [0] 10" xfId="32488" hidden="1" xr:uid="{00000000-0005-0000-0000-0000B3AD0000}"/>
    <cellStyle name="Currency [0] 10" xfId="33277" hidden="1" xr:uid="{00000000-0005-0000-0000-0000B4AD0000}"/>
    <cellStyle name="Currency [0] 10" xfId="33996" hidden="1" xr:uid="{00000000-0005-0000-0000-0000B5AD0000}"/>
    <cellStyle name="Currency [0] 10" xfId="34168" hidden="1" xr:uid="{00000000-0005-0000-0000-0000B6AD0000}"/>
    <cellStyle name="Currency [0] 10" xfId="34566" hidden="1" xr:uid="{00000000-0005-0000-0000-0000B7AD0000}"/>
    <cellStyle name="Currency [0] 10" xfId="34711" hidden="1" xr:uid="{00000000-0005-0000-0000-0000B8AD0000}"/>
    <cellStyle name="Currency [0] 10" xfId="35052" hidden="1" xr:uid="{00000000-0005-0000-0000-0000B9AD0000}"/>
    <cellStyle name="Currency [0] 10" xfId="35389" hidden="1" xr:uid="{00000000-0005-0000-0000-0000BAAD0000}"/>
    <cellStyle name="Currency [0] 10" xfId="35640" hidden="1" xr:uid="{00000000-0005-0000-0000-0000BBAD0000}"/>
    <cellStyle name="Currency [0] 10" xfId="36069" hidden="1" xr:uid="{00000000-0005-0000-0000-0000BCAD0000}"/>
    <cellStyle name="Currency [0] 10" xfId="36788" hidden="1" xr:uid="{00000000-0005-0000-0000-0000BDAD0000}"/>
    <cellStyle name="Currency [0] 10" xfId="36960" hidden="1" xr:uid="{00000000-0005-0000-0000-0000BEAD0000}"/>
    <cellStyle name="Currency [0] 10" xfId="37358" hidden="1" xr:uid="{00000000-0005-0000-0000-0000BFAD0000}"/>
    <cellStyle name="Currency [0] 10" xfId="37503" hidden="1" xr:uid="{00000000-0005-0000-0000-0000C0AD0000}"/>
    <cellStyle name="Currency [0] 10" xfId="37844" hidden="1" xr:uid="{00000000-0005-0000-0000-0000C1AD0000}"/>
    <cellStyle name="Currency [0] 10" xfId="38181" hidden="1" xr:uid="{00000000-0005-0000-0000-0000C2AD0000}"/>
    <cellStyle name="Currency [0] 10" xfId="38432" hidden="1" xr:uid="{00000000-0005-0000-0000-0000C3AD0000}"/>
    <cellStyle name="Currency [0] 10" xfId="32223" hidden="1" xr:uid="{00000000-0005-0000-0000-0000C4AD0000}"/>
    <cellStyle name="Currency [0] 10" xfId="30056" hidden="1" xr:uid="{00000000-0005-0000-0000-0000C5AD0000}"/>
    <cellStyle name="Currency [0] 10" xfId="29553" hidden="1" xr:uid="{00000000-0005-0000-0000-0000C6AD0000}"/>
    <cellStyle name="Currency [0] 10" xfId="28276" hidden="1" xr:uid="{00000000-0005-0000-0000-0000C7AD0000}"/>
    <cellStyle name="Currency [0] 10" xfId="27808" hidden="1" xr:uid="{00000000-0005-0000-0000-0000C8AD0000}"/>
    <cellStyle name="Currency [0] 10" xfId="26787" hidden="1" xr:uid="{00000000-0005-0000-0000-0000C9AD0000}"/>
    <cellStyle name="Currency [0] 10" xfId="25830" hidden="1" xr:uid="{00000000-0005-0000-0000-0000CAAD0000}"/>
    <cellStyle name="Currency [0] 10" xfId="38748" hidden="1" xr:uid="{00000000-0005-0000-0000-0000CBAD0000}"/>
    <cellStyle name="Currency [0] 10" xfId="39432" hidden="1" xr:uid="{00000000-0005-0000-0000-0000CCAD0000}"/>
    <cellStyle name="Currency [0] 10" xfId="40151" hidden="1" xr:uid="{00000000-0005-0000-0000-0000CDAD0000}"/>
    <cellStyle name="Currency [0] 10" xfId="40323" hidden="1" xr:uid="{00000000-0005-0000-0000-0000CEAD0000}"/>
    <cellStyle name="Currency [0] 10" xfId="40721" hidden="1" xr:uid="{00000000-0005-0000-0000-0000CFAD0000}"/>
    <cellStyle name="Currency [0] 10" xfId="40866" hidden="1" xr:uid="{00000000-0005-0000-0000-0000D0AD0000}"/>
    <cellStyle name="Currency [0] 10" xfId="41207" hidden="1" xr:uid="{00000000-0005-0000-0000-0000D1AD0000}"/>
    <cellStyle name="Currency [0] 10" xfId="41544" hidden="1" xr:uid="{00000000-0005-0000-0000-0000D2AD0000}"/>
    <cellStyle name="Currency [0] 10" xfId="41795" hidden="1" xr:uid="{00000000-0005-0000-0000-0000D3AD0000}"/>
    <cellStyle name="Currency [0] 10" xfId="42224" hidden="1" xr:uid="{00000000-0005-0000-0000-0000D4AD0000}"/>
    <cellStyle name="Currency [0] 10" xfId="42943" hidden="1" xr:uid="{00000000-0005-0000-0000-0000D5AD0000}"/>
    <cellStyle name="Currency [0] 10" xfId="43115" hidden="1" xr:uid="{00000000-0005-0000-0000-0000D6AD0000}"/>
    <cellStyle name="Currency [0] 10" xfId="43513" hidden="1" xr:uid="{00000000-0005-0000-0000-0000D7AD0000}"/>
    <cellStyle name="Currency [0] 10" xfId="43658" hidden="1" xr:uid="{00000000-0005-0000-0000-0000D8AD0000}"/>
    <cellStyle name="Currency [0] 10" xfId="43999" hidden="1" xr:uid="{00000000-0005-0000-0000-0000D9AD0000}"/>
    <cellStyle name="Currency [0] 10" xfId="44336" hidden="1" xr:uid="{00000000-0005-0000-0000-0000DAAD0000}"/>
    <cellStyle name="Currency [0] 10" xfId="44587" hidden="1" xr:uid="{00000000-0005-0000-0000-0000DBAD0000}"/>
    <cellStyle name="Currency [0] 10" xfId="38540" hidden="1" xr:uid="{00000000-0005-0000-0000-0000DCAD0000}"/>
    <cellStyle name="Currency [0] 10" xfId="30537" hidden="1" xr:uid="{00000000-0005-0000-0000-0000DDAD0000}"/>
    <cellStyle name="Currency [0] 10" xfId="29773" hidden="1" xr:uid="{00000000-0005-0000-0000-0000DEAD0000}"/>
    <cellStyle name="Currency [0] 10" xfId="28532" hidden="1" xr:uid="{00000000-0005-0000-0000-0000DFAD0000}"/>
    <cellStyle name="Currency [0] 10" xfId="28061" hidden="1" xr:uid="{00000000-0005-0000-0000-0000E0AD0000}"/>
    <cellStyle name="Currency [0] 10" xfId="26867" hidden="1" xr:uid="{00000000-0005-0000-0000-0000E1AD0000}"/>
    <cellStyle name="Currency [0] 10" xfId="25836" hidden="1" xr:uid="{00000000-0005-0000-0000-0000E2AD0000}"/>
    <cellStyle name="Currency [0] 10" xfId="44725" hidden="1" xr:uid="{00000000-0005-0000-0000-0000E3AD0000}"/>
    <cellStyle name="Currency [0] 10" xfId="45154" hidden="1" xr:uid="{00000000-0005-0000-0000-0000E4AD0000}"/>
    <cellStyle name="Currency [0] 10" xfId="45873" hidden="1" xr:uid="{00000000-0005-0000-0000-0000E5AD0000}"/>
    <cellStyle name="Currency [0] 10" xfId="46045" hidden="1" xr:uid="{00000000-0005-0000-0000-0000E6AD0000}"/>
    <cellStyle name="Currency [0] 10" xfId="46443" hidden="1" xr:uid="{00000000-0005-0000-0000-0000E7AD0000}"/>
    <cellStyle name="Currency [0] 10" xfId="46588" hidden="1" xr:uid="{00000000-0005-0000-0000-0000E8AD0000}"/>
    <cellStyle name="Currency [0] 10" xfId="46929" hidden="1" xr:uid="{00000000-0005-0000-0000-0000E9AD0000}"/>
    <cellStyle name="Currency [0] 10" xfId="47266" hidden="1" xr:uid="{00000000-0005-0000-0000-0000EAAD0000}"/>
    <cellStyle name="Currency [0] 10" xfId="47517" hidden="1" xr:uid="{00000000-0005-0000-0000-0000EBAD0000}"/>
    <cellStyle name="Currency [0] 10" xfId="47946" hidden="1" xr:uid="{00000000-0005-0000-0000-0000ECAD0000}"/>
    <cellStyle name="Currency [0] 10" xfId="48665" hidden="1" xr:uid="{00000000-0005-0000-0000-0000EDAD0000}"/>
    <cellStyle name="Currency [0] 10" xfId="48837" hidden="1" xr:uid="{00000000-0005-0000-0000-0000EEAD0000}"/>
    <cellStyle name="Currency [0] 10" xfId="49235" hidden="1" xr:uid="{00000000-0005-0000-0000-0000EFAD0000}"/>
    <cellStyle name="Currency [0] 10" xfId="49380" hidden="1" xr:uid="{00000000-0005-0000-0000-0000F0AD0000}"/>
    <cellStyle name="Currency [0] 10" xfId="49721" hidden="1" xr:uid="{00000000-0005-0000-0000-0000F1AD0000}"/>
    <cellStyle name="Currency [0] 10" xfId="50058" hidden="1" xr:uid="{00000000-0005-0000-0000-0000F2AD0000}"/>
    <cellStyle name="Currency [0] 10" xfId="50309" hidden="1" xr:uid="{00000000-0005-0000-0000-0000F3AD0000}"/>
    <cellStyle name="Currency [0] 11" xfId="727" hidden="1" xr:uid="{00000000-0005-0000-0000-0000F4AD0000}"/>
    <cellStyle name="Currency [0] 11" xfId="2677" hidden="1" xr:uid="{00000000-0005-0000-0000-0000F5AD0000}"/>
    <cellStyle name="Currency [0] 11" xfId="3142" hidden="1" xr:uid="{00000000-0005-0000-0000-0000F6AD0000}"/>
    <cellStyle name="Currency [0] 11" xfId="4225" hidden="1" xr:uid="{00000000-0005-0000-0000-0000F7AD0000}"/>
    <cellStyle name="Currency [0] 11" xfId="4657" hidden="1" xr:uid="{00000000-0005-0000-0000-0000F8AD0000}"/>
    <cellStyle name="Currency [0] 11" xfId="5509" hidden="1" xr:uid="{00000000-0005-0000-0000-0000F9AD0000}"/>
    <cellStyle name="Currency [0] 11" xfId="6575" hidden="1" xr:uid="{00000000-0005-0000-0000-0000FAAD0000}"/>
    <cellStyle name="Currency [0] 11" xfId="7369" hidden="1" xr:uid="{00000000-0005-0000-0000-0000FBAD0000}"/>
    <cellStyle name="Currency [0] 11" xfId="8150" hidden="1" xr:uid="{00000000-0005-0000-0000-0000FCAD0000}"/>
    <cellStyle name="Currency [0] 11" xfId="8871" hidden="1" xr:uid="{00000000-0005-0000-0000-0000FDAD0000}"/>
    <cellStyle name="Currency [0] 11" xfId="9042" hidden="1" xr:uid="{00000000-0005-0000-0000-0000FEAD0000}"/>
    <cellStyle name="Currency [0] 11" xfId="9439" hidden="1" xr:uid="{00000000-0005-0000-0000-0000FFAD0000}"/>
    <cellStyle name="Currency [0] 11" xfId="9584" hidden="1" xr:uid="{00000000-0005-0000-0000-000000AE0000}"/>
    <cellStyle name="Currency [0] 11" xfId="9925" hidden="1" xr:uid="{00000000-0005-0000-0000-000001AE0000}"/>
    <cellStyle name="Currency [0] 11" xfId="10262" hidden="1" xr:uid="{00000000-0005-0000-0000-000002AE0000}"/>
    <cellStyle name="Currency [0] 11" xfId="10513" hidden="1" xr:uid="{00000000-0005-0000-0000-000003AE0000}"/>
    <cellStyle name="Currency [0] 11" xfId="10942" hidden="1" xr:uid="{00000000-0005-0000-0000-000004AE0000}"/>
    <cellStyle name="Currency [0] 11" xfId="11663" hidden="1" xr:uid="{00000000-0005-0000-0000-000005AE0000}"/>
    <cellStyle name="Currency [0] 11" xfId="11834" hidden="1" xr:uid="{00000000-0005-0000-0000-000006AE0000}"/>
    <cellStyle name="Currency [0] 11" xfId="12231" hidden="1" xr:uid="{00000000-0005-0000-0000-000007AE0000}"/>
    <cellStyle name="Currency [0] 11" xfId="12376" hidden="1" xr:uid="{00000000-0005-0000-0000-000008AE0000}"/>
    <cellStyle name="Currency [0] 11" xfId="12717" hidden="1" xr:uid="{00000000-0005-0000-0000-000009AE0000}"/>
    <cellStyle name="Currency [0] 11" xfId="13054" hidden="1" xr:uid="{00000000-0005-0000-0000-00000AAE0000}"/>
    <cellStyle name="Currency [0] 11" xfId="13305" hidden="1" xr:uid="{00000000-0005-0000-0000-00000BAE0000}"/>
    <cellStyle name="Currency [0] 11" xfId="7056" hidden="1" xr:uid="{00000000-0005-0000-0000-00000CAE0000}"/>
    <cellStyle name="Currency [0] 11" xfId="4923" hidden="1" xr:uid="{00000000-0005-0000-0000-00000DAE0000}"/>
    <cellStyle name="Currency [0] 11" xfId="4421" hidden="1" xr:uid="{00000000-0005-0000-0000-00000EAE0000}"/>
    <cellStyle name="Currency [0] 11" xfId="3144" hidden="1" xr:uid="{00000000-0005-0000-0000-00000FAE0000}"/>
    <cellStyle name="Currency [0] 11" xfId="2678" hidden="1" xr:uid="{00000000-0005-0000-0000-000010AE0000}"/>
    <cellStyle name="Currency [0] 11" xfId="1629" hidden="1" xr:uid="{00000000-0005-0000-0000-000011AE0000}"/>
    <cellStyle name="Currency [0] 11" xfId="699" hidden="1" xr:uid="{00000000-0005-0000-0000-000012AE0000}"/>
    <cellStyle name="Currency [0] 11" xfId="13629" hidden="1" xr:uid="{00000000-0005-0000-0000-000013AE0000}"/>
    <cellStyle name="Currency [0] 11" xfId="14305" hidden="1" xr:uid="{00000000-0005-0000-0000-000014AE0000}"/>
    <cellStyle name="Currency [0] 11" xfId="15026" hidden="1" xr:uid="{00000000-0005-0000-0000-000015AE0000}"/>
    <cellStyle name="Currency [0] 11" xfId="15197" hidden="1" xr:uid="{00000000-0005-0000-0000-000016AE0000}"/>
    <cellStyle name="Currency [0] 11" xfId="15594" hidden="1" xr:uid="{00000000-0005-0000-0000-000017AE0000}"/>
    <cellStyle name="Currency [0] 11" xfId="15739" hidden="1" xr:uid="{00000000-0005-0000-0000-000018AE0000}"/>
    <cellStyle name="Currency [0] 11" xfId="16080" hidden="1" xr:uid="{00000000-0005-0000-0000-000019AE0000}"/>
    <cellStyle name="Currency [0] 11" xfId="16417" hidden="1" xr:uid="{00000000-0005-0000-0000-00001AAE0000}"/>
    <cellStyle name="Currency [0] 11" xfId="16668" hidden="1" xr:uid="{00000000-0005-0000-0000-00001BAE0000}"/>
    <cellStyle name="Currency [0] 11" xfId="17097" hidden="1" xr:uid="{00000000-0005-0000-0000-00001CAE0000}"/>
    <cellStyle name="Currency [0] 11" xfId="17818" hidden="1" xr:uid="{00000000-0005-0000-0000-00001DAE0000}"/>
    <cellStyle name="Currency [0] 11" xfId="17989" hidden="1" xr:uid="{00000000-0005-0000-0000-00001EAE0000}"/>
    <cellStyle name="Currency [0] 11" xfId="18386" hidden="1" xr:uid="{00000000-0005-0000-0000-00001FAE0000}"/>
    <cellStyle name="Currency [0] 11" xfId="18531" hidden="1" xr:uid="{00000000-0005-0000-0000-000020AE0000}"/>
    <cellStyle name="Currency [0] 11" xfId="18872" hidden="1" xr:uid="{00000000-0005-0000-0000-000021AE0000}"/>
    <cellStyle name="Currency [0] 11" xfId="19209" hidden="1" xr:uid="{00000000-0005-0000-0000-000022AE0000}"/>
    <cellStyle name="Currency [0] 11" xfId="19460" hidden="1" xr:uid="{00000000-0005-0000-0000-000023AE0000}"/>
    <cellStyle name="Currency [0] 11" xfId="13383" hidden="1" xr:uid="{00000000-0005-0000-0000-000024AE0000}"/>
    <cellStyle name="Currency [0] 11" xfId="5365" hidden="1" xr:uid="{00000000-0005-0000-0000-000025AE0000}"/>
    <cellStyle name="Currency [0] 11" xfId="4640" hidden="1" xr:uid="{00000000-0005-0000-0000-000026AE0000}"/>
    <cellStyle name="Currency [0] 11" xfId="3397" hidden="1" xr:uid="{00000000-0005-0000-0000-000027AE0000}"/>
    <cellStyle name="Currency [0] 11" xfId="2929" hidden="1" xr:uid="{00000000-0005-0000-0000-000028AE0000}"/>
    <cellStyle name="Currency [0] 11" xfId="1715" hidden="1" xr:uid="{00000000-0005-0000-0000-000029AE0000}"/>
    <cellStyle name="Currency [0] 11" xfId="705" hidden="1" xr:uid="{00000000-0005-0000-0000-00002AAE0000}"/>
    <cellStyle name="Currency [0] 11" xfId="19598" hidden="1" xr:uid="{00000000-0005-0000-0000-00002BAE0000}"/>
    <cellStyle name="Currency [0] 11" xfId="20027" hidden="1" xr:uid="{00000000-0005-0000-0000-00002CAE0000}"/>
    <cellStyle name="Currency [0] 11" xfId="20748" hidden="1" xr:uid="{00000000-0005-0000-0000-00002DAE0000}"/>
    <cellStyle name="Currency [0] 11" xfId="20919" hidden="1" xr:uid="{00000000-0005-0000-0000-00002EAE0000}"/>
    <cellStyle name="Currency [0] 11" xfId="21316" hidden="1" xr:uid="{00000000-0005-0000-0000-00002FAE0000}"/>
    <cellStyle name="Currency [0] 11" xfId="21461" hidden="1" xr:uid="{00000000-0005-0000-0000-000030AE0000}"/>
    <cellStyle name="Currency [0] 11" xfId="21802" hidden="1" xr:uid="{00000000-0005-0000-0000-000031AE0000}"/>
    <cellStyle name="Currency [0] 11" xfId="22139" hidden="1" xr:uid="{00000000-0005-0000-0000-000032AE0000}"/>
    <cellStyle name="Currency [0] 11" xfId="22390" hidden="1" xr:uid="{00000000-0005-0000-0000-000033AE0000}"/>
    <cellStyle name="Currency [0] 11" xfId="22819" hidden="1" xr:uid="{00000000-0005-0000-0000-000034AE0000}"/>
    <cellStyle name="Currency [0] 11" xfId="23540" hidden="1" xr:uid="{00000000-0005-0000-0000-000035AE0000}"/>
    <cellStyle name="Currency [0] 11" xfId="23711" hidden="1" xr:uid="{00000000-0005-0000-0000-000036AE0000}"/>
    <cellStyle name="Currency [0] 11" xfId="24108" hidden="1" xr:uid="{00000000-0005-0000-0000-000037AE0000}"/>
    <cellStyle name="Currency [0] 11" xfId="24253" hidden="1" xr:uid="{00000000-0005-0000-0000-000038AE0000}"/>
    <cellStyle name="Currency [0] 11" xfId="24594" hidden="1" xr:uid="{00000000-0005-0000-0000-000039AE0000}"/>
    <cellStyle name="Currency [0] 11" xfId="24931" hidden="1" xr:uid="{00000000-0005-0000-0000-00003AAE0000}"/>
    <cellStyle name="Currency [0] 11" xfId="25182" hidden="1" xr:uid="{00000000-0005-0000-0000-00003BAE0000}"/>
    <cellStyle name="Currency [0] 11" xfId="25855" hidden="1" xr:uid="{00000000-0005-0000-0000-00003CAE0000}"/>
    <cellStyle name="Currency [0] 11" xfId="27805" hidden="1" xr:uid="{00000000-0005-0000-0000-00003DAE0000}"/>
    <cellStyle name="Currency [0] 11" xfId="28270" hidden="1" xr:uid="{00000000-0005-0000-0000-00003EAE0000}"/>
    <cellStyle name="Currency [0] 11" xfId="29353" hidden="1" xr:uid="{00000000-0005-0000-0000-00003FAE0000}"/>
    <cellStyle name="Currency [0] 11" xfId="29785" hidden="1" xr:uid="{00000000-0005-0000-0000-000040AE0000}"/>
    <cellStyle name="Currency [0] 11" xfId="30637" hidden="1" xr:uid="{00000000-0005-0000-0000-000041AE0000}"/>
    <cellStyle name="Currency [0] 11" xfId="31703" hidden="1" xr:uid="{00000000-0005-0000-0000-000042AE0000}"/>
    <cellStyle name="Currency [0] 11" xfId="32497" hidden="1" xr:uid="{00000000-0005-0000-0000-000043AE0000}"/>
    <cellStyle name="Currency [0] 11" xfId="33278" hidden="1" xr:uid="{00000000-0005-0000-0000-000044AE0000}"/>
    <cellStyle name="Currency [0] 11" xfId="33999" hidden="1" xr:uid="{00000000-0005-0000-0000-000045AE0000}"/>
    <cellStyle name="Currency [0] 11" xfId="34170" hidden="1" xr:uid="{00000000-0005-0000-0000-000046AE0000}"/>
    <cellStyle name="Currency [0] 11" xfId="34567" hidden="1" xr:uid="{00000000-0005-0000-0000-000047AE0000}"/>
    <cellStyle name="Currency [0] 11" xfId="34712" hidden="1" xr:uid="{00000000-0005-0000-0000-000048AE0000}"/>
    <cellStyle name="Currency [0] 11" xfId="35053" hidden="1" xr:uid="{00000000-0005-0000-0000-000049AE0000}"/>
    <cellStyle name="Currency [0] 11" xfId="35390" hidden="1" xr:uid="{00000000-0005-0000-0000-00004AAE0000}"/>
    <cellStyle name="Currency [0] 11" xfId="35641" hidden="1" xr:uid="{00000000-0005-0000-0000-00004BAE0000}"/>
    <cellStyle name="Currency [0] 11" xfId="36070" hidden="1" xr:uid="{00000000-0005-0000-0000-00004CAE0000}"/>
    <cellStyle name="Currency [0] 11" xfId="36791" hidden="1" xr:uid="{00000000-0005-0000-0000-00004DAE0000}"/>
    <cellStyle name="Currency [0] 11" xfId="36962" hidden="1" xr:uid="{00000000-0005-0000-0000-00004EAE0000}"/>
    <cellStyle name="Currency [0] 11" xfId="37359" hidden="1" xr:uid="{00000000-0005-0000-0000-00004FAE0000}"/>
    <cellStyle name="Currency [0] 11" xfId="37504" hidden="1" xr:uid="{00000000-0005-0000-0000-000050AE0000}"/>
    <cellStyle name="Currency [0] 11" xfId="37845" hidden="1" xr:uid="{00000000-0005-0000-0000-000051AE0000}"/>
    <cellStyle name="Currency [0] 11" xfId="38182" hidden="1" xr:uid="{00000000-0005-0000-0000-000052AE0000}"/>
    <cellStyle name="Currency [0] 11" xfId="38433" hidden="1" xr:uid="{00000000-0005-0000-0000-000053AE0000}"/>
    <cellStyle name="Currency [0] 11" xfId="32184" hidden="1" xr:uid="{00000000-0005-0000-0000-000054AE0000}"/>
    <cellStyle name="Currency [0] 11" xfId="30051" hidden="1" xr:uid="{00000000-0005-0000-0000-000055AE0000}"/>
    <cellStyle name="Currency [0] 11" xfId="29549" hidden="1" xr:uid="{00000000-0005-0000-0000-000056AE0000}"/>
    <cellStyle name="Currency [0] 11" xfId="28272" hidden="1" xr:uid="{00000000-0005-0000-0000-000057AE0000}"/>
    <cellStyle name="Currency [0] 11" xfId="27806" hidden="1" xr:uid="{00000000-0005-0000-0000-000058AE0000}"/>
    <cellStyle name="Currency [0] 11" xfId="26757" hidden="1" xr:uid="{00000000-0005-0000-0000-000059AE0000}"/>
    <cellStyle name="Currency [0] 11" xfId="25827" hidden="1" xr:uid="{00000000-0005-0000-0000-00005AAE0000}"/>
    <cellStyle name="Currency [0] 11" xfId="38757" hidden="1" xr:uid="{00000000-0005-0000-0000-00005BAE0000}"/>
    <cellStyle name="Currency [0] 11" xfId="39433" hidden="1" xr:uid="{00000000-0005-0000-0000-00005CAE0000}"/>
    <cellStyle name="Currency [0] 11" xfId="40154" hidden="1" xr:uid="{00000000-0005-0000-0000-00005DAE0000}"/>
    <cellStyle name="Currency [0] 11" xfId="40325" hidden="1" xr:uid="{00000000-0005-0000-0000-00005EAE0000}"/>
    <cellStyle name="Currency [0] 11" xfId="40722" hidden="1" xr:uid="{00000000-0005-0000-0000-00005FAE0000}"/>
    <cellStyle name="Currency [0] 11" xfId="40867" hidden="1" xr:uid="{00000000-0005-0000-0000-000060AE0000}"/>
    <cellStyle name="Currency [0] 11" xfId="41208" hidden="1" xr:uid="{00000000-0005-0000-0000-000061AE0000}"/>
    <cellStyle name="Currency [0] 11" xfId="41545" hidden="1" xr:uid="{00000000-0005-0000-0000-000062AE0000}"/>
    <cellStyle name="Currency [0] 11" xfId="41796" hidden="1" xr:uid="{00000000-0005-0000-0000-000063AE0000}"/>
    <cellStyle name="Currency [0] 11" xfId="42225" hidden="1" xr:uid="{00000000-0005-0000-0000-000064AE0000}"/>
    <cellStyle name="Currency [0] 11" xfId="42946" hidden="1" xr:uid="{00000000-0005-0000-0000-000065AE0000}"/>
    <cellStyle name="Currency [0] 11" xfId="43117" hidden="1" xr:uid="{00000000-0005-0000-0000-000066AE0000}"/>
    <cellStyle name="Currency [0] 11" xfId="43514" hidden="1" xr:uid="{00000000-0005-0000-0000-000067AE0000}"/>
    <cellStyle name="Currency [0] 11" xfId="43659" hidden="1" xr:uid="{00000000-0005-0000-0000-000068AE0000}"/>
    <cellStyle name="Currency [0] 11" xfId="44000" hidden="1" xr:uid="{00000000-0005-0000-0000-000069AE0000}"/>
    <cellStyle name="Currency [0] 11" xfId="44337" hidden="1" xr:uid="{00000000-0005-0000-0000-00006AAE0000}"/>
    <cellStyle name="Currency [0] 11" xfId="44588" hidden="1" xr:uid="{00000000-0005-0000-0000-00006BAE0000}"/>
    <cellStyle name="Currency [0] 11" xfId="38511" hidden="1" xr:uid="{00000000-0005-0000-0000-00006CAE0000}"/>
    <cellStyle name="Currency [0] 11" xfId="30493" hidden="1" xr:uid="{00000000-0005-0000-0000-00006DAE0000}"/>
    <cellStyle name="Currency [0] 11" xfId="29768" hidden="1" xr:uid="{00000000-0005-0000-0000-00006EAE0000}"/>
    <cellStyle name="Currency [0] 11" xfId="28525" hidden="1" xr:uid="{00000000-0005-0000-0000-00006FAE0000}"/>
    <cellStyle name="Currency [0] 11" xfId="28057" hidden="1" xr:uid="{00000000-0005-0000-0000-000070AE0000}"/>
    <cellStyle name="Currency [0] 11" xfId="26843" hidden="1" xr:uid="{00000000-0005-0000-0000-000071AE0000}"/>
    <cellStyle name="Currency [0] 11" xfId="25833" hidden="1" xr:uid="{00000000-0005-0000-0000-000072AE0000}"/>
    <cellStyle name="Currency [0] 11" xfId="44726" hidden="1" xr:uid="{00000000-0005-0000-0000-000073AE0000}"/>
    <cellStyle name="Currency [0] 11" xfId="45155" hidden="1" xr:uid="{00000000-0005-0000-0000-000074AE0000}"/>
    <cellStyle name="Currency [0] 11" xfId="45876" hidden="1" xr:uid="{00000000-0005-0000-0000-000075AE0000}"/>
    <cellStyle name="Currency [0] 11" xfId="46047" hidden="1" xr:uid="{00000000-0005-0000-0000-000076AE0000}"/>
    <cellStyle name="Currency [0] 11" xfId="46444" hidden="1" xr:uid="{00000000-0005-0000-0000-000077AE0000}"/>
    <cellStyle name="Currency [0] 11" xfId="46589" hidden="1" xr:uid="{00000000-0005-0000-0000-000078AE0000}"/>
    <cellStyle name="Currency [0] 11" xfId="46930" hidden="1" xr:uid="{00000000-0005-0000-0000-000079AE0000}"/>
    <cellStyle name="Currency [0] 11" xfId="47267" hidden="1" xr:uid="{00000000-0005-0000-0000-00007AAE0000}"/>
    <cellStyle name="Currency [0] 11" xfId="47518" hidden="1" xr:uid="{00000000-0005-0000-0000-00007BAE0000}"/>
    <cellStyle name="Currency [0] 11" xfId="47947" hidden="1" xr:uid="{00000000-0005-0000-0000-00007CAE0000}"/>
    <cellStyle name="Currency [0] 11" xfId="48668" hidden="1" xr:uid="{00000000-0005-0000-0000-00007DAE0000}"/>
    <cellStyle name="Currency [0] 11" xfId="48839" hidden="1" xr:uid="{00000000-0005-0000-0000-00007EAE0000}"/>
    <cellStyle name="Currency [0] 11" xfId="49236" hidden="1" xr:uid="{00000000-0005-0000-0000-00007FAE0000}"/>
    <cellStyle name="Currency [0] 11" xfId="49381" hidden="1" xr:uid="{00000000-0005-0000-0000-000080AE0000}"/>
    <cellStyle name="Currency [0] 11" xfId="49722" hidden="1" xr:uid="{00000000-0005-0000-0000-000081AE0000}"/>
    <cellStyle name="Currency [0] 11" xfId="50059" hidden="1" xr:uid="{00000000-0005-0000-0000-000082AE0000}"/>
    <cellStyle name="Currency [0] 11" xfId="50310" hidden="1" xr:uid="{00000000-0005-0000-0000-000083AE0000}"/>
    <cellStyle name="Currency [0] 12" xfId="721" hidden="1" xr:uid="{00000000-0005-0000-0000-000084AE0000}"/>
    <cellStyle name="Currency [0] 12" xfId="2668" hidden="1" xr:uid="{00000000-0005-0000-0000-000085AE0000}"/>
    <cellStyle name="Currency [0] 12" xfId="3135" hidden="1" xr:uid="{00000000-0005-0000-0000-000086AE0000}"/>
    <cellStyle name="Currency [0] 12" xfId="4133" hidden="1" xr:uid="{00000000-0005-0000-0000-000087AE0000}"/>
    <cellStyle name="Currency [0] 12" xfId="4651" hidden="1" xr:uid="{00000000-0005-0000-0000-000088AE0000}"/>
    <cellStyle name="Currency [0] 12" xfId="5495" hidden="1" xr:uid="{00000000-0005-0000-0000-000089AE0000}"/>
    <cellStyle name="Currency [0] 12" xfId="6551" hidden="1" xr:uid="{00000000-0005-0000-0000-00008AAE0000}"/>
    <cellStyle name="Currency [0] 12" xfId="7356" hidden="1" xr:uid="{00000000-0005-0000-0000-00008BAE0000}"/>
    <cellStyle name="Currency [0] 12" xfId="8148" hidden="1" xr:uid="{00000000-0005-0000-0000-00008CAE0000}"/>
    <cellStyle name="Currency [0] 12" xfId="8866" hidden="1" xr:uid="{00000000-0005-0000-0000-00008DAE0000}"/>
    <cellStyle name="Currency [0] 12" xfId="9038" hidden="1" xr:uid="{00000000-0005-0000-0000-00008EAE0000}"/>
    <cellStyle name="Currency [0] 12" xfId="9437" hidden="1" xr:uid="{00000000-0005-0000-0000-00008FAE0000}"/>
    <cellStyle name="Currency [0] 12" xfId="9582" hidden="1" xr:uid="{00000000-0005-0000-0000-000090AE0000}"/>
    <cellStyle name="Currency [0] 12" xfId="9923" hidden="1" xr:uid="{00000000-0005-0000-0000-000091AE0000}"/>
    <cellStyle name="Currency [0] 12" xfId="10260" hidden="1" xr:uid="{00000000-0005-0000-0000-000092AE0000}"/>
    <cellStyle name="Currency [0] 12" xfId="10511" hidden="1" xr:uid="{00000000-0005-0000-0000-000093AE0000}"/>
    <cellStyle name="Currency [0] 12" xfId="10940" hidden="1" xr:uid="{00000000-0005-0000-0000-000094AE0000}"/>
    <cellStyle name="Currency [0] 12" xfId="11658" hidden="1" xr:uid="{00000000-0005-0000-0000-000095AE0000}"/>
    <cellStyle name="Currency [0] 12" xfId="11830" hidden="1" xr:uid="{00000000-0005-0000-0000-000096AE0000}"/>
    <cellStyle name="Currency [0] 12" xfId="12229" hidden="1" xr:uid="{00000000-0005-0000-0000-000097AE0000}"/>
    <cellStyle name="Currency [0] 12" xfId="12374" hidden="1" xr:uid="{00000000-0005-0000-0000-000098AE0000}"/>
    <cellStyle name="Currency [0] 12" xfId="12715" hidden="1" xr:uid="{00000000-0005-0000-0000-000099AE0000}"/>
    <cellStyle name="Currency [0] 12" xfId="13052" hidden="1" xr:uid="{00000000-0005-0000-0000-00009AAE0000}"/>
    <cellStyle name="Currency [0] 12" xfId="13303" hidden="1" xr:uid="{00000000-0005-0000-0000-00009BAE0000}"/>
    <cellStyle name="Currency [0] 12" xfId="7104" hidden="1" xr:uid="{00000000-0005-0000-0000-00009CAE0000}"/>
    <cellStyle name="Currency [0] 12" xfId="4930" hidden="1" xr:uid="{00000000-0005-0000-0000-00009DAE0000}"/>
    <cellStyle name="Currency [0] 12" xfId="4428" hidden="1" xr:uid="{00000000-0005-0000-0000-00009EAE0000}"/>
    <cellStyle name="Currency [0] 12" xfId="3151" hidden="1" xr:uid="{00000000-0005-0000-0000-00009FAE0000}"/>
    <cellStyle name="Currency [0] 12" xfId="2682" hidden="1" xr:uid="{00000000-0005-0000-0000-0000A0AE0000}"/>
    <cellStyle name="Currency [0] 12" xfId="1665" hidden="1" xr:uid="{00000000-0005-0000-0000-0000A1AE0000}"/>
    <cellStyle name="Currency [0] 12" xfId="704" hidden="1" xr:uid="{00000000-0005-0000-0000-0000A2AE0000}"/>
    <cellStyle name="Currency [0] 12" xfId="13616" hidden="1" xr:uid="{00000000-0005-0000-0000-0000A3AE0000}"/>
    <cellStyle name="Currency [0] 12" xfId="14303" hidden="1" xr:uid="{00000000-0005-0000-0000-0000A4AE0000}"/>
    <cellStyle name="Currency [0] 12" xfId="15021" hidden="1" xr:uid="{00000000-0005-0000-0000-0000A5AE0000}"/>
    <cellStyle name="Currency [0] 12" xfId="15193" hidden="1" xr:uid="{00000000-0005-0000-0000-0000A6AE0000}"/>
    <cellStyle name="Currency [0] 12" xfId="15592" hidden="1" xr:uid="{00000000-0005-0000-0000-0000A7AE0000}"/>
    <cellStyle name="Currency [0] 12" xfId="15737" hidden="1" xr:uid="{00000000-0005-0000-0000-0000A8AE0000}"/>
    <cellStyle name="Currency [0] 12" xfId="16078" hidden="1" xr:uid="{00000000-0005-0000-0000-0000A9AE0000}"/>
    <cellStyle name="Currency [0] 12" xfId="16415" hidden="1" xr:uid="{00000000-0005-0000-0000-0000AAAE0000}"/>
    <cellStyle name="Currency [0] 12" xfId="16666" hidden="1" xr:uid="{00000000-0005-0000-0000-0000ABAE0000}"/>
    <cellStyle name="Currency [0] 12" xfId="17095" hidden="1" xr:uid="{00000000-0005-0000-0000-0000ACAE0000}"/>
    <cellStyle name="Currency [0] 12" xfId="17813" hidden="1" xr:uid="{00000000-0005-0000-0000-0000ADAE0000}"/>
    <cellStyle name="Currency [0] 12" xfId="17985" hidden="1" xr:uid="{00000000-0005-0000-0000-0000AEAE0000}"/>
    <cellStyle name="Currency [0] 12" xfId="18384" hidden="1" xr:uid="{00000000-0005-0000-0000-0000AFAE0000}"/>
    <cellStyle name="Currency [0] 12" xfId="18529" hidden="1" xr:uid="{00000000-0005-0000-0000-0000B0AE0000}"/>
    <cellStyle name="Currency [0] 12" xfId="18870" hidden="1" xr:uid="{00000000-0005-0000-0000-0000B1AE0000}"/>
    <cellStyle name="Currency [0] 12" xfId="19207" hidden="1" xr:uid="{00000000-0005-0000-0000-0000B2AE0000}"/>
    <cellStyle name="Currency [0] 12" xfId="19458" hidden="1" xr:uid="{00000000-0005-0000-0000-0000B3AE0000}"/>
    <cellStyle name="Currency [0] 12" xfId="13418" hidden="1" xr:uid="{00000000-0005-0000-0000-0000B4AE0000}"/>
    <cellStyle name="Currency [0] 12" xfId="5414" hidden="1" xr:uid="{00000000-0005-0000-0000-0000B5AE0000}"/>
    <cellStyle name="Currency [0] 12" xfId="4647" hidden="1" xr:uid="{00000000-0005-0000-0000-0000B6AE0000}"/>
    <cellStyle name="Currency [0] 12" xfId="3406" hidden="1" xr:uid="{00000000-0005-0000-0000-0000B7AE0000}"/>
    <cellStyle name="Currency [0] 12" xfId="2934" hidden="1" xr:uid="{00000000-0005-0000-0000-0000B8AE0000}"/>
    <cellStyle name="Currency [0] 12" xfId="1745" hidden="1" xr:uid="{00000000-0005-0000-0000-0000B9AE0000}"/>
    <cellStyle name="Currency [0] 12" xfId="710" hidden="1" xr:uid="{00000000-0005-0000-0000-0000BAAE0000}"/>
    <cellStyle name="Currency [0] 12" xfId="19596" hidden="1" xr:uid="{00000000-0005-0000-0000-0000BBAE0000}"/>
    <cellStyle name="Currency [0] 12" xfId="20025" hidden="1" xr:uid="{00000000-0005-0000-0000-0000BCAE0000}"/>
    <cellStyle name="Currency [0] 12" xfId="20743" hidden="1" xr:uid="{00000000-0005-0000-0000-0000BDAE0000}"/>
    <cellStyle name="Currency [0] 12" xfId="20915" hidden="1" xr:uid="{00000000-0005-0000-0000-0000BEAE0000}"/>
    <cellStyle name="Currency [0] 12" xfId="21314" hidden="1" xr:uid="{00000000-0005-0000-0000-0000BFAE0000}"/>
    <cellStyle name="Currency [0] 12" xfId="21459" hidden="1" xr:uid="{00000000-0005-0000-0000-0000C0AE0000}"/>
    <cellStyle name="Currency [0] 12" xfId="21800" hidden="1" xr:uid="{00000000-0005-0000-0000-0000C1AE0000}"/>
    <cellStyle name="Currency [0] 12" xfId="22137" hidden="1" xr:uid="{00000000-0005-0000-0000-0000C2AE0000}"/>
    <cellStyle name="Currency [0] 12" xfId="22388" hidden="1" xr:uid="{00000000-0005-0000-0000-0000C3AE0000}"/>
    <cellStyle name="Currency [0] 12" xfId="22817" hidden="1" xr:uid="{00000000-0005-0000-0000-0000C4AE0000}"/>
    <cellStyle name="Currency [0] 12" xfId="23535" hidden="1" xr:uid="{00000000-0005-0000-0000-0000C5AE0000}"/>
    <cellStyle name="Currency [0] 12" xfId="23707" hidden="1" xr:uid="{00000000-0005-0000-0000-0000C6AE0000}"/>
    <cellStyle name="Currency [0] 12" xfId="24106" hidden="1" xr:uid="{00000000-0005-0000-0000-0000C7AE0000}"/>
    <cellStyle name="Currency [0] 12" xfId="24251" hidden="1" xr:uid="{00000000-0005-0000-0000-0000C8AE0000}"/>
    <cellStyle name="Currency [0] 12" xfId="24592" hidden="1" xr:uid="{00000000-0005-0000-0000-0000C9AE0000}"/>
    <cellStyle name="Currency [0] 12" xfId="24929" hidden="1" xr:uid="{00000000-0005-0000-0000-0000CAAE0000}"/>
    <cellStyle name="Currency [0] 12" xfId="25180" hidden="1" xr:uid="{00000000-0005-0000-0000-0000CBAE0000}"/>
    <cellStyle name="Currency [0] 12" xfId="25849" hidden="1" xr:uid="{00000000-0005-0000-0000-0000CCAE0000}"/>
    <cellStyle name="Currency [0] 12" xfId="27796" hidden="1" xr:uid="{00000000-0005-0000-0000-0000CDAE0000}"/>
    <cellStyle name="Currency [0] 12" xfId="28263" hidden="1" xr:uid="{00000000-0005-0000-0000-0000CEAE0000}"/>
    <cellStyle name="Currency [0] 12" xfId="29261" hidden="1" xr:uid="{00000000-0005-0000-0000-0000CFAE0000}"/>
    <cellStyle name="Currency [0] 12" xfId="29779" hidden="1" xr:uid="{00000000-0005-0000-0000-0000D0AE0000}"/>
    <cellStyle name="Currency [0] 12" xfId="30623" hidden="1" xr:uid="{00000000-0005-0000-0000-0000D1AE0000}"/>
    <cellStyle name="Currency [0] 12" xfId="31679" hidden="1" xr:uid="{00000000-0005-0000-0000-0000D2AE0000}"/>
    <cellStyle name="Currency [0] 12" xfId="32484" hidden="1" xr:uid="{00000000-0005-0000-0000-0000D3AE0000}"/>
    <cellStyle name="Currency [0] 12" xfId="33276" hidden="1" xr:uid="{00000000-0005-0000-0000-0000D4AE0000}"/>
    <cellStyle name="Currency [0] 12" xfId="33994" hidden="1" xr:uid="{00000000-0005-0000-0000-0000D5AE0000}"/>
    <cellStyle name="Currency [0] 12" xfId="34166" hidden="1" xr:uid="{00000000-0005-0000-0000-0000D6AE0000}"/>
    <cellStyle name="Currency [0] 12" xfId="34565" hidden="1" xr:uid="{00000000-0005-0000-0000-0000D7AE0000}"/>
    <cellStyle name="Currency [0] 12" xfId="34710" hidden="1" xr:uid="{00000000-0005-0000-0000-0000D8AE0000}"/>
    <cellStyle name="Currency [0] 12" xfId="35051" hidden="1" xr:uid="{00000000-0005-0000-0000-0000D9AE0000}"/>
    <cellStyle name="Currency [0] 12" xfId="35388" hidden="1" xr:uid="{00000000-0005-0000-0000-0000DAAE0000}"/>
    <cellStyle name="Currency [0] 12" xfId="35639" hidden="1" xr:uid="{00000000-0005-0000-0000-0000DBAE0000}"/>
    <cellStyle name="Currency [0] 12" xfId="36068" hidden="1" xr:uid="{00000000-0005-0000-0000-0000DCAE0000}"/>
    <cellStyle name="Currency [0] 12" xfId="36786" hidden="1" xr:uid="{00000000-0005-0000-0000-0000DDAE0000}"/>
    <cellStyle name="Currency [0] 12" xfId="36958" hidden="1" xr:uid="{00000000-0005-0000-0000-0000DEAE0000}"/>
    <cellStyle name="Currency [0] 12" xfId="37357" hidden="1" xr:uid="{00000000-0005-0000-0000-0000DFAE0000}"/>
    <cellStyle name="Currency [0] 12" xfId="37502" hidden="1" xr:uid="{00000000-0005-0000-0000-0000E0AE0000}"/>
    <cellStyle name="Currency [0] 12" xfId="37843" hidden="1" xr:uid="{00000000-0005-0000-0000-0000E1AE0000}"/>
    <cellStyle name="Currency [0] 12" xfId="38180" hidden="1" xr:uid="{00000000-0005-0000-0000-0000E2AE0000}"/>
    <cellStyle name="Currency [0] 12" xfId="38431" hidden="1" xr:uid="{00000000-0005-0000-0000-0000E3AE0000}"/>
    <cellStyle name="Currency [0] 12" xfId="32232" hidden="1" xr:uid="{00000000-0005-0000-0000-0000E4AE0000}"/>
    <cellStyle name="Currency [0] 12" xfId="30058" hidden="1" xr:uid="{00000000-0005-0000-0000-0000E5AE0000}"/>
    <cellStyle name="Currency [0] 12" xfId="29556" hidden="1" xr:uid="{00000000-0005-0000-0000-0000E6AE0000}"/>
    <cellStyle name="Currency [0] 12" xfId="28279" hidden="1" xr:uid="{00000000-0005-0000-0000-0000E7AE0000}"/>
    <cellStyle name="Currency [0] 12" xfId="27810" hidden="1" xr:uid="{00000000-0005-0000-0000-0000E8AE0000}"/>
    <cellStyle name="Currency [0] 12" xfId="26793" hidden="1" xr:uid="{00000000-0005-0000-0000-0000E9AE0000}"/>
    <cellStyle name="Currency [0] 12" xfId="25832" hidden="1" xr:uid="{00000000-0005-0000-0000-0000EAAE0000}"/>
    <cellStyle name="Currency [0] 12" xfId="38744" hidden="1" xr:uid="{00000000-0005-0000-0000-0000EBAE0000}"/>
    <cellStyle name="Currency [0] 12" xfId="39431" hidden="1" xr:uid="{00000000-0005-0000-0000-0000ECAE0000}"/>
    <cellStyle name="Currency [0] 12" xfId="40149" hidden="1" xr:uid="{00000000-0005-0000-0000-0000EDAE0000}"/>
    <cellStyle name="Currency [0] 12" xfId="40321" hidden="1" xr:uid="{00000000-0005-0000-0000-0000EEAE0000}"/>
    <cellStyle name="Currency [0] 12" xfId="40720" hidden="1" xr:uid="{00000000-0005-0000-0000-0000EFAE0000}"/>
    <cellStyle name="Currency [0] 12" xfId="40865" hidden="1" xr:uid="{00000000-0005-0000-0000-0000F0AE0000}"/>
    <cellStyle name="Currency [0] 12" xfId="41206" hidden="1" xr:uid="{00000000-0005-0000-0000-0000F1AE0000}"/>
    <cellStyle name="Currency [0] 12" xfId="41543" hidden="1" xr:uid="{00000000-0005-0000-0000-0000F2AE0000}"/>
    <cellStyle name="Currency [0] 12" xfId="41794" hidden="1" xr:uid="{00000000-0005-0000-0000-0000F3AE0000}"/>
    <cellStyle name="Currency [0] 12" xfId="42223" hidden="1" xr:uid="{00000000-0005-0000-0000-0000F4AE0000}"/>
    <cellStyle name="Currency [0] 12" xfId="42941" hidden="1" xr:uid="{00000000-0005-0000-0000-0000F5AE0000}"/>
    <cellStyle name="Currency [0] 12" xfId="43113" hidden="1" xr:uid="{00000000-0005-0000-0000-0000F6AE0000}"/>
    <cellStyle name="Currency [0] 12" xfId="43512" hidden="1" xr:uid="{00000000-0005-0000-0000-0000F7AE0000}"/>
    <cellStyle name="Currency [0] 12" xfId="43657" hidden="1" xr:uid="{00000000-0005-0000-0000-0000F8AE0000}"/>
    <cellStyle name="Currency [0] 12" xfId="43998" hidden="1" xr:uid="{00000000-0005-0000-0000-0000F9AE0000}"/>
    <cellStyle name="Currency [0] 12" xfId="44335" hidden="1" xr:uid="{00000000-0005-0000-0000-0000FAAE0000}"/>
    <cellStyle name="Currency [0] 12" xfId="44586" hidden="1" xr:uid="{00000000-0005-0000-0000-0000FBAE0000}"/>
    <cellStyle name="Currency [0] 12" xfId="38546" hidden="1" xr:uid="{00000000-0005-0000-0000-0000FCAE0000}"/>
    <cellStyle name="Currency [0] 12" xfId="30542" hidden="1" xr:uid="{00000000-0005-0000-0000-0000FDAE0000}"/>
    <cellStyle name="Currency [0] 12" xfId="29775" hidden="1" xr:uid="{00000000-0005-0000-0000-0000FEAE0000}"/>
    <cellStyle name="Currency [0] 12" xfId="28534" hidden="1" xr:uid="{00000000-0005-0000-0000-0000FFAE0000}"/>
    <cellStyle name="Currency [0] 12" xfId="28062" hidden="1" xr:uid="{00000000-0005-0000-0000-000000AF0000}"/>
    <cellStyle name="Currency [0] 12" xfId="26873" hidden="1" xr:uid="{00000000-0005-0000-0000-000001AF0000}"/>
    <cellStyle name="Currency [0] 12" xfId="25838" hidden="1" xr:uid="{00000000-0005-0000-0000-000002AF0000}"/>
    <cellStyle name="Currency [0] 12" xfId="44724" hidden="1" xr:uid="{00000000-0005-0000-0000-000003AF0000}"/>
    <cellStyle name="Currency [0] 12" xfId="45153" hidden="1" xr:uid="{00000000-0005-0000-0000-000004AF0000}"/>
    <cellStyle name="Currency [0] 12" xfId="45871" hidden="1" xr:uid="{00000000-0005-0000-0000-000005AF0000}"/>
    <cellStyle name="Currency [0] 12" xfId="46043" hidden="1" xr:uid="{00000000-0005-0000-0000-000006AF0000}"/>
    <cellStyle name="Currency [0] 12" xfId="46442" hidden="1" xr:uid="{00000000-0005-0000-0000-000007AF0000}"/>
    <cellStyle name="Currency [0] 12" xfId="46587" hidden="1" xr:uid="{00000000-0005-0000-0000-000008AF0000}"/>
    <cellStyle name="Currency [0] 12" xfId="46928" hidden="1" xr:uid="{00000000-0005-0000-0000-000009AF0000}"/>
    <cellStyle name="Currency [0] 12" xfId="47265" hidden="1" xr:uid="{00000000-0005-0000-0000-00000AAF0000}"/>
    <cellStyle name="Currency [0] 12" xfId="47516" hidden="1" xr:uid="{00000000-0005-0000-0000-00000BAF0000}"/>
    <cellStyle name="Currency [0] 12" xfId="47945" hidden="1" xr:uid="{00000000-0005-0000-0000-00000CAF0000}"/>
    <cellStyle name="Currency [0] 12" xfId="48663" hidden="1" xr:uid="{00000000-0005-0000-0000-00000DAF0000}"/>
    <cellStyle name="Currency [0] 12" xfId="48835" hidden="1" xr:uid="{00000000-0005-0000-0000-00000EAF0000}"/>
    <cellStyle name="Currency [0] 12" xfId="49234" hidden="1" xr:uid="{00000000-0005-0000-0000-00000FAF0000}"/>
    <cellStyle name="Currency [0] 12" xfId="49379" hidden="1" xr:uid="{00000000-0005-0000-0000-000010AF0000}"/>
    <cellStyle name="Currency [0] 12" xfId="49720" hidden="1" xr:uid="{00000000-0005-0000-0000-000011AF0000}"/>
    <cellStyle name="Currency [0] 12" xfId="50057" hidden="1" xr:uid="{00000000-0005-0000-0000-000012AF0000}"/>
    <cellStyle name="Currency [0] 12" xfId="50308" hidden="1" xr:uid="{00000000-0005-0000-0000-000013AF0000}"/>
    <cellStyle name="Currency [0] 13" xfId="733" hidden="1" xr:uid="{00000000-0005-0000-0000-000014AF0000}"/>
    <cellStyle name="Currency [0] 13" xfId="2679" hidden="1" xr:uid="{00000000-0005-0000-0000-000015AF0000}"/>
    <cellStyle name="Currency [0] 13" xfId="3145" hidden="1" xr:uid="{00000000-0005-0000-0000-000016AF0000}"/>
    <cellStyle name="Currency [0] 13" xfId="4252" hidden="1" xr:uid="{00000000-0005-0000-0000-000017AF0000}"/>
    <cellStyle name="Currency [0] 13" xfId="4661" hidden="1" xr:uid="{00000000-0005-0000-0000-000018AF0000}"/>
    <cellStyle name="Currency [0] 13" xfId="5536" hidden="1" xr:uid="{00000000-0005-0000-0000-000019AF0000}"/>
    <cellStyle name="Currency [0] 13" xfId="6585" hidden="1" xr:uid="{00000000-0005-0000-0000-00001AAF0000}"/>
    <cellStyle name="Currency [0] 13" xfId="7396" hidden="1" xr:uid="{00000000-0005-0000-0000-00001BAF0000}"/>
    <cellStyle name="Currency [0] 13" xfId="8151" hidden="1" xr:uid="{00000000-0005-0000-0000-00001CAF0000}"/>
    <cellStyle name="Currency [0] 13" xfId="8872" hidden="1" xr:uid="{00000000-0005-0000-0000-00001DAF0000}"/>
    <cellStyle name="Currency [0] 13" xfId="9044" hidden="1" xr:uid="{00000000-0005-0000-0000-00001EAF0000}"/>
    <cellStyle name="Currency [0] 13" xfId="9440" hidden="1" xr:uid="{00000000-0005-0000-0000-00001FAF0000}"/>
    <cellStyle name="Currency [0] 13" xfId="9586" hidden="1" xr:uid="{00000000-0005-0000-0000-000020AF0000}"/>
    <cellStyle name="Currency [0] 13" xfId="9926" hidden="1" xr:uid="{00000000-0005-0000-0000-000021AF0000}"/>
    <cellStyle name="Currency [0] 13" xfId="10263" hidden="1" xr:uid="{00000000-0005-0000-0000-000022AF0000}"/>
    <cellStyle name="Currency [0] 13" xfId="10514" hidden="1" xr:uid="{00000000-0005-0000-0000-000023AF0000}"/>
    <cellStyle name="Currency [0] 13" xfId="10943" hidden="1" xr:uid="{00000000-0005-0000-0000-000024AF0000}"/>
    <cellStyle name="Currency [0] 13" xfId="11664" hidden="1" xr:uid="{00000000-0005-0000-0000-000025AF0000}"/>
    <cellStyle name="Currency [0] 13" xfId="11836" hidden="1" xr:uid="{00000000-0005-0000-0000-000026AF0000}"/>
    <cellStyle name="Currency [0] 13" xfId="12232" hidden="1" xr:uid="{00000000-0005-0000-0000-000027AF0000}"/>
    <cellStyle name="Currency [0] 13" xfId="12378" hidden="1" xr:uid="{00000000-0005-0000-0000-000028AF0000}"/>
    <cellStyle name="Currency [0] 13" xfId="12718" hidden="1" xr:uid="{00000000-0005-0000-0000-000029AF0000}"/>
    <cellStyle name="Currency [0] 13" xfId="13055" hidden="1" xr:uid="{00000000-0005-0000-0000-00002AAF0000}"/>
    <cellStyle name="Currency [0] 13" xfId="13306" hidden="1" xr:uid="{00000000-0005-0000-0000-00002BAF0000}"/>
    <cellStyle name="Currency [0] 13" xfId="7034" hidden="1" xr:uid="{00000000-0005-0000-0000-00002CAF0000}"/>
    <cellStyle name="Currency [0] 13" xfId="4915" hidden="1" xr:uid="{00000000-0005-0000-0000-00002DAF0000}"/>
    <cellStyle name="Currency [0] 13" xfId="4319" hidden="1" xr:uid="{00000000-0005-0000-0000-00002EAF0000}"/>
    <cellStyle name="Currency [0] 13" xfId="3141" hidden="1" xr:uid="{00000000-0005-0000-0000-00002FAF0000}"/>
    <cellStyle name="Currency [0] 13" xfId="2674" hidden="1" xr:uid="{00000000-0005-0000-0000-000030AF0000}"/>
    <cellStyle name="Currency [0] 13" xfId="1523" hidden="1" xr:uid="{00000000-0005-0000-0000-000031AF0000}"/>
    <cellStyle name="Currency [0] 13" xfId="696" hidden="1" xr:uid="{00000000-0005-0000-0000-000032AF0000}"/>
    <cellStyle name="Currency [0] 13" xfId="13656" hidden="1" xr:uid="{00000000-0005-0000-0000-000033AF0000}"/>
    <cellStyle name="Currency [0] 13" xfId="14306" hidden="1" xr:uid="{00000000-0005-0000-0000-000034AF0000}"/>
    <cellStyle name="Currency [0] 13" xfId="15027" hidden="1" xr:uid="{00000000-0005-0000-0000-000035AF0000}"/>
    <cellStyle name="Currency [0] 13" xfId="15199" hidden="1" xr:uid="{00000000-0005-0000-0000-000036AF0000}"/>
    <cellStyle name="Currency [0] 13" xfId="15595" hidden="1" xr:uid="{00000000-0005-0000-0000-000037AF0000}"/>
    <cellStyle name="Currency [0] 13" xfId="15741" hidden="1" xr:uid="{00000000-0005-0000-0000-000038AF0000}"/>
    <cellStyle name="Currency [0] 13" xfId="16081" hidden="1" xr:uid="{00000000-0005-0000-0000-000039AF0000}"/>
    <cellStyle name="Currency [0] 13" xfId="16418" hidden="1" xr:uid="{00000000-0005-0000-0000-00003AAF0000}"/>
    <cellStyle name="Currency [0] 13" xfId="16669" hidden="1" xr:uid="{00000000-0005-0000-0000-00003BAF0000}"/>
    <cellStyle name="Currency [0] 13" xfId="17098" hidden="1" xr:uid="{00000000-0005-0000-0000-00003CAF0000}"/>
    <cellStyle name="Currency [0] 13" xfId="17819" hidden="1" xr:uid="{00000000-0005-0000-0000-00003DAF0000}"/>
    <cellStyle name="Currency [0] 13" xfId="17991" hidden="1" xr:uid="{00000000-0005-0000-0000-00003EAF0000}"/>
    <cellStyle name="Currency [0] 13" xfId="18387" hidden="1" xr:uid="{00000000-0005-0000-0000-00003FAF0000}"/>
    <cellStyle name="Currency [0] 13" xfId="18533" hidden="1" xr:uid="{00000000-0005-0000-0000-000040AF0000}"/>
    <cellStyle name="Currency [0] 13" xfId="18873" hidden="1" xr:uid="{00000000-0005-0000-0000-000041AF0000}"/>
    <cellStyle name="Currency [0] 13" xfId="19210" hidden="1" xr:uid="{00000000-0005-0000-0000-000042AF0000}"/>
    <cellStyle name="Currency [0] 13" xfId="19461" hidden="1" xr:uid="{00000000-0005-0000-0000-000043AF0000}"/>
    <cellStyle name="Currency [0] 13" xfId="13372" hidden="1" xr:uid="{00000000-0005-0000-0000-000044AF0000}"/>
    <cellStyle name="Currency [0] 13" xfId="5340" hidden="1" xr:uid="{00000000-0005-0000-0000-000045AF0000}"/>
    <cellStyle name="Currency [0] 13" xfId="4635" hidden="1" xr:uid="{00000000-0005-0000-0000-000046AF0000}"/>
    <cellStyle name="Currency [0] 13" xfId="3394" hidden="1" xr:uid="{00000000-0005-0000-0000-000047AF0000}"/>
    <cellStyle name="Currency [0] 13" xfId="2908" hidden="1" xr:uid="{00000000-0005-0000-0000-000048AF0000}"/>
    <cellStyle name="Currency [0] 13" xfId="1708" hidden="1" xr:uid="{00000000-0005-0000-0000-000049AF0000}"/>
    <cellStyle name="Currency [0] 13" xfId="700" hidden="1" xr:uid="{00000000-0005-0000-0000-00004AAF0000}"/>
    <cellStyle name="Currency [0] 13" xfId="19599" hidden="1" xr:uid="{00000000-0005-0000-0000-00004BAF0000}"/>
    <cellStyle name="Currency [0] 13" xfId="20028" hidden="1" xr:uid="{00000000-0005-0000-0000-00004CAF0000}"/>
    <cellStyle name="Currency [0] 13" xfId="20749" hidden="1" xr:uid="{00000000-0005-0000-0000-00004DAF0000}"/>
    <cellStyle name="Currency [0] 13" xfId="20921" hidden="1" xr:uid="{00000000-0005-0000-0000-00004EAF0000}"/>
    <cellStyle name="Currency [0] 13" xfId="21317" hidden="1" xr:uid="{00000000-0005-0000-0000-00004FAF0000}"/>
    <cellStyle name="Currency [0] 13" xfId="21463" hidden="1" xr:uid="{00000000-0005-0000-0000-000050AF0000}"/>
    <cellStyle name="Currency [0] 13" xfId="21803" hidden="1" xr:uid="{00000000-0005-0000-0000-000051AF0000}"/>
    <cellStyle name="Currency [0] 13" xfId="22140" hidden="1" xr:uid="{00000000-0005-0000-0000-000052AF0000}"/>
    <cellStyle name="Currency [0] 13" xfId="22391" hidden="1" xr:uid="{00000000-0005-0000-0000-000053AF0000}"/>
    <cellStyle name="Currency [0] 13" xfId="22820" hidden="1" xr:uid="{00000000-0005-0000-0000-000054AF0000}"/>
    <cellStyle name="Currency [0] 13" xfId="23541" hidden="1" xr:uid="{00000000-0005-0000-0000-000055AF0000}"/>
    <cellStyle name="Currency [0] 13" xfId="23713" hidden="1" xr:uid="{00000000-0005-0000-0000-000056AF0000}"/>
    <cellStyle name="Currency [0] 13" xfId="24109" hidden="1" xr:uid="{00000000-0005-0000-0000-000057AF0000}"/>
    <cellStyle name="Currency [0] 13" xfId="24255" hidden="1" xr:uid="{00000000-0005-0000-0000-000058AF0000}"/>
    <cellStyle name="Currency [0] 13" xfId="24595" hidden="1" xr:uid="{00000000-0005-0000-0000-000059AF0000}"/>
    <cellStyle name="Currency [0] 13" xfId="24932" hidden="1" xr:uid="{00000000-0005-0000-0000-00005AAF0000}"/>
    <cellStyle name="Currency [0] 13" xfId="25183" hidden="1" xr:uid="{00000000-0005-0000-0000-00005BAF0000}"/>
    <cellStyle name="Currency [0] 13" xfId="25861" hidden="1" xr:uid="{00000000-0005-0000-0000-00005CAF0000}"/>
    <cellStyle name="Currency [0] 13" xfId="27807" hidden="1" xr:uid="{00000000-0005-0000-0000-00005DAF0000}"/>
    <cellStyle name="Currency [0] 13" xfId="28273" hidden="1" xr:uid="{00000000-0005-0000-0000-00005EAF0000}"/>
    <cellStyle name="Currency [0] 13" xfId="29380" hidden="1" xr:uid="{00000000-0005-0000-0000-00005FAF0000}"/>
    <cellStyle name="Currency [0] 13" xfId="29789" hidden="1" xr:uid="{00000000-0005-0000-0000-000060AF0000}"/>
    <cellStyle name="Currency [0] 13" xfId="30664" hidden="1" xr:uid="{00000000-0005-0000-0000-000061AF0000}"/>
    <cellStyle name="Currency [0] 13" xfId="31713" hidden="1" xr:uid="{00000000-0005-0000-0000-000062AF0000}"/>
    <cellStyle name="Currency [0] 13" xfId="32524" hidden="1" xr:uid="{00000000-0005-0000-0000-000063AF0000}"/>
    <cellStyle name="Currency [0] 13" xfId="33279" hidden="1" xr:uid="{00000000-0005-0000-0000-000064AF0000}"/>
    <cellStyle name="Currency [0] 13" xfId="34000" hidden="1" xr:uid="{00000000-0005-0000-0000-000065AF0000}"/>
    <cellStyle name="Currency [0] 13" xfId="34172" hidden="1" xr:uid="{00000000-0005-0000-0000-000066AF0000}"/>
    <cellStyle name="Currency [0] 13" xfId="34568" hidden="1" xr:uid="{00000000-0005-0000-0000-000067AF0000}"/>
    <cellStyle name="Currency [0] 13" xfId="34714" hidden="1" xr:uid="{00000000-0005-0000-0000-000068AF0000}"/>
    <cellStyle name="Currency [0] 13" xfId="35054" hidden="1" xr:uid="{00000000-0005-0000-0000-000069AF0000}"/>
    <cellStyle name="Currency [0] 13" xfId="35391" hidden="1" xr:uid="{00000000-0005-0000-0000-00006AAF0000}"/>
    <cellStyle name="Currency [0] 13" xfId="35642" hidden="1" xr:uid="{00000000-0005-0000-0000-00006BAF0000}"/>
    <cellStyle name="Currency [0] 13" xfId="36071" hidden="1" xr:uid="{00000000-0005-0000-0000-00006CAF0000}"/>
    <cellStyle name="Currency [0] 13" xfId="36792" hidden="1" xr:uid="{00000000-0005-0000-0000-00006DAF0000}"/>
    <cellStyle name="Currency [0] 13" xfId="36964" hidden="1" xr:uid="{00000000-0005-0000-0000-00006EAF0000}"/>
    <cellStyle name="Currency [0] 13" xfId="37360" hidden="1" xr:uid="{00000000-0005-0000-0000-00006FAF0000}"/>
    <cellStyle name="Currency [0] 13" xfId="37506" hidden="1" xr:uid="{00000000-0005-0000-0000-000070AF0000}"/>
    <cellStyle name="Currency [0] 13" xfId="37846" hidden="1" xr:uid="{00000000-0005-0000-0000-000071AF0000}"/>
    <cellStyle name="Currency [0] 13" xfId="38183" hidden="1" xr:uid="{00000000-0005-0000-0000-000072AF0000}"/>
    <cellStyle name="Currency [0] 13" xfId="38434" hidden="1" xr:uid="{00000000-0005-0000-0000-000073AF0000}"/>
    <cellStyle name="Currency [0] 13" xfId="32162" hidden="1" xr:uid="{00000000-0005-0000-0000-000074AF0000}"/>
    <cellStyle name="Currency [0] 13" xfId="30043" hidden="1" xr:uid="{00000000-0005-0000-0000-000075AF0000}"/>
    <cellStyle name="Currency [0] 13" xfId="29447" hidden="1" xr:uid="{00000000-0005-0000-0000-000076AF0000}"/>
    <cellStyle name="Currency [0] 13" xfId="28269" hidden="1" xr:uid="{00000000-0005-0000-0000-000077AF0000}"/>
    <cellStyle name="Currency [0] 13" xfId="27802" hidden="1" xr:uid="{00000000-0005-0000-0000-000078AF0000}"/>
    <cellStyle name="Currency [0] 13" xfId="26651" hidden="1" xr:uid="{00000000-0005-0000-0000-000079AF0000}"/>
    <cellStyle name="Currency [0] 13" xfId="25824" hidden="1" xr:uid="{00000000-0005-0000-0000-00007AAF0000}"/>
    <cellStyle name="Currency [0] 13" xfId="38784" hidden="1" xr:uid="{00000000-0005-0000-0000-00007BAF0000}"/>
    <cellStyle name="Currency [0] 13" xfId="39434" hidden="1" xr:uid="{00000000-0005-0000-0000-00007CAF0000}"/>
    <cellStyle name="Currency [0] 13" xfId="40155" hidden="1" xr:uid="{00000000-0005-0000-0000-00007DAF0000}"/>
    <cellStyle name="Currency [0] 13" xfId="40327" hidden="1" xr:uid="{00000000-0005-0000-0000-00007EAF0000}"/>
    <cellStyle name="Currency [0] 13" xfId="40723" hidden="1" xr:uid="{00000000-0005-0000-0000-00007FAF0000}"/>
    <cellStyle name="Currency [0] 13" xfId="40869" hidden="1" xr:uid="{00000000-0005-0000-0000-000080AF0000}"/>
    <cellStyle name="Currency [0] 13" xfId="41209" hidden="1" xr:uid="{00000000-0005-0000-0000-000081AF0000}"/>
    <cellStyle name="Currency [0] 13" xfId="41546" hidden="1" xr:uid="{00000000-0005-0000-0000-000082AF0000}"/>
    <cellStyle name="Currency [0] 13" xfId="41797" hidden="1" xr:uid="{00000000-0005-0000-0000-000083AF0000}"/>
    <cellStyle name="Currency [0] 13" xfId="42226" hidden="1" xr:uid="{00000000-0005-0000-0000-000084AF0000}"/>
    <cellStyle name="Currency [0] 13" xfId="42947" hidden="1" xr:uid="{00000000-0005-0000-0000-000085AF0000}"/>
    <cellStyle name="Currency [0] 13" xfId="43119" hidden="1" xr:uid="{00000000-0005-0000-0000-000086AF0000}"/>
    <cellStyle name="Currency [0] 13" xfId="43515" hidden="1" xr:uid="{00000000-0005-0000-0000-000087AF0000}"/>
    <cellStyle name="Currency [0] 13" xfId="43661" hidden="1" xr:uid="{00000000-0005-0000-0000-000088AF0000}"/>
    <cellStyle name="Currency [0] 13" xfId="44001" hidden="1" xr:uid="{00000000-0005-0000-0000-000089AF0000}"/>
    <cellStyle name="Currency [0] 13" xfId="44338" hidden="1" xr:uid="{00000000-0005-0000-0000-00008AAF0000}"/>
    <cellStyle name="Currency [0] 13" xfId="44589" hidden="1" xr:uid="{00000000-0005-0000-0000-00008BAF0000}"/>
    <cellStyle name="Currency [0] 13" xfId="38500" hidden="1" xr:uid="{00000000-0005-0000-0000-00008CAF0000}"/>
    <cellStyle name="Currency [0] 13" xfId="30468" hidden="1" xr:uid="{00000000-0005-0000-0000-00008DAF0000}"/>
    <cellStyle name="Currency [0] 13" xfId="29763" hidden="1" xr:uid="{00000000-0005-0000-0000-00008EAF0000}"/>
    <cellStyle name="Currency [0] 13" xfId="28522" hidden="1" xr:uid="{00000000-0005-0000-0000-00008FAF0000}"/>
    <cellStyle name="Currency [0] 13" xfId="28036" hidden="1" xr:uid="{00000000-0005-0000-0000-000090AF0000}"/>
    <cellStyle name="Currency [0] 13" xfId="26836" hidden="1" xr:uid="{00000000-0005-0000-0000-000091AF0000}"/>
    <cellStyle name="Currency [0] 13" xfId="25828" hidden="1" xr:uid="{00000000-0005-0000-0000-000092AF0000}"/>
    <cellStyle name="Currency [0] 13" xfId="44727" hidden="1" xr:uid="{00000000-0005-0000-0000-000093AF0000}"/>
    <cellStyle name="Currency [0] 13" xfId="45156" hidden="1" xr:uid="{00000000-0005-0000-0000-000094AF0000}"/>
    <cellStyle name="Currency [0] 13" xfId="45877" hidden="1" xr:uid="{00000000-0005-0000-0000-000095AF0000}"/>
    <cellStyle name="Currency [0] 13" xfId="46049" hidden="1" xr:uid="{00000000-0005-0000-0000-000096AF0000}"/>
    <cellStyle name="Currency [0] 13" xfId="46445" hidden="1" xr:uid="{00000000-0005-0000-0000-000097AF0000}"/>
    <cellStyle name="Currency [0] 13" xfId="46591" hidden="1" xr:uid="{00000000-0005-0000-0000-000098AF0000}"/>
    <cellStyle name="Currency [0] 13" xfId="46931" hidden="1" xr:uid="{00000000-0005-0000-0000-000099AF0000}"/>
    <cellStyle name="Currency [0] 13" xfId="47268" hidden="1" xr:uid="{00000000-0005-0000-0000-00009AAF0000}"/>
    <cellStyle name="Currency [0] 13" xfId="47519" hidden="1" xr:uid="{00000000-0005-0000-0000-00009BAF0000}"/>
    <cellStyle name="Currency [0] 13" xfId="47948" hidden="1" xr:uid="{00000000-0005-0000-0000-00009CAF0000}"/>
    <cellStyle name="Currency [0] 13" xfId="48669" hidden="1" xr:uid="{00000000-0005-0000-0000-00009DAF0000}"/>
    <cellStyle name="Currency [0] 13" xfId="48841" hidden="1" xr:uid="{00000000-0005-0000-0000-00009EAF0000}"/>
    <cellStyle name="Currency [0] 13" xfId="49237" hidden="1" xr:uid="{00000000-0005-0000-0000-00009FAF0000}"/>
    <cellStyle name="Currency [0] 13" xfId="49383" hidden="1" xr:uid="{00000000-0005-0000-0000-0000A0AF0000}"/>
    <cellStyle name="Currency [0] 13" xfId="49723" hidden="1" xr:uid="{00000000-0005-0000-0000-0000A1AF0000}"/>
    <cellStyle name="Currency [0] 13" xfId="50060" hidden="1" xr:uid="{00000000-0005-0000-0000-0000A2AF0000}"/>
    <cellStyle name="Currency [0] 13" xfId="50311" hidden="1" xr:uid="{00000000-0005-0000-0000-0000A3AF0000}"/>
    <cellStyle name="Currency [0] 14" xfId="736" hidden="1" xr:uid="{00000000-0005-0000-0000-0000A4AF0000}"/>
    <cellStyle name="Currency [0] 14" xfId="2684" hidden="1" xr:uid="{00000000-0005-0000-0000-0000A5AF0000}"/>
    <cellStyle name="Currency [0] 14" xfId="3150" hidden="1" xr:uid="{00000000-0005-0000-0000-0000A6AF0000}"/>
    <cellStyle name="Currency [0] 14" xfId="4289" hidden="1" xr:uid="{00000000-0005-0000-0000-0000A7AF0000}"/>
    <cellStyle name="Currency [0] 14" xfId="4668" hidden="1" xr:uid="{00000000-0005-0000-0000-0000A8AF0000}"/>
    <cellStyle name="Currency [0] 14" xfId="5574" hidden="1" xr:uid="{00000000-0005-0000-0000-0000A9AF0000}"/>
    <cellStyle name="Currency [0] 14" xfId="6607" hidden="1" xr:uid="{00000000-0005-0000-0000-0000AAAF0000}"/>
    <cellStyle name="Currency [0] 14" xfId="7427" hidden="1" xr:uid="{00000000-0005-0000-0000-0000ABAF0000}"/>
    <cellStyle name="Currency [0] 14" xfId="8153" hidden="1" xr:uid="{00000000-0005-0000-0000-0000ACAF0000}"/>
    <cellStyle name="Currency [0] 14" xfId="8874" hidden="1" xr:uid="{00000000-0005-0000-0000-0000ADAF0000}"/>
    <cellStyle name="Currency [0] 14" xfId="9048" hidden="1" xr:uid="{00000000-0005-0000-0000-0000AEAF0000}"/>
    <cellStyle name="Currency [0] 14" xfId="9442" hidden="1" xr:uid="{00000000-0005-0000-0000-0000AFAF0000}"/>
    <cellStyle name="Currency [0] 14" xfId="9589" hidden="1" xr:uid="{00000000-0005-0000-0000-0000B0AF0000}"/>
    <cellStyle name="Currency [0] 14" xfId="9928" hidden="1" xr:uid="{00000000-0005-0000-0000-0000B1AF0000}"/>
    <cellStyle name="Currency [0] 14" xfId="10265" hidden="1" xr:uid="{00000000-0005-0000-0000-0000B2AF0000}"/>
    <cellStyle name="Currency [0] 14" xfId="10516" hidden="1" xr:uid="{00000000-0005-0000-0000-0000B3AF0000}"/>
    <cellStyle name="Currency [0] 14" xfId="10945" hidden="1" xr:uid="{00000000-0005-0000-0000-0000B4AF0000}"/>
    <cellStyle name="Currency [0] 14" xfId="11666" hidden="1" xr:uid="{00000000-0005-0000-0000-0000B5AF0000}"/>
    <cellStyle name="Currency [0] 14" xfId="11840" hidden="1" xr:uid="{00000000-0005-0000-0000-0000B6AF0000}"/>
    <cellStyle name="Currency [0] 14" xfId="12234" hidden="1" xr:uid="{00000000-0005-0000-0000-0000B7AF0000}"/>
    <cellStyle name="Currency [0] 14" xfId="12381" hidden="1" xr:uid="{00000000-0005-0000-0000-0000B8AF0000}"/>
    <cellStyle name="Currency [0] 14" xfId="12720" hidden="1" xr:uid="{00000000-0005-0000-0000-0000B9AF0000}"/>
    <cellStyle name="Currency [0] 14" xfId="13057" hidden="1" xr:uid="{00000000-0005-0000-0000-0000BAAF0000}"/>
    <cellStyle name="Currency [0] 14" xfId="13308" hidden="1" xr:uid="{00000000-0005-0000-0000-0000BBAF0000}"/>
    <cellStyle name="Currency [0] 14" xfId="6975" hidden="1" xr:uid="{00000000-0005-0000-0000-0000BCAF0000}"/>
    <cellStyle name="Currency [0] 14" xfId="4896" hidden="1" xr:uid="{00000000-0005-0000-0000-0000BDAF0000}"/>
    <cellStyle name="Currency [0] 14" xfId="4312" hidden="1" xr:uid="{00000000-0005-0000-0000-0000BEAF0000}"/>
    <cellStyle name="Currency [0] 14" xfId="3138" hidden="1" xr:uid="{00000000-0005-0000-0000-0000BFAF0000}"/>
    <cellStyle name="Currency [0] 14" xfId="2666" hidden="1" xr:uid="{00000000-0005-0000-0000-0000C0AF0000}"/>
    <cellStyle name="Currency [0] 14" xfId="1510" hidden="1" xr:uid="{00000000-0005-0000-0000-0000C1AF0000}"/>
    <cellStyle name="Currency [0] 14" xfId="692" hidden="1" xr:uid="{00000000-0005-0000-0000-0000C2AF0000}"/>
    <cellStyle name="Currency [0] 14" xfId="13687" hidden="1" xr:uid="{00000000-0005-0000-0000-0000C3AF0000}"/>
    <cellStyle name="Currency [0] 14" xfId="14308" hidden="1" xr:uid="{00000000-0005-0000-0000-0000C4AF0000}"/>
    <cellStyle name="Currency [0] 14" xfId="15029" hidden="1" xr:uid="{00000000-0005-0000-0000-0000C5AF0000}"/>
    <cellStyle name="Currency [0] 14" xfId="15203" hidden="1" xr:uid="{00000000-0005-0000-0000-0000C6AF0000}"/>
    <cellStyle name="Currency [0] 14" xfId="15597" hidden="1" xr:uid="{00000000-0005-0000-0000-0000C7AF0000}"/>
    <cellStyle name="Currency [0] 14" xfId="15744" hidden="1" xr:uid="{00000000-0005-0000-0000-0000C8AF0000}"/>
    <cellStyle name="Currency [0] 14" xfId="16083" hidden="1" xr:uid="{00000000-0005-0000-0000-0000C9AF0000}"/>
    <cellStyle name="Currency [0] 14" xfId="16420" hidden="1" xr:uid="{00000000-0005-0000-0000-0000CAAF0000}"/>
    <cellStyle name="Currency [0] 14" xfId="16671" hidden="1" xr:uid="{00000000-0005-0000-0000-0000CBAF0000}"/>
    <cellStyle name="Currency [0] 14" xfId="17100" hidden="1" xr:uid="{00000000-0005-0000-0000-0000CCAF0000}"/>
    <cellStyle name="Currency [0] 14" xfId="17821" hidden="1" xr:uid="{00000000-0005-0000-0000-0000CDAF0000}"/>
    <cellStyle name="Currency [0] 14" xfId="17995" hidden="1" xr:uid="{00000000-0005-0000-0000-0000CEAF0000}"/>
    <cellStyle name="Currency [0] 14" xfId="18389" hidden="1" xr:uid="{00000000-0005-0000-0000-0000CFAF0000}"/>
    <cellStyle name="Currency [0] 14" xfId="18536" hidden="1" xr:uid="{00000000-0005-0000-0000-0000D0AF0000}"/>
    <cellStyle name="Currency [0] 14" xfId="18875" hidden="1" xr:uid="{00000000-0005-0000-0000-0000D1AF0000}"/>
    <cellStyle name="Currency [0] 14" xfId="19212" hidden="1" xr:uid="{00000000-0005-0000-0000-0000D2AF0000}"/>
    <cellStyle name="Currency [0] 14" xfId="19463" hidden="1" xr:uid="{00000000-0005-0000-0000-0000D3AF0000}"/>
    <cellStyle name="Currency [0] 14" xfId="13323" hidden="1" xr:uid="{00000000-0005-0000-0000-0000D4AF0000}"/>
    <cellStyle name="Currency [0] 14" xfId="5327" hidden="1" xr:uid="{00000000-0005-0000-0000-0000D5AF0000}"/>
    <cellStyle name="Currency [0] 14" xfId="4627" hidden="1" xr:uid="{00000000-0005-0000-0000-0000D6AF0000}"/>
    <cellStyle name="Currency [0] 14" xfId="3380" hidden="1" xr:uid="{00000000-0005-0000-0000-0000D7AF0000}"/>
    <cellStyle name="Currency [0] 14" xfId="2900" hidden="1" xr:uid="{00000000-0005-0000-0000-0000D8AF0000}"/>
    <cellStyle name="Currency [0] 14" xfId="1693" hidden="1" xr:uid="{00000000-0005-0000-0000-0000D9AF0000}"/>
    <cellStyle name="Currency [0] 14" xfId="697" hidden="1" xr:uid="{00000000-0005-0000-0000-0000DAAF0000}"/>
    <cellStyle name="Currency [0] 14" xfId="19601" hidden="1" xr:uid="{00000000-0005-0000-0000-0000DBAF0000}"/>
    <cellStyle name="Currency [0] 14" xfId="20030" hidden="1" xr:uid="{00000000-0005-0000-0000-0000DCAF0000}"/>
    <cellStyle name="Currency [0] 14" xfId="20751" hidden="1" xr:uid="{00000000-0005-0000-0000-0000DDAF0000}"/>
    <cellStyle name="Currency [0] 14" xfId="20925" hidden="1" xr:uid="{00000000-0005-0000-0000-0000DEAF0000}"/>
    <cellStyle name="Currency [0] 14" xfId="21319" hidden="1" xr:uid="{00000000-0005-0000-0000-0000DFAF0000}"/>
    <cellStyle name="Currency [0] 14" xfId="21466" hidden="1" xr:uid="{00000000-0005-0000-0000-0000E0AF0000}"/>
    <cellStyle name="Currency [0] 14" xfId="21805" hidden="1" xr:uid="{00000000-0005-0000-0000-0000E1AF0000}"/>
    <cellStyle name="Currency [0] 14" xfId="22142" hidden="1" xr:uid="{00000000-0005-0000-0000-0000E2AF0000}"/>
    <cellStyle name="Currency [0] 14" xfId="22393" hidden="1" xr:uid="{00000000-0005-0000-0000-0000E3AF0000}"/>
    <cellStyle name="Currency [0] 14" xfId="22822" hidden="1" xr:uid="{00000000-0005-0000-0000-0000E4AF0000}"/>
    <cellStyle name="Currency [0] 14" xfId="23543" hidden="1" xr:uid="{00000000-0005-0000-0000-0000E5AF0000}"/>
    <cellStyle name="Currency [0] 14" xfId="23717" hidden="1" xr:uid="{00000000-0005-0000-0000-0000E6AF0000}"/>
    <cellStyle name="Currency [0] 14" xfId="24111" hidden="1" xr:uid="{00000000-0005-0000-0000-0000E7AF0000}"/>
    <cellStyle name="Currency [0] 14" xfId="24258" hidden="1" xr:uid="{00000000-0005-0000-0000-0000E8AF0000}"/>
    <cellStyle name="Currency [0] 14" xfId="24597" hidden="1" xr:uid="{00000000-0005-0000-0000-0000E9AF0000}"/>
    <cellStyle name="Currency [0] 14" xfId="24934" hidden="1" xr:uid="{00000000-0005-0000-0000-0000EAAF0000}"/>
    <cellStyle name="Currency [0] 14" xfId="25185" hidden="1" xr:uid="{00000000-0005-0000-0000-0000EBAF0000}"/>
    <cellStyle name="Currency [0] 14" xfId="25864" hidden="1" xr:uid="{00000000-0005-0000-0000-0000ECAF0000}"/>
    <cellStyle name="Currency [0] 14" xfId="27812" hidden="1" xr:uid="{00000000-0005-0000-0000-0000EDAF0000}"/>
    <cellStyle name="Currency [0] 14" xfId="28278" hidden="1" xr:uid="{00000000-0005-0000-0000-0000EEAF0000}"/>
    <cellStyle name="Currency [0] 14" xfId="29417" hidden="1" xr:uid="{00000000-0005-0000-0000-0000EFAF0000}"/>
    <cellStyle name="Currency [0] 14" xfId="29796" hidden="1" xr:uid="{00000000-0005-0000-0000-0000F0AF0000}"/>
    <cellStyle name="Currency [0] 14" xfId="30702" hidden="1" xr:uid="{00000000-0005-0000-0000-0000F1AF0000}"/>
    <cellStyle name="Currency [0] 14" xfId="31735" hidden="1" xr:uid="{00000000-0005-0000-0000-0000F2AF0000}"/>
    <cellStyle name="Currency [0] 14" xfId="32555" hidden="1" xr:uid="{00000000-0005-0000-0000-0000F3AF0000}"/>
    <cellStyle name="Currency [0] 14" xfId="33281" hidden="1" xr:uid="{00000000-0005-0000-0000-0000F4AF0000}"/>
    <cellStyle name="Currency [0] 14" xfId="34002" hidden="1" xr:uid="{00000000-0005-0000-0000-0000F5AF0000}"/>
    <cellStyle name="Currency [0] 14" xfId="34176" hidden="1" xr:uid="{00000000-0005-0000-0000-0000F6AF0000}"/>
    <cellStyle name="Currency [0] 14" xfId="34570" hidden="1" xr:uid="{00000000-0005-0000-0000-0000F7AF0000}"/>
    <cellStyle name="Currency [0] 14" xfId="34717" hidden="1" xr:uid="{00000000-0005-0000-0000-0000F8AF0000}"/>
    <cellStyle name="Currency [0] 14" xfId="35056" hidden="1" xr:uid="{00000000-0005-0000-0000-0000F9AF0000}"/>
    <cellStyle name="Currency [0] 14" xfId="35393" hidden="1" xr:uid="{00000000-0005-0000-0000-0000FAAF0000}"/>
    <cellStyle name="Currency [0] 14" xfId="35644" hidden="1" xr:uid="{00000000-0005-0000-0000-0000FBAF0000}"/>
    <cellStyle name="Currency [0] 14" xfId="36073" hidden="1" xr:uid="{00000000-0005-0000-0000-0000FCAF0000}"/>
    <cellStyle name="Currency [0] 14" xfId="36794" hidden="1" xr:uid="{00000000-0005-0000-0000-0000FDAF0000}"/>
    <cellStyle name="Currency [0] 14" xfId="36968" hidden="1" xr:uid="{00000000-0005-0000-0000-0000FEAF0000}"/>
    <cellStyle name="Currency [0] 14" xfId="37362" hidden="1" xr:uid="{00000000-0005-0000-0000-0000FFAF0000}"/>
    <cellStyle name="Currency [0] 14" xfId="37509" hidden="1" xr:uid="{00000000-0005-0000-0000-000000B00000}"/>
    <cellStyle name="Currency [0] 14" xfId="37848" hidden="1" xr:uid="{00000000-0005-0000-0000-000001B00000}"/>
    <cellStyle name="Currency [0] 14" xfId="38185" hidden="1" xr:uid="{00000000-0005-0000-0000-000002B00000}"/>
    <cellStyle name="Currency [0] 14" xfId="38436" hidden="1" xr:uid="{00000000-0005-0000-0000-000003B00000}"/>
    <cellStyle name="Currency [0] 14" xfId="32103" hidden="1" xr:uid="{00000000-0005-0000-0000-000004B00000}"/>
    <cellStyle name="Currency [0] 14" xfId="30024" hidden="1" xr:uid="{00000000-0005-0000-0000-000005B00000}"/>
    <cellStyle name="Currency [0] 14" xfId="29440" hidden="1" xr:uid="{00000000-0005-0000-0000-000006B00000}"/>
    <cellStyle name="Currency [0] 14" xfId="28266" hidden="1" xr:uid="{00000000-0005-0000-0000-000007B00000}"/>
    <cellStyle name="Currency [0] 14" xfId="27794" hidden="1" xr:uid="{00000000-0005-0000-0000-000008B00000}"/>
    <cellStyle name="Currency [0] 14" xfId="26638" hidden="1" xr:uid="{00000000-0005-0000-0000-000009B00000}"/>
    <cellStyle name="Currency [0] 14" xfId="25820" hidden="1" xr:uid="{00000000-0005-0000-0000-00000AB00000}"/>
    <cellStyle name="Currency [0] 14" xfId="38815" hidden="1" xr:uid="{00000000-0005-0000-0000-00000BB00000}"/>
    <cellStyle name="Currency [0] 14" xfId="39436" hidden="1" xr:uid="{00000000-0005-0000-0000-00000CB00000}"/>
    <cellStyle name="Currency [0] 14" xfId="40157" hidden="1" xr:uid="{00000000-0005-0000-0000-00000DB00000}"/>
    <cellStyle name="Currency [0] 14" xfId="40331" hidden="1" xr:uid="{00000000-0005-0000-0000-00000EB00000}"/>
    <cellStyle name="Currency [0] 14" xfId="40725" hidden="1" xr:uid="{00000000-0005-0000-0000-00000FB00000}"/>
    <cellStyle name="Currency [0] 14" xfId="40872" hidden="1" xr:uid="{00000000-0005-0000-0000-000010B00000}"/>
    <cellStyle name="Currency [0] 14" xfId="41211" hidden="1" xr:uid="{00000000-0005-0000-0000-000011B00000}"/>
    <cellStyle name="Currency [0] 14" xfId="41548" hidden="1" xr:uid="{00000000-0005-0000-0000-000012B00000}"/>
    <cellStyle name="Currency [0] 14" xfId="41799" hidden="1" xr:uid="{00000000-0005-0000-0000-000013B00000}"/>
    <cellStyle name="Currency [0] 14" xfId="42228" hidden="1" xr:uid="{00000000-0005-0000-0000-000014B00000}"/>
    <cellStyle name="Currency [0] 14" xfId="42949" hidden="1" xr:uid="{00000000-0005-0000-0000-000015B00000}"/>
    <cellStyle name="Currency [0] 14" xfId="43123" hidden="1" xr:uid="{00000000-0005-0000-0000-000016B00000}"/>
    <cellStyle name="Currency [0] 14" xfId="43517" hidden="1" xr:uid="{00000000-0005-0000-0000-000017B00000}"/>
    <cellStyle name="Currency [0] 14" xfId="43664" hidden="1" xr:uid="{00000000-0005-0000-0000-000018B00000}"/>
    <cellStyle name="Currency [0] 14" xfId="44003" hidden="1" xr:uid="{00000000-0005-0000-0000-000019B00000}"/>
    <cellStyle name="Currency [0] 14" xfId="44340" hidden="1" xr:uid="{00000000-0005-0000-0000-00001AB00000}"/>
    <cellStyle name="Currency [0] 14" xfId="44591" hidden="1" xr:uid="{00000000-0005-0000-0000-00001BB00000}"/>
    <cellStyle name="Currency [0] 14" xfId="38451" hidden="1" xr:uid="{00000000-0005-0000-0000-00001CB00000}"/>
    <cellStyle name="Currency [0] 14" xfId="30455" hidden="1" xr:uid="{00000000-0005-0000-0000-00001DB00000}"/>
    <cellStyle name="Currency [0] 14" xfId="29755" hidden="1" xr:uid="{00000000-0005-0000-0000-00001EB00000}"/>
    <cellStyle name="Currency [0] 14" xfId="28508" hidden="1" xr:uid="{00000000-0005-0000-0000-00001FB00000}"/>
    <cellStyle name="Currency [0] 14" xfId="28028" hidden="1" xr:uid="{00000000-0005-0000-0000-000020B00000}"/>
    <cellStyle name="Currency [0] 14" xfId="26821" hidden="1" xr:uid="{00000000-0005-0000-0000-000021B00000}"/>
    <cellStyle name="Currency [0] 14" xfId="25825" hidden="1" xr:uid="{00000000-0005-0000-0000-000022B00000}"/>
    <cellStyle name="Currency [0] 14" xfId="44729" hidden="1" xr:uid="{00000000-0005-0000-0000-000023B00000}"/>
    <cellStyle name="Currency [0] 14" xfId="45158" hidden="1" xr:uid="{00000000-0005-0000-0000-000024B00000}"/>
    <cellStyle name="Currency [0] 14" xfId="45879" hidden="1" xr:uid="{00000000-0005-0000-0000-000025B00000}"/>
    <cellStyle name="Currency [0] 14" xfId="46053" hidden="1" xr:uid="{00000000-0005-0000-0000-000026B00000}"/>
    <cellStyle name="Currency [0] 14" xfId="46447" hidden="1" xr:uid="{00000000-0005-0000-0000-000027B00000}"/>
    <cellStyle name="Currency [0] 14" xfId="46594" hidden="1" xr:uid="{00000000-0005-0000-0000-000028B00000}"/>
    <cellStyle name="Currency [0] 14" xfId="46933" hidden="1" xr:uid="{00000000-0005-0000-0000-000029B00000}"/>
    <cellStyle name="Currency [0] 14" xfId="47270" hidden="1" xr:uid="{00000000-0005-0000-0000-00002AB00000}"/>
    <cellStyle name="Currency [0] 14" xfId="47521" hidden="1" xr:uid="{00000000-0005-0000-0000-00002BB00000}"/>
    <cellStyle name="Currency [0] 14" xfId="47950" hidden="1" xr:uid="{00000000-0005-0000-0000-00002CB00000}"/>
    <cellStyle name="Currency [0] 14" xfId="48671" hidden="1" xr:uid="{00000000-0005-0000-0000-00002DB00000}"/>
    <cellStyle name="Currency [0] 14" xfId="48845" hidden="1" xr:uid="{00000000-0005-0000-0000-00002EB00000}"/>
    <cellStyle name="Currency [0] 14" xfId="49239" hidden="1" xr:uid="{00000000-0005-0000-0000-00002FB00000}"/>
    <cellStyle name="Currency [0] 14" xfId="49386" hidden="1" xr:uid="{00000000-0005-0000-0000-000030B00000}"/>
    <cellStyle name="Currency [0] 14" xfId="49725" hidden="1" xr:uid="{00000000-0005-0000-0000-000031B00000}"/>
    <cellStyle name="Currency [0] 14" xfId="50062" hidden="1" xr:uid="{00000000-0005-0000-0000-000032B00000}"/>
    <cellStyle name="Currency [0] 14" xfId="50313" hidden="1" xr:uid="{00000000-0005-0000-0000-000033B00000}"/>
    <cellStyle name="Currency [0] 15" xfId="740" hidden="1" xr:uid="{00000000-0005-0000-0000-000034B00000}"/>
    <cellStyle name="Currency [0] 15" xfId="2686" hidden="1" xr:uid="{00000000-0005-0000-0000-000035B00000}"/>
    <cellStyle name="Currency [0] 15" xfId="3153" hidden="1" xr:uid="{00000000-0005-0000-0000-000036B00000}"/>
    <cellStyle name="Currency [0] 15" xfId="4311" hidden="1" xr:uid="{00000000-0005-0000-0000-000037B00000}"/>
    <cellStyle name="Currency [0] 15" xfId="4736" hidden="1" xr:uid="{00000000-0005-0000-0000-000038B00000}"/>
    <cellStyle name="Currency [0] 15" xfId="5592" hidden="1" xr:uid="{00000000-0005-0000-0000-000039B00000}"/>
    <cellStyle name="Currency [0] 15" xfId="6621" hidden="1" xr:uid="{00000000-0005-0000-0000-00003AB00000}"/>
    <cellStyle name="Currency [0] 15" xfId="7443" hidden="1" xr:uid="{00000000-0005-0000-0000-00003BB00000}"/>
    <cellStyle name="Currency [0] 15" xfId="8154" hidden="1" xr:uid="{00000000-0005-0000-0000-00003CB00000}"/>
    <cellStyle name="Currency [0] 15" xfId="8875" hidden="1" xr:uid="{00000000-0005-0000-0000-00003DB00000}"/>
    <cellStyle name="Currency [0] 15" xfId="9049" hidden="1" xr:uid="{00000000-0005-0000-0000-00003EB00000}"/>
    <cellStyle name="Currency [0] 15" xfId="9443" hidden="1" xr:uid="{00000000-0005-0000-0000-00003FB00000}"/>
    <cellStyle name="Currency [0] 15" xfId="9590" hidden="1" xr:uid="{00000000-0005-0000-0000-000040B00000}"/>
    <cellStyle name="Currency [0] 15" xfId="9929" hidden="1" xr:uid="{00000000-0005-0000-0000-000041B00000}"/>
    <cellStyle name="Currency [0] 15" xfId="10266" hidden="1" xr:uid="{00000000-0005-0000-0000-000042B00000}"/>
    <cellStyle name="Currency [0] 15" xfId="10517" hidden="1" xr:uid="{00000000-0005-0000-0000-000043B00000}"/>
    <cellStyle name="Currency [0] 15" xfId="10946" hidden="1" xr:uid="{00000000-0005-0000-0000-000044B00000}"/>
    <cellStyle name="Currency [0] 15" xfId="11667" hidden="1" xr:uid="{00000000-0005-0000-0000-000045B00000}"/>
    <cellStyle name="Currency [0] 15" xfId="11841" hidden="1" xr:uid="{00000000-0005-0000-0000-000046B00000}"/>
    <cellStyle name="Currency [0] 15" xfId="12235" hidden="1" xr:uid="{00000000-0005-0000-0000-000047B00000}"/>
    <cellStyle name="Currency [0] 15" xfId="12382" hidden="1" xr:uid="{00000000-0005-0000-0000-000048B00000}"/>
    <cellStyle name="Currency [0] 15" xfId="12721" hidden="1" xr:uid="{00000000-0005-0000-0000-000049B00000}"/>
    <cellStyle name="Currency [0] 15" xfId="13058" hidden="1" xr:uid="{00000000-0005-0000-0000-00004AB00000}"/>
    <cellStyle name="Currency [0] 15" xfId="13309" hidden="1" xr:uid="{00000000-0005-0000-0000-00004BB00000}"/>
    <cellStyle name="Currency [0] 15" xfId="6947" hidden="1" xr:uid="{00000000-0005-0000-0000-00004CB00000}"/>
    <cellStyle name="Currency [0] 15" xfId="4878" hidden="1" xr:uid="{00000000-0005-0000-0000-00004DB00000}"/>
    <cellStyle name="Currency [0] 15" xfId="4293" hidden="1" xr:uid="{00000000-0005-0000-0000-00004EB00000}"/>
    <cellStyle name="Currency [0] 15" xfId="3131" hidden="1" xr:uid="{00000000-0005-0000-0000-00004FB00000}"/>
    <cellStyle name="Currency [0] 15" xfId="2663" hidden="1" xr:uid="{00000000-0005-0000-0000-000050B00000}"/>
    <cellStyle name="Currency [0] 15" xfId="1494" hidden="1" xr:uid="{00000000-0005-0000-0000-000051B00000}"/>
    <cellStyle name="Currency [0] 15" xfId="551" hidden="1" xr:uid="{00000000-0005-0000-0000-000052B00000}"/>
    <cellStyle name="Currency [0] 15" xfId="13703" hidden="1" xr:uid="{00000000-0005-0000-0000-000053B00000}"/>
    <cellStyle name="Currency [0] 15" xfId="14309" hidden="1" xr:uid="{00000000-0005-0000-0000-000054B00000}"/>
    <cellStyle name="Currency [0] 15" xfId="15030" hidden="1" xr:uid="{00000000-0005-0000-0000-000055B00000}"/>
    <cellStyle name="Currency [0] 15" xfId="15204" hidden="1" xr:uid="{00000000-0005-0000-0000-000056B00000}"/>
    <cellStyle name="Currency [0] 15" xfId="15598" hidden="1" xr:uid="{00000000-0005-0000-0000-000057B00000}"/>
    <cellStyle name="Currency [0] 15" xfId="15745" hidden="1" xr:uid="{00000000-0005-0000-0000-000058B00000}"/>
    <cellStyle name="Currency [0] 15" xfId="16084" hidden="1" xr:uid="{00000000-0005-0000-0000-000059B00000}"/>
    <cellStyle name="Currency [0] 15" xfId="16421" hidden="1" xr:uid="{00000000-0005-0000-0000-00005AB00000}"/>
    <cellStyle name="Currency [0] 15" xfId="16672" hidden="1" xr:uid="{00000000-0005-0000-0000-00005BB00000}"/>
    <cellStyle name="Currency [0] 15" xfId="17101" hidden="1" xr:uid="{00000000-0005-0000-0000-00005CB00000}"/>
    <cellStyle name="Currency [0] 15" xfId="17822" hidden="1" xr:uid="{00000000-0005-0000-0000-00005DB00000}"/>
    <cellStyle name="Currency [0] 15" xfId="17996" hidden="1" xr:uid="{00000000-0005-0000-0000-00005EB00000}"/>
    <cellStyle name="Currency [0] 15" xfId="18390" hidden="1" xr:uid="{00000000-0005-0000-0000-00005FB00000}"/>
    <cellStyle name="Currency [0] 15" xfId="18537" hidden="1" xr:uid="{00000000-0005-0000-0000-000060B00000}"/>
    <cellStyle name="Currency [0] 15" xfId="18876" hidden="1" xr:uid="{00000000-0005-0000-0000-000061B00000}"/>
    <cellStyle name="Currency [0] 15" xfId="19213" hidden="1" xr:uid="{00000000-0005-0000-0000-000062B00000}"/>
    <cellStyle name="Currency [0] 15" xfId="19464" hidden="1" xr:uid="{00000000-0005-0000-0000-000063B00000}"/>
    <cellStyle name="Currency [0] 15" xfId="7721" hidden="1" xr:uid="{00000000-0005-0000-0000-000064B00000}"/>
    <cellStyle name="Currency [0] 15" xfId="5306" hidden="1" xr:uid="{00000000-0005-0000-0000-000065B00000}"/>
    <cellStyle name="Currency [0] 15" xfId="4624" hidden="1" xr:uid="{00000000-0005-0000-0000-000066B00000}"/>
    <cellStyle name="Currency [0] 15" xfId="3372" hidden="1" xr:uid="{00000000-0005-0000-0000-000067B00000}"/>
    <cellStyle name="Currency [0] 15" xfId="2897" hidden="1" xr:uid="{00000000-0005-0000-0000-000068B00000}"/>
    <cellStyle name="Currency [0] 15" xfId="1678" hidden="1" xr:uid="{00000000-0005-0000-0000-000069B00000}"/>
    <cellStyle name="Currency [0] 15" xfId="694" hidden="1" xr:uid="{00000000-0005-0000-0000-00006AB00000}"/>
    <cellStyle name="Currency [0] 15" xfId="19602" hidden="1" xr:uid="{00000000-0005-0000-0000-00006BB00000}"/>
    <cellStyle name="Currency [0] 15" xfId="20031" hidden="1" xr:uid="{00000000-0005-0000-0000-00006CB00000}"/>
    <cellStyle name="Currency [0] 15" xfId="20752" hidden="1" xr:uid="{00000000-0005-0000-0000-00006DB00000}"/>
    <cellStyle name="Currency [0] 15" xfId="20926" hidden="1" xr:uid="{00000000-0005-0000-0000-00006EB00000}"/>
    <cellStyle name="Currency [0] 15" xfId="21320" hidden="1" xr:uid="{00000000-0005-0000-0000-00006FB00000}"/>
    <cellStyle name="Currency [0] 15" xfId="21467" hidden="1" xr:uid="{00000000-0005-0000-0000-000070B00000}"/>
    <cellStyle name="Currency [0] 15" xfId="21806" hidden="1" xr:uid="{00000000-0005-0000-0000-000071B00000}"/>
    <cellStyle name="Currency [0] 15" xfId="22143" hidden="1" xr:uid="{00000000-0005-0000-0000-000072B00000}"/>
    <cellStyle name="Currency [0] 15" xfId="22394" hidden="1" xr:uid="{00000000-0005-0000-0000-000073B00000}"/>
    <cellStyle name="Currency [0] 15" xfId="22823" hidden="1" xr:uid="{00000000-0005-0000-0000-000074B00000}"/>
    <cellStyle name="Currency [0] 15" xfId="23544" hidden="1" xr:uid="{00000000-0005-0000-0000-000075B00000}"/>
    <cellStyle name="Currency [0] 15" xfId="23718" hidden="1" xr:uid="{00000000-0005-0000-0000-000076B00000}"/>
    <cellStyle name="Currency [0] 15" xfId="24112" hidden="1" xr:uid="{00000000-0005-0000-0000-000077B00000}"/>
    <cellStyle name="Currency [0] 15" xfId="24259" hidden="1" xr:uid="{00000000-0005-0000-0000-000078B00000}"/>
    <cellStyle name="Currency [0] 15" xfId="24598" hidden="1" xr:uid="{00000000-0005-0000-0000-000079B00000}"/>
    <cellStyle name="Currency [0] 15" xfId="24935" hidden="1" xr:uid="{00000000-0005-0000-0000-00007AB00000}"/>
    <cellStyle name="Currency [0] 15" xfId="25186" hidden="1" xr:uid="{00000000-0005-0000-0000-00007BB00000}"/>
    <cellStyle name="Currency [0] 15" xfId="25868" hidden="1" xr:uid="{00000000-0005-0000-0000-00007CB00000}"/>
    <cellStyle name="Currency [0] 15" xfId="27814" hidden="1" xr:uid="{00000000-0005-0000-0000-00007DB00000}"/>
    <cellStyle name="Currency [0] 15" xfId="28281" hidden="1" xr:uid="{00000000-0005-0000-0000-00007EB00000}"/>
    <cellStyle name="Currency [0] 15" xfId="29439" hidden="1" xr:uid="{00000000-0005-0000-0000-00007FB00000}"/>
    <cellStyle name="Currency [0] 15" xfId="29864" hidden="1" xr:uid="{00000000-0005-0000-0000-000080B00000}"/>
    <cellStyle name="Currency [0] 15" xfId="30720" hidden="1" xr:uid="{00000000-0005-0000-0000-000081B00000}"/>
    <cellStyle name="Currency [0] 15" xfId="31749" hidden="1" xr:uid="{00000000-0005-0000-0000-000082B00000}"/>
    <cellStyle name="Currency [0] 15" xfId="32571" hidden="1" xr:uid="{00000000-0005-0000-0000-000083B00000}"/>
    <cellStyle name="Currency [0] 15" xfId="33282" hidden="1" xr:uid="{00000000-0005-0000-0000-000084B00000}"/>
    <cellStyle name="Currency [0] 15" xfId="34003" hidden="1" xr:uid="{00000000-0005-0000-0000-000085B00000}"/>
    <cellStyle name="Currency [0] 15" xfId="34177" hidden="1" xr:uid="{00000000-0005-0000-0000-000086B00000}"/>
    <cellStyle name="Currency [0] 15" xfId="34571" hidden="1" xr:uid="{00000000-0005-0000-0000-000087B00000}"/>
    <cellStyle name="Currency [0] 15" xfId="34718" hidden="1" xr:uid="{00000000-0005-0000-0000-000088B00000}"/>
    <cellStyle name="Currency [0] 15" xfId="35057" hidden="1" xr:uid="{00000000-0005-0000-0000-000089B00000}"/>
    <cellStyle name="Currency [0] 15" xfId="35394" hidden="1" xr:uid="{00000000-0005-0000-0000-00008AB00000}"/>
    <cellStyle name="Currency [0] 15" xfId="35645" hidden="1" xr:uid="{00000000-0005-0000-0000-00008BB00000}"/>
    <cellStyle name="Currency [0] 15" xfId="36074" hidden="1" xr:uid="{00000000-0005-0000-0000-00008CB00000}"/>
    <cellStyle name="Currency [0] 15" xfId="36795" hidden="1" xr:uid="{00000000-0005-0000-0000-00008DB00000}"/>
    <cellStyle name="Currency [0] 15" xfId="36969" hidden="1" xr:uid="{00000000-0005-0000-0000-00008EB00000}"/>
    <cellStyle name="Currency [0] 15" xfId="37363" hidden="1" xr:uid="{00000000-0005-0000-0000-00008FB00000}"/>
    <cellStyle name="Currency [0] 15" xfId="37510" hidden="1" xr:uid="{00000000-0005-0000-0000-000090B00000}"/>
    <cellStyle name="Currency [0] 15" xfId="37849" hidden="1" xr:uid="{00000000-0005-0000-0000-000091B00000}"/>
    <cellStyle name="Currency [0] 15" xfId="38186" hidden="1" xr:uid="{00000000-0005-0000-0000-000092B00000}"/>
    <cellStyle name="Currency [0] 15" xfId="38437" hidden="1" xr:uid="{00000000-0005-0000-0000-000093B00000}"/>
    <cellStyle name="Currency [0] 15" xfId="32075" hidden="1" xr:uid="{00000000-0005-0000-0000-000094B00000}"/>
    <cellStyle name="Currency [0] 15" xfId="30006" hidden="1" xr:uid="{00000000-0005-0000-0000-000095B00000}"/>
    <cellStyle name="Currency [0] 15" xfId="29421" hidden="1" xr:uid="{00000000-0005-0000-0000-000096B00000}"/>
    <cellStyle name="Currency [0] 15" xfId="28259" hidden="1" xr:uid="{00000000-0005-0000-0000-000097B00000}"/>
    <cellStyle name="Currency [0] 15" xfId="27791" hidden="1" xr:uid="{00000000-0005-0000-0000-000098B00000}"/>
    <cellStyle name="Currency [0] 15" xfId="26622" hidden="1" xr:uid="{00000000-0005-0000-0000-000099B00000}"/>
    <cellStyle name="Currency [0] 15" xfId="25679" hidden="1" xr:uid="{00000000-0005-0000-0000-00009AB00000}"/>
    <cellStyle name="Currency [0] 15" xfId="38831" hidden="1" xr:uid="{00000000-0005-0000-0000-00009BB00000}"/>
    <cellStyle name="Currency [0] 15" xfId="39437" hidden="1" xr:uid="{00000000-0005-0000-0000-00009CB00000}"/>
    <cellStyle name="Currency [0] 15" xfId="40158" hidden="1" xr:uid="{00000000-0005-0000-0000-00009DB00000}"/>
    <cellStyle name="Currency [0] 15" xfId="40332" hidden="1" xr:uid="{00000000-0005-0000-0000-00009EB00000}"/>
    <cellStyle name="Currency [0] 15" xfId="40726" hidden="1" xr:uid="{00000000-0005-0000-0000-00009FB00000}"/>
    <cellStyle name="Currency [0] 15" xfId="40873" hidden="1" xr:uid="{00000000-0005-0000-0000-0000A0B00000}"/>
    <cellStyle name="Currency [0] 15" xfId="41212" hidden="1" xr:uid="{00000000-0005-0000-0000-0000A1B00000}"/>
    <cellStyle name="Currency [0] 15" xfId="41549" hidden="1" xr:uid="{00000000-0005-0000-0000-0000A2B00000}"/>
    <cellStyle name="Currency [0] 15" xfId="41800" hidden="1" xr:uid="{00000000-0005-0000-0000-0000A3B00000}"/>
    <cellStyle name="Currency [0] 15" xfId="42229" hidden="1" xr:uid="{00000000-0005-0000-0000-0000A4B00000}"/>
    <cellStyle name="Currency [0] 15" xfId="42950" hidden="1" xr:uid="{00000000-0005-0000-0000-0000A5B00000}"/>
    <cellStyle name="Currency [0] 15" xfId="43124" hidden="1" xr:uid="{00000000-0005-0000-0000-0000A6B00000}"/>
    <cellStyle name="Currency [0] 15" xfId="43518" hidden="1" xr:uid="{00000000-0005-0000-0000-0000A7B00000}"/>
    <cellStyle name="Currency [0] 15" xfId="43665" hidden="1" xr:uid="{00000000-0005-0000-0000-0000A8B00000}"/>
    <cellStyle name="Currency [0] 15" xfId="44004" hidden="1" xr:uid="{00000000-0005-0000-0000-0000A9B00000}"/>
    <cellStyle name="Currency [0] 15" xfId="44341" hidden="1" xr:uid="{00000000-0005-0000-0000-0000AAB00000}"/>
    <cellStyle name="Currency [0] 15" xfId="44592" hidden="1" xr:uid="{00000000-0005-0000-0000-0000ABB00000}"/>
    <cellStyle name="Currency [0] 15" xfId="32849" hidden="1" xr:uid="{00000000-0005-0000-0000-0000ACB00000}"/>
    <cellStyle name="Currency [0] 15" xfId="30434" hidden="1" xr:uid="{00000000-0005-0000-0000-0000ADB00000}"/>
    <cellStyle name="Currency [0] 15" xfId="29752" hidden="1" xr:uid="{00000000-0005-0000-0000-0000AEB00000}"/>
    <cellStyle name="Currency [0] 15" xfId="28500" hidden="1" xr:uid="{00000000-0005-0000-0000-0000AFB00000}"/>
    <cellStyle name="Currency [0] 15" xfId="28025" hidden="1" xr:uid="{00000000-0005-0000-0000-0000B0B00000}"/>
    <cellStyle name="Currency [0] 15" xfId="26806" hidden="1" xr:uid="{00000000-0005-0000-0000-0000B1B00000}"/>
    <cellStyle name="Currency [0] 15" xfId="25822" hidden="1" xr:uid="{00000000-0005-0000-0000-0000B2B00000}"/>
    <cellStyle name="Currency [0] 15" xfId="44730" hidden="1" xr:uid="{00000000-0005-0000-0000-0000B3B00000}"/>
    <cellStyle name="Currency [0] 15" xfId="45159" hidden="1" xr:uid="{00000000-0005-0000-0000-0000B4B00000}"/>
    <cellStyle name="Currency [0] 15" xfId="45880" hidden="1" xr:uid="{00000000-0005-0000-0000-0000B5B00000}"/>
    <cellStyle name="Currency [0] 15" xfId="46054" hidden="1" xr:uid="{00000000-0005-0000-0000-0000B6B00000}"/>
    <cellStyle name="Currency [0] 15" xfId="46448" hidden="1" xr:uid="{00000000-0005-0000-0000-0000B7B00000}"/>
    <cellStyle name="Currency [0] 15" xfId="46595" hidden="1" xr:uid="{00000000-0005-0000-0000-0000B8B00000}"/>
    <cellStyle name="Currency [0] 15" xfId="46934" hidden="1" xr:uid="{00000000-0005-0000-0000-0000B9B00000}"/>
    <cellStyle name="Currency [0] 15" xfId="47271" hidden="1" xr:uid="{00000000-0005-0000-0000-0000BAB00000}"/>
    <cellStyle name="Currency [0] 15" xfId="47522" hidden="1" xr:uid="{00000000-0005-0000-0000-0000BBB00000}"/>
    <cellStyle name="Currency [0] 15" xfId="47951" hidden="1" xr:uid="{00000000-0005-0000-0000-0000BCB00000}"/>
    <cellStyle name="Currency [0] 15" xfId="48672" hidden="1" xr:uid="{00000000-0005-0000-0000-0000BDB00000}"/>
    <cellStyle name="Currency [0] 15" xfId="48846" hidden="1" xr:uid="{00000000-0005-0000-0000-0000BEB00000}"/>
    <cellStyle name="Currency [0] 15" xfId="49240" hidden="1" xr:uid="{00000000-0005-0000-0000-0000BFB00000}"/>
    <cellStyle name="Currency [0] 15" xfId="49387" hidden="1" xr:uid="{00000000-0005-0000-0000-0000C0B00000}"/>
    <cellStyle name="Currency [0] 15" xfId="49726" hidden="1" xr:uid="{00000000-0005-0000-0000-0000C1B00000}"/>
    <cellStyle name="Currency [0] 15" xfId="50063" hidden="1" xr:uid="{00000000-0005-0000-0000-0000C2B00000}"/>
    <cellStyle name="Currency [0] 15" xfId="50314" hidden="1" xr:uid="{00000000-0005-0000-0000-0000C3B00000}"/>
    <cellStyle name="Currency [0] 16" xfId="735" hidden="1" xr:uid="{00000000-0005-0000-0000-0000C4B00000}"/>
    <cellStyle name="Currency [0] 16" xfId="2683" hidden="1" xr:uid="{00000000-0005-0000-0000-0000C5B00000}"/>
    <cellStyle name="Currency [0] 16" xfId="3146" hidden="1" xr:uid="{00000000-0005-0000-0000-0000C6B00000}"/>
    <cellStyle name="Currency [0] 16" xfId="4280" hidden="1" xr:uid="{00000000-0005-0000-0000-0000C7B00000}"/>
    <cellStyle name="Currency [0] 16" xfId="4666" hidden="1" xr:uid="{00000000-0005-0000-0000-0000C8B00000}"/>
    <cellStyle name="Currency [0] 16" xfId="5565" hidden="1" xr:uid="{00000000-0005-0000-0000-0000C9B00000}"/>
    <cellStyle name="Currency [0] 16" xfId="6600" hidden="1" xr:uid="{00000000-0005-0000-0000-0000CAB00000}"/>
    <cellStyle name="Currency [0] 16" xfId="7420" hidden="1" xr:uid="{00000000-0005-0000-0000-0000CBB00000}"/>
    <cellStyle name="Currency [0] 16" xfId="8152" hidden="1" xr:uid="{00000000-0005-0000-0000-0000CCB00000}"/>
    <cellStyle name="Currency [0] 16" xfId="8873" hidden="1" xr:uid="{00000000-0005-0000-0000-0000CDB00000}"/>
    <cellStyle name="Currency [0] 16" xfId="9045" hidden="1" xr:uid="{00000000-0005-0000-0000-0000CEB00000}"/>
    <cellStyle name="Currency [0] 16" xfId="9441" hidden="1" xr:uid="{00000000-0005-0000-0000-0000CFB00000}"/>
    <cellStyle name="Currency [0] 16" xfId="9588" hidden="1" xr:uid="{00000000-0005-0000-0000-0000D0B00000}"/>
    <cellStyle name="Currency [0] 16" xfId="9927" hidden="1" xr:uid="{00000000-0005-0000-0000-0000D1B00000}"/>
    <cellStyle name="Currency [0] 16" xfId="10264" hidden="1" xr:uid="{00000000-0005-0000-0000-0000D2B00000}"/>
    <cellStyle name="Currency [0] 16" xfId="10515" hidden="1" xr:uid="{00000000-0005-0000-0000-0000D3B00000}"/>
    <cellStyle name="Currency [0] 16" xfId="10944" hidden="1" xr:uid="{00000000-0005-0000-0000-0000D4B00000}"/>
    <cellStyle name="Currency [0] 16" xfId="11665" hidden="1" xr:uid="{00000000-0005-0000-0000-0000D5B00000}"/>
    <cellStyle name="Currency [0] 16" xfId="11837" hidden="1" xr:uid="{00000000-0005-0000-0000-0000D6B00000}"/>
    <cellStyle name="Currency [0] 16" xfId="12233" hidden="1" xr:uid="{00000000-0005-0000-0000-0000D7B00000}"/>
    <cellStyle name="Currency [0] 16" xfId="12380" hidden="1" xr:uid="{00000000-0005-0000-0000-0000D8B00000}"/>
    <cellStyle name="Currency [0] 16" xfId="12719" hidden="1" xr:uid="{00000000-0005-0000-0000-0000D9B00000}"/>
    <cellStyle name="Currency [0] 16" xfId="13056" hidden="1" xr:uid="{00000000-0005-0000-0000-0000DAB00000}"/>
    <cellStyle name="Currency [0] 16" xfId="13307" hidden="1" xr:uid="{00000000-0005-0000-0000-0000DBB00000}"/>
    <cellStyle name="Currency [0] 16" xfId="6985" hidden="1" xr:uid="{00000000-0005-0000-0000-0000DCB00000}"/>
    <cellStyle name="Currency [0] 16" xfId="4900" hidden="1" xr:uid="{00000000-0005-0000-0000-0000DDB00000}"/>
    <cellStyle name="Currency [0] 16" xfId="4315" hidden="1" xr:uid="{00000000-0005-0000-0000-0000DEB00000}"/>
    <cellStyle name="Currency [0] 16" xfId="3140" hidden="1" xr:uid="{00000000-0005-0000-0000-0000DFB00000}"/>
    <cellStyle name="Currency [0] 16" xfId="2667" hidden="1" xr:uid="{00000000-0005-0000-0000-0000E0B00000}"/>
    <cellStyle name="Currency [0] 16" xfId="1512" hidden="1" xr:uid="{00000000-0005-0000-0000-0000E1B00000}"/>
    <cellStyle name="Currency [0] 16" xfId="693" hidden="1" xr:uid="{00000000-0005-0000-0000-0000E2B00000}"/>
    <cellStyle name="Currency [0] 16" xfId="13680" hidden="1" xr:uid="{00000000-0005-0000-0000-0000E3B00000}"/>
    <cellStyle name="Currency [0] 16" xfId="14307" hidden="1" xr:uid="{00000000-0005-0000-0000-0000E4B00000}"/>
    <cellStyle name="Currency [0] 16" xfId="15028" hidden="1" xr:uid="{00000000-0005-0000-0000-0000E5B00000}"/>
    <cellStyle name="Currency [0] 16" xfId="15200" hidden="1" xr:uid="{00000000-0005-0000-0000-0000E6B00000}"/>
    <cellStyle name="Currency [0] 16" xfId="15596" hidden="1" xr:uid="{00000000-0005-0000-0000-0000E7B00000}"/>
    <cellStyle name="Currency [0] 16" xfId="15743" hidden="1" xr:uid="{00000000-0005-0000-0000-0000E8B00000}"/>
    <cellStyle name="Currency [0] 16" xfId="16082" hidden="1" xr:uid="{00000000-0005-0000-0000-0000E9B00000}"/>
    <cellStyle name="Currency [0] 16" xfId="16419" hidden="1" xr:uid="{00000000-0005-0000-0000-0000EAB00000}"/>
    <cellStyle name="Currency [0] 16" xfId="16670" hidden="1" xr:uid="{00000000-0005-0000-0000-0000EBB00000}"/>
    <cellStyle name="Currency [0] 16" xfId="17099" hidden="1" xr:uid="{00000000-0005-0000-0000-0000ECB00000}"/>
    <cellStyle name="Currency [0] 16" xfId="17820" hidden="1" xr:uid="{00000000-0005-0000-0000-0000EDB00000}"/>
    <cellStyle name="Currency [0] 16" xfId="17992" hidden="1" xr:uid="{00000000-0005-0000-0000-0000EEB00000}"/>
    <cellStyle name="Currency [0] 16" xfId="18388" hidden="1" xr:uid="{00000000-0005-0000-0000-0000EFB00000}"/>
    <cellStyle name="Currency [0] 16" xfId="18535" hidden="1" xr:uid="{00000000-0005-0000-0000-0000F0B00000}"/>
    <cellStyle name="Currency [0] 16" xfId="18874" hidden="1" xr:uid="{00000000-0005-0000-0000-0000F1B00000}"/>
    <cellStyle name="Currency [0] 16" xfId="19211" hidden="1" xr:uid="{00000000-0005-0000-0000-0000F2B00000}"/>
    <cellStyle name="Currency [0] 16" xfId="19462" hidden="1" xr:uid="{00000000-0005-0000-0000-0000F3B00000}"/>
    <cellStyle name="Currency [0] 16" xfId="13333" hidden="1" xr:uid="{00000000-0005-0000-0000-0000F4B00000}"/>
    <cellStyle name="Currency [0] 16" xfId="5330" hidden="1" xr:uid="{00000000-0005-0000-0000-0000F5B00000}"/>
    <cellStyle name="Currency [0] 16" xfId="4632" hidden="1" xr:uid="{00000000-0005-0000-0000-0000F6B00000}"/>
    <cellStyle name="Currency [0] 16" xfId="3382" hidden="1" xr:uid="{00000000-0005-0000-0000-0000F7B00000}"/>
    <cellStyle name="Currency [0] 16" xfId="2902" hidden="1" xr:uid="{00000000-0005-0000-0000-0000F8B00000}"/>
    <cellStyle name="Currency [0] 16" xfId="1700" hidden="1" xr:uid="{00000000-0005-0000-0000-0000F9B00000}"/>
    <cellStyle name="Currency [0] 16" xfId="698" hidden="1" xr:uid="{00000000-0005-0000-0000-0000FAB00000}"/>
    <cellStyle name="Currency [0] 16" xfId="19600" hidden="1" xr:uid="{00000000-0005-0000-0000-0000FBB00000}"/>
    <cellStyle name="Currency [0] 16" xfId="20029" hidden="1" xr:uid="{00000000-0005-0000-0000-0000FCB00000}"/>
    <cellStyle name="Currency [0] 16" xfId="20750" hidden="1" xr:uid="{00000000-0005-0000-0000-0000FDB00000}"/>
    <cellStyle name="Currency [0] 16" xfId="20922" hidden="1" xr:uid="{00000000-0005-0000-0000-0000FEB00000}"/>
    <cellStyle name="Currency [0] 16" xfId="21318" hidden="1" xr:uid="{00000000-0005-0000-0000-0000FFB00000}"/>
    <cellStyle name="Currency [0] 16" xfId="21465" hidden="1" xr:uid="{00000000-0005-0000-0000-000000B10000}"/>
    <cellStyle name="Currency [0] 16" xfId="21804" hidden="1" xr:uid="{00000000-0005-0000-0000-000001B10000}"/>
    <cellStyle name="Currency [0] 16" xfId="22141" hidden="1" xr:uid="{00000000-0005-0000-0000-000002B10000}"/>
    <cellStyle name="Currency [0] 16" xfId="22392" hidden="1" xr:uid="{00000000-0005-0000-0000-000003B10000}"/>
    <cellStyle name="Currency [0] 16" xfId="22821" hidden="1" xr:uid="{00000000-0005-0000-0000-000004B10000}"/>
    <cellStyle name="Currency [0] 16" xfId="23542" hidden="1" xr:uid="{00000000-0005-0000-0000-000005B10000}"/>
    <cellStyle name="Currency [0] 16" xfId="23714" hidden="1" xr:uid="{00000000-0005-0000-0000-000006B10000}"/>
    <cellStyle name="Currency [0] 16" xfId="24110" hidden="1" xr:uid="{00000000-0005-0000-0000-000007B10000}"/>
    <cellStyle name="Currency [0] 16" xfId="24257" hidden="1" xr:uid="{00000000-0005-0000-0000-000008B10000}"/>
    <cellStyle name="Currency [0] 16" xfId="24596" hidden="1" xr:uid="{00000000-0005-0000-0000-000009B10000}"/>
    <cellStyle name="Currency [0] 16" xfId="24933" hidden="1" xr:uid="{00000000-0005-0000-0000-00000AB10000}"/>
    <cellStyle name="Currency [0] 16" xfId="25184" hidden="1" xr:uid="{00000000-0005-0000-0000-00000BB10000}"/>
    <cellStyle name="Currency [0] 16" xfId="25863" hidden="1" xr:uid="{00000000-0005-0000-0000-00000CB10000}"/>
    <cellStyle name="Currency [0] 16" xfId="27811" hidden="1" xr:uid="{00000000-0005-0000-0000-00000DB10000}"/>
    <cellStyle name="Currency [0] 16" xfId="28274" hidden="1" xr:uid="{00000000-0005-0000-0000-00000EB10000}"/>
    <cellStyle name="Currency [0] 16" xfId="29408" hidden="1" xr:uid="{00000000-0005-0000-0000-00000FB10000}"/>
    <cellStyle name="Currency [0] 16" xfId="29794" hidden="1" xr:uid="{00000000-0005-0000-0000-000010B10000}"/>
    <cellStyle name="Currency [0] 16" xfId="30693" hidden="1" xr:uid="{00000000-0005-0000-0000-000011B10000}"/>
    <cellStyle name="Currency [0] 16" xfId="31728" hidden="1" xr:uid="{00000000-0005-0000-0000-000012B10000}"/>
    <cellStyle name="Currency [0] 16" xfId="32548" hidden="1" xr:uid="{00000000-0005-0000-0000-000013B10000}"/>
    <cellStyle name="Currency [0] 16" xfId="33280" hidden="1" xr:uid="{00000000-0005-0000-0000-000014B10000}"/>
    <cellStyle name="Currency [0] 16" xfId="34001" hidden="1" xr:uid="{00000000-0005-0000-0000-000015B10000}"/>
    <cellStyle name="Currency [0] 16" xfId="34173" hidden="1" xr:uid="{00000000-0005-0000-0000-000016B10000}"/>
    <cellStyle name="Currency [0] 16" xfId="34569" hidden="1" xr:uid="{00000000-0005-0000-0000-000017B10000}"/>
    <cellStyle name="Currency [0] 16" xfId="34716" hidden="1" xr:uid="{00000000-0005-0000-0000-000018B10000}"/>
    <cellStyle name="Currency [0] 16" xfId="35055" hidden="1" xr:uid="{00000000-0005-0000-0000-000019B10000}"/>
    <cellStyle name="Currency [0] 16" xfId="35392" hidden="1" xr:uid="{00000000-0005-0000-0000-00001AB10000}"/>
    <cellStyle name="Currency [0] 16" xfId="35643" hidden="1" xr:uid="{00000000-0005-0000-0000-00001BB10000}"/>
    <cellStyle name="Currency [0] 16" xfId="36072" hidden="1" xr:uid="{00000000-0005-0000-0000-00001CB10000}"/>
    <cellStyle name="Currency [0] 16" xfId="36793" hidden="1" xr:uid="{00000000-0005-0000-0000-00001DB10000}"/>
    <cellStyle name="Currency [0] 16" xfId="36965" hidden="1" xr:uid="{00000000-0005-0000-0000-00001EB10000}"/>
    <cellStyle name="Currency [0] 16" xfId="37361" hidden="1" xr:uid="{00000000-0005-0000-0000-00001FB10000}"/>
    <cellStyle name="Currency [0] 16" xfId="37508" hidden="1" xr:uid="{00000000-0005-0000-0000-000020B10000}"/>
    <cellStyle name="Currency [0] 16" xfId="37847" hidden="1" xr:uid="{00000000-0005-0000-0000-000021B10000}"/>
    <cellStyle name="Currency [0] 16" xfId="38184" hidden="1" xr:uid="{00000000-0005-0000-0000-000022B10000}"/>
    <cellStyle name="Currency [0] 16" xfId="38435" hidden="1" xr:uid="{00000000-0005-0000-0000-000023B10000}"/>
    <cellStyle name="Currency [0] 16" xfId="32113" hidden="1" xr:uid="{00000000-0005-0000-0000-000024B10000}"/>
    <cellStyle name="Currency [0] 16" xfId="30028" hidden="1" xr:uid="{00000000-0005-0000-0000-000025B10000}"/>
    <cellStyle name="Currency [0] 16" xfId="29443" hidden="1" xr:uid="{00000000-0005-0000-0000-000026B10000}"/>
    <cellStyle name="Currency [0] 16" xfId="28268" hidden="1" xr:uid="{00000000-0005-0000-0000-000027B10000}"/>
    <cellStyle name="Currency [0] 16" xfId="27795" hidden="1" xr:uid="{00000000-0005-0000-0000-000028B10000}"/>
    <cellStyle name="Currency [0] 16" xfId="26640" hidden="1" xr:uid="{00000000-0005-0000-0000-000029B10000}"/>
    <cellStyle name="Currency [0] 16" xfId="25821" hidden="1" xr:uid="{00000000-0005-0000-0000-00002AB10000}"/>
    <cellStyle name="Currency [0] 16" xfId="38808" hidden="1" xr:uid="{00000000-0005-0000-0000-00002BB10000}"/>
    <cellStyle name="Currency [0] 16" xfId="39435" hidden="1" xr:uid="{00000000-0005-0000-0000-00002CB10000}"/>
    <cellStyle name="Currency [0] 16" xfId="40156" hidden="1" xr:uid="{00000000-0005-0000-0000-00002DB10000}"/>
    <cellStyle name="Currency [0] 16" xfId="40328" hidden="1" xr:uid="{00000000-0005-0000-0000-00002EB10000}"/>
    <cellStyle name="Currency [0] 16" xfId="40724" hidden="1" xr:uid="{00000000-0005-0000-0000-00002FB10000}"/>
    <cellStyle name="Currency [0] 16" xfId="40871" hidden="1" xr:uid="{00000000-0005-0000-0000-000030B10000}"/>
    <cellStyle name="Currency [0] 16" xfId="41210" hidden="1" xr:uid="{00000000-0005-0000-0000-000031B10000}"/>
    <cellStyle name="Currency [0] 16" xfId="41547" hidden="1" xr:uid="{00000000-0005-0000-0000-000032B10000}"/>
    <cellStyle name="Currency [0] 16" xfId="41798" hidden="1" xr:uid="{00000000-0005-0000-0000-000033B10000}"/>
    <cellStyle name="Currency [0] 16" xfId="42227" hidden="1" xr:uid="{00000000-0005-0000-0000-000034B10000}"/>
    <cellStyle name="Currency [0] 16" xfId="42948" hidden="1" xr:uid="{00000000-0005-0000-0000-000035B10000}"/>
    <cellStyle name="Currency [0] 16" xfId="43120" hidden="1" xr:uid="{00000000-0005-0000-0000-000036B10000}"/>
    <cellStyle name="Currency [0] 16" xfId="43516" hidden="1" xr:uid="{00000000-0005-0000-0000-000037B10000}"/>
    <cellStyle name="Currency [0] 16" xfId="43663" hidden="1" xr:uid="{00000000-0005-0000-0000-000038B10000}"/>
    <cellStyle name="Currency [0] 16" xfId="44002" hidden="1" xr:uid="{00000000-0005-0000-0000-000039B10000}"/>
    <cellStyle name="Currency [0] 16" xfId="44339" hidden="1" xr:uid="{00000000-0005-0000-0000-00003AB10000}"/>
    <cellStyle name="Currency [0] 16" xfId="44590" hidden="1" xr:uid="{00000000-0005-0000-0000-00003BB10000}"/>
    <cellStyle name="Currency [0] 16" xfId="38461" hidden="1" xr:uid="{00000000-0005-0000-0000-00003CB10000}"/>
    <cellStyle name="Currency [0] 16" xfId="30458" hidden="1" xr:uid="{00000000-0005-0000-0000-00003DB10000}"/>
    <cellStyle name="Currency [0] 16" xfId="29760" hidden="1" xr:uid="{00000000-0005-0000-0000-00003EB10000}"/>
    <cellStyle name="Currency [0] 16" xfId="28510" hidden="1" xr:uid="{00000000-0005-0000-0000-00003FB10000}"/>
    <cellStyle name="Currency [0] 16" xfId="28030" hidden="1" xr:uid="{00000000-0005-0000-0000-000040B10000}"/>
    <cellStyle name="Currency [0] 16" xfId="26828" hidden="1" xr:uid="{00000000-0005-0000-0000-000041B10000}"/>
    <cellStyle name="Currency [0] 16" xfId="25826" hidden="1" xr:uid="{00000000-0005-0000-0000-000042B10000}"/>
    <cellStyle name="Currency [0] 16" xfId="44728" hidden="1" xr:uid="{00000000-0005-0000-0000-000043B10000}"/>
    <cellStyle name="Currency [0] 16" xfId="45157" hidden="1" xr:uid="{00000000-0005-0000-0000-000044B10000}"/>
    <cellStyle name="Currency [0] 16" xfId="45878" hidden="1" xr:uid="{00000000-0005-0000-0000-000045B10000}"/>
    <cellStyle name="Currency [0] 16" xfId="46050" hidden="1" xr:uid="{00000000-0005-0000-0000-000046B10000}"/>
    <cellStyle name="Currency [0] 16" xfId="46446" hidden="1" xr:uid="{00000000-0005-0000-0000-000047B10000}"/>
    <cellStyle name="Currency [0] 16" xfId="46593" hidden="1" xr:uid="{00000000-0005-0000-0000-000048B10000}"/>
    <cellStyle name="Currency [0] 16" xfId="46932" hidden="1" xr:uid="{00000000-0005-0000-0000-000049B10000}"/>
    <cellStyle name="Currency [0] 16" xfId="47269" hidden="1" xr:uid="{00000000-0005-0000-0000-00004AB10000}"/>
    <cellStyle name="Currency [0] 16" xfId="47520" hidden="1" xr:uid="{00000000-0005-0000-0000-00004BB10000}"/>
    <cellStyle name="Currency [0] 16" xfId="47949" hidden="1" xr:uid="{00000000-0005-0000-0000-00004CB10000}"/>
    <cellStyle name="Currency [0] 16" xfId="48670" hidden="1" xr:uid="{00000000-0005-0000-0000-00004DB10000}"/>
    <cellStyle name="Currency [0] 16" xfId="48842" hidden="1" xr:uid="{00000000-0005-0000-0000-00004EB10000}"/>
    <cellStyle name="Currency [0] 16" xfId="49238" hidden="1" xr:uid="{00000000-0005-0000-0000-00004FB10000}"/>
    <cellStyle name="Currency [0] 16" xfId="49385" hidden="1" xr:uid="{00000000-0005-0000-0000-000050B10000}"/>
    <cellStyle name="Currency [0] 16" xfId="49724" hidden="1" xr:uid="{00000000-0005-0000-0000-000051B10000}"/>
    <cellStyle name="Currency [0] 16" xfId="50061" hidden="1" xr:uid="{00000000-0005-0000-0000-000052B10000}"/>
    <cellStyle name="Currency [0] 16" xfId="50312" hidden="1" xr:uid="{00000000-0005-0000-0000-000053B10000}"/>
    <cellStyle name="Currency [0] 17" xfId="753" hidden="1" xr:uid="{00000000-0005-0000-0000-000054B10000}"/>
    <cellStyle name="Currency [0] 17" xfId="2771" hidden="1" xr:uid="{00000000-0005-0000-0000-000055B10000}"/>
    <cellStyle name="Currency [0] 17" xfId="3155" hidden="1" xr:uid="{00000000-0005-0000-0000-000056B10000}"/>
    <cellStyle name="Currency [0] 17" xfId="4318" hidden="1" xr:uid="{00000000-0005-0000-0000-000057B10000}"/>
    <cellStyle name="Currency [0] 17" xfId="4773" hidden="1" xr:uid="{00000000-0005-0000-0000-000058B10000}"/>
    <cellStyle name="Currency [0] 17" xfId="5611" hidden="1" xr:uid="{00000000-0005-0000-0000-000059B10000}"/>
    <cellStyle name="Currency [0] 17" xfId="6625" hidden="1" xr:uid="{00000000-0005-0000-0000-00005AB10000}"/>
    <cellStyle name="Currency [0] 17" xfId="7452" hidden="1" xr:uid="{00000000-0005-0000-0000-00005BB10000}"/>
    <cellStyle name="Currency [0] 17" xfId="8155" hidden="1" xr:uid="{00000000-0005-0000-0000-00005CB10000}"/>
    <cellStyle name="Currency [0] 17" xfId="8877" hidden="1" xr:uid="{00000000-0005-0000-0000-00005DB10000}"/>
    <cellStyle name="Currency [0] 17" xfId="9050" hidden="1" xr:uid="{00000000-0005-0000-0000-00005EB10000}"/>
    <cellStyle name="Currency [0] 17" xfId="9444" hidden="1" xr:uid="{00000000-0005-0000-0000-00005FB10000}"/>
    <cellStyle name="Currency [0] 17" xfId="9591" hidden="1" xr:uid="{00000000-0005-0000-0000-000060B10000}"/>
    <cellStyle name="Currency [0] 17" xfId="9930" hidden="1" xr:uid="{00000000-0005-0000-0000-000061B10000}"/>
    <cellStyle name="Currency [0] 17" xfId="10267" hidden="1" xr:uid="{00000000-0005-0000-0000-000062B10000}"/>
    <cellStyle name="Currency [0] 17" xfId="10518" hidden="1" xr:uid="{00000000-0005-0000-0000-000063B10000}"/>
    <cellStyle name="Currency [0] 17" xfId="10947" hidden="1" xr:uid="{00000000-0005-0000-0000-000064B10000}"/>
    <cellStyle name="Currency [0] 17" xfId="11669" hidden="1" xr:uid="{00000000-0005-0000-0000-000065B10000}"/>
    <cellStyle name="Currency [0] 17" xfId="11842" hidden="1" xr:uid="{00000000-0005-0000-0000-000066B10000}"/>
    <cellStyle name="Currency [0] 17" xfId="12236" hidden="1" xr:uid="{00000000-0005-0000-0000-000067B10000}"/>
    <cellStyle name="Currency [0] 17" xfId="12383" hidden="1" xr:uid="{00000000-0005-0000-0000-000068B10000}"/>
    <cellStyle name="Currency [0] 17" xfId="12722" hidden="1" xr:uid="{00000000-0005-0000-0000-000069B10000}"/>
    <cellStyle name="Currency [0] 17" xfId="13059" hidden="1" xr:uid="{00000000-0005-0000-0000-00006AB10000}"/>
    <cellStyle name="Currency [0] 17" xfId="13310" hidden="1" xr:uid="{00000000-0005-0000-0000-00006BB10000}"/>
    <cellStyle name="Currency [0] 17" xfId="6929" hidden="1" xr:uid="{00000000-0005-0000-0000-00006CB10000}"/>
    <cellStyle name="Currency [0] 17" xfId="4774" hidden="1" xr:uid="{00000000-0005-0000-0000-00006DB10000}"/>
    <cellStyle name="Currency [0] 17" xfId="4249" hidden="1" xr:uid="{00000000-0005-0000-0000-00006EB10000}"/>
    <cellStyle name="Currency [0] 17" xfId="3127" hidden="1" xr:uid="{00000000-0005-0000-0000-00006FB10000}"/>
    <cellStyle name="Currency [0] 17" xfId="2659" hidden="1" xr:uid="{00000000-0005-0000-0000-000070B10000}"/>
    <cellStyle name="Currency [0] 17" xfId="1476" hidden="1" xr:uid="{00000000-0005-0000-0000-000071B10000}"/>
    <cellStyle name="Currency [0] 17" xfId="489" hidden="1" xr:uid="{00000000-0005-0000-0000-000072B10000}"/>
    <cellStyle name="Currency [0] 17" xfId="13712" hidden="1" xr:uid="{00000000-0005-0000-0000-000073B10000}"/>
    <cellStyle name="Currency [0] 17" xfId="14310" hidden="1" xr:uid="{00000000-0005-0000-0000-000074B10000}"/>
    <cellStyle name="Currency [0] 17" xfId="15032" hidden="1" xr:uid="{00000000-0005-0000-0000-000075B10000}"/>
    <cellStyle name="Currency [0] 17" xfId="15205" hidden="1" xr:uid="{00000000-0005-0000-0000-000076B10000}"/>
    <cellStyle name="Currency [0] 17" xfId="15599" hidden="1" xr:uid="{00000000-0005-0000-0000-000077B10000}"/>
    <cellStyle name="Currency [0] 17" xfId="15746" hidden="1" xr:uid="{00000000-0005-0000-0000-000078B10000}"/>
    <cellStyle name="Currency [0] 17" xfId="16085" hidden="1" xr:uid="{00000000-0005-0000-0000-000079B10000}"/>
    <cellStyle name="Currency [0] 17" xfId="16422" hidden="1" xr:uid="{00000000-0005-0000-0000-00007AB10000}"/>
    <cellStyle name="Currency [0] 17" xfId="16673" hidden="1" xr:uid="{00000000-0005-0000-0000-00007BB10000}"/>
    <cellStyle name="Currency [0] 17" xfId="17102" hidden="1" xr:uid="{00000000-0005-0000-0000-00007CB10000}"/>
    <cellStyle name="Currency [0] 17" xfId="17824" hidden="1" xr:uid="{00000000-0005-0000-0000-00007DB10000}"/>
    <cellStyle name="Currency [0] 17" xfId="17997" hidden="1" xr:uid="{00000000-0005-0000-0000-00007EB10000}"/>
    <cellStyle name="Currency [0] 17" xfId="18391" hidden="1" xr:uid="{00000000-0005-0000-0000-00007FB10000}"/>
    <cellStyle name="Currency [0] 17" xfId="18538" hidden="1" xr:uid="{00000000-0005-0000-0000-000080B10000}"/>
    <cellStyle name="Currency [0] 17" xfId="18877" hidden="1" xr:uid="{00000000-0005-0000-0000-000081B10000}"/>
    <cellStyle name="Currency [0] 17" xfId="19214" hidden="1" xr:uid="{00000000-0005-0000-0000-000082B10000}"/>
    <cellStyle name="Currency [0] 17" xfId="19465" hidden="1" xr:uid="{00000000-0005-0000-0000-000083B10000}"/>
    <cellStyle name="Currency [0] 17" xfId="7718" hidden="1" xr:uid="{00000000-0005-0000-0000-000084B10000}"/>
    <cellStyle name="Currency [0] 17" xfId="5256" hidden="1" xr:uid="{00000000-0005-0000-0000-000085B10000}"/>
    <cellStyle name="Currency [0] 17" xfId="4609" hidden="1" xr:uid="{00000000-0005-0000-0000-000086B10000}"/>
    <cellStyle name="Currency [0] 17" xfId="3365" hidden="1" xr:uid="{00000000-0005-0000-0000-000087B10000}"/>
    <cellStyle name="Currency [0] 17" xfId="2894" hidden="1" xr:uid="{00000000-0005-0000-0000-000088B10000}"/>
    <cellStyle name="Currency [0] 17" xfId="1652" hidden="1" xr:uid="{00000000-0005-0000-0000-000089B10000}"/>
    <cellStyle name="Currency [0] 17" xfId="563" hidden="1" xr:uid="{00000000-0005-0000-0000-00008AB10000}"/>
    <cellStyle name="Currency [0] 17" xfId="19603" hidden="1" xr:uid="{00000000-0005-0000-0000-00008BB10000}"/>
    <cellStyle name="Currency [0] 17" xfId="20032" hidden="1" xr:uid="{00000000-0005-0000-0000-00008CB10000}"/>
    <cellStyle name="Currency [0] 17" xfId="20754" hidden="1" xr:uid="{00000000-0005-0000-0000-00008DB10000}"/>
    <cellStyle name="Currency [0] 17" xfId="20927" hidden="1" xr:uid="{00000000-0005-0000-0000-00008EB10000}"/>
    <cellStyle name="Currency [0] 17" xfId="21321" hidden="1" xr:uid="{00000000-0005-0000-0000-00008FB10000}"/>
    <cellStyle name="Currency [0] 17" xfId="21468" hidden="1" xr:uid="{00000000-0005-0000-0000-000090B10000}"/>
    <cellStyle name="Currency [0] 17" xfId="21807" hidden="1" xr:uid="{00000000-0005-0000-0000-000091B10000}"/>
    <cellStyle name="Currency [0] 17" xfId="22144" hidden="1" xr:uid="{00000000-0005-0000-0000-000092B10000}"/>
    <cellStyle name="Currency [0] 17" xfId="22395" hidden="1" xr:uid="{00000000-0005-0000-0000-000093B10000}"/>
    <cellStyle name="Currency [0] 17" xfId="22824" hidden="1" xr:uid="{00000000-0005-0000-0000-000094B10000}"/>
    <cellStyle name="Currency [0] 17" xfId="23546" hidden="1" xr:uid="{00000000-0005-0000-0000-000095B10000}"/>
    <cellStyle name="Currency [0] 17" xfId="23719" hidden="1" xr:uid="{00000000-0005-0000-0000-000096B10000}"/>
    <cellStyle name="Currency [0] 17" xfId="24113" hidden="1" xr:uid="{00000000-0005-0000-0000-000097B10000}"/>
    <cellStyle name="Currency [0] 17" xfId="24260" hidden="1" xr:uid="{00000000-0005-0000-0000-000098B10000}"/>
    <cellStyle name="Currency [0] 17" xfId="24599" hidden="1" xr:uid="{00000000-0005-0000-0000-000099B10000}"/>
    <cellStyle name="Currency [0] 17" xfId="24936" hidden="1" xr:uid="{00000000-0005-0000-0000-00009AB10000}"/>
    <cellStyle name="Currency [0] 17" xfId="25187" hidden="1" xr:uid="{00000000-0005-0000-0000-00009BB10000}"/>
    <cellStyle name="Currency [0] 17" xfId="25881" hidden="1" xr:uid="{00000000-0005-0000-0000-00009CB10000}"/>
    <cellStyle name="Currency [0] 17" xfId="27899" hidden="1" xr:uid="{00000000-0005-0000-0000-00009DB10000}"/>
    <cellStyle name="Currency [0] 17" xfId="28283" hidden="1" xr:uid="{00000000-0005-0000-0000-00009EB10000}"/>
    <cellStyle name="Currency [0] 17" xfId="29446" hidden="1" xr:uid="{00000000-0005-0000-0000-00009FB10000}"/>
    <cellStyle name="Currency [0] 17" xfId="29901" hidden="1" xr:uid="{00000000-0005-0000-0000-0000A0B10000}"/>
    <cellStyle name="Currency [0] 17" xfId="30739" hidden="1" xr:uid="{00000000-0005-0000-0000-0000A1B10000}"/>
    <cellStyle name="Currency [0] 17" xfId="31753" hidden="1" xr:uid="{00000000-0005-0000-0000-0000A2B10000}"/>
    <cellStyle name="Currency [0] 17" xfId="32580" hidden="1" xr:uid="{00000000-0005-0000-0000-0000A3B10000}"/>
    <cellStyle name="Currency [0] 17" xfId="33283" hidden="1" xr:uid="{00000000-0005-0000-0000-0000A4B10000}"/>
    <cellStyle name="Currency [0] 17" xfId="34005" hidden="1" xr:uid="{00000000-0005-0000-0000-0000A5B10000}"/>
    <cellStyle name="Currency [0] 17" xfId="34178" hidden="1" xr:uid="{00000000-0005-0000-0000-0000A6B10000}"/>
    <cellStyle name="Currency [0] 17" xfId="34572" hidden="1" xr:uid="{00000000-0005-0000-0000-0000A7B10000}"/>
    <cellStyle name="Currency [0] 17" xfId="34719" hidden="1" xr:uid="{00000000-0005-0000-0000-0000A8B10000}"/>
    <cellStyle name="Currency [0] 17" xfId="35058" hidden="1" xr:uid="{00000000-0005-0000-0000-0000A9B10000}"/>
    <cellStyle name="Currency [0] 17" xfId="35395" hidden="1" xr:uid="{00000000-0005-0000-0000-0000AAB10000}"/>
    <cellStyle name="Currency [0] 17" xfId="35646" hidden="1" xr:uid="{00000000-0005-0000-0000-0000ABB10000}"/>
    <cellStyle name="Currency [0] 17" xfId="36075" hidden="1" xr:uid="{00000000-0005-0000-0000-0000ACB10000}"/>
    <cellStyle name="Currency [0] 17" xfId="36797" hidden="1" xr:uid="{00000000-0005-0000-0000-0000ADB10000}"/>
    <cellStyle name="Currency [0] 17" xfId="36970" hidden="1" xr:uid="{00000000-0005-0000-0000-0000AEB10000}"/>
    <cellStyle name="Currency [0] 17" xfId="37364" hidden="1" xr:uid="{00000000-0005-0000-0000-0000AFB10000}"/>
    <cellStyle name="Currency [0] 17" xfId="37511" hidden="1" xr:uid="{00000000-0005-0000-0000-0000B0B10000}"/>
    <cellStyle name="Currency [0] 17" xfId="37850" hidden="1" xr:uid="{00000000-0005-0000-0000-0000B1B10000}"/>
    <cellStyle name="Currency [0] 17" xfId="38187" hidden="1" xr:uid="{00000000-0005-0000-0000-0000B2B10000}"/>
    <cellStyle name="Currency [0] 17" xfId="38438" hidden="1" xr:uid="{00000000-0005-0000-0000-0000B3B10000}"/>
    <cellStyle name="Currency [0] 17" xfId="32057" hidden="1" xr:uid="{00000000-0005-0000-0000-0000B4B10000}"/>
    <cellStyle name="Currency [0] 17" xfId="29902" hidden="1" xr:uid="{00000000-0005-0000-0000-0000B5B10000}"/>
    <cellStyle name="Currency [0] 17" xfId="29377" hidden="1" xr:uid="{00000000-0005-0000-0000-0000B6B10000}"/>
    <cellStyle name="Currency [0] 17" xfId="28255" hidden="1" xr:uid="{00000000-0005-0000-0000-0000B7B10000}"/>
    <cellStyle name="Currency [0] 17" xfId="27787" hidden="1" xr:uid="{00000000-0005-0000-0000-0000B8B10000}"/>
    <cellStyle name="Currency [0] 17" xfId="26604" hidden="1" xr:uid="{00000000-0005-0000-0000-0000B9B10000}"/>
    <cellStyle name="Currency [0] 17" xfId="25617" hidden="1" xr:uid="{00000000-0005-0000-0000-0000BAB10000}"/>
    <cellStyle name="Currency [0] 17" xfId="38840" hidden="1" xr:uid="{00000000-0005-0000-0000-0000BBB10000}"/>
    <cellStyle name="Currency [0] 17" xfId="39438" hidden="1" xr:uid="{00000000-0005-0000-0000-0000BCB10000}"/>
    <cellStyle name="Currency [0] 17" xfId="40160" hidden="1" xr:uid="{00000000-0005-0000-0000-0000BDB10000}"/>
    <cellStyle name="Currency [0] 17" xfId="40333" hidden="1" xr:uid="{00000000-0005-0000-0000-0000BEB10000}"/>
    <cellStyle name="Currency [0] 17" xfId="40727" hidden="1" xr:uid="{00000000-0005-0000-0000-0000BFB10000}"/>
    <cellStyle name="Currency [0] 17" xfId="40874" hidden="1" xr:uid="{00000000-0005-0000-0000-0000C0B10000}"/>
    <cellStyle name="Currency [0] 17" xfId="41213" hidden="1" xr:uid="{00000000-0005-0000-0000-0000C1B10000}"/>
    <cellStyle name="Currency [0] 17" xfId="41550" hidden="1" xr:uid="{00000000-0005-0000-0000-0000C2B10000}"/>
    <cellStyle name="Currency [0] 17" xfId="41801" hidden="1" xr:uid="{00000000-0005-0000-0000-0000C3B10000}"/>
    <cellStyle name="Currency [0] 17" xfId="42230" hidden="1" xr:uid="{00000000-0005-0000-0000-0000C4B10000}"/>
    <cellStyle name="Currency [0] 17" xfId="42952" hidden="1" xr:uid="{00000000-0005-0000-0000-0000C5B10000}"/>
    <cellStyle name="Currency [0] 17" xfId="43125" hidden="1" xr:uid="{00000000-0005-0000-0000-0000C6B10000}"/>
    <cellStyle name="Currency [0] 17" xfId="43519" hidden="1" xr:uid="{00000000-0005-0000-0000-0000C7B10000}"/>
    <cellStyle name="Currency [0] 17" xfId="43666" hidden="1" xr:uid="{00000000-0005-0000-0000-0000C8B10000}"/>
    <cellStyle name="Currency [0] 17" xfId="44005" hidden="1" xr:uid="{00000000-0005-0000-0000-0000C9B10000}"/>
    <cellStyle name="Currency [0] 17" xfId="44342" hidden="1" xr:uid="{00000000-0005-0000-0000-0000CAB10000}"/>
    <cellStyle name="Currency [0] 17" xfId="44593" hidden="1" xr:uid="{00000000-0005-0000-0000-0000CBB10000}"/>
    <cellStyle name="Currency [0] 17" xfId="32846" hidden="1" xr:uid="{00000000-0005-0000-0000-0000CCB10000}"/>
    <cellStyle name="Currency [0] 17" xfId="30384" hidden="1" xr:uid="{00000000-0005-0000-0000-0000CDB10000}"/>
    <cellStyle name="Currency [0] 17" xfId="29737" hidden="1" xr:uid="{00000000-0005-0000-0000-0000CEB10000}"/>
    <cellStyle name="Currency [0] 17" xfId="28493" hidden="1" xr:uid="{00000000-0005-0000-0000-0000CFB10000}"/>
    <cellStyle name="Currency [0] 17" xfId="28022" hidden="1" xr:uid="{00000000-0005-0000-0000-0000D0B10000}"/>
    <cellStyle name="Currency [0] 17" xfId="26780" hidden="1" xr:uid="{00000000-0005-0000-0000-0000D1B10000}"/>
    <cellStyle name="Currency [0] 17" xfId="25691" hidden="1" xr:uid="{00000000-0005-0000-0000-0000D2B10000}"/>
    <cellStyle name="Currency [0] 17" xfId="44731" hidden="1" xr:uid="{00000000-0005-0000-0000-0000D3B10000}"/>
    <cellStyle name="Currency [0] 17" xfId="45160" hidden="1" xr:uid="{00000000-0005-0000-0000-0000D4B10000}"/>
    <cellStyle name="Currency [0] 17" xfId="45882" hidden="1" xr:uid="{00000000-0005-0000-0000-0000D5B10000}"/>
    <cellStyle name="Currency [0] 17" xfId="46055" hidden="1" xr:uid="{00000000-0005-0000-0000-0000D6B10000}"/>
    <cellStyle name="Currency [0] 17" xfId="46449" hidden="1" xr:uid="{00000000-0005-0000-0000-0000D7B10000}"/>
    <cellStyle name="Currency [0] 17" xfId="46596" hidden="1" xr:uid="{00000000-0005-0000-0000-0000D8B10000}"/>
    <cellStyle name="Currency [0] 17" xfId="46935" hidden="1" xr:uid="{00000000-0005-0000-0000-0000D9B10000}"/>
    <cellStyle name="Currency [0] 17" xfId="47272" hidden="1" xr:uid="{00000000-0005-0000-0000-0000DAB10000}"/>
    <cellStyle name="Currency [0] 17" xfId="47523" hidden="1" xr:uid="{00000000-0005-0000-0000-0000DBB10000}"/>
    <cellStyle name="Currency [0] 17" xfId="47952" hidden="1" xr:uid="{00000000-0005-0000-0000-0000DCB10000}"/>
    <cellStyle name="Currency [0] 17" xfId="48674" hidden="1" xr:uid="{00000000-0005-0000-0000-0000DDB10000}"/>
    <cellStyle name="Currency [0] 17" xfId="48847" hidden="1" xr:uid="{00000000-0005-0000-0000-0000DEB10000}"/>
    <cellStyle name="Currency [0] 17" xfId="49241" hidden="1" xr:uid="{00000000-0005-0000-0000-0000DFB10000}"/>
    <cellStyle name="Currency [0] 17" xfId="49388" hidden="1" xr:uid="{00000000-0005-0000-0000-0000E0B10000}"/>
    <cellStyle name="Currency [0] 17" xfId="49727" hidden="1" xr:uid="{00000000-0005-0000-0000-0000E1B10000}"/>
    <cellStyle name="Currency [0] 17" xfId="50064" hidden="1" xr:uid="{00000000-0005-0000-0000-0000E2B10000}"/>
    <cellStyle name="Currency [0] 17" xfId="50315" hidden="1" xr:uid="{00000000-0005-0000-0000-0000E3B10000}"/>
    <cellStyle name="Currency [0] 2" xfId="691" hidden="1" xr:uid="{00000000-0005-0000-0000-0000E4B10000}"/>
    <cellStyle name="Currency [0] 2" xfId="2442" hidden="1" xr:uid="{00000000-0005-0000-0000-0000E5B10000}"/>
    <cellStyle name="Currency [0] 2" xfId="1718" hidden="1" xr:uid="{00000000-0005-0000-0000-0000E6B10000}"/>
    <cellStyle name="Currency [0] 2" xfId="3922" hidden="1" xr:uid="{00000000-0005-0000-0000-0000E7B10000}"/>
    <cellStyle name="Currency [0] 2" xfId="2988" hidden="1" xr:uid="{00000000-0005-0000-0000-0000E8B10000}"/>
    <cellStyle name="Currency [0] 2" xfId="5320" hidden="1" xr:uid="{00000000-0005-0000-0000-0000E9B10000}"/>
    <cellStyle name="Currency [0] 2" xfId="6354" hidden="1" xr:uid="{00000000-0005-0000-0000-0000EAB10000}"/>
    <cellStyle name="Currency [0] 2" xfId="7162" hidden="1" xr:uid="{00000000-0005-0000-0000-0000EBB10000}"/>
    <cellStyle name="Currency [0] 2" xfId="8140" hidden="1" xr:uid="{00000000-0005-0000-0000-0000ECB10000}"/>
    <cellStyle name="Currency [0] 2" xfId="8822" hidden="1" xr:uid="{00000000-0005-0000-0000-0000EDB10000}"/>
    <cellStyle name="Currency [0] 2" xfId="8476" hidden="1" xr:uid="{00000000-0005-0000-0000-0000EEB10000}"/>
    <cellStyle name="Currency [0] 2" xfId="9405" hidden="1" xr:uid="{00000000-0005-0000-0000-0000EFB10000}"/>
    <cellStyle name="Currency [0] 2" xfId="9014" hidden="1" xr:uid="{00000000-0005-0000-0000-0000F0B10000}"/>
    <cellStyle name="Currency [0] 2" xfId="9910" hidden="1" xr:uid="{00000000-0005-0000-0000-0000F1B10000}"/>
    <cellStyle name="Currency [0] 2" xfId="10247" hidden="1" xr:uid="{00000000-0005-0000-0000-0000F2B10000}"/>
    <cellStyle name="Currency [0] 2" xfId="10503" hidden="1" xr:uid="{00000000-0005-0000-0000-0000F3B10000}"/>
    <cellStyle name="Currency [0] 2" xfId="10932" hidden="1" xr:uid="{00000000-0005-0000-0000-0000F4B10000}"/>
    <cellStyle name="Currency [0] 2" xfId="11614" hidden="1" xr:uid="{00000000-0005-0000-0000-0000F5B10000}"/>
    <cellStyle name="Currency [0] 2" xfId="11268" hidden="1" xr:uid="{00000000-0005-0000-0000-0000F6B10000}"/>
    <cellStyle name="Currency [0] 2" xfId="12197" hidden="1" xr:uid="{00000000-0005-0000-0000-0000F7B10000}"/>
    <cellStyle name="Currency [0] 2" xfId="11806" hidden="1" xr:uid="{00000000-0005-0000-0000-0000F8B10000}"/>
    <cellStyle name="Currency [0] 2" xfId="12702" hidden="1" xr:uid="{00000000-0005-0000-0000-0000F9B10000}"/>
    <cellStyle name="Currency [0] 2" xfId="13039" hidden="1" xr:uid="{00000000-0005-0000-0000-0000FAB10000}"/>
    <cellStyle name="Currency [0] 2" xfId="13295" hidden="1" xr:uid="{00000000-0005-0000-0000-0000FBB10000}"/>
    <cellStyle name="Currency [0] 2" xfId="7192" hidden="1" xr:uid="{00000000-0005-0000-0000-0000FCB10000}"/>
    <cellStyle name="Currency [0] 2" xfId="5222" hidden="1" xr:uid="{00000000-0005-0000-0000-0000FDB10000}"/>
    <cellStyle name="Currency [0] 2" xfId="5830" hidden="1" xr:uid="{00000000-0005-0000-0000-0000FEB10000}"/>
    <cellStyle name="Currency [0] 2" xfId="3401" hidden="1" xr:uid="{00000000-0005-0000-0000-0000FFB10000}"/>
    <cellStyle name="Currency [0] 2" xfId="4464" hidden="1" xr:uid="{00000000-0005-0000-0000-000000B20000}"/>
    <cellStyle name="Currency [0] 2" xfId="1799" hidden="1" xr:uid="{00000000-0005-0000-0000-000001B20000}"/>
    <cellStyle name="Currency [0] 2" xfId="741" hidden="1" xr:uid="{00000000-0005-0000-0000-000002B20000}"/>
    <cellStyle name="Currency [0] 2" xfId="13448" hidden="1" xr:uid="{00000000-0005-0000-0000-000003B20000}"/>
    <cellStyle name="Currency [0] 2" xfId="14295" hidden="1" xr:uid="{00000000-0005-0000-0000-000004B20000}"/>
    <cellStyle name="Currency [0] 2" xfId="14977" hidden="1" xr:uid="{00000000-0005-0000-0000-000005B20000}"/>
    <cellStyle name="Currency [0] 2" xfId="14631" hidden="1" xr:uid="{00000000-0005-0000-0000-000006B20000}"/>
    <cellStyle name="Currency [0] 2" xfId="15560" hidden="1" xr:uid="{00000000-0005-0000-0000-000007B20000}"/>
    <cellStyle name="Currency [0] 2" xfId="15169" hidden="1" xr:uid="{00000000-0005-0000-0000-000008B20000}"/>
    <cellStyle name="Currency [0] 2" xfId="16065" hidden="1" xr:uid="{00000000-0005-0000-0000-000009B20000}"/>
    <cellStyle name="Currency [0] 2" xfId="16402" hidden="1" xr:uid="{00000000-0005-0000-0000-00000AB20000}"/>
    <cellStyle name="Currency [0] 2" xfId="16658" hidden="1" xr:uid="{00000000-0005-0000-0000-00000BB20000}"/>
    <cellStyle name="Currency [0] 2" xfId="17087" hidden="1" xr:uid="{00000000-0005-0000-0000-00000CB20000}"/>
    <cellStyle name="Currency [0] 2" xfId="17769" hidden="1" xr:uid="{00000000-0005-0000-0000-00000DB20000}"/>
    <cellStyle name="Currency [0] 2" xfId="17423" hidden="1" xr:uid="{00000000-0005-0000-0000-00000EB20000}"/>
    <cellStyle name="Currency [0] 2" xfId="18352" hidden="1" xr:uid="{00000000-0005-0000-0000-00000FB20000}"/>
    <cellStyle name="Currency [0] 2" xfId="17961" hidden="1" xr:uid="{00000000-0005-0000-0000-000010B20000}"/>
    <cellStyle name="Currency [0] 2" xfId="18857" hidden="1" xr:uid="{00000000-0005-0000-0000-000011B20000}"/>
    <cellStyle name="Currency [0] 2" xfId="19194" hidden="1" xr:uid="{00000000-0005-0000-0000-000012B20000}"/>
    <cellStyle name="Currency [0] 2" xfId="19450" hidden="1" xr:uid="{00000000-0005-0000-0000-000013B20000}"/>
    <cellStyle name="Currency [0] 2" xfId="13455" hidden="1" xr:uid="{00000000-0005-0000-0000-000014B20000}"/>
    <cellStyle name="Currency [0] 2" xfId="5783" hidden="1" xr:uid="{00000000-0005-0000-0000-000015B20000}"/>
    <cellStyle name="Currency [0] 2" xfId="6618" hidden="1" xr:uid="{00000000-0005-0000-0000-000016B20000}"/>
    <cellStyle name="Currency [0] 2" xfId="3911" hidden="1" xr:uid="{00000000-0005-0000-0000-000017B20000}"/>
    <cellStyle name="Currency [0] 2" xfId="4886" hidden="1" xr:uid="{00000000-0005-0000-0000-000018B20000}"/>
    <cellStyle name="Currency [0] 2" xfId="2068" hidden="1" xr:uid="{00000000-0005-0000-0000-000019B20000}"/>
    <cellStyle name="Currency [0] 2" xfId="886" hidden="1" xr:uid="{00000000-0005-0000-0000-00001AB20000}"/>
    <cellStyle name="Currency [0] 2" xfId="19588" hidden="1" xr:uid="{00000000-0005-0000-0000-00001BB20000}"/>
    <cellStyle name="Currency [0] 2" xfId="20017" hidden="1" xr:uid="{00000000-0005-0000-0000-00001CB20000}"/>
    <cellStyle name="Currency [0] 2" xfId="20699" hidden="1" xr:uid="{00000000-0005-0000-0000-00001DB20000}"/>
    <cellStyle name="Currency [0] 2" xfId="20353" hidden="1" xr:uid="{00000000-0005-0000-0000-00001EB20000}"/>
    <cellStyle name="Currency [0] 2" xfId="21282" hidden="1" xr:uid="{00000000-0005-0000-0000-00001FB20000}"/>
    <cellStyle name="Currency [0] 2" xfId="20891" hidden="1" xr:uid="{00000000-0005-0000-0000-000020B20000}"/>
    <cellStyle name="Currency [0] 2" xfId="21787" hidden="1" xr:uid="{00000000-0005-0000-0000-000021B20000}"/>
    <cellStyle name="Currency [0] 2" xfId="22124" hidden="1" xr:uid="{00000000-0005-0000-0000-000022B20000}"/>
    <cellStyle name="Currency [0] 2" xfId="22380" hidden="1" xr:uid="{00000000-0005-0000-0000-000023B20000}"/>
    <cellStyle name="Currency [0] 2" xfId="22809" hidden="1" xr:uid="{00000000-0005-0000-0000-000024B20000}"/>
    <cellStyle name="Currency [0] 2" xfId="23491" hidden="1" xr:uid="{00000000-0005-0000-0000-000025B20000}"/>
    <cellStyle name="Currency [0] 2" xfId="23145" hidden="1" xr:uid="{00000000-0005-0000-0000-000026B20000}"/>
    <cellStyle name="Currency [0] 2" xfId="24074" hidden="1" xr:uid="{00000000-0005-0000-0000-000027B20000}"/>
    <cellStyle name="Currency [0] 2" xfId="23683" hidden="1" xr:uid="{00000000-0005-0000-0000-000028B20000}"/>
    <cellStyle name="Currency [0] 2" xfId="24579" hidden="1" xr:uid="{00000000-0005-0000-0000-000029B20000}"/>
    <cellStyle name="Currency [0] 2" xfId="24916" hidden="1" xr:uid="{00000000-0005-0000-0000-00002AB20000}"/>
    <cellStyle name="Currency [0] 2" xfId="25172" hidden="1" xr:uid="{00000000-0005-0000-0000-00002BB20000}"/>
    <cellStyle name="Currency [0] 2" xfId="25819" hidden="1" xr:uid="{00000000-0005-0000-0000-00002CB20000}"/>
    <cellStyle name="Currency [0] 2" xfId="27570" hidden="1" xr:uid="{00000000-0005-0000-0000-00002DB20000}"/>
    <cellStyle name="Currency [0] 2" xfId="26846" hidden="1" xr:uid="{00000000-0005-0000-0000-00002EB20000}"/>
    <cellStyle name="Currency [0] 2" xfId="29050" hidden="1" xr:uid="{00000000-0005-0000-0000-00002FB20000}"/>
    <cellStyle name="Currency [0] 2" xfId="28116" hidden="1" xr:uid="{00000000-0005-0000-0000-000030B20000}"/>
    <cellStyle name="Currency [0] 2" xfId="30448" hidden="1" xr:uid="{00000000-0005-0000-0000-000031B20000}"/>
    <cellStyle name="Currency [0] 2" xfId="31482" hidden="1" xr:uid="{00000000-0005-0000-0000-000032B20000}"/>
    <cellStyle name="Currency [0] 2" xfId="32290" hidden="1" xr:uid="{00000000-0005-0000-0000-000033B20000}"/>
    <cellStyle name="Currency [0] 2" xfId="33268" hidden="1" xr:uid="{00000000-0005-0000-0000-000034B20000}"/>
    <cellStyle name="Currency [0] 2" xfId="33950" hidden="1" xr:uid="{00000000-0005-0000-0000-000035B20000}"/>
    <cellStyle name="Currency [0] 2" xfId="33604" hidden="1" xr:uid="{00000000-0005-0000-0000-000036B20000}"/>
    <cellStyle name="Currency [0] 2" xfId="34533" hidden="1" xr:uid="{00000000-0005-0000-0000-000037B20000}"/>
    <cellStyle name="Currency [0] 2" xfId="34142" hidden="1" xr:uid="{00000000-0005-0000-0000-000038B20000}"/>
    <cellStyle name="Currency [0] 2" xfId="35038" hidden="1" xr:uid="{00000000-0005-0000-0000-000039B20000}"/>
    <cellStyle name="Currency [0] 2" xfId="35375" hidden="1" xr:uid="{00000000-0005-0000-0000-00003AB20000}"/>
    <cellStyle name="Currency [0] 2" xfId="35631" hidden="1" xr:uid="{00000000-0005-0000-0000-00003BB20000}"/>
    <cellStyle name="Currency [0] 2" xfId="36060" hidden="1" xr:uid="{00000000-0005-0000-0000-00003CB20000}"/>
    <cellStyle name="Currency [0] 2" xfId="36742" hidden="1" xr:uid="{00000000-0005-0000-0000-00003DB20000}"/>
    <cellStyle name="Currency [0] 2" xfId="36396" hidden="1" xr:uid="{00000000-0005-0000-0000-00003EB20000}"/>
    <cellStyle name="Currency [0] 2" xfId="37325" hidden="1" xr:uid="{00000000-0005-0000-0000-00003FB20000}"/>
    <cellStyle name="Currency [0] 2" xfId="36934" hidden="1" xr:uid="{00000000-0005-0000-0000-000040B20000}"/>
    <cellStyle name="Currency [0] 2" xfId="37830" hidden="1" xr:uid="{00000000-0005-0000-0000-000041B20000}"/>
    <cellStyle name="Currency [0] 2" xfId="38167" hidden="1" xr:uid="{00000000-0005-0000-0000-000042B20000}"/>
    <cellStyle name="Currency [0] 2" xfId="38423" hidden="1" xr:uid="{00000000-0005-0000-0000-000043B20000}"/>
    <cellStyle name="Currency [0] 2" xfId="32320" hidden="1" xr:uid="{00000000-0005-0000-0000-000044B20000}"/>
    <cellStyle name="Currency [0] 2" xfId="30350" hidden="1" xr:uid="{00000000-0005-0000-0000-000045B20000}"/>
    <cellStyle name="Currency [0] 2" xfId="30958" hidden="1" xr:uid="{00000000-0005-0000-0000-000046B20000}"/>
    <cellStyle name="Currency [0] 2" xfId="28529" hidden="1" xr:uid="{00000000-0005-0000-0000-000047B20000}"/>
    <cellStyle name="Currency [0] 2" xfId="29592" hidden="1" xr:uid="{00000000-0005-0000-0000-000048B20000}"/>
    <cellStyle name="Currency [0] 2" xfId="26927" hidden="1" xr:uid="{00000000-0005-0000-0000-000049B20000}"/>
    <cellStyle name="Currency [0] 2" xfId="25869" hidden="1" xr:uid="{00000000-0005-0000-0000-00004AB20000}"/>
    <cellStyle name="Currency [0] 2" xfId="38576" hidden="1" xr:uid="{00000000-0005-0000-0000-00004BB20000}"/>
    <cellStyle name="Currency [0] 2" xfId="39423" hidden="1" xr:uid="{00000000-0005-0000-0000-00004CB20000}"/>
    <cellStyle name="Currency [0] 2" xfId="40105" hidden="1" xr:uid="{00000000-0005-0000-0000-00004DB20000}"/>
    <cellStyle name="Currency [0] 2" xfId="39759" hidden="1" xr:uid="{00000000-0005-0000-0000-00004EB20000}"/>
    <cellStyle name="Currency [0] 2" xfId="40688" hidden="1" xr:uid="{00000000-0005-0000-0000-00004FB20000}"/>
    <cellStyle name="Currency [0] 2" xfId="40297" hidden="1" xr:uid="{00000000-0005-0000-0000-000050B20000}"/>
    <cellStyle name="Currency [0] 2" xfId="41193" hidden="1" xr:uid="{00000000-0005-0000-0000-000051B20000}"/>
    <cellStyle name="Currency [0] 2" xfId="41530" hidden="1" xr:uid="{00000000-0005-0000-0000-000052B20000}"/>
    <cellStyle name="Currency [0] 2" xfId="41786" hidden="1" xr:uid="{00000000-0005-0000-0000-000053B20000}"/>
    <cellStyle name="Currency [0] 2" xfId="42215" hidden="1" xr:uid="{00000000-0005-0000-0000-000054B20000}"/>
    <cellStyle name="Currency [0] 2" xfId="42897" hidden="1" xr:uid="{00000000-0005-0000-0000-000055B20000}"/>
    <cellStyle name="Currency [0] 2" xfId="42551" hidden="1" xr:uid="{00000000-0005-0000-0000-000056B20000}"/>
    <cellStyle name="Currency [0] 2" xfId="43480" hidden="1" xr:uid="{00000000-0005-0000-0000-000057B20000}"/>
    <cellStyle name="Currency [0] 2" xfId="43089" hidden="1" xr:uid="{00000000-0005-0000-0000-000058B20000}"/>
    <cellStyle name="Currency [0] 2" xfId="43985" hidden="1" xr:uid="{00000000-0005-0000-0000-000059B20000}"/>
    <cellStyle name="Currency [0] 2" xfId="44322" hidden="1" xr:uid="{00000000-0005-0000-0000-00005AB20000}"/>
    <cellStyle name="Currency [0] 2" xfId="44578" hidden="1" xr:uid="{00000000-0005-0000-0000-00005BB20000}"/>
    <cellStyle name="Currency [0] 2" xfId="38583" hidden="1" xr:uid="{00000000-0005-0000-0000-00005CB20000}"/>
    <cellStyle name="Currency [0] 2" xfId="30911" hidden="1" xr:uid="{00000000-0005-0000-0000-00005DB20000}"/>
    <cellStyle name="Currency [0] 2" xfId="31746" hidden="1" xr:uid="{00000000-0005-0000-0000-00005EB20000}"/>
    <cellStyle name="Currency [0] 2" xfId="29039" hidden="1" xr:uid="{00000000-0005-0000-0000-00005FB20000}"/>
    <cellStyle name="Currency [0] 2" xfId="30014" hidden="1" xr:uid="{00000000-0005-0000-0000-000060B20000}"/>
    <cellStyle name="Currency [0] 2" xfId="27196" hidden="1" xr:uid="{00000000-0005-0000-0000-000061B20000}"/>
    <cellStyle name="Currency [0] 2" xfId="26014" hidden="1" xr:uid="{00000000-0005-0000-0000-000062B20000}"/>
    <cellStyle name="Currency [0] 2" xfId="44716" hidden="1" xr:uid="{00000000-0005-0000-0000-000063B20000}"/>
    <cellStyle name="Currency [0] 2" xfId="45145" hidden="1" xr:uid="{00000000-0005-0000-0000-000064B20000}"/>
    <cellStyle name="Currency [0] 2" xfId="45827" hidden="1" xr:uid="{00000000-0005-0000-0000-000065B20000}"/>
    <cellStyle name="Currency [0] 2" xfId="45481" hidden="1" xr:uid="{00000000-0005-0000-0000-000066B20000}"/>
    <cellStyle name="Currency [0] 2" xfId="46410" hidden="1" xr:uid="{00000000-0005-0000-0000-000067B20000}"/>
    <cellStyle name="Currency [0] 2" xfId="46019" hidden="1" xr:uid="{00000000-0005-0000-0000-000068B20000}"/>
    <cellStyle name="Currency [0] 2" xfId="46915" hidden="1" xr:uid="{00000000-0005-0000-0000-000069B20000}"/>
    <cellStyle name="Currency [0] 2" xfId="47252" hidden="1" xr:uid="{00000000-0005-0000-0000-00006AB20000}"/>
    <cellStyle name="Currency [0] 2" xfId="47508" hidden="1" xr:uid="{00000000-0005-0000-0000-00006BB20000}"/>
    <cellStyle name="Currency [0] 2" xfId="47937" hidden="1" xr:uid="{00000000-0005-0000-0000-00006CB20000}"/>
    <cellStyle name="Currency [0] 2" xfId="48619" hidden="1" xr:uid="{00000000-0005-0000-0000-00006DB20000}"/>
    <cellStyle name="Currency [0] 2" xfId="48273" hidden="1" xr:uid="{00000000-0005-0000-0000-00006EB20000}"/>
    <cellStyle name="Currency [0] 2" xfId="49202" hidden="1" xr:uid="{00000000-0005-0000-0000-00006FB20000}"/>
    <cellStyle name="Currency [0] 2" xfId="48811" hidden="1" xr:uid="{00000000-0005-0000-0000-000070B20000}"/>
    <cellStyle name="Currency [0] 2" xfId="49707" hidden="1" xr:uid="{00000000-0005-0000-0000-000071B20000}"/>
    <cellStyle name="Currency [0] 2" xfId="50044" hidden="1" xr:uid="{00000000-0005-0000-0000-000072B20000}"/>
    <cellStyle name="Currency [0] 2" xfId="50300" hidden="1" xr:uid="{00000000-0005-0000-0000-000073B20000}"/>
    <cellStyle name="Currency [0] 3" xfId="695" hidden="1" xr:uid="{00000000-0005-0000-0000-000074B20000}"/>
    <cellStyle name="Currency [0] 3" xfId="2449" hidden="1" xr:uid="{00000000-0005-0000-0000-000075B20000}"/>
    <cellStyle name="Currency [0] 3" xfId="1802" hidden="1" xr:uid="{00000000-0005-0000-0000-000076B20000}"/>
    <cellStyle name="Currency [0] 3" xfId="3928" hidden="1" xr:uid="{00000000-0005-0000-0000-000077B20000}"/>
    <cellStyle name="Currency [0] 3" xfId="1685" hidden="1" xr:uid="{00000000-0005-0000-0000-000078B20000}"/>
    <cellStyle name="Currency [0] 3" xfId="5331" hidden="1" xr:uid="{00000000-0005-0000-0000-000079B20000}"/>
    <cellStyle name="Currency [0] 3" xfId="6381" hidden="1" xr:uid="{00000000-0005-0000-0000-00007AB20000}"/>
    <cellStyle name="Currency [0] 3" xfId="7168" hidden="1" xr:uid="{00000000-0005-0000-0000-00007BB20000}"/>
    <cellStyle name="Currency [0] 3" xfId="8141" hidden="1" xr:uid="{00000000-0005-0000-0000-00007CB20000}"/>
    <cellStyle name="Currency [0] 3" xfId="8823" hidden="1" xr:uid="{00000000-0005-0000-0000-00007DB20000}"/>
    <cellStyle name="Currency [0] 3" xfId="8547" hidden="1" xr:uid="{00000000-0005-0000-0000-00007EB20000}"/>
    <cellStyle name="Currency [0] 3" xfId="9406" hidden="1" xr:uid="{00000000-0005-0000-0000-00007FB20000}"/>
    <cellStyle name="Currency [0] 3" xfId="8452" hidden="1" xr:uid="{00000000-0005-0000-0000-000080B20000}"/>
    <cellStyle name="Currency [0] 3" xfId="9911" hidden="1" xr:uid="{00000000-0005-0000-0000-000081B20000}"/>
    <cellStyle name="Currency [0] 3" xfId="10248" hidden="1" xr:uid="{00000000-0005-0000-0000-000082B20000}"/>
    <cellStyle name="Currency [0] 3" xfId="10504" hidden="1" xr:uid="{00000000-0005-0000-0000-000083B20000}"/>
    <cellStyle name="Currency [0] 3" xfId="10933" hidden="1" xr:uid="{00000000-0005-0000-0000-000084B20000}"/>
    <cellStyle name="Currency [0] 3" xfId="11615" hidden="1" xr:uid="{00000000-0005-0000-0000-000085B20000}"/>
    <cellStyle name="Currency [0] 3" xfId="11339" hidden="1" xr:uid="{00000000-0005-0000-0000-000086B20000}"/>
    <cellStyle name="Currency [0] 3" xfId="12198" hidden="1" xr:uid="{00000000-0005-0000-0000-000087B20000}"/>
    <cellStyle name="Currency [0] 3" xfId="11244" hidden="1" xr:uid="{00000000-0005-0000-0000-000088B20000}"/>
    <cellStyle name="Currency [0] 3" xfId="12703" hidden="1" xr:uid="{00000000-0005-0000-0000-000089B20000}"/>
    <cellStyle name="Currency [0] 3" xfId="13040" hidden="1" xr:uid="{00000000-0005-0000-0000-00008AB20000}"/>
    <cellStyle name="Currency [0] 3" xfId="13296" hidden="1" xr:uid="{00000000-0005-0000-0000-00008BB20000}"/>
    <cellStyle name="Currency [0] 3" xfId="7189" hidden="1" xr:uid="{00000000-0005-0000-0000-00008CB20000}"/>
    <cellStyle name="Currency [0] 3" xfId="5156" hidden="1" xr:uid="{00000000-0005-0000-0000-00008DB20000}"/>
    <cellStyle name="Currency [0] 3" xfId="5734" hidden="1" xr:uid="{00000000-0005-0000-0000-00008EB20000}"/>
    <cellStyle name="Currency [0] 3" xfId="3396" hidden="1" xr:uid="{00000000-0005-0000-0000-00008FB20000}"/>
    <cellStyle name="Currency [0] 3" xfId="5882" hidden="1" xr:uid="{00000000-0005-0000-0000-000090B20000}"/>
    <cellStyle name="Currency [0] 3" xfId="1783" hidden="1" xr:uid="{00000000-0005-0000-0000-000091B20000}"/>
    <cellStyle name="Currency [0] 3" xfId="739" hidden="1" xr:uid="{00000000-0005-0000-0000-000092B20000}"/>
    <cellStyle name="Currency [0] 3" xfId="13451" hidden="1" xr:uid="{00000000-0005-0000-0000-000093B20000}"/>
    <cellStyle name="Currency [0] 3" xfId="14296" hidden="1" xr:uid="{00000000-0005-0000-0000-000094B20000}"/>
    <cellStyle name="Currency [0] 3" xfId="14978" hidden="1" xr:uid="{00000000-0005-0000-0000-000095B20000}"/>
    <cellStyle name="Currency [0] 3" xfId="14702" hidden="1" xr:uid="{00000000-0005-0000-0000-000096B20000}"/>
    <cellStyle name="Currency [0] 3" xfId="15561" hidden="1" xr:uid="{00000000-0005-0000-0000-000097B20000}"/>
    <cellStyle name="Currency [0] 3" xfId="14607" hidden="1" xr:uid="{00000000-0005-0000-0000-000098B20000}"/>
    <cellStyle name="Currency [0] 3" xfId="16066" hidden="1" xr:uid="{00000000-0005-0000-0000-000099B20000}"/>
    <cellStyle name="Currency [0] 3" xfId="16403" hidden="1" xr:uid="{00000000-0005-0000-0000-00009AB20000}"/>
    <cellStyle name="Currency [0] 3" xfId="16659" hidden="1" xr:uid="{00000000-0005-0000-0000-00009BB20000}"/>
    <cellStyle name="Currency [0] 3" xfId="17088" hidden="1" xr:uid="{00000000-0005-0000-0000-00009CB20000}"/>
    <cellStyle name="Currency [0] 3" xfId="17770" hidden="1" xr:uid="{00000000-0005-0000-0000-00009DB20000}"/>
    <cellStyle name="Currency [0] 3" xfId="17494" hidden="1" xr:uid="{00000000-0005-0000-0000-00009EB20000}"/>
    <cellStyle name="Currency [0] 3" xfId="18353" hidden="1" xr:uid="{00000000-0005-0000-0000-00009FB20000}"/>
    <cellStyle name="Currency [0] 3" xfId="17399" hidden="1" xr:uid="{00000000-0005-0000-0000-0000A0B20000}"/>
    <cellStyle name="Currency [0] 3" xfId="18858" hidden="1" xr:uid="{00000000-0005-0000-0000-0000A1B20000}"/>
    <cellStyle name="Currency [0] 3" xfId="19195" hidden="1" xr:uid="{00000000-0005-0000-0000-0000A2B20000}"/>
    <cellStyle name="Currency [0] 3" xfId="19451" hidden="1" xr:uid="{00000000-0005-0000-0000-0000A3B20000}"/>
    <cellStyle name="Currency [0] 3" xfId="13452" hidden="1" xr:uid="{00000000-0005-0000-0000-0000A4B20000}"/>
    <cellStyle name="Currency [0] 3" xfId="5778" hidden="1" xr:uid="{00000000-0005-0000-0000-0000A5B20000}"/>
    <cellStyle name="Currency [0] 3" xfId="6515" hidden="1" xr:uid="{00000000-0005-0000-0000-0000A6B20000}"/>
    <cellStyle name="Currency [0] 3" xfId="3881" hidden="1" xr:uid="{00000000-0005-0000-0000-0000A7B20000}"/>
    <cellStyle name="Currency [0] 3" xfId="6743" hidden="1" xr:uid="{00000000-0005-0000-0000-0000A8B20000}"/>
    <cellStyle name="Currency [0] 3" xfId="2000" hidden="1" xr:uid="{00000000-0005-0000-0000-0000A9B20000}"/>
    <cellStyle name="Currency [0] 3" xfId="746" hidden="1" xr:uid="{00000000-0005-0000-0000-0000AAB20000}"/>
    <cellStyle name="Currency [0] 3" xfId="19589" hidden="1" xr:uid="{00000000-0005-0000-0000-0000ABB20000}"/>
    <cellStyle name="Currency [0] 3" xfId="20018" hidden="1" xr:uid="{00000000-0005-0000-0000-0000ACB20000}"/>
    <cellStyle name="Currency [0] 3" xfId="20700" hidden="1" xr:uid="{00000000-0005-0000-0000-0000ADB20000}"/>
    <cellStyle name="Currency [0] 3" xfId="20424" hidden="1" xr:uid="{00000000-0005-0000-0000-0000AEB20000}"/>
    <cellStyle name="Currency [0] 3" xfId="21283" hidden="1" xr:uid="{00000000-0005-0000-0000-0000AFB20000}"/>
    <cellStyle name="Currency [0] 3" xfId="20329" hidden="1" xr:uid="{00000000-0005-0000-0000-0000B0B20000}"/>
    <cellStyle name="Currency [0] 3" xfId="21788" hidden="1" xr:uid="{00000000-0005-0000-0000-0000B1B20000}"/>
    <cellStyle name="Currency [0] 3" xfId="22125" hidden="1" xr:uid="{00000000-0005-0000-0000-0000B2B20000}"/>
    <cellStyle name="Currency [0] 3" xfId="22381" hidden="1" xr:uid="{00000000-0005-0000-0000-0000B3B20000}"/>
    <cellStyle name="Currency [0] 3" xfId="22810" hidden="1" xr:uid="{00000000-0005-0000-0000-0000B4B20000}"/>
    <cellStyle name="Currency [0] 3" xfId="23492" hidden="1" xr:uid="{00000000-0005-0000-0000-0000B5B20000}"/>
    <cellStyle name="Currency [0] 3" xfId="23216" hidden="1" xr:uid="{00000000-0005-0000-0000-0000B6B20000}"/>
    <cellStyle name="Currency [0] 3" xfId="24075" hidden="1" xr:uid="{00000000-0005-0000-0000-0000B7B20000}"/>
    <cellStyle name="Currency [0] 3" xfId="23121" hidden="1" xr:uid="{00000000-0005-0000-0000-0000B8B20000}"/>
    <cellStyle name="Currency [0] 3" xfId="24580" hidden="1" xr:uid="{00000000-0005-0000-0000-0000B9B20000}"/>
    <cellStyle name="Currency [0] 3" xfId="24917" hidden="1" xr:uid="{00000000-0005-0000-0000-0000BAB20000}"/>
    <cellStyle name="Currency [0] 3" xfId="25173" hidden="1" xr:uid="{00000000-0005-0000-0000-0000BBB20000}"/>
    <cellStyle name="Currency [0] 3" xfId="25823" hidden="1" xr:uid="{00000000-0005-0000-0000-0000BCB20000}"/>
    <cellStyle name="Currency [0] 3" xfId="27577" hidden="1" xr:uid="{00000000-0005-0000-0000-0000BDB20000}"/>
    <cellStyle name="Currency [0] 3" xfId="26930" hidden="1" xr:uid="{00000000-0005-0000-0000-0000BEB20000}"/>
    <cellStyle name="Currency [0] 3" xfId="29056" hidden="1" xr:uid="{00000000-0005-0000-0000-0000BFB20000}"/>
    <cellStyle name="Currency [0] 3" xfId="26813" hidden="1" xr:uid="{00000000-0005-0000-0000-0000C0B20000}"/>
    <cellStyle name="Currency [0] 3" xfId="30459" hidden="1" xr:uid="{00000000-0005-0000-0000-0000C1B20000}"/>
    <cellStyle name="Currency [0] 3" xfId="31509" hidden="1" xr:uid="{00000000-0005-0000-0000-0000C2B20000}"/>
    <cellStyle name="Currency [0] 3" xfId="32296" hidden="1" xr:uid="{00000000-0005-0000-0000-0000C3B20000}"/>
    <cellStyle name="Currency [0] 3" xfId="33269" hidden="1" xr:uid="{00000000-0005-0000-0000-0000C4B20000}"/>
    <cellStyle name="Currency [0] 3" xfId="33951" hidden="1" xr:uid="{00000000-0005-0000-0000-0000C5B20000}"/>
    <cellStyle name="Currency [0] 3" xfId="33675" hidden="1" xr:uid="{00000000-0005-0000-0000-0000C6B20000}"/>
    <cellStyle name="Currency [0] 3" xfId="34534" hidden="1" xr:uid="{00000000-0005-0000-0000-0000C7B20000}"/>
    <cellStyle name="Currency [0] 3" xfId="33580" hidden="1" xr:uid="{00000000-0005-0000-0000-0000C8B20000}"/>
    <cellStyle name="Currency [0] 3" xfId="35039" hidden="1" xr:uid="{00000000-0005-0000-0000-0000C9B20000}"/>
    <cellStyle name="Currency [0] 3" xfId="35376" hidden="1" xr:uid="{00000000-0005-0000-0000-0000CAB20000}"/>
    <cellStyle name="Currency [0] 3" xfId="35632" hidden="1" xr:uid="{00000000-0005-0000-0000-0000CBB20000}"/>
    <cellStyle name="Currency [0] 3" xfId="36061" hidden="1" xr:uid="{00000000-0005-0000-0000-0000CCB20000}"/>
    <cellStyle name="Currency [0] 3" xfId="36743" hidden="1" xr:uid="{00000000-0005-0000-0000-0000CDB20000}"/>
    <cellStyle name="Currency [0] 3" xfId="36467" hidden="1" xr:uid="{00000000-0005-0000-0000-0000CEB20000}"/>
    <cellStyle name="Currency [0] 3" xfId="37326" hidden="1" xr:uid="{00000000-0005-0000-0000-0000CFB20000}"/>
    <cellStyle name="Currency [0] 3" xfId="36372" hidden="1" xr:uid="{00000000-0005-0000-0000-0000D0B20000}"/>
    <cellStyle name="Currency [0] 3" xfId="37831" hidden="1" xr:uid="{00000000-0005-0000-0000-0000D1B20000}"/>
    <cellStyle name="Currency [0] 3" xfId="38168" hidden="1" xr:uid="{00000000-0005-0000-0000-0000D2B20000}"/>
    <cellStyle name="Currency [0] 3" xfId="38424" hidden="1" xr:uid="{00000000-0005-0000-0000-0000D3B20000}"/>
    <cellStyle name="Currency [0] 3" xfId="32317" hidden="1" xr:uid="{00000000-0005-0000-0000-0000D4B20000}"/>
    <cellStyle name="Currency [0] 3" xfId="30284" hidden="1" xr:uid="{00000000-0005-0000-0000-0000D5B20000}"/>
    <cellStyle name="Currency [0] 3" xfId="30862" hidden="1" xr:uid="{00000000-0005-0000-0000-0000D6B20000}"/>
    <cellStyle name="Currency [0] 3" xfId="28524" hidden="1" xr:uid="{00000000-0005-0000-0000-0000D7B20000}"/>
    <cellStyle name="Currency [0] 3" xfId="31010" hidden="1" xr:uid="{00000000-0005-0000-0000-0000D8B20000}"/>
    <cellStyle name="Currency [0] 3" xfId="26911" hidden="1" xr:uid="{00000000-0005-0000-0000-0000D9B20000}"/>
    <cellStyle name="Currency [0] 3" xfId="25867" hidden="1" xr:uid="{00000000-0005-0000-0000-0000DAB20000}"/>
    <cellStyle name="Currency [0] 3" xfId="38579" hidden="1" xr:uid="{00000000-0005-0000-0000-0000DBB20000}"/>
    <cellStyle name="Currency [0] 3" xfId="39424" hidden="1" xr:uid="{00000000-0005-0000-0000-0000DCB20000}"/>
    <cellStyle name="Currency [0] 3" xfId="40106" hidden="1" xr:uid="{00000000-0005-0000-0000-0000DDB20000}"/>
    <cellStyle name="Currency [0] 3" xfId="39830" hidden="1" xr:uid="{00000000-0005-0000-0000-0000DEB20000}"/>
    <cellStyle name="Currency [0] 3" xfId="40689" hidden="1" xr:uid="{00000000-0005-0000-0000-0000DFB20000}"/>
    <cellStyle name="Currency [0] 3" xfId="39735" hidden="1" xr:uid="{00000000-0005-0000-0000-0000E0B20000}"/>
    <cellStyle name="Currency [0] 3" xfId="41194" hidden="1" xr:uid="{00000000-0005-0000-0000-0000E1B20000}"/>
    <cellStyle name="Currency [0] 3" xfId="41531" hidden="1" xr:uid="{00000000-0005-0000-0000-0000E2B20000}"/>
    <cellStyle name="Currency [0] 3" xfId="41787" hidden="1" xr:uid="{00000000-0005-0000-0000-0000E3B20000}"/>
    <cellStyle name="Currency [0] 3" xfId="42216" hidden="1" xr:uid="{00000000-0005-0000-0000-0000E4B20000}"/>
    <cellStyle name="Currency [0] 3" xfId="42898" hidden="1" xr:uid="{00000000-0005-0000-0000-0000E5B20000}"/>
    <cellStyle name="Currency [0] 3" xfId="42622" hidden="1" xr:uid="{00000000-0005-0000-0000-0000E6B20000}"/>
    <cellStyle name="Currency [0] 3" xfId="43481" hidden="1" xr:uid="{00000000-0005-0000-0000-0000E7B20000}"/>
    <cellStyle name="Currency [0] 3" xfId="42527" hidden="1" xr:uid="{00000000-0005-0000-0000-0000E8B20000}"/>
    <cellStyle name="Currency [0] 3" xfId="43986" hidden="1" xr:uid="{00000000-0005-0000-0000-0000E9B20000}"/>
    <cellStyle name="Currency [0] 3" xfId="44323" hidden="1" xr:uid="{00000000-0005-0000-0000-0000EAB20000}"/>
    <cellStyle name="Currency [0] 3" xfId="44579" hidden="1" xr:uid="{00000000-0005-0000-0000-0000EBB20000}"/>
    <cellStyle name="Currency [0] 3" xfId="38580" hidden="1" xr:uid="{00000000-0005-0000-0000-0000ECB20000}"/>
    <cellStyle name="Currency [0] 3" xfId="30906" hidden="1" xr:uid="{00000000-0005-0000-0000-0000EDB20000}"/>
    <cellStyle name="Currency [0] 3" xfId="31643" hidden="1" xr:uid="{00000000-0005-0000-0000-0000EEB20000}"/>
    <cellStyle name="Currency [0] 3" xfId="29009" hidden="1" xr:uid="{00000000-0005-0000-0000-0000EFB20000}"/>
    <cellStyle name="Currency [0] 3" xfId="31871" hidden="1" xr:uid="{00000000-0005-0000-0000-0000F0B20000}"/>
    <cellStyle name="Currency [0] 3" xfId="27128" hidden="1" xr:uid="{00000000-0005-0000-0000-0000F1B20000}"/>
    <cellStyle name="Currency [0] 3" xfId="25874" hidden="1" xr:uid="{00000000-0005-0000-0000-0000F2B20000}"/>
    <cellStyle name="Currency [0] 3" xfId="44717" hidden="1" xr:uid="{00000000-0005-0000-0000-0000F3B20000}"/>
    <cellStyle name="Currency [0] 3" xfId="45146" hidden="1" xr:uid="{00000000-0005-0000-0000-0000F4B20000}"/>
    <cellStyle name="Currency [0] 3" xfId="45828" hidden="1" xr:uid="{00000000-0005-0000-0000-0000F5B20000}"/>
    <cellStyle name="Currency [0] 3" xfId="45552" hidden="1" xr:uid="{00000000-0005-0000-0000-0000F6B20000}"/>
    <cellStyle name="Currency [0] 3" xfId="46411" hidden="1" xr:uid="{00000000-0005-0000-0000-0000F7B20000}"/>
    <cellStyle name="Currency [0] 3" xfId="45457" hidden="1" xr:uid="{00000000-0005-0000-0000-0000F8B20000}"/>
    <cellStyle name="Currency [0] 3" xfId="46916" hidden="1" xr:uid="{00000000-0005-0000-0000-0000F9B20000}"/>
    <cellStyle name="Currency [0] 3" xfId="47253" hidden="1" xr:uid="{00000000-0005-0000-0000-0000FAB20000}"/>
    <cellStyle name="Currency [0] 3" xfId="47509" hidden="1" xr:uid="{00000000-0005-0000-0000-0000FBB20000}"/>
    <cellStyle name="Currency [0] 3" xfId="47938" hidden="1" xr:uid="{00000000-0005-0000-0000-0000FCB20000}"/>
    <cellStyle name="Currency [0] 3" xfId="48620" hidden="1" xr:uid="{00000000-0005-0000-0000-0000FDB20000}"/>
    <cellStyle name="Currency [0] 3" xfId="48344" hidden="1" xr:uid="{00000000-0005-0000-0000-0000FEB20000}"/>
    <cellStyle name="Currency [0] 3" xfId="49203" hidden="1" xr:uid="{00000000-0005-0000-0000-0000FFB20000}"/>
    <cellStyle name="Currency [0] 3" xfId="48249" hidden="1" xr:uid="{00000000-0005-0000-0000-000000B30000}"/>
    <cellStyle name="Currency [0] 3" xfId="49708" hidden="1" xr:uid="{00000000-0005-0000-0000-000001B30000}"/>
    <cellStyle name="Currency [0] 3" xfId="50045" hidden="1" xr:uid="{00000000-0005-0000-0000-000002B30000}"/>
    <cellStyle name="Currency [0] 3" xfId="50301" hidden="1" xr:uid="{00000000-0005-0000-0000-000003B30000}"/>
    <cellStyle name="Currency [0] 4" xfId="703" hidden="1" xr:uid="{00000000-0005-0000-0000-000004B30000}"/>
    <cellStyle name="Currency [0] 4" xfId="2563" hidden="1" xr:uid="{00000000-0005-0000-0000-000005B30000}"/>
    <cellStyle name="Currency [0] 4" xfId="3019" hidden="1" xr:uid="{00000000-0005-0000-0000-000006B30000}"/>
    <cellStyle name="Currency [0] 4" xfId="4041" hidden="1" xr:uid="{00000000-0005-0000-0000-000007B30000}"/>
    <cellStyle name="Currency [0] 4" xfId="4631" hidden="1" xr:uid="{00000000-0005-0000-0000-000008B30000}"/>
    <cellStyle name="Currency [0] 4" xfId="5388" hidden="1" xr:uid="{00000000-0005-0000-0000-000009B30000}"/>
    <cellStyle name="Currency [0] 4" xfId="6472" hidden="1" xr:uid="{00000000-0005-0000-0000-00000AB30000}"/>
    <cellStyle name="Currency [0] 4" xfId="7191" hidden="1" xr:uid="{00000000-0005-0000-0000-00000BB30000}"/>
    <cellStyle name="Currency [0] 4" xfId="8143" hidden="1" xr:uid="{00000000-0005-0000-0000-00000CB30000}"/>
    <cellStyle name="Currency [0] 4" xfId="8861" hidden="1" xr:uid="{00000000-0005-0000-0000-00000DB30000}"/>
    <cellStyle name="Currency [0] 4" xfId="9025" hidden="1" xr:uid="{00000000-0005-0000-0000-00000EB30000}"/>
    <cellStyle name="Currency [0] 4" xfId="9432" hidden="1" xr:uid="{00000000-0005-0000-0000-00000FB30000}"/>
    <cellStyle name="Currency [0] 4" xfId="9574" hidden="1" xr:uid="{00000000-0005-0000-0000-000010B30000}"/>
    <cellStyle name="Currency [0] 4" xfId="9916" hidden="1" xr:uid="{00000000-0005-0000-0000-000011B30000}"/>
    <cellStyle name="Currency [0] 4" xfId="10253" hidden="1" xr:uid="{00000000-0005-0000-0000-000012B30000}"/>
    <cellStyle name="Currency [0] 4" xfId="10506" hidden="1" xr:uid="{00000000-0005-0000-0000-000013B30000}"/>
    <cellStyle name="Currency [0] 4" xfId="10935" hidden="1" xr:uid="{00000000-0005-0000-0000-000014B30000}"/>
    <cellStyle name="Currency [0] 4" xfId="11653" hidden="1" xr:uid="{00000000-0005-0000-0000-000015B30000}"/>
    <cellStyle name="Currency [0] 4" xfId="11817" hidden="1" xr:uid="{00000000-0005-0000-0000-000016B30000}"/>
    <cellStyle name="Currency [0] 4" xfId="12224" hidden="1" xr:uid="{00000000-0005-0000-0000-000017B30000}"/>
    <cellStyle name="Currency [0] 4" xfId="12366" hidden="1" xr:uid="{00000000-0005-0000-0000-000018B30000}"/>
    <cellStyle name="Currency [0] 4" xfId="12708" hidden="1" xr:uid="{00000000-0005-0000-0000-000019B30000}"/>
    <cellStyle name="Currency [0] 4" xfId="13045" hidden="1" xr:uid="{00000000-0005-0000-0000-00001AB30000}"/>
    <cellStyle name="Currency [0] 4" xfId="13298" hidden="1" xr:uid="{00000000-0005-0000-0000-00001BB30000}"/>
    <cellStyle name="Currency [0] 4" xfId="7164" hidden="1" xr:uid="{00000000-0005-0000-0000-00001CB30000}"/>
    <cellStyle name="Currency [0] 4" xfId="4941" hidden="1" xr:uid="{00000000-0005-0000-0000-00001DB30000}"/>
    <cellStyle name="Currency [0] 4" xfId="4448" hidden="1" xr:uid="{00000000-0005-0000-0000-00001EB30000}"/>
    <cellStyle name="Currency [0] 4" xfId="3346" hidden="1" xr:uid="{00000000-0005-0000-0000-00001FB30000}"/>
    <cellStyle name="Currency [0] 4" xfId="2898" hidden="1" xr:uid="{00000000-0005-0000-0000-000020B30000}"/>
    <cellStyle name="Currency [0] 4" xfId="1729" hidden="1" xr:uid="{00000000-0005-0000-0000-000021B30000}"/>
    <cellStyle name="Currency [0] 4" xfId="724" hidden="1" xr:uid="{00000000-0005-0000-0000-000022B30000}"/>
    <cellStyle name="Currency [0] 4" xfId="13454" hidden="1" xr:uid="{00000000-0005-0000-0000-000023B30000}"/>
    <cellStyle name="Currency [0] 4" xfId="14298" hidden="1" xr:uid="{00000000-0005-0000-0000-000024B30000}"/>
    <cellStyle name="Currency [0] 4" xfId="15016" hidden="1" xr:uid="{00000000-0005-0000-0000-000025B30000}"/>
    <cellStyle name="Currency [0] 4" xfId="15180" hidden="1" xr:uid="{00000000-0005-0000-0000-000026B30000}"/>
    <cellStyle name="Currency [0] 4" xfId="15587" hidden="1" xr:uid="{00000000-0005-0000-0000-000027B30000}"/>
    <cellStyle name="Currency [0] 4" xfId="15729" hidden="1" xr:uid="{00000000-0005-0000-0000-000028B30000}"/>
    <cellStyle name="Currency [0] 4" xfId="16071" hidden="1" xr:uid="{00000000-0005-0000-0000-000029B30000}"/>
    <cellStyle name="Currency [0] 4" xfId="16408" hidden="1" xr:uid="{00000000-0005-0000-0000-00002AB30000}"/>
    <cellStyle name="Currency [0] 4" xfId="16661" hidden="1" xr:uid="{00000000-0005-0000-0000-00002BB30000}"/>
    <cellStyle name="Currency [0] 4" xfId="17090" hidden="1" xr:uid="{00000000-0005-0000-0000-00002CB30000}"/>
    <cellStyle name="Currency [0] 4" xfId="17808" hidden="1" xr:uid="{00000000-0005-0000-0000-00002DB30000}"/>
    <cellStyle name="Currency [0] 4" xfId="17972" hidden="1" xr:uid="{00000000-0005-0000-0000-00002EB30000}"/>
    <cellStyle name="Currency [0] 4" xfId="18379" hidden="1" xr:uid="{00000000-0005-0000-0000-00002FB30000}"/>
    <cellStyle name="Currency [0] 4" xfId="18521" hidden="1" xr:uid="{00000000-0005-0000-0000-000030B30000}"/>
    <cellStyle name="Currency [0] 4" xfId="18863" hidden="1" xr:uid="{00000000-0005-0000-0000-000031B30000}"/>
    <cellStyle name="Currency [0] 4" xfId="19200" hidden="1" xr:uid="{00000000-0005-0000-0000-000032B30000}"/>
    <cellStyle name="Currency [0] 4" xfId="19453" hidden="1" xr:uid="{00000000-0005-0000-0000-000033B30000}"/>
    <cellStyle name="Currency [0] 4" xfId="13449" hidden="1" xr:uid="{00000000-0005-0000-0000-000034B30000}"/>
    <cellStyle name="Currency [0] 4" xfId="5534" hidden="1" xr:uid="{00000000-0005-0000-0000-000035B30000}"/>
    <cellStyle name="Currency [0] 4" xfId="4765" hidden="1" xr:uid="{00000000-0005-0000-0000-000036B30000}"/>
    <cellStyle name="Currency [0] 4" xfId="3567" hidden="1" xr:uid="{00000000-0005-0000-0000-000037B30000}"/>
    <cellStyle name="Currency [0] 4" xfId="2947" hidden="1" xr:uid="{00000000-0005-0000-0000-000038B30000}"/>
    <cellStyle name="Currency [0] 4" xfId="1842" hidden="1" xr:uid="{00000000-0005-0000-0000-000039B30000}"/>
    <cellStyle name="Currency [0] 4" xfId="731" hidden="1" xr:uid="{00000000-0005-0000-0000-00003AB30000}"/>
    <cellStyle name="Currency [0] 4" xfId="19591" hidden="1" xr:uid="{00000000-0005-0000-0000-00003BB30000}"/>
    <cellStyle name="Currency [0] 4" xfId="20020" hidden="1" xr:uid="{00000000-0005-0000-0000-00003CB30000}"/>
    <cellStyle name="Currency [0] 4" xfId="20738" hidden="1" xr:uid="{00000000-0005-0000-0000-00003DB30000}"/>
    <cellStyle name="Currency [0] 4" xfId="20902" hidden="1" xr:uid="{00000000-0005-0000-0000-00003EB30000}"/>
    <cellStyle name="Currency [0] 4" xfId="21309" hidden="1" xr:uid="{00000000-0005-0000-0000-00003FB30000}"/>
    <cellStyle name="Currency [0] 4" xfId="21451" hidden="1" xr:uid="{00000000-0005-0000-0000-000040B30000}"/>
    <cellStyle name="Currency [0] 4" xfId="21793" hidden="1" xr:uid="{00000000-0005-0000-0000-000041B30000}"/>
    <cellStyle name="Currency [0] 4" xfId="22130" hidden="1" xr:uid="{00000000-0005-0000-0000-000042B30000}"/>
    <cellStyle name="Currency [0] 4" xfId="22383" hidden="1" xr:uid="{00000000-0005-0000-0000-000043B30000}"/>
    <cellStyle name="Currency [0] 4" xfId="22812" hidden="1" xr:uid="{00000000-0005-0000-0000-000044B30000}"/>
    <cellStyle name="Currency [0] 4" xfId="23530" hidden="1" xr:uid="{00000000-0005-0000-0000-000045B30000}"/>
    <cellStyle name="Currency [0] 4" xfId="23694" hidden="1" xr:uid="{00000000-0005-0000-0000-000046B30000}"/>
    <cellStyle name="Currency [0] 4" xfId="24101" hidden="1" xr:uid="{00000000-0005-0000-0000-000047B30000}"/>
    <cellStyle name="Currency [0] 4" xfId="24243" hidden="1" xr:uid="{00000000-0005-0000-0000-000048B30000}"/>
    <cellStyle name="Currency [0] 4" xfId="24585" hidden="1" xr:uid="{00000000-0005-0000-0000-000049B30000}"/>
    <cellStyle name="Currency [0] 4" xfId="24922" hidden="1" xr:uid="{00000000-0005-0000-0000-00004AB30000}"/>
    <cellStyle name="Currency [0] 4" xfId="25175" hidden="1" xr:uid="{00000000-0005-0000-0000-00004BB30000}"/>
    <cellStyle name="Currency [0] 4" xfId="25831" hidden="1" xr:uid="{00000000-0005-0000-0000-00004CB30000}"/>
    <cellStyle name="Currency [0] 4" xfId="27691" hidden="1" xr:uid="{00000000-0005-0000-0000-00004DB30000}"/>
    <cellStyle name="Currency [0] 4" xfId="28147" hidden="1" xr:uid="{00000000-0005-0000-0000-00004EB30000}"/>
    <cellStyle name="Currency [0] 4" xfId="29169" hidden="1" xr:uid="{00000000-0005-0000-0000-00004FB30000}"/>
    <cellStyle name="Currency [0] 4" xfId="29759" hidden="1" xr:uid="{00000000-0005-0000-0000-000050B30000}"/>
    <cellStyle name="Currency [0] 4" xfId="30516" hidden="1" xr:uid="{00000000-0005-0000-0000-000051B30000}"/>
    <cellStyle name="Currency [0] 4" xfId="31600" hidden="1" xr:uid="{00000000-0005-0000-0000-000052B30000}"/>
    <cellStyle name="Currency [0] 4" xfId="32319" hidden="1" xr:uid="{00000000-0005-0000-0000-000053B30000}"/>
    <cellStyle name="Currency [0] 4" xfId="33271" hidden="1" xr:uid="{00000000-0005-0000-0000-000054B30000}"/>
    <cellStyle name="Currency [0] 4" xfId="33989" hidden="1" xr:uid="{00000000-0005-0000-0000-000055B30000}"/>
    <cellStyle name="Currency [0] 4" xfId="34153" hidden="1" xr:uid="{00000000-0005-0000-0000-000056B30000}"/>
    <cellStyle name="Currency [0] 4" xfId="34560" hidden="1" xr:uid="{00000000-0005-0000-0000-000057B30000}"/>
    <cellStyle name="Currency [0] 4" xfId="34702" hidden="1" xr:uid="{00000000-0005-0000-0000-000058B30000}"/>
    <cellStyle name="Currency [0] 4" xfId="35044" hidden="1" xr:uid="{00000000-0005-0000-0000-000059B30000}"/>
    <cellStyle name="Currency [0] 4" xfId="35381" hidden="1" xr:uid="{00000000-0005-0000-0000-00005AB30000}"/>
    <cellStyle name="Currency [0] 4" xfId="35634" hidden="1" xr:uid="{00000000-0005-0000-0000-00005BB30000}"/>
    <cellStyle name="Currency [0] 4" xfId="36063" hidden="1" xr:uid="{00000000-0005-0000-0000-00005CB30000}"/>
    <cellStyle name="Currency [0] 4" xfId="36781" hidden="1" xr:uid="{00000000-0005-0000-0000-00005DB30000}"/>
    <cellStyle name="Currency [0] 4" xfId="36945" hidden="1" xr:uid="{00000000-0005-0000-0000-00005EB30000}"/>
    <cellStyle name="Currency [0] 4" xfId="37352" hidden="1" xr:uid="{00000000-0005-0000-0000-00005FB30000}"/>
    <cellStyle name="Currency [0] 4" xfId="37494" hidden="1" xr:uid="{00000000-0005-0000-0000-000060B30000}"/>
    <cellStyle name="Currency [0] 4" xfId="37836" hidden="1" xr:uid="{00000000-0005-0000-0000-000061B30000}"/>
    <cellStyle name="Currency [0] 4" xfId="38173" hidden="1" xr:uid="{00000000-0005-0000-0000-000062B30000}"/>
    <cellStyle name="Currency [0] 4" xfId="38426" hidden="1" xr:uid="{00000000-0005-0000-0000-000063B30000}"/>
    <cellStyle name="Currency [0] 4" xfId="32292" hidden="1" xr:uid="{00000000-0005-0000-0000-000064B30000}"/>
    <cellStyle name="Currency [0] 4" xfId="30069" hidden="1" xr:uid="{00000000-0005-0000-0000-000065B30000}"/>
    <cellStyle name="Currency [0] 4" xfId="29576" hidden="1" xr:uid="{00000000-0005-0000-0000-000066B30000}"/>
    <cellStyle name="Currency [0] 4" xfId="28474" hidden="1" xr:uid="{00000000-0005-0000-0000-000067B30000}"/>
    <cellStyle name="Currency [0] 4" xfId="28026" hidden="1" xr:uid="{00000000-0005-0000-0000-000068B30000}"/>
    <cellStyle name="Currency [0] 4" xfId="26857" hidden="1" xr:uid="{00000000-0005-0000-0000-000069B30000}"/>
    <cellStyle name="Currency [0] 4" xfId="25852" hidden="1" xr:uid="{00000000-0005-0000-0000-00006AB30000}"/>
    <cellStyle name="Currency [0] 4" xfId="38582" hidden="1" xr:uid="{00000000-0005-0000-0000-00006BB30000}"/>
    <cellStyle name="Currency [0] 4" xfId="39426" hidden="1" xr:uid="{00000000-0005-0000-0000-00006CB30000}"/>
    <cellStyle name="Currency [0] 4" xfId="40144" hidden="1" xr:uid="{00000000-0005-0000-0000-00006DB30000}"/>
    <cellStyle name="Currency [0] 4" xfId="40308" hidden="1" xr:uid="{00000000-0005-0000-0000-00006EB30000}"/>
    <cellStyle name="Currency [0] 4" xfId="40715" hidden="1" xr:uid="{00000000-0005-0000-0000-00006FB30000}"/>
    <cellStyle name="Currency [0] 4" xfId="40857" hidden="1" xr:uid="{00000000-0005-0000-0000-000070B30000}"/>
    <cellStyle name="Currency [0] 4" xfId="41199" hidden="1" xr:uid="{00000000-0005-0000-0000-000071B30000}"/>
    <cellStyle name="Currency [0] 4" xfId="41536" hidden="1" xr:uid="{00000000-0005-0000-0000-000072B30000}"/>
    <cellStyle name="Currency [0] 4" xfId="41789" hidden="1" xr:uid="{00000000-0005-0000-0000-000073B30000}"/>
    <cellStyle name="Currency [0] 4" xfId="42218" hidden="1" xr:uid="{00000000-0005-0000-0000-000074B30000}"/>
    <cellStyle name="Currency [0] 4" xfId="42936" hidden="1" xr:uid="{00000000-0005-0000-0000-000075B30000}"/>
    <cellStyle name="Currency [0] 4" xfId="43100" hidden="1" xr:uid="{00000000-0005-0000-0000-000076B30000}"/>
    <cellStyle name="Currency [0] 4" xfId="43507" hidden="1" xr:uid="{00000000-0005-0000-0000-000077B30000}"/>
    <cellStyle name="Currency [0] 4" xfId="43649" hidden="1" xr:uid="{00000000-0005-0000-0000-000078B30000}"/>
    <cellStyle name="Currency [0] 4" xfId="43991" hidden="1" xr:uid="{00000000-0005-0000-0000-000079B30000}"/>
    <cellStyle name="Currency [0] 4" xfId="44328" hidden="1" xr:uid="{00000000-0005-0000-0000-00007AB30000}"/>
    <cellStyle name="Currency [0] 4" xfId="44581" hidden="1" xr:uid="{00000000-0005-0000-0000-00007BB30000}"/>
    <cellStyle name="Currency [0] 4" xfId="38577" hidden="1" xr:uid="{00000000-0005-0000-0000-00007CB30000}"/>
    <cellStyle name="Currency [0] 4" xfId="30662" hidden="1" xr:uid="{00000000-0005-0000-0000-00007DB30000}"/>
    <cellStyle name="Currency [0] 4" xfId="29893" hidden="1" xr:uid="{00000000-0005-0000-0000-00007EB30000}"/>
    <cellStyle name="Currency [0] 4" xfId="28695" hidden="1" xr:uid="{00000000-0005-0000-0000-00007FB30000}"/>
    <cellStyle name="Currency [0] 4" xfId="28075" hidden="1" xr:uid="{00000000-0005-0000-0000-000080B30000}"/>
    <cellStyle name="Currency [0] 4" xfId="26970" hidden="1" xr:uid="{00000000-0005-0000-0000-000081B30000}"/>
    <cellStyle name="Currency [0] 4" xfId="25859" hidden="1" xr:uid="{00000000-0005-0000-0000-000082B30000}"/>
    <cellStyle name="Currency [0] 4" xfId="44719" hidden="1" xr:uid="{00000000-0005-0000-0000-000083B30000}"/>
    <cellStyle name="Currency [0] 4" xfId="45148" hidden="1" xr:uid="{00000000-0005-0000-0000-000084B30000}"/>
    <cellStyle name="Currency [0] 4" xfId="45866" hidden="1" xr:uid="{00000000-0005-0000-0000-000085B30000}"/>
    <cellStyle name="Currency [0] 4" xfId="46030" hidden="1" xr:uid="{00000000-0005-0000-0000-000086B30000}"/>
    <cellStyle name="Currency [0] 4" xfId="46437" hidden="1" xr:uid="{00000000-0005-0000-0000-000087B30000}"/>
    <cellStyle name="Currency [0] 4" xfId="46579" hidden="1" xr:uid="{00000000-0005-0000-0000-000088B30000}"/>
    <cellStyle name="Currency [0] 4" xfId="46921" hidden="1" xr:uid="{00000000-0005-0000-0000-000089B30000}"/>
    <cellStyle name="Currency [0] 4" xfId="47258" hidden="1" xr:uid="{00000000-0005-0000-0000-00008AB30000}"/>
    <cellStyle name="Currency [0] 4" xfId="47511" hidden="1" xr:uid="{00000000-0005-0000-0000-00008BB30000}"/>
    <cellStyle name="Currency [0] 4" xfId="47940" hidden="1" xr:uid="{00000000-0005-0000-0000-00008CB30000}"/>
    <cellStyle name="Currency [0] 4" xfId="48658" hidden="1" xr:uid="{00000000-0005-0000-0000-00008DB30000}"/>
    <cellStyle name="Currency [0] 4" xfId="48822" hidden="1" xr:uid="{00000000-0005-0000-0000-00008EB30000}"/>
    <cellStyle name="Currency [0] 4" xfId="49229" hidden="1" xr:uid="{00000000-0005-0000-0000-00008FB30000}"/>
    <cellStyle name="Currency [0] 4" xfId="49371" hidden="1" xr:uid="{00000000-0005-0000-0000-000090B30000}"/>
    <cellStyle name="Currency [0] 4" xfId="49713" hidden="1" xr:uid="{00000000-0005-0000-0000-000091B30000}"/>
    <cellStyle name="Currency [0] 4" xfId="50050" hidden="1" xr:uid="{00000000-0005-0000-0000-000092B30000}"/>
    <cellStyle name="Currency [0] 4" xfId="50303" hidden="1" xr:uid="{00000000-0005-0000-0000-000093B30000}"/>
    <cellStyle name="Currency [0] 5" xfId="706" hidden="1" xr:uid="{00000000-0005-0000-0000-000094B30000}"/>
    <cellStyle name="Currency [0] 5" xfId="2639" hidden="1" xr:uid="{00000000-0005-0000-0000-000095B30000}"/>
    <cellStyle name="Currency [0] 5" xfId="3022" hidden="1" xr:uid="{00000000-0005-0000-0000-000096B30000}"/>
    <cellStyle name="Currency [0] 5" xfId="4051" hidden="1" xr:uid="{00000000-0005-0000-0000-000097B30000}"/>
    <cellStyle name="Currency [0] 5" xfId="4634" hidden="1" xr:uid="{00000000-0005-0000-0000-000098B30000}"/>
    <cellStyle name="Currency [0] 5" xfId="5408" hidden="1" xr:uid="{00000000-0005-0000-0000-000099B30000}"/>
    <cellStyle name="Currency [0] 5" xfId="6485" hidden="1" xr:uid="{00000000-0005-0000-0000-00009AB30000}"/>
    <cellStyle name="Currency [0] 5" xfId="7216" hidden="1" xr:uid="{00000000-0005-0000-0000-00009BB30000}"/>
    <cellStyle name="Currency [0] 5" xfId="8144" hidden="1" xr:uid="{00000000-0005-0000-0000-00009CB30000}"/>
    <cellStyle name="Currency [0] 5" xfId="8862" hidden="1" xr:uid="{00000000-0005-0000-0000-00009DB30000}"/>
    <cellStyle name="Currency [0] 5" xfId="9027" hidden="1" xr:uid="{00000000-0005-0000-0000-00009EB30000}"/>
    <cellStyle name="Currency [0] 5" xfId="9433" hidden="1" xr:uid="{00000000-0005-0000-0000-00009FB30000}"/>
    <cellStyle name="Currency [0] 5" xfId="9575" hidden="1" xr:uid="{00000000-0005-0000-0000-0000A0B30000}"/>
    <cellStyle name="Currency [0] 5" xfId="9917" hidden="1" xr:uid="{00000000-0005-0000-0000-0000A1B30000}"/>
    <cellStyle name="Currency [0] 5" xfId="10254" hidden="1" xr:uid="{00000000-0005-0000-0000-0000A2B30000}"/>
    <cellStyle name="Currency [0] 5" xfId="10507" hidden="1" xr:uid="{00000000-0005-0000-0000-0000A3B30000}"/>
    <cellStyle name="Currency [0] 5" xfId="10936" hidden="1" xr:uid="{00000000-0005-0000-0000-0000A4B30000}"/>
    <cellStyle name="Currency [0] 5" xfId="11654" hidden="1" xr:uid="{00000000-0005-0000-0000-0000A5B30000}"/>
    <cellStyle name="Currency [0] 5" xfId="11819" hidden="1" xr:uid="{00000000-0005-0000-0000-0000A6B30000}"/>
    <cellStyle name="Currency [0] 5" xfId="12225" hidden="1" xr:uid="{00000000-0005-0000-0000-0000A7B30000}"/>
    <cellStyle name="Currency [0] 5" xfId="12367" hidden="1" xr:uid="{00000000-0005-0000-0000-0000A8B30000}"/>
    <cellStyle name="Currency [0] 5" xfId="12709" hidden="1" xr:uid="{00000000-0005-0000-0000-0000A9B30000}"/>
    <cellStyle name="Currency [0] 5" xfId="13046" hidden="1" xr:uid="{00000000-0005-0000-0000-0000AAB30000}"/>
    <cellStyle name="Currency [0] 5" xfId="13299" hidden="1" xr:uid="{00000000-0005-0000-0000-0000ABB30000}"/>
    <cellStyle name="Currency [0] 5" xfId="7160" hidden="1" xr:uid="{00000000-0005-0000-0000-0000ACB30000}"/>
    <cellStyle name="Currency [0] 5" xfId="4939" hidden="1" xr:uid="{00000000-0005-0000-0000-0000ADB30000}"/>
    <cellStyle name="Currency [0] 5" xfId="4446" hidden="1" xr:uid="{00000000-0005-0000-0000-0000AEB30000}"/>
    <cellStyle name="Currency [0] 5" xfId="3273" hidden="1" xr:uid="{00000000-0005-0000-0000-0000AFB30000}"/>
    <cellStyle name="Currency [0] 5" xfId="2896" hidden="1" xr:uid="{00000000-0005-0000-0000-0000B0B30000}"/>
    <cellStyle name="Currency [0] 5" xfId="1714" hidden="1" xr:uid="{00000000-0005-0000-0000-0000B1B30000}"/>
    <cellStyle name="Currency [0] 5" xfId="720" hidden="1" xr:uid="{00000000-0005-0000-0000-0000B2B30000}"/>
    <cellStyle name="Currency [0] 5" xfId="13479" hidden="1" xr:uid="{00000000-0005-0000-0000-0000B3B30000}"/>
    <cellStyle name="Currency [0] 5" xfId="14299" hidden="1" xr:uid="{00000000-0005-0000-0000-0000B4B30000}"/>
    <cellStyle name="Currency [0] 5" xfId="15017" hidden="1" xr:uid="{00000000-0005-0000-0000-0000B5B30000}"/>
    <cellStyle name="Currency [0] 5" xfId="15182" hidden="1" xr:uid="{00000000-0005-0000-0000-0000B6B30000}"/>
    <cellStyle name="Currency [0] 5" xfId="15588" hidden="1" xr:uid="{00000000-0005-0000-0000-0000B7B30000}"/>
    <cellStyle name="Currency [0] 5" xfId="15730" hidden="1" xr:uid="{00000000-0005-0000-0000-0000B8B30000}"/>
    <cellStyle name="Currency [0] 5" xfId="16072" hidden="1" xr:uid="{00000000-0005-0000-0000-0000B9B30000}"/>
    <cellStyle name="Currency [0] 5" xfId="16409" hidden="1" xr:uid="{00000000-0005-0000-0000-0000BAB30000}"/>
    <cellStyle name="Currency [0] 5" xfId="16662" hidden="1" xr:uid="{00000000-0005-0000-0000-0000BBB30000}"/>
    <cellStyle name="Currency [0] 5" xfId="17091" hidden="1" xr:uid="{00000000-0005-0000-0000-0000BCB30000}"/>
    <cellStyle name="Currency [0] 5" xfId="17809" hidden="1" xr:uid="{00000000-0005-0000-0000-0000BDB30000}"/>
    <cellStyle name="Currency [0] 5" xfId="17974" hidden="1" xr:uid="{00000000-0005-0000-0000-0000BEB30000}"/>
    <cellStyle name="Currency [0] 5" xfId="18380" hidden="1" xr:uid="{00000000-0005-0000-0000-0000BFB30000}"/>
    <cellStyle name="Currency [0] 5" xfId="18522" hidden="1" xr:uid="{00000000-0005-0000-0000-0000C0B30000}"/>
    <cellStyle name="Currency [0] 5" xfId="18864" hidden="1" xr:uid="{00000000-0005-0000-0000-0000C1B30000}"/>
    <cellStyle name="Currency [0] 5" xfId="19201" hidden="1" xr:uid="{00000000-0005-0000-0000-0000C2B30000}"/>
    <cellStyle name="Currency [0] 5" xfId="19454" hidden="1" xr:uid="{00000000-0005-0000-0000-0000C3B30000}"/>
    <cellStyle name="Currency [0] 5" xfId="13447" hidden="1" xr:uid="{00000000-0005-0000-0000-0000C4B30000}"/>
    <cellStyle name="Currency [0] 5" xfId="5507" hidden="1" xr:uid="{00000000-0005-0000-0000-0000C5B30000}"/>
    <cellStyle name="Currency [0] 5" xfId="4665" hidden="1" xr:uid="{00000000-0005-0000-0000-0000C6B30000}"/>
    <cellStyle name="Currency [0] 5" xfId="3499" hidden="1" xr:uid="{00000000-0005-0000-0000-0000C7B30000}"/>
    <cellStyle name="Currency [0] 5" xfId="2946" hidden="1" xr:uid="{00000000-0005-0000-0000-0000C8B30000}"/>
    <cellStyle name="Currency [0] 5" xfId="1809" hidden="1" xr:uid="{00000000-0005-0000-0000-0000C9B30000}"/>
    <cellStyle name="Currency [0] 5" xfId="728" hidden="1" xr:uid="{00000000-0005-0000-0000-0000CAB30000}"/>
    <cellStyle name="Currency [0] 5" xfId="19592" hidden="1" xr:uid="{00000000-0005-0000-0000-0000CBB30000}"/>
    <cellStyle name="Currency [0] 5" xfId="20021" hidden="1" xr:uid="{00000000-0005-0000-0000-0000CCB30000}"/>
    <cellStyle name="Currency [0] 5" xfId="20739" hidden="1" xr:uid="{00000000-0005-0000-0000-0000CDB30000}"/>
    <cellStyle name="Currency [0] 5" xfId="20904" hidden="1" xr:uid="{00000000-0005-0000-0000-0000CEB30000}"/>
    <cellStyle name="Currency [0] 5" xfId="21310" hidden="1" xr:uid="{00000000-0005-0000-0000-0000CFB30000}"/>
    <cellStyle name="Currency [0] 5" xfId="21452" hidden="1" xr:uid="{00000000-0005-0000-0000-0000D0B30000}"/>
    <cellStyle name="Currency [0] 5" xfId="21794" hidden="1" xr:uid="{00000000-0005-0000-0000-0000D1B30000}"/>
    <cellStyle name="Currency [0] 5" xfId="22131" hidden="1" xr:uid="{00000000-0005-0000-0000-0000D2B30000}"/>
    <cellStyle name="Currency [0] 5" xfId="22384" hidden="1" xr:uid="{00000000-0005-0000-0000-0000D3B30000}"/>
    <cellStyle name="Currency [0] 5" xfId="22813" hidden="1" xr:uid="{00000000-0005-0000-0000-0000D4B30000}"/>
    <cellStyle name="Currency [0] 5" xfId="23531" hidden="1" xr:uid="{00000000-0005-0000-0000-0000D5B30000}"/>
    <cellStyle name="Currency [0] 5" xfId="23696" hidden="1" xr:uid="{00000000-0005-0000-0000-0000D6B30000}"/>
    <cellStyle name="Currency [0] 5" xfId="24102" hidden="1" xr:uid="{00000000-0005-0000-0000-0000D7B30000}"/>
    <cellStyle name="Currency [0] 5" xfId="24244" hidden="1" xr:uid="{00000000-0005-0000-0000-0000D8B30000}"/>
    <cellStyle name="Currency [0] 5" xfId="24586" hidden="1" xr:uid="{00000000-0005-0000-0000-0000D9B30000}"/>
    <cellStyle name="Currency [0] 5" xfId="24923" hidden="1" xr:uid="{00000000-0005-0000-0000-0000DAB30000}"/>
    <cellStyle name="Currency [0] 5" xfId="25176" hidden="1" xr:uid="{00000000-0005-0000-0000-0000DBB30000}"/>
    <cellStyle name="Currency [0] 5" xfId="25834" hidden="1" xr:uid="{00000000-0005-0000-0000-0000DCB30000}"/>
    <cellStyle name="Currency [0] 5" xfId="27767" hidden="1" xr:uid="{00000000-0005-0000-0000-0000DDB30000}"/>
    <cellStyle name="Currency [0] 5" xfId="28150" hidden="1" xr:uid="{00000000-0005-0000-0000-0000DEB30000}"/>
    <cellStyle name="Currency [0] 5" xfId="29179" hidden="1" xr:uid="{00000000-0005-0000-0000-0000DFB30000}"/>
    <cellStyle name="Currency [0] 5" xfId="29762" hidden="1" xr:uid="{00000000-0005-0000-0000-0000E0B30000}"/>
    <cellStyle name="Currency [0] 5" xfId="30536" hidden="1" xr:uid="{00000000-0005-0000-0000-0000E1B30000}"/>
    <cellStyle name="Currency [0] 5" xfId="31613" hidden="1" xr:uid="{00000000-0005-0000-0000-0000E2B30000}"/>
    <cellStyle name="Currency [0] 5" xfId="32344" hidden="1" xr:uid="{00000000-0005-0000-0000-0000E3B30000}"/>
    <cellStyle name="Currency [0] 5" xfId="33272" hidden="1" xr:uid="{00000000-0005-0000-0000-0000E4B30000}"/>
    <cellStyle name="Currency [0] 5" xfId="33990" hidden="1" xr:uid="{00000000-0005-0000-0000-0000E5B30000}"/>
    <cellStyle name="Currency [0] 5" xfId="34155" hidden="1" xr:uid="{00000000-0005-0000-0000-0000E6B30000}"/>
    <cellStyle name="Currency [0] 5" xfId="34561" hidden="1" xr:uid="{00000000-0005-0000-0000-0000E7B30000}"/>
    <cellStyle name="Currency [0] 5" xfId="34703" hidden="1" xr:uid="{00000000-0005-0000-0000-0000E8B30000}"/>
    <cellStyle name="Currency [0] 5" xfId="35045" hidden="1" xr:uid="{00000000-0005-0000-0000-0000E9B30000}"/>
    <cellStyle name="Currency [0] 5" xfId="35382" hidden="1" xr:uid="{00000000-0005-0000-0000-0000EAB30000}"/>
    <cellStyle name="Currency [0] 5" xfId="35635" hidden="1" xr:uid="{00000000-0005-0000-0000-0000EBB30000}"/>
    <cellStyle name="Currency [0] 5" xfId="36064" hidden="1" xr:uid="{00000000-0005-0000-0000-0000ECB30000}"/>
    <cellStyle name="Currency [0] 5" xfId="36782" hidden="1" xr:uid="{00000000-0005-0000-0000-0000EDB30000}"/>
    <cellStyle name="Currency [0] 5" xfId="36947" hidden="1" xr:uid="{00000000-0005-0000-0000-0000EEB30000}"/>
    <cellStyle name="Currency [0] 5" xfId="37353" hidden="1" xr:uid="{00000000-0005-0000-0000-0000EFB30000}"/>
    <cellStyle name="Currency [0] 5" xfId="37495" hidden="1" xr:uid="{00000000-0005-0000-0000-0000F0B30000}"/>
    <cellStyle name="Currency [0] 5" xfId="37837" hidden="1" xr:uid="{00000000-0005-0000-0000-0000F1B30000}"/>
    <cellStyle name="Currency [0] 5" xfId="38174" hidden="1" xr:uid="{00000000-0005-0000-0000-0000F2B30000}"/>
    <cellStyle name="Currency [0] 5" xfId="38427" hidden="1" xr:uid="{00000000-0005-0000-0000-0000F3B30000}"/>
    <cellStyle name="Currency [0] 5" xfId="32288" hidden="1" xr:uid="{00000000-0005-0000-0000-0000F4B30000}"/>
    <cellStyle name="Currency [0] 5" xfId="30067" hidden="1" xr:uid="{00000000-0005-0000-0000-0000F5B30000}"/>
    <cellStyle name="Currency [0] 5" xfId="29574" hidden="1" xr:uid="{00000000-0005-0000-0000-0000F6B30000}"/>
    <cellStyle name="Currency [0] 5" xfId="28401" hidden="1" xr:uid="{00000000-0005-0000-0000-0000F7B30000}"/>
    <cellStyle name="Currency [0] 5" xfId="28024" hidden="1" xr:uid="{00000000-0005-0000-0000-0000F8B30000}"/>
    <cellStyle name="Currency [0] 5" xfId="26842" hidden="1" xr:uid="{00000000-0005-0000-0000-0000F9B30000}"/>
    <cellStyle name="Currency [0] 5" xfId="25848" hidden="1" xr:uid="{00000000-0005-0000-0000-0000FAB30000}"/>
    <cellStyle name="Currency [0] 5" xfId="38607" hidden="1" xr:uid="{00000000-0005-0000-0000-0000FBB30000}"/>
    <cellStyle name="Currency [0] 5" xfId="39427" hidden="1" xr:uid="{00000000-0005-0000-0000-0000FCB30000}"/>
    <cellStyle name="Currency [0] 5" xfId="40145" hidden="1" xr:uid="{00000000-0005-0000-0000-0000FDB30000}"/>
    <cellStyle name="Currency [0] 5" xfId="40310" hidden="1" xr:uid="{00000000-0005-0000-0000-0000FEB30000}"/>
    <cellStyle name="Currency [0] 5" xfId="40716" hidden="1" xr:uid="{00000000-0005-0000-0000-0000FFB30000}"/>
    <cellStyle name="Currency [0] 5" xfId="40858" hidden="1" xr:uid="{00000000-0005-0000-0000-000000B40000}"/>
    <cellStyle name="Currency [0] 5" xfId="41200" hidden="1" xr:uid="{00000000-0005-0000-0000-000001B40000}"/>
    <cellStyle name="Currency [0] 5" xfId="41537" hidden="1" xr:uid="{00000000-0005-0000-0000-000002B40000}"/>
    <cellStyle name="Currency [0] 5" xfId="41790" hidden="1" xr:uid="{00000000-0005-0000-0000-000003B40000}"/>
    <cellStyle name="Currency [0] 5" xfId="42219" hidden="1" xr:uid="{00000000-0005-0000-0000-000004B40000}"/>
    <cellStyle name="Currency [0] 5" xfId="42937" hidden="1" xr:uid="{00000000-0005-0000-0000-000005B40000}"/>
    <cellStyle name="Currency [0] 5" xfId="43102" hidden="1" xr:uid="{00000000-0005-0000-0000-000006B40000}"/>
    <cellStyle name="Currency [0] 5" xfId="43508" hidden="1" xr:uid="{00000000-0005-0000-0000-000007B40000}"/>
    <cellStyle name="Currency [0] 5" xfId="43650" hidden="1" xr:uid="{00000000-0005-0000-0000-000008B40000}"/>
    <cellStyle name="Currency [0] 5" xfId="43992" hidden="1" xr:uid="{00000000-0005-0000-0000-000009B40000}"/>
    <cellStyle name="Currency [0] 5" xfId="44329" hidden="1" xr:uid="{00000000-0005-0000-0000-00000AB40000}"/>
    <cellStyle name="Currency [0] 5" xfId="44582" hidden="1" xr:uid="{00000000-0005-0000-0000-00000BB40000}"/>
    <cellStyle name="Currency [0] 5" xfId="38575" hidden="1" xr:uid="{00000000-0005-0000-0000-00000CB40000}"/>
    <cellStyle name="Currency [0] 5" xfId="30635" hidden="1" xr:uid="{00000000-0005-0000-0000-00000DB40000}"/>
    <cellStyle name="Currency [0] 5" xfId="29793" hidden="1" xr:uid="{00000000-0005-0000-0000-00000EB40000}"/>
    <cellStyle name="Currency [0] 5" xfId="28627" hidden="1" xr:uid="{00000000-0005-0000-0000-00000FB40000}"/>
    <cellStyle name="Currency [0] 5" xfId="28074" hidden="1" xr:uid="{00000000-0005-0000-0000-000010B40000}"/>
    <cellStyle name="Currency [0] 5" xfId="26937" hidden="1" xr:uid="{00000000-0005-0000-0000-000011B40000}"/>
    <cellStyle name="Currency [0] 5" xfId="25856" hidden="1" xr:uid="{00000000-0005-0000-0000-000012B40000}"/>
    <cellStyle name="Currency [0] 5" xfId="44720" hidden="1" xr:uid="{00000000-0005-0000-0000-000013B40000}"/>
    <cellStyle name="Currency [0] 5" xfId="45149" hidden="1" xr:uid="{00000000-0005-0000-0000-000014B40000}"/>
    <cellStyle name="Currency [0] 5" xfId="45867" hidden="1" xr:uid="{00000000-0005-0000-0000-000015B40000}"/>
    <cellStyle name="Currency [0] 5" xfId="46032" hidden="1" xr:uid="{00000000-0005-0000-0000-000016B40000}"/>
    <cellStyle name="Currency [0] 5" xfId="46438" hidden="1" xr:uid="{00000000-0005-0000-0000-000017B40000}"/>
    <cellStyle name="Currency [0] 5" xfId="46580" hidden="1" xr:uid="{00000000-0005-0000-0000-000018B40000}"/>
    <cellStyle name="Currency [0] 5" xfId="46922" hidden="1" xr:uid="{00000000-0005-0000-0000-000019B40000}"/>
    <cellStyle name="Currency [0] 5" xfId="47259" hidden="1" xr:uid="{00000000-0005-0000-0000-00001AB40000}"/>
    <cellStyle name="Currency [0] 5" xfId="47512" hidden="1" xr:uid="{00000000-0005-0000-0000-00001BB40000}"/>
    <cellStyle name="Currency [0] 5" xfId="47941" hidden="1" xr:uid="{00000000-0005-0000-0000-00001CB40000}"/>
    <cellStyle name="Currency [0] 5" xfId="48659" hidden="1" xr:uid="{00000000-0005-0000-0000-00001DB40000}"/>
    <cellStyle name="Currency [0] 5" xfId="48824" hidden="1" xr:uid="{00000000-0005-0000-0000-00001EB40000}"/>
    <cellStyle name="Currency [0] 5" xfId="49230" hidden="1" xr:uid="{00000000-0005-0000-0000-00001FB40000}"/>
    <cellStyle name="Currency [0] 5" xfId="49372" hidden="1" xr:uid="{00000000-0005-0000-0000-000020B40000}"/>
    <cellStyle name="Currency [0] 5" xfId="49714" hidden="1" xr:uid="{00000000-0005-0000-0000-000021B40000}"/>
    <cellStyle name="Currency [0] 5" xfId="50051" hidden="1" xr:uid="{00000000-0005-0000-0000-000022B40000}"/>
    <cellStyle name="Currency [0] 5" xfId="50304" hidden="1" xr:uid="{00000000-0005-0000-0000-000023B40000}"/>
    <cellStyle name="Currency [0] 6" xfId="709" hidden="1" xr:uid="{00000000-0005-0000-0000-000024B40000}"/>
    <cellStyle name="Currency [0] 6" xfId="2658" hidden="1" xr:uid="{00000000-0005-0000-0000-000025B40000}"/>
    <cellStyle name="Currency [0] 6" xfId="3091" hidden="1" xr:uid="{00000000-0005-0000-0000-000026B40000}"/>
    <cellStyle name="Currency [0] 6" xfId="4062" hidden="1" xr:uid="{00000000-0005-0000-0000-000027B40000}"/>
    <cellStyle name="Currency [0] 6" xfId="4639" hidden="1" xr:uid="{00000000-0005-0000-0000-000028B40000}"/>
    <cellStyle name="Currency [0] 6" xfId="5419" hidden="1" xr:uid="{00000000-0005-0000-0000-000029B40000}"/>
    <cellStyle name="Currency [0] 6" xfId="6497" hidden="1" xr:uid="{00000000-0005-0000-0000-00002AB40000}"/>
    <cellStyle name="Currency [0] 6" xfId="7268" hidden="1" xr:uid="{00000000-0005-0000-0000-00002BB40000}"/>
    <cellStyle name="Currency [0] 6" xfId="8145" hidden="1" xr:uid="{00000000-0005-0000-0000-00002CB40000}"/>
    <cellStyle name="Currency [0] 6" xfId="8863" hidden="1" xr:uid="{00000000-0005-0000-0000-00002DB40000}"/>
    <cellStyle name="Currency [0] 6" xfId="9031" hidden="1" xr:uid="{00000000-0005-0000-0000-00002EB40000}"/>
    <cellStyle name="Currency [0] 6" xfId="9434" hidden="1" xr:uid="{00000000-0005-0000-0000-00002FB40000}"/>
    <cellStyle name="Currency [0] 6" xfId="9577" hidden="1" xr:uid="{00000000-0005-0000-0000-000030B40000}"/>
    <cellStyle name="Currency [0] 6" xfId="9919" hidden="1" xr:uid="{00000000-0005-0000-0000-000031B40000}"/>
    <cellStyle name="Currency [0] 6" xfId="10256" hidden="1" xr:uid="{00000000-0005-0000-0000-000032B40000}"/>
    <cellStyle name="Currency [0] 6" xfId="10508" hidden="1" xr:uid="{00000000-0005-0000-0000-000033B40000}"/>
    <cellStyle name="Currency [0] 6" xfId="10937" hidden="1" xr:uid="{00000000-0005-0000-0000-000034B40000}"/>
    <cellStyle name="Currency [0] 6" xfId="11655" hidden="1" xr:uid="{00000000-0005-0000-0000-000035B40000}"/>
    <cellStyle name="Currency [0] 6" xfId="11823" hidden="1" xr:uid="{00000000-0005-0000-0000-000036B40000}"/>
    <cellStyle name="Currency [0] 6" xfId="12226" hidden="1" xr:uid="{00000000-0005-0000-0000-000037B40000}"/>
    <cellStyle name="Currency [0] 6" xfId="12369" hidden="1" xr:uid="{00000000-0005-0000-0000-000038B40000}"/>
    <cellStyle name="Currency [0] 6" xfId="12711" hidden="1" xr:uid="{00000000-0005-0000-0000-000039B40000}"/>
    <cellStyle name="Currency [0] 6" xfId="13048" hidden="1" xr:uid="{00000000-0005-0000-0000-00003AB40000}"/>
    <cellStyle name="Currency [0] 6" xfId="13300" hidden="1" xr:uid="{00000000-0005-0000-0000-00003BB40000}"/>
    <cellStyle name="Currency [0] 6" xfId="7155" hidden="1" xr:uid="{00000000-0005-0000-0000-00003CB40000}"/>
    <cellStyle name="Currency [0] 6" xfId="4938" hidden="1" xr:uid="{00000000-0005-0000-0000-00003DB40000}"/>
    <cellStyle name="Currency [0] 6" xfId="4440" hidden="1" xr:uid="{00000000-0005-0000-0000-00003EB40000}"/>
    <cellStyle name="Currency [0] 6" xfId="3157" hidden="1" xr:uid="{00000000-0005-0000-0000-00003FB40000}"/>
    <cellStyle name="Currency [0] 6" xfId="2793" hidden="1" xr:uid="{00000000-0005-0000-0000-000040B40000}"/>
    <cellStyle name="Currency [0] 6" xfId="1711" hidden="1" xr:uid="{00000000-0005-0000-0000-000041B40000}"/>
    <cellStyle name="Currency [0] 6" xfId="715" hidden="1" xr:uid="{00000000-0005-0000-0000-000042B40000}"/>
    <cellStyle name="Currency [0] 6" xfId="13531" hidden="1" xr:uid="{00000000-0005-0000-0000-000043B40000}"/>
    <cellStyle name="Currency [0] 6" xfId="14300" hidden="1" xr:uid="{00000000-0005-0000-0000-000044B40000}"/>
    <cellStyle name="Currency [0] 6" xfId="15018" hidden="1" xr:uid="{00000000-0005-0000-0000-000045B40000}"/>
    <cellStyle name="Currency [0] 6" xfId="15186" hidden="1" xr:uid="{00000000-0005-0000-0000-000046B40000}"/>
    <cellStyle name="Currency [0] 6" xfId="15589" hidden="1" xr:uid="{00000000-0005-0000-0000-000047B40000}"/>
    <cellStyle name="Currency [0] 6" xfId="15732" hidden="1" xr:uid="{00000000-0005-0000-0000-000048B40000}"/>
    <cellStyle name="Currency [0] 6" xfId="16074" hidden="1" xr:uid="{00000000-0005-0000-0000-000049B40000}"/>
    <cellStyle name="Currency [0] 6" xfId="16411" hidden="1" xr:uid="{00000000-0005-0000-0000-00004AB40000}"/>
    <cellStyle name="Currency [0] 6" xfId="16663" hidden="1" xr:uid="{00000000-0005-0000-0000-00004BB40000}"/>
    <cellStyle name="Currency [0] 6" xfId="17092" hidden="1" xr:uid="{00000000-0005-0000-0000-00004CB40000}"/>
    <cellStyle name="Currency [0] 6" xfId="17810" hidden="1" xr:uid="{00000000-0005-0000-0000-00004DB40000}"/>
    <cellStyle name="Currency [0] 6" xfId="17978" hidden="1" xr:uid="{00000000-0005-0000-0000-00004EB40000}"/>
    <cellStyle name="Currency [0] 6" xfId="18381" hidden="1" xr:uid="{00000000-0005-0000-0000-00004FB40000}"/>
    <cellStyle name="Currency [0] 6" xfId="18524" hidden="1" xr:uid="{00000000-0005-0000-0000-000050B40000}"/>
    <cellStyle name="Currency [0] 6" xfId="18866" hidden="1" xr:uid="{00000000-0005-0000-0000-000051B40000}"/>
    <cellStyle name="Currency [0] 6" xfId="19203" hidden="1" xr:uid="{00000000-0005-0000-0000-000052B40000}"/>
    <cellStyle name="Currency [0] 6" xfId="19455" hidden="1" xr:uid="{00000000-0005-0000-0000-000053B40000}"/>
    <cellStyle name="Currency [0] 6" xfId="13446" hidden="1" xr:uid="{00000000-0005-0000-0000-000054B40000}"/>
    <cellStyle name="Currency [0] 6" xfId="5500" hidden="1" xr:uid="{00000000-0005-0000-0000-000055B40000}"/>
    <cellStyle name="Currency [0] 6" xfId="4658" hidden="1" xr:uid="{00000000-0005-0000-0000-000056B40000}"/>
    <cellStyle name="Currency [0] 6" xfId="3443" hidden="1" xr:uid="{00000000-0005-0000-0000-000057B40000}"/>
    <cellStyle name="Currency [0] 6" xfId="2943" hidden="1" xr:uid="{00000000-0005-0000-0000-000058B40000}"/>
    <cellStyle name="Currency [0] 6" xfId="1801" hidden="1" xr:uid="{00000000-0005-0000-0000-000059B40000}"/>
    <cellStyle name="Currency [0] 6" xfId="723" hidden="1" xr:uid="{00000000-0005-0000-0000-00005AB40000}"/>
    <cellStyle name="Currency [0] 6" xfId="19593" hidden="1" xr:uid="{00000000-0005-0000-0000-00005BB40000}"/>
    <cellStyle name="Currency [0] 6" xfId="20022" hidden="1" xr:uid="{00000000-0005-0000-0000-00005CB40000}"/>
    <cellStyle name="Currency [0] 6" xfId="20740" hidden="1" xr:uid="{00000000-0005-0000-0000-00005DB40000}"/>
    <cellStyle name="Currency [0] 6" xfId="20908" hidden="1" xr:uid="{00000000-0005-0000-0000-00005EB40000}"/>
    <cellStyle name="Currency [0] 6" xfId="21311" hidden="1" xr:uid="{00000000-0005-0000-0000-00005FB40000}"/>
    <cellStyle name="Currency [0] 6" xfId="21454" hidden="1" xr:uid="{00000000-0005-0000-0000-000060B40000}"/>
    <cellStyle name="Currency [0] 6" xfId="21796" hidden="1" xr:uid="{00000000-0005-0000-0000-000061B40000}"/>
    <cellStyle name="Currency [0] 6" xfId="22133" hidden="1" xr:uid="{00000000-0005-0000-0000-000062B40000}"/>
    <cellStyle name="Currency [0] 6" xfId="22385" hidden="1" xr:uid="{00000000-0005-0000-0000-000063B40000}"/>
    <cellStyle name="Currency [0] 6" xfId="22814" hidden="1" xr:uid="{00000000-0005-0000-0000-000064B40000}"/>
    <cellStyle name="Currency [0] 6" xfId="23532" hidden="1" xr:uid="{00000000-0005-0000-0000-000065B40000}"/>
    <cellStyle name="Currency [0] 6" xfId="23700" hidden="1" xr:uid="{00000000-0005-0000-0000-000066B40000}"/>
    <cellStyle name="Currency [0] 6" xfId="24103" hidden="1" xr:uid="{00000000-0005-0000-0000-000067B40000}"/>
    <cellStyle name="Currency [0] 6" xfId="24246" hidden="1" xr:uid="{00000000-0005-0000-0000-000068B40000}"/>
    <cellStyle name="Currency [0] 6" xfId="24588" hidden="1" xr:uid="{00000000-0005-0000-0000-000069B40000}"/>
    <cellStyle name="Currency [0] 6" xfId="24925" hidden="1" xr:uid="{00000000-0005-0000-0000-00006AB40000}"/>
    <cellStyle name="Currency [0] 6" xfId="25177" hidden="1" xr:uid="{00000000-0005-0000-0000-00006BB40000}"/>
    <cellStyle name="Currency [0] 6" xfId="25837" hidden="1" xr:uid="{00000000-0005-0000-0000-00006CB40000}"/>
    <cellStyle name="Currency [0] 6" xfId="27786" hidden="1" xr:uid="{00000000-0005-0000-0000-00006DB40000}"/>
    <cellStyle name="Currency [0] 6" xfId="28219" hidden="1" xr:uid="{00000000-0005-0000-0000-00006EB40000}"/>
    <cellStyle name="Currency [0] 6" xfId="29190" hidden="1" xr:uid="{00000000-0005-0000-0000-00006FB40000}"/>
    <cellStyle name="Currency [0] 6" xfId="29767" hidden="1" xr:uid="{00000000-0005-0000-0000-000070B40000}"/>
    <cellStyle name="Currency [0] 6" xfId="30547" hidden="1" xr:uid="{00000000-0005-0000-0000-000071B40000}"/>
    <cellStyle name="Currency [0] 6" xfId="31625" hidden="1" xr:uid="{00000000-0005-0000-0000-000072B40000}"/>
    <cellStyle name="Currency [0] 6" xfId="32396" hidden="1" xr:uid="{00000000-0005-0000-0000-000073B40000}"/>
    <cellStyle name="Currency [0] 6" xfId="33273" hidden="1" xr:uid="{00000000-0005-0000-0000-000074B40000}"/>
    <cellStyle name="Currency [0] 6" xfId="33991" hidden="1" xr:uid="{00000000-0005-0000-0000-000075B40000}"/>
    <cellStyle name="Currency [0] 6" xfId="34159" hidden="1" xr:uid="{00000000-0005-0000-0000-000076B40000}"/>
    <cellStyle name="Currency [0] 6" xfId="34562" hidden="1" xr:uid="{00000000-0005-0000-0000-000077B40000}"/>
    <cellStyle name="Currency [0] 6" xfId="34705" hidden="1" xr:uid="{00000000-0005-0000-0000-000078B40000}"/>
    <cellStyle name="Currency [0] 6" xfId="35047" hidden="1" xr:uid="{00000000-0005-0000-0000-000079B40000}"/>
    <cellStyle name="Currency [0] 6" xfId="35384" hidden="1" xr:uid="{00000000-0005-0000-0000-00007AB40000}"/>
    <cellStyle name="Currency [0] 6" xfId="35636" hidden="1" xr:uid="{00000000-0005-0000-0000-00007BB40000}"/>
    <cellStyle name="Currency [0] 6" xfId="36065" hidden="1" xr:uid="{00000000-0005-0000-0000-00007CB40000}"/>
    <cellStyle name="Currency [0] 6" xfId="36783" hidden="1" xr:uid="{00000000-0005-0000-0000-00007DB40000}"/>
    <cellStyle name="Currency [0] 6" xfId="36951" hidden="1" xr:uid="{00000000-0005-0000-0000-00007EB40000}"/>
    <cellStyle name="Currency [0] 6" xfId="37354" hidden="1" xr:uid="{00000000-0005-0000-0000-00007FB40000}"/>
    <cellStyle name="Currency [0] 6" xfId="37497" hidden="1" xr:uid="{00000000-0005-0000-0000-000080B40000}"/>
    <cellStyle name="Currency [0] 6" xfId="37839" hidden="1" xr:uid="{00000000-0005-0000-0000-000081B40000}"/>
    <cellStyle name="Currency [0] 6" xfId="38176" hidden="1" xr:uid="{00000000-0005-0000-0000-000082B40000}"/>
    <cellStyle name="Currency [0] 6" xfId="38428" hidden="1" xr:uid="{00000000-0005-0000-0000-000083B40000}"/>
    <cellStyle name="Currency [0] 6" xfId="32283" hidden="1" xr:uid="{00000000-0005-0000-0000-000084B40000}"/>
    <cellStyle name="Currency [0] 6" xfId="30066" hidden="1" xr:uid="{00000000-0005-0000-0000-000085B40000}"/>
    <cellStyle name="Currency [0] 6" xfId="29568" hidden="1" xr:uid="{00000000-0005-0000-0000-000086B40000}"/>
    <cellStyle name="Currency [0] 6" xfId="28285" hidden="1" xr:uid="{00000000-0005-0000-0000-000087B40000}"/>
    <cellStyle name="Currency [0] 6" xfId="27921" hidden="1" xr:uid="{00000000-0005-0000-0000-000088B40000}"/>
    <cellStyle name="Currency [0] 6" xfId="26839" hidden="1" xr:uid="{00000000-0005-0000-0000-000089B40000}"/>
    <cellStyle name="Currency [0] 6" xfId="25843" hidden="1" xr:uid="{00000000-0005-0000-0000-00008AB40000}"/>
    <cellStyle name="Currency [0] 6" xfId="38659" hidden="1" xr:uid="{00000000-0005-0000-0000-00008BB40000}"/>
    <cellStyle name="Currency [0] 6" xfId="39428" hidden="1" xr:uid="{00000000-0005-0000-0000-00008CB40000}"/>
    <cellStyle name="Currency [0] 6" xfId="40146" hidden="1" xr:uid="{00000000-0005-0000-0000-00008DB40000}"/>
    <cellStyle name="Currency [0] 6" xfId="40314" hidden="1" xr:uid="{00000000-0005-0000-0000-00008EB40000}"/>
    <cellStyle name="Currency [0] 6" xfId="40717" hidden="1" xr:uid="{00000000-0005-0000-0000-00008FB40000}"/>
    <cellStyle name="Currency [0] 6" xfId="40860" hidden="1" xr:uid="{00000000-0005-0000-0000-000090B40000}"/>
    <cellStyle name="Currency [0] 6" xfId="41202" hidden="1" xr:uid="{00000000-0005-0000-0000-000091B40000}"/>
    <cellStyle name="Currency [0] 6" xfId="41539" hidden="1" xr:uid="{00000000-0005-0000-0000-000092B40000}"/>
    <cellStyle name="Currency [0] 6" xfId="41791" hidden="1" xr:uid="{00000000-0005-0000-0000-000093B40000}"/>
    <cellStyle name="Currency [0] 6" xfId="42220" hidden="1" xr:uid="{00000000-0005-0000-0000-000094B40000}"/>
    <cellStyle name="Currency [0] 6" xfId="42938" hidden="1" xr:uid="{00000000-0005-0000-0000-000095B40000}"/>
    <cellStyle name="Currency [0] 6" xfId="43106" hidden="1" xr:uid="{00000000-0005-0000-0000-000096B40000}"/>
    <cellStyle name="Currency [0] 6" xfId="43509" hidden="1" xr:uid="{00000000-0005-0000-0000-000097B40000}"/>
    <cellStyle name="Currency [0] 6" xfId="43652" hidden="1" xr:uid="{00000000-0005-0000-0000-000098B40000}"/>
    <cellStyle name="Currency [0] 6" xfId="43994" hidden="1" xr:uid="{00000000-0005-0000-0000-000099B40000}"/>
    <cellStyle name="Currency [0] 6" xfId="44331" hidden="1" xr:uid="{00000000-0005-0000-0000-00009AB40000}"/>
    <cellStyle name="Currency [0] 6" xfId="44583" hidden="1" xr:uid="{00000000-0005-0000-0000-00009BB40000}"/>
    <cellStyle name="Currency [0] 6" xfId="38574" hidden="1" xr:uid="{00000000-0005-0000-0000-00009CB40000}"/>
    <cellStyle name="Currency [0] 6" xfId="30628" hidden="1" xr:uid="{00000000-0005-0000-0000-00009DB40000}"/>
    <cellStyle name="Currency [0] 6" xfId="29786" hidden="1" xr:uid="{00000000-0005-0000-0000-00009EB40000}"/>
    <cellStyle name="Currency [0] 6" xfId="28571" hidden="1" xr:uid="{00000000-0005-0000-0000-00009FB40000}"/>
    <cellStyle name="Currency [0] 6" xfId="28071" hidden="1" xr:uid="{00000000-0005-0000-0000-0000A0B40000}"/>
    <cellStyle name="Currency [0] 6" xfId="26929" hidden="1" xr:uid="{00000000-0005-0000-0000-0000A1B40000}"/>
    <cellStyle name="Currency [0] 6" xfId="25851" hidden="1" xr:uid="{00000000-0005-0000-0000-0000A2B40000}"/>
    <cellStyle name="Currency [0] 6" xfId="44721" hidden="1" xr:uid="{00000000-0005-0000-0000-0000A3B40000}"/>
    <cellStyle name="Currency [0] 6" xfId="45150" hidden="1" xr:uid="{00000000-0005-0000-0000-0000A4B40000}"/>
    <cellStyle name="Currency [0] 6" xfId="45868" hidden="1" xr:uid="{00000000-0005-0000-0000-0000A5B40000}"/>
    <cellStyle name="Currency [0] 6" xfId="46036" hidden="1" xr:uid="{00000000-0005-0000-0000-0000A6B40000}"/>
    <cellStyle name="Currency [0] 6" xfId="46439" hidden="1" xr:uid="{00000000-0005-0000-0000-0000A7B40000}"/>
    <cellStyle name="Currency [0] 6" xfId="46582" hidden="1" xr:uid="{00000000-0005-0000-0000-0000A8B40000}"/>
    <cellStyle name="Currency [0] 6" xfId="46924" hidden="1" xr:uid="{00000000-0005-0000-0000-0000A9B40000}"/>
    <cellStyle name="Currency [0] 6" xfId="47261" hidden="1" xr:uid="{00000000-0005-0000-0000-0000AAB40000}"/>
    <cellStyle name="Currency [0] 6" xfId="47513" hidden="1" xr:uid="{00000000-0005-0000-0000-0000ABB40000}"/>
    <cellStyle name="Currency [0] 6" xfId="47942" hidden="1" xr:uid="{00000000-0005-0000-0000-0000ACB40000}"/>
    <cellStyle name="Currency [0] 6" xfId="48660" hidden="1" xr:uid="{00000000-0005-0000-0000-0000ADB40000}"/>
    <cellStyle name="Currency [0] 6" xfId="48828" hidden="1" xr:uid="{00000000-0005-0000-0000-0000AEB40000}"/>
    <cellStyle name="Currency [0] 6" xfId="49231" hidden="1" xr:uid="{00000000-0005-0000-0000-0000AFB40000}"/>
    <cellStyle name="Currency [0] 6" xfId="49374" hidden="1" xr:uid="{00000000-0005-0000-0000-0000B0B40000}"/>
    <cellStyle name="Currency [0] 6" xfId="49716" hidden="1" xr:uid="{00000000-0005-0000-0000-0000B1B40000}"/>
    <cellStyle name="Currency [0] 6" xfId="50053" hidden="1" xr:uid="{00000000-0005-0000-0000-0000B2B40000}"/>
    <cellStyle name="Currency [0] 6" xfId="50305" hidden="1" xr:uid="{00000000-0005-0000-0000-0000B3B40000}"/>
    <cellStyle name="Currency [0] 7" xfId="714" hidden="1" xr:uid="{00000000-0005-0000-0000-0000B4B40000}"/>
    <cellStyle name="Currency [0] 7" xfId="2662" hidden="1" xr:uid="{00000000-0005-0000-0000-0000B5B40000}"/>
    <cellStyle name="Currency [0] 7" xfId="3128" hidden="1" xr:uid="{00000000-0005-0000-0000-0000B6B40000}"/>
    <cellStyle name="Currency [0] 7" xfId="4094" hidden="1" xr:uid="{00000000-0005-0000-0000-0000B7B40000}"/>
    <cellStyle name="Currency [0] 7" xfId="4643" hidden="1" xr:uid="{00000000-0005-0000-0000-0000B8B40000}"/>
    <cellStyle name="Currency [0] 7" xfId="5435" hidden="1" xr:uid="{00000000-0005-0000-0000-0000B9B40000}"/>
    <cellStyle name="Currency [0] 7" xfId="6510" hidden="1" xr:uid="{00000000-0005-0000-0000-0000BAB40000}"/>
    <cellStyle name="Currency [0] 7" xfId="7313" hidden="1" xr:uid="{00000000-0005-0000-0000-0000BBB40000}"/>
    <cellStyle name="Currency [0] 7" xfId="8146" hidden="1" xr:uid="{00000000-0005-0000-0000-0000BCB40000}"/>
    <cellStyle name="Currency [0] 7" xfId="8864" hidden="1" xr:uid="{00000000-0005-0000-0000-0000BDB40000}"/>
    <cellStyle name="Currency [0] 7" xfId="9034" hidden="1" xr:uid="{00000000-0005-0000-0000-0000BEB40000}"/>
    <cellStyle name="Currency [0] 7" xfId="9435" hidden="1" xr:uid="{00000000-0005-0000-0000-0000BFB40000}"/>
    <cellStyle name="Currency [0] 7" xfId="9580" hidden="1" xr:uid="{00000000-0005-0000-0000-0000C0B40000}"/>
    <cellStyle name="Currency [0] 7" xfId="9921" hidden="1" xr:uid="{00000000-0005-0000-0000-0000C1B40000}"/>
    <cellStyle name="Currency [0] 7" xfId="10258" hidden="1" xr:uid="{00000000-0005-0000-0000-0000C2B40000}"/>
    <cellStyle name="Currency [0] 7" xfId="10509" hidden="1" xr:uid="{00000000-0005-0000-0000-0000C3B40000}"/>
    <cellStyle name="Currency [0] 7" xfId="10938" hidden="1" xr:uid="{00000000-0005-0000-0000-0000C4B40000}"/>
    <cellStyle name="Currency [0] 7" xfId="11656" hidden="1" xr:uid="{00000000-0005-0000-0000-0000C5B40000}"/>
    <cellStyle name="Currency [0] 7" xfId="11826" hidden="1" xr:uid="{00000000-0005-0000-0000-0000C6B40000}"/>
    <cellStyle name="Currency [0] 7" xfId="12227" hidden="1" xr:uid="{00000000-0005-0000-0000-0000C7B40000}"/>
    <cellStyle name="Currency [0] 7" xfId="12372" hidden="1" xr:uid="{00000000-0005-0000-0000-0000C8B40000}"/>
    <cellStyle name="Currency [0] 7" xfId="12713" hidden="1" xr:uid="{00000000-0005-0000-0000-0000C9B40000}"/>
    <cellStyle name="Currency [0] 7" xfId="13050" hidden="1" xr:uid="{00000000-0005-0000-0000-0000CAB40000}"/>
    <cellStyle name="Currency [0] 7" xfId="13301" hidden="1" xr:uid="{00000000-0005-0000-0000-0000CBB40000}"/>
    <cellStyle name="Currency [0] 7" xfId="7144" hidden="1" xr:uid="{00000000-0005-0000-0000-0000CCB40000}"/>
    <cellStyle name="Currency [0] 7" xfId="4933" hidden="1" xr:uid="{00000000-0005-0000-0000-0000CDB40000}"/>
    <cellStyle name="Currency [0] 7" xfId="4434" hidden="1" xr:uid="{00000000-0005-0000-0000-0000CEB40000}"/>
    <cellStyle name="Currency [0] 7" xfId="3154" hidden="1" xr:uid="{00000000-0005-0000-0000-0000CFB40000}"/>
    <cellStyle name="Currency [0] 7" xfId="2720" hidden="1" xr:uid="{00000000-0005-0000-0000-0000D0B40000}"/>
    <cellStyle name="Currency [0] 7" xfId="1695" hidden="1" xr:uid="{00000000-0005-0000-0000-0000D1B40000}"/>
    <cellStyle name="Currency [0] 7" xfId="711" hidden="1" xr:uid="{00000000-0005-0000-0000-0000D2B40000}"/>
    <cellStyle name="Currency [0] 7" xfId="13576" hidden="1" xr:uid="{00000000-0005-0000-0000-0000D3B40000}"/>
    <cellStyle name="Currency [0] 7" xfId="14301" hidden="1" xr:uid="{00000000-0005-0000-0000-0000D4B40000}"/>
    <cellStyle name="Currency [0] 7" xfId="15019" hidden="1" xr:uid="{00000000-0005-0000-0000-0000D5B40000}"/>
    <cellStyle name="Currency [0] 7" xfId="15189" hidden="1" xr:uid="{00000000-0005-0000-0000-0000D6B40000}"/>
    <cellStyle name="Currency [0] 7" xfId="15590" hidden="1" xr:uid="{00000000-0005-0000-0000-0000D7B40000}"/>
    <cellStyle name="Currency [0] 7" xfId="15735" hidden="1" xr:uid="{00000000-0005-0000-0000-0000D8B40000}"/>
    <cellStyle name="Currency [0] 7" xfId="16076" hidden="1" xr:uid="{00000000-0005-0000-0000-0000D9B40000}"/>
    <cellStyle name="Currency [0] 7" xfId="16413" hidden="1" xr:uid="{00000000-0005-0000-0000-0000DAB40000}"/>
    <cellStyle name="Currency [0] 7" xfId="16664" hidden="1" xr:uid="{00000000-0005-0000-0000-0000DBB40000}"/>
    <cellStyle name="Currency [0] 7" xfId="17093" hidden="1" xr:uid="{00000000-0005-0000-0000-0000DCB40000}"/>
    <cellStyle name="Currency [0] 7" xfId="17811" hidden="1" xr:uid="{00000000-0005-0000-0000-0000DDB40000}"/>
    <cellStyle name="Currency [0] 7" xfId="17981" hidden="1" xr:uid="{00000000-0005-0000-0000-0000DEB40000}"/>
    <cellStyle name="Currency [0] 7" xfId="18382" hidden="1" xr:uid="{00000000-0005-0000-0000-0000DFB40000}"/>
    <cellStyle name="Currency [0] 7" xfId="18527" hidden="1" xr:uid="{00000000-0005-0000-0000-0000E0B40000}"/>
    <cellStyle name="Currency [0] 7" xfId="18868" hidden="1" xr:uid="{00000000-0005-0000-0000-0000E1B40000}"/>
    <cellStyle name="Currency [0] 7" xfId="19205" hidden="1" xr:uid="{00000000-0005-0000-0000-0000E2B40000}"/>
    <cellStyle name="Currency [0] 7" xfId="19456" hidden="1" xr:uid="{00000000-0005-0000-0000-0000E3B40000}"/>
    <cellStyle name="Currency [0] 7" xfId="13445" hidden="1" xr:uid="{00000000-0005-0000-0000-0000E4B40000}"/>
    <cellStyle name="Currency [0] 7" xfId="5460" hidden="1" xr:uid="{00000000-0005-0000-0000-0000E5B40000}"/>
    <cellStyle name="Currency [0] 7" xfId="4654" hidden="1" xr:uid="{00000000-0005-0000-0000-0000E6B40000}"/>
    <cellStyle name="Currency [0] 7" xfId="3431" hidden="1" xr:uid="{00000000-0005-0000-0000-0000E7B40000}"/>
    <cellStyle name="Currency [0] 7" xfId="2938" hidden="1" xr:uid="{00000000-0005-0000-0000-0000E8B40000}"/>
    <cellStyle name="Currency [0] 7" xfId="1777" hidden="1" xr:uid="{00000000-0005-0000-0000-0000E9B40000}"/>
    <cellStyle name="Currency [0] 7" xfId="716" hidden="1" xr:uid="{00000000-0005-0000-0000-0000EAB40000}"/>
    <cellStyle name="Currency [0] 7" xfId="19594" hidden="1" xr:uid="{00000000-0005-0000-0000-0000EBB40000}"/>
    <cellStyle name="Currency [0] 7" xfId="20023" hidden="1" xr:uid="{00000000-0005-0000-0000-0000ECB40000}"/>
    <cellStyle name="Currency [0] 7" xfId="20741" hidden="1" xr:uid="{00000000-0005-0000-0000-0000EDB40000}"/>
    <cellStyle name="Currency [0] 7" xfId="20911" hidden="1" xr:uid="{00000000-0005-0000-0000-0000EEB40000}"/>
    <cellStyle name="Currency [0] 7" xfId="21312" hidden="1" xr:uid="{00000000-0005-0000-0000-0000EFB40000}"/>
    <cellStyle name="Currency [0] 7" xfId="21457" hidden="1" xr:uid="{00000000-0005-0000-0000-0000F0B40000}"/>
    <cellStyle name="Currency [0] 7" xfId="21798" hidden="1" xr:uid="{00000000-0005-0000-0000-0000F1B40000}"/>
    <cellStyle name="Currency [0] 7" xfId="22135" hidden="1" xr:uid="{00000000-0005-0000-0000-0000F2B40000}"/>
    <cellStyle name="Currency [0] 7" xfId="22386" hidden="1" xr:uid="{00000000-0005-0000-0000-0000F3B40000}"/>
    <cellStyle name="Currency [0] 7" xfId="22815" hidden="1" xr:uid="{00000000-0005-0000-0000-0000F4B40000}"/>
    <cellStyle name="Currency [0] 7" xfId="23533" hidden="1" xr:uid="{00000000-0005-0000-0000-0000F5B40000}"/>
    <cellStyle name="Currency [0] 7" xfId="23703" hidden="1" xr:uid="{00000000-0005-0000-0000-0000F6B40000}"/>
    <cellStyle name="Currency [0] 7" xfId="24104" hidden="1" xr:uid="{00000000-0005-0000-0000-0000F7B40000}"/>
    <cellStyle name="Currency [0] 7" xfId="24249" hidden="1" xr:uid="{00000000-0005-0000-0000-0000F8B40000}"/>
    <cellStyle name="Currency [0] 7" xfId="24590" hidden="1" xr:uid="{00000000-0005-0000-0000-0000F9B40000}"/>
    <cellStyle name="Currency [0] 7" xfId="24927" hidden="1" xr:uid="{00000000-0005-0000-0000-0000FAB40000}"/>
    <cellStyle name="Currency [0] 7" xfId="25178" hidden="1" xr:uid="{00000000-0005-0000-0000-0000FBB40000}"/>
    <cellStyle name="Currency [0] 7" xfId="25842" hidden="1" xr:uid="{00000000-0005-0000-0000-0000FCB40000}"/>
    <cellStyle name="Currency [0] 7" xfId="27790" hidden="1" xr:uid="{00000000-0005-0000-0000-0000FDB40000}"/>
    <cellStyle name="Currency [0] 7" xfId="28256" hidden="1" xr:uid="{00000000-0005-0000-0000-0000FEB40000}"/>
    <cellStyle name="Currency [0] 7" xfId="29222" hidden="1" xr:uid="{00000000-0005-0000-0000-0000FFB40000}"/>
    <cellStyle name="Currency [0] 7" xfId="29771" hidden="1" xr:uid="{00000000-0005-0000-0000-000000B50000}"/>
    <cellStyle name="Currency [0] 7" xfId="30563" hidden="1" xr:uid="{00000000-0005-0000-0000-000001B50000}"/>
    <cellStyle name="Currency [0] 7" xfId="31638" hidden="1" xr:uid="{00000000-0005-0000-0000-000002B50000}"/>
    <cellStyle name="Currency [0] 7" xfId="32441" hidden="1" xr:uid="{00000000-0005-0000-0000-000003B50000}"/>
    <cellStyle name="Currency [0] 7" xfId="33274" hidden="1" xr:uid="{00000000-0005-0000-0000-000004B50000}"/>
    <cellStyle name="Currency [0] 7" xfId="33992" hidden="1" xr:uid="{00000000-0005-0000-0000-000005B50000}"/>
    <cellStyle name="Currency [0] 7" xfId="34162" hidden="1" xr:uid="{00000000-0005-0000-0000-000006B50000}"/>
    <cellStyle name="Currency [0] 7" xfId="34563" hidden="1" xr:uid="{00000000-0005-0000-0000-000007B50000}"/>
    <cellStyle name="Currency [0] 7" xfId="34708" hidden="1" xr:uid="{00000000-0005-0000-0000-000008B50000}"/>
    <cellStyle name="Currency [0] 7" xfId="35049" hidden="1" xr:uid="{00000000-0005-0000-0000-000009B50000}"/>
    <cellStyle name="Currency [0] 7" xfId="35386" hidden="1" xr:uid="{00000000-0005-0000-0000-00000AB50000}"/>
    <cellStyle name="Currency [0] 7" xfId="35637" hidden="1" xr:uid="{00000000-0005-0000-0000-00000BB50000}"/>
    <cellStyle name="Currency [0] 7" xfId="36066" hidden="1" xr:uid="{00000000-0005-0000-0000-00000CB50000}"/>
    <cellStyle name="Currency [0] 7" xfId="36784" hidden="1" xr:uid="{00000000-0005-0000-0000-00000DB50000}"/>
    <cellStyle name="Currency [0] 7" xfId="36954" hidden="1" xr:uid="{00000000-0005-0000-0000-00000EB50000}"/>
    <cellStyle name="Currency [0] 7" xfId="37355" hidden="1" xr:uid="{00000000-0005-0000-0000-00000FB50000}"/>
    <cellStyle name="Currency [0] 7" xfId="37500" hidden="1" xr:uid="{00000000-0005-0000-0000-000010B50000}"/>
    <cellStyle name="Currency [0] 7" xfId="37841" hidden="1" xr:uid="{00000000-0005-0000-0000-000011B50000}"/>
    <cellStyle name="Currency [0] 7" xfId="38178" hidden="1" xr:uid="{00000000-0005-0000-0000-000012B50000}"/>
    <cellStyle name="Currency [0] 7" xfId="38429" hidden="1" xr:uid="{00000000-0005-0000-0000-000013B50000}"/>
    <cellStyle name="Currency [0] 7" xfId="32272" hidden="1" xr:uid="{00000000-0005-0000-0000-000014B50000}"/>
    <cellStyle name="Currency [0] 7" xfId="30061" hidden="1" xr:uid="{00000000-0005-0000-0000-000015B50000}"/>
    <cellStyle name="Currency [0] 7" xfId="29562" hidden="1" xr:uid="{00000000-0005-0000-0000-000016B50000}"/>
    <cellStyle name="Currency [0] 7" xfId="28282" hidden="1" xr:uid="{00000000-0005-0000-0000-000017B50000}"/>
    <cellStyle name="Currency [0] 7" xfId="27848" hidden="1" xr:uid="{00000000-0005-0000-0000-000018B50000}"/>
    <cellStyle name="Currency [0] 7" xfId="26823" hidden="1" xr:uid="{00000000-0005-0000-0000-000019B50000}"/>
    <cellStyle name="Currency [0] 7" xfId="25839" hidden="1" xr:uid="{00000000-0005-0000-0000-00001AB50000}"/>
    <cellStyle name="Currency [0] 7" xfId="38704" hidden="1" xr:uid="{00000000-0005-0000-0000-00001BB50000}"/>
    <cellStyle name="Currency [0] 7" xfId="39429" hidden="1" xr:uid="{00000000-0005-0000-0000-00001CB50000}"/>
    <cellStyle name="Currency [0] 7" xfId="40147" hidden="1" xr:uid="{00000000-0005-0000-0000-00001DB50000}"/>
    <cellStyle name="Currency [0] 7" xfId="40317" hidden="1" xr:uid="{00000000-0005-0000-0000-00001EB50000}"/>
    <cellStyle name="Currency [0] 7" xfId="40718" hidden="1" xr:uid="{00000000-0005-0000-0000-00001FB50000}"/>
    <cellStyle name="Currency [0] 7" xfId="40863" hidden="1" xr:uid="{00000000-0005-0000-0000-000020B50000}"/>
    <cellStyle name="Currency [0] 7" xfId="41204" hidden="1" xr:uid="{00000000-0005-0000-0000-000021B50000}"/>
    <cellStyle name="Currency [0] 7" xfId="41541" hidden="1" xr:uid="{00000000-0005-0000-0000-000022B50000}"/>
    <cellStyle name="Currency [0] 7" xfId="41792" hidden="1" xr:uid="{00000000-0005-0000-0000-000023B50000}"/>
    <cellStyle name="Currency [0] 7" xfId="42221" hidden="1" xr:uid="{00000000-0005-0000-0000-000024B50000}"/>
    <cellStyle name="Currency [0] 7" xfId="42939" hidden="1" xr:uid="{00000000-0005-0000-0000-000025B50000}"/>
    <cellStyle name="Currency [0] 7" xfId="43109" hidden="1" xr:uid="{00000000-0005-0000-0000-000026B50000}"/>
    <cellStyle name="Currency [0] 7" xfId="43510" hidden="1" xr:uid="{00000000-0005-0000-0000-000027B50000}"/>
    <cellStyle name="Currency [0] 7" xfId="43655" hidden="1" xr:uid="{00000000-0005-0000-0000-000028B50000}"/>
    <cellStyle name="Currency [0] 7" xfId="43996" hidden="1" xr:uid="{00000000-0005-0000-0000-000029B50000}"/>
    <cellStyle name="Currency [0] 7" xfId="44333" hidden="1" xr:uid="{00000000-0005-0000-0000-00002AB50000}"/>
    <cellStyle name="Currency [0] 7" xfId="44584" hidden="1" xr:uid="{00000000-0005-0000-0000-00002BB50000}"/>
    <cellStyle name="Currency [0] 7" xfId="38573" hidden="1" xr:uid="{00000000-0005-0000-0000-00002CB50000}"/>
    <cellStyle name="Currency [0] 7" xfId="30588" hidden="1" xr:uid="{00000000-0005-0000-0000-00002DB50000}"/>
    <cellStyle name="Currency [0] 7" xfId="29782" hidden="1" xr:uid="{00000000-0005-0000-0000-00002EB50000}"/>
    <cellStyle name="Currency [0] 7" xfId="28559" hidden="1" xr:uid="{00000000-0005-0000-0000-00002FB50000}"/>
    <cellStyle name="Currency [0] 7" xfId="28066" hidden="1" xr:uid="{00000000-0005-0000-0000-000030B50000}"/>
    <cellStyle name="Currency [0] 7" xfId="26905" hidden="1" xr:uid="{00000000-0005-0000-0000-000031B50000}"/>
    <cellStyle name="Currency [0] 7" xfId="25844" hidden="1" xr:uid="{00000000-0005-0000-0000-000032B50000}"/>
    <cellStyle name="Currency [0] 7" xfId="44722" hidden="1" xr:uid="{00000000-0005-0000-0000-000033B50000}"/>
    <cellStyle name="Currency [0] 7" xfId="45151" hidden="1" xr:uid="{00000000-0005-0000-0000-000034B50000}"/>
    <cellStyle name="Currency [0] 7" xfId="45869" hidden="1" xr:uid="{00000000-0005-0000-0000-000035B50000}"/>
    <cellStyle name="Currency [0] 7" xfId="46039" hidden="1" xr:uid="{00000000-0005-0000-0000-000036B50000}"/>
    <cellStyle name="Currency [0] 7" xfId="46440" hidden="1" xr:uid="{00000000-0005-0000-0000-000037B50000}"/>
    <cellStyle name="Currency [0] 7" xfId="46585" hidden="1" xr:uid="{00000000-0005-0000-0000-000038B50000}"/>
    <cellStyle name="Currency [0] 7" xfId="46926" hidden="1" xr:uid="{00000000-0005-0000-0000-000039B50000}"/>
    <cellStyle name="Currency [0] 7" xfId="47263" hidden="1" xr:uid="{00000000-0005-0000-0000-00003AB50000}"/>
    <cellStyle name="Currency [0] 7" xfId="47514" hidden="1" xr:uid="{00000000-0005-0000-0000-00003BB50000}"/>
    <cellStyle name="Currency [0] 7" xfId="47943" hidden="1" xr:uid="{00000000-0005-0000-0000-00003CB50000}"/>
    <cellStyle name="Currency [0] 7" xfId="48661" hidden="1" xr:uid="{00000000-0005-0000-0000-00003DB50000}"/>
    <cellStyle name="Currency [0] 7" xfId="48831" hidden="1" xr:uid="{00000000-0005-0000-0000-00003EB50000}"/>
    <cellStyle name="Currency [0] 7" xfId="49232" hidden="1" xr:uid="{00000000-0005-0000-0000-00003FB50000}"/>
    <cellStyle name="Currency [0] 7" xfId="49377" hidden="1" xr:uid="{00000000-0005-0000-0000-000040B50000}"/>
    <cellStyle name="Currency [0] 7" xfId="49718" hidden="1" xr:uid="{00000000-0005-0000-0000-000041B50000}"/>
    <cellStyle name="Currency [0] 7" xfId="50055" hidden="1" xr:uid="{00000000-0005-0000-0000-000042B50000}"/>
    <cellStyle name="Currency [0] 7" xfId="50306" hidden="1" xr:uid="{00000000-0005-0000-0000-000043B50000}"/>
    <cellStyle name="Currency [0] 8" xfId="701" hidden="1" xr:uid="{00000000-0005-0000-0000-000044B50000}"/>
    <cellStyle name="Currency [0] 8" xfId="2555" hidden="1" xr:uid="{00000000-0005-0000-0000-000045B50000}"/>
    <cellStyle name="Currency [0] 8" xfId="3018" hidden="1" xr:uid="{00000000-0005-0000-0000-000046B50000}"/>
    <cellStyle name="Currency [0] 8" xfId="4039" hidden="1" xr:uid="{00000000-0005-0000-0000-000047B50000}"/>
    <cellStyle name="Currency [0] 8" xfId="4629" hidden="1" xr:uid="{00000000-0005-0000-0000-000048B50000}"/>
    <cellStyle name="Currency [0] 8" xfId="5384" hidden="1" xr:uid="{00000000-0005-0000-0000-000049B50000}"/>
    <cellStyle name="Currency [0] 8" xfId="6467" hidden="1" xr:uid="{00000000-0005-0000-0000-00004AB50000}"/>
    <cellStyle name="Currency [0] 8" xfId="7190" hidden="1" xr:uid="{00000000-0005-0000-0000-00004BB50000}"/>
    <cellStyle name="Currency [0] 8" xfId="8142" hidden="1" xr:uid="{00000000-0005-0000-0000-00004CB50000}"/>
    <cellStyle name="Currency [0] 8" xfId="8860" hidden="1" xr:uid="{00000000-0005-0000-0000-00004DB50000}"/>
    <cellStyle name="Currency [0] 8" xfId="9024" hidden="1" xr:uid="{00000000-0005-0000-0000-00004EB50000}"/>
    <cellStyle name="Currency [0] 8" xfId="9431" hidden="1" xr:uid="{00000000-0005-0000-0000-00004FB50000}"/>
    <cellStyle name="Currency [0] 8" xfId="9573" hidden="1" xr:uid="{00000000-0005-0000-0000-000050B50000}"/>
    <cellStyle name="Currency [0] 8" xfId="9915" hidden="1" xr:uid="{00000000-0005-0000-0000-000051B50000}"/>
    <cellStyle name="Currency [0] 8" xfId="10252" hidden="1" xr:uid="{00000000-0005-0000-0000-000052B50000}"/>
    <cellStyle name="Currency [0] 8" xfId="10505" hidden="1" xr:uid="{00000000-0005-0000-0000-000053B50000}"/>
    <cellStyle name="Currency [0] 8" xfId="10934" hidden="1" xr:uid="{00000000-0005-0000-0000-000054B50000}"/>
    <cellStyle name="Currency [0] 8" xfId="11652" hidden="1" xr:uid="{00000000-0005-0000-0000-000055B50000}"/>
    <cellStyle name="Currency [0] 8" xfId="11816" hidden="1" xr:uid="{00000000-0005-0000-0000-000056B50000}"/>
    <cellStyle name="Currency [0] 8" xfId="12223" hidden="1" xr:uid="{00000000-0005-0000-0000-000057B50000}"/>
    <cellStyle name="Currency [0] 8" xfId="12365" hidden="1" xr:uid="{00000000-0005-0000-0000-000058B50000}"/>
    <cellStyle name="Currency [0] 8" xfId="12707" hidden="1" xr:uid="{00000000-0005-0000-0000-000059B50000}"/>
    <cellStyle name="Currency [0] 8" xfId="13044" hidden="1" xr:uid="{00000000-0005-0000-0000-00005AB50000}"/>
    <cellStyle name="Currency [0] 8" xfId="13297" hidden="1" xr:uid="{00000000-0005-0000-0000-00005BB50000}"/>
    <cellStyle name="Currency [0] 8" xfId="7167" hidden="1" xr:uid="{00000000-0005-0000-0000-00005CB50000}"/>
    <cellStyle name="Currency [0] 8" xfId="4942" hidden="1" xr:uid="{00000000-0005-0000-0000-00005DB50000}"/>
    <cellStyle name="Currency [0] 8" xfId="4449" hidden="1" xr:uid="{00000000-0005-0000-0000-00005EB50000}"/>
    <cellStyle name="Currency [0] 8" xfId="3352" hidden="1" xr:uid="{00000000-0005-0000-0000-00005FB50000}"/>
    <cellStyle name="Currency [0] 8" xfId="2899" hidden="1" xr:uid="{00000000-0005-0000-0000-000060B50000}"/>
    <cellStyle name="Currency [0] 8" xfId="1730" hidden="1" xr:uid="{00000000-0005-0000-0000-000061B50000}"/>
    <cellStyle name="Currency [0] 8" xfId="725" hidden="1" xr:uid="{00000000-0005-0000-0000-000062B50000}"/>
    <cellStyle name="Currency [0] 8" xfId="13453" hidden="1" xr:uid="{00000000-0005-0000-0000-000063B50000}"/>
    <cellStyle name="Currency [0] 8" xfId="14297" hidden="1" xr:uid="{00000000-0005-0000-0000-000064B50000}"/>
    <cellStyle name="Currency [0] 8" xfId="15015" hidden="1" xr:uid="{00000000-0005-0000-0000-000065B50000}"/>
    <cellStyle name="Currency [0] 8" xfId="15179" hidden="1" xr:uid="{00000000-0005-0000-0000-000066B50000}"/>
    <cellStyle name="Currency [0] 8" xfId="15586" hidden="1" xr:uid="{00000000-0005-0000-0000-000067B50000}"/>
    <cellStyle name="Currency [0] 8" xfId="15728" hidden="1" xr:uid="{00000000-0005-0000-0000-000068B50000}"/>
    <cellStyle name="Currency [0] 8" xfId="16070" hidden="1" xr:uid="{00000000-0005-0000-0000-000069B50000}"/>
    <cellStyle name="Currency [0] 8" xfId="16407" hidden="1" xr:uid="{00000000-0005-0000-0000-00006AB50000}"/>
    <cellStyle name="Currency [0] 8" xfId="16660" hidden="1" xr:uid="{00000000-0005-0000-0000-00006BB50000}"/>
    <cellStyle name="Currency [0] 8" xfId="17089" hidden="1" xr:uid="{00000000-0005-0000-0000-00006CB50000}"/>
    <cellStyle name="Currency [0] 8" xfId="17807" hidden="1" xr:uid="{00000000-0005-0000-0000-00006DB50000}"/>
    <cellStyle name="Currency [0] 8" xfId="17971" hidden="1" xr:uid="{00000000-0005-0000-0000-00006EB50000}"/>
    <cellStyle name="Currency [0] 8" xfId="18378" hidden="1" xr:uid="{00000000-0005-0000-0000-00006FB50000}"/>
    <cellStyle name="Currency [0] 8" xfId="18520" hidden="1" xr:uid="{00000000-0005-0000-0000-000070B50000}"/>
    <cellStyle name="Currency [0] 8" xfId="18862" hidden="1" xr:uid="{00000000-0005-0000-0000-000071B50000}"/>
    <cellStyle name="Currency [0] 8" xfId="19199" hidden="1" xr:uid="{00000000-0005-0000-0000-000072B50000}"/>
    <cellStyle name="Currency [0] 8" xfId="19452" hidden="1" xr:uid="{00000000-0005-0000-0000-000073B50000}"/>
    <cellStyle name="Currency [0] 8" xfId="13450" hidden="1" xr:uid="{00000000-0005-0000-0000-000074B50000}"/>
    <cellStyle name="Currency [0] 8" xfId="5543" hidden="1" xr:uid="{00000000-0005-0000-0000-000075B50000}"/>
    <cellStyle name="Currency [0] 8" xfId="4771" hidden="1" xr:uid="{00000000-0005-0000-0000-000076B50000}"/>
    <cellStyle name="Currency [0] 8" xfId="3572" hidden="1" xr:uid="{00000000-0005-0000-0000-000077B50000}"/>
    <cellStyle name="Currency [0] 8" xfId="2948" hidden="1" xr:uid="{00000000-0005-0000-0000-000078B50000}"/>
    <cellStyle name="Currency [0] 8" xfId="1850" hidden="1" xr:uid="{00000000-0005-0000-0000-000079B50000}"/>
    <cellStyle name="Currency [0] 8" xfId="732" hidden="1" xr:uid="{00000000-0005-0000-0000-00007AB50000}"/>
    <cellStyle name="Currency [0] 8" xfId="19590" hidden="1" xr:uid="{00000000-0005-0000-0000-00007BB50000}"/>
    <cellStyle name="Currency [0] 8" xfId="20019" hidden="1" xr:uid="{00000000-0005-0000-0000-00007CB50000}"/>
    <cellStyle name="Currency [0] 8" xfId="20737" hidden="1" xr:uid="{00000000-0005-0000-0000-00007DB50000}"/>
    <cellStyle name="Currency [0] 8" xfId="20901" hidden="1" xr:uid="{00000000-0005-0000-0000-00007EB50000}"/>
    <cellStyle name="Currency [0] 8" xfId="21308" hidden="1" xr:uid="{00000000-0005-0000-0000-00007FB50000}"/>
    <cellStyle name="Currency [0] 8" xfId="21450" hidden="1" xr:uid="{00000000-0005-0000-0000-000080B50000}"/>
    <cellStyle name="Currency [0] 8" xfId="21792" hidden="1" xr:uid="{00000000-0005-0000-0000-000081B50000}"/>
    <cellStyle name="Currency [0] 8" xfId="22129" hidden="1" xr:uid="{00000000-0005-0000-0000-000082B50000}"/>
    <cellStyle name="Currency [0] 8" xfId="22382" hidden="1" xr:uid="{00000000-0005-0000-0000-000083B50000}"/>
    <cellStyle name="Currency [0] 8" xfId="22811" hidden="1" xr:uid="{00000000-0005-0000-0000-000084B50000}"/>
    <cellStyle name="Currency [0] 8" xfId="23529" hidden="1" xr:uid="{00000000-0005-0000-0000-000085B50000}"/>
    <cellStyle name="Currency [0] 8" xfId="23693" hidden="1" xr:uid="{00000000-0005-0000-0000-000086B50000}"/>
    <cellStyle name="Currency [0] 8" xfId="24100" hidden="1" xr:uid="{00000000-0005-0000-0000-000087B50000}"/>
    <cellStyle name="Currency [0] 8" xfId="24242" hidden="1" xr:uid="{00000000-0005-0000-0000-000088B50000}"/>
    <cellStyle name="Currency [0] 8" xfId="24584" hidden="1" xr:uid="{00000000-0005-0000-0000-000089B50000}"/>
    <cellStyle name="Currency [0] 8" xfId="24921" hidden="1" xr:uid="{00000000-0005-0000-0000-00008AB50000}"/>
    <cellStyle name="Currency [0] 8" xfId="25174" hidden="1" xr:uid="{00000000-0005-0000-0000-00008BB50000}"/>
    <cellStyle name="Currency [0] 8" xfId="25829" hidden="1" xr:uid="{00000000-0005-0000-0000-00008CB50000}"/>
    <cellStyle name="Currency [0] 8" xfId="27683" hidden="1" xr:uid="{00000000-0005-0000-0000-00008DB50000}"/>
    <cellStyle name="Currency [0] 8" xfId="28146" hidden="1" xr:uid="{00000000-0005-0000-0000-00008EB50000}"/>
    <cellStyle name="Currency [0] 8" xfId="29167" hidden="1" xr:uid="{00000000-0005-0000-0000-00008FB50000}"/>
    <cellStyle name="Currency [0] 8" xfId="29757" hidden="1" xr:uid="{00000000-0005-0000-0000-000090B50000}"/>
    <cellStyle name="Currency [0] 8" xfId="30512" hidden="1" xr:uid="{00000000-0005-0000-0000-000091B50000}"/>
    <cellStyle name="Currency [0] 8" xfId="31595" hidden="1" xr:uid="{00000000-0005-0000-0000-000092B50000}"/>
    <cellStyle name="Currency [0] 8" xfId="32318" hidden="1" xr:uid="{00000000-0005-0000-0000-000093B50000}"/>
    <cellStyle name="Currency [0] 8" xfId="33270" hidden="1" xr:uid="{00000000-0005-0000-0000-000094B50000}"/>
    <cellStyle name="Currency [0] 8" xfId="33988" hidden="1" xr:uid="{00000000-0005-0000-0000-000095B50000}"/>
    <cellStyle name="Currency [0] 8" xfId="34152" hidden="1" xr:uid="{00000000-0005-0000-0000-000096B50000}"/>
    <cellStyle name="Currency [0] 8" xfId="34559" hidden="1" xr:uid="{00000000-0005-0000-0000-000097B50000}"/>
    <cellStyle name="Currency [0] 8" xfId="34701" hidden="1" xr:uid="{00000000-0005-0000-0000-000098B50000}"/>
    <cellStyle name="Currency [0] 8" xfId="35043" hidden="1" xr:uid="{00000000-0005-0000-0000-000099B50000}"/>
    <cellStyle name="Currency [0] 8" xfId="35380" hidden="1" xr:uid="{00000000-0005-0000-0000-00009AB50000}"/>
    <cellStyle name="Currency [0] 8" xfId="35633" hidden="1" xr:uid="{00000000-0005-0000-0000-00009BB50000}"/>
    <cellStyle name="Currency [0] 8" xfId="36062" hidden="1" xr:uid="{00000000-0005-0000-0000-00009CB50000}"/>
    <cellStyle name="Currency [0] 8" xfId="36780" hidden="1" xr:uid="{00000000-0005-0000-0000-00009DB50000}"/>
    <cellStyle name="Currency [0] 8" xfId="36944" hidden="1" xr:uid="{00000000-0005-0000-0000-00009EB50000}"/>
    <cellStyle name="Currency [0] 8" xfId="37351" hidden="1" xr:uid="{00000000-0005-0000-0000-00009FB50000}"/>
    <cellStyle name="Currency [0] 8" xfId="37493" hidden="1" xr:uid="{00000000-0005-0000-0000-0000A0B50000}"/>
    <cellStyle name="Currency [0] 8" xfId="37835" hidden="1" xr:uid="{00000000-0005-0000-0000-0000A1B50000}"/>
    <cellStyle name="Currency [0] 8" xfId="38172" hidden="1" xr:uid="{00000000-0005-0000-0000-0000A2B50000}"/>
    <cellStyle name="Currency [0] 8" xfId="38425" hidden="1" xr:uid="{00000000-0005-0000-0000-0000A3B50000}"/>
    <cellStyle name="Currency [0] 8" xfId="32295" hidden="1" xr:uid="{00000000-0005-0000-0000-0000A4B50000}"/>
    <cellStyle name="Currency [0] 8" xfId="30070" hidden="1" xr:uid="{00000000-0005-0000-0000-0000A5B50000}"/>
    <cellStyle name="Currency [0] 8" xfId="29577" hidden="1" xr:uid="{00000000-0005-0000-0000-0000A6B50000}"/>
    <cellStyle name="Currency [0] 8" xfId="28480" hidden="1" xr:uid="{00000000-0005-0000-0000-0000A7B50000}"/>
    <cellStyle name="Currency [0] 8" xfId="28027" hidden="1" xr:uid="{00000000-0005-0000-0000-0000A8B50000}"/>
    <cellStyle name="Currency [0] 8" xfId="26858" hidden="1" xr:uid="{00000000-0005-0000-0000-0000A9B50000}"/>
    <cellStyle name="Currency [0] 8" xfId="25853" hidden="1" xr:uid="{00000000-0005-0000-0000-0000AAB50000}"/>
    <cellStyle name="Currency [0] 8" xfId="38581" hidden="1" xr:uid="{00000000-0005-0000-0000-0000ABB50000}"/>
    <cellStyle name="Currency [0] 8" xfId="39425" hidden="1" xr:uid="{00000000-0005-0000-0000-0000ACB50000}"/>
    <cellStyle name="Currency [0] 8" xfId="40143" hidden="1" xr:uid="{00000000-0005-0000-0000-0000ADB50000}"/>
    <cellStyle name="Currency [0] 8" xfId="40307" hidden="1" xr:uid="{00000000-0005-0000-0000-0000AEB50000}"/>
    <cellStyle name="Currency [0] 8" xfId="40714" hidden="1" xr:uid="{00000000-0005-0000-0000-0000AFB50000}"/>
    <cellStyle name="Currency [0] 8" xfId="40856" hidden="1" xr:uid="{00000000-0005-0000-0000-0000B0B50000}"/>
    <cellStyle name="Currency [0] 8" xfId="41198" hidden="1" xr:uid="{00000000-0005-0000-0000-0000B1B50000}"/>
    <cellStyle name="Currency [0] 8" xfId="41535" hidden="1" xr:uid="{00000000-0005-0000-0000-0000B2B50000}"/>
    <cellStyle name="Currency [0] 8" xfId="41788" hidden="1" xr:uid="{00000000-0005-0000-0000-0000B3B50000}"/>
    <cellStyle name="Currency [0] 8" xfId="42217" hidden="1" xr:uid="{00000000-0005-0000-0000-0000B4B50000}"/>
    <cellStyle name="Currency [0] 8" xfId="42935" hidden="1" xr:uid="{00000000-0005-0000-0000-0000B5B50000}"/>
    <cellStyle name="Currency [0] 8" xfId="43099" hidden="1" xr:uid="{00000000-0005-0000-0000-0000B6B50000}"/>
    <cellStyle name="Currency [0] 8" xfId="43506" hidden="1" xr:uid="{00000000-0005-0000-0000-0000B7B50000}"/>
    <cellStyle name="Currency [0] 8" xfId="43648" hidden="1" xr:uid="{00000000-0005-0000-0000-0000B8B50000}"/>
    <cellStyle name="Currency [0] 8" xfId="43990" hidden="1" xr:uid="{00000000-0005-0000-0000-0000B9B50000}"/>
    <cellStyle name="Currency [0] 8" xfId="44327" hidden="1" xr:uid="{00000000-0005-0000-0000-0000BAB50000}"/>
    <cellStyle name="Currency [0] 8" xfId="44580" hidden="1" xr:uid="{00000000-0005-0000-0000-0000BBB50000}"/>
    <cellStyle name="Currency [0] 8" xfId="38578" hidden="1" xr:uid="{00000000-0005-0000-0000-0000BCB50000}"/>
    <cellStyle name="Currency [0] 8" xfId="30671" hidden="1" xr:uid="{00000000-0005-0000-0000-0000BDB50000}"/>
    <cellStyle name="Currency [0] 8" xfId="29899" hidden="1" xr:uid="{00000000-0005-0000-0000-0000BEB50000}"/>
    <cellStyle name="Currency [0] 8" xfId="28700" hidden="1" xr:uid="{00000000-0005-0000-0000-0000BFB50000}"/>
    <cellStyle name="Currency [0] 8" xfId="28076" hidden="1" xr:uid="{00000000-0005-0000-0000-0000C0B50000}"/>
    <cellStyle name="Currency [0] 8" xfId="26978" hidden="1" xr:uid="{00000000-0005-0000-0000-0000C1B50000}"/>
    <cellStyle name="Currency [0] 8" xfId="25860" hidden="1" xr:uid="{00000000-0005-0000-0000-0000C2B50000}"/>
    <cellStyle name="Currency [0] 8" xfId="44718" hidden="1" xr:uid="{00000000-0005-0000-0000-0000C3B50000}"/>
    <cellStyle name="Currency [0] 8" xfId="45147" hidden="1" xr:uid="{00000000-0005-0000-0000-0000C4B50000}"/>
    <cellStyle name="Currency [0] 8" xfId="45865" hidden="1" xr:uid="{00000000-0005-0000-0000-0000C5B50000}"/>
    <cellStyle name="Currency [0] 8" xfId="46029" hidden="1" xr:uid="{00000000-0005-0000-0000-0000C6B50000}"/>
    <cellStyle name="Currency [0] 8" xfId="46436" hidden="1" xr:uid="{00000000-0005-0000-0000-0000C7B50000}"/>
    <cellStyle name="Currency [0] 8" xfId="46578" hidden="1" xr:uid="{00000000-0005-0000-0000-0000C8B50000}"/>
    <cellStyle name="Currency [0] 8" xfId="46920" hidden="1" xr:uid="{00000000-0005-0000-0000-0000C9B50000}"/>
    <cellStyle name="Currency [0] 8" xfId="47257" hidden="1" xr:uid="{00000000-0005-0000-0000-0000CAB50000}"/>
    <cellStyle name="Currency [0] 8" xfId="47510" hidden="1" xr:uid="{00000000-0005-0000-0000-0000CBB50000}"/>
    <cellStyle name="Currency [0] 8" xfId="47939" hidden="1" xr:uid="{00000000-0005-0000-0000-0000CCB50000}"/>
    <cellStyle name="Currency [0] 8" xfId="48657" hidden="1" xr:uid="{00000000-0005-0000-0000-0000CDB50000}"/>
    <cellStyle name="Currency [0] 8" xfId="48821" hidden="1" xr:uid="{00000000-0005-0000-0000-0000CEB50000}"/>
    <cellStyle name="Currency [0] 8" xfId="49228" hidden="1" xr:uid="{00000000-0005-0000-0000-0000CFB50000}"/>
    <cellStyle name="Currency [0] 8" xfId="49370" hidden="1" xr:uid="{00000000-0005-0000-0000-0000D0B50000}"/>
    <cellStyle name="Currency [0] 8" xfId="49712" hidden="1" xr:uid="{00000000-0005-0000-0000-0000D1B50000}"/>
    <cellStyle name="Currency [0] 8" xfId="50049" hidden="1" xr:uid="{00000000-0005-0000-0000-0000D2B50000}"/>
    <cellStyle name="Currency [0] 8" xfId="50302" hidden="1" xr:uid="{00000000-0005-0000-0000-0000D3B50000}"/>
    <cellStyle name="Currency [0] 9" xfId="718" hidden="1" xr:uid="{00000000-0005-0000-0000-0000D4B50000}"/>
    <cellStyle name="Currency [0] 9" xfId="2665" hidden="1" xr:uid="{00000000-0005-0000-0000-0000D5B50000}"/>
    <cellStyle name="Currency [0] 9" xfId="3132" hidden="1" xr:uid="{00000000-0005-0000-0000-0000D6B50000}"/>
    <cellStyle name="Currency [0] 9" xfId="4128" hidden="1" xr:uid="{00000000-0005-0000-0000-0000D7B50000}"/>
    <cellStyle name="Currency [0] 9" xfId="4648" hidden="1" xr:uid="{00000000-0005-0000-0000-0000D8B50000}"/>
    <cellStyle name="Currency [0] 9" xfId="5479" hidden="1" xr:uid="{00000000-0005-0000-0000-0000D9B50000}"/>
    <cellStyle name="Currency [0] 9" xfId="6533" hidden="1" xr:uid="{00000000-0005-0000-0000-0000DAB50000}"/>
    <cellStyle name="Currency [0] 9" xfId="7352" hidden="1" xr:uid="{00000000-0005-0000-0000-0000DBB50000}"/>
    <cellStyle name="Currency [0] 9" xfId="8147" hidden="1" xr:uid="{00000000-0005-0000-0000-0000DCB50000}"/>
    <cellStyle name="Currency [0] 9" xfId="8865" hidden="1" xr:uid="{00000000-0005-0000-0000-0000DDB50000}"/>
    <cellStyle name="Currency [0] 9" xfId="9037" hidden="1" xr:uid="{00000000-0005-0000-0000-0000DEB50000}"/>
    <cellStyle name="Currency [0] 9" xfId="9436" hidden="1" xr:uid="{00000000-0005-0000-0000-0000DFB50000}"/>
    <cellStyle name="Currency [0] 9" xfId="9581" hidden="1" xr:uid="{00000000-0005-0000-0000-0000E0B50000}"/>
    <cellStyle name="Currency [0] 9" xfId="9922" hidden="1" xr:uid="{00000000-0005-0000-0000-0000E1B50000}"/>
    <cellStyle name="Currency [0] 9" xfId="10259" hidden="1" xr:uid="{00000000-0005-0000-0000-0000E2B50000}"/>
    <cellStyle name="Currency [0] 9" xfId="10510" hidden="1" xr:uid="{00000000-0005-0000-0000-0000E3B50000}"/>
    <cellStyle name="Currency [0] 9" xfId="10939" hidden="1" xr:uid="{00000000-0005-0000-0000-0000E4B50000}"/>
    <cellStyle name="Currency [0] 9" xfId="11657" hidden="1" xr:uid="{00000000-0005-0000-0000-0000E5B50000}"/>
    <cellStyle name="Currency [0] 9" xfId="11829" hidden="1" xr:uid="{00000000-0005-0000-0000-0000E6B50000}"/>
    <cellStyle name="Currency [0] 9" xfId="12228" hidden="1" xr:uid="{00000000-0005-0000-0000-0000E7B50000}"/>
    <cellStyle name="Currency [0] 9" xfId="12373" hidden="1" xr:uid="{00000000-0005-0000-0000-0000E8B50000}"/>
    <cellStyle name="Currency [0] 9" xfId="12714" hidden="1" xr:uid="{00000000-0005-0000-0000-0000E9B50000}"/>
    <cellStyle name="Currency [0] 9" xfId="13051" hidden="1" xr:uid="{00000000-0005-0000-0000-0000EAB50000}"/>
    <cellStyle name="Currency [0] 9" xfId="13302" hidden="1" xr:uid="{00000000-0005-0000-0000-0000EBB50000}"/>
    <cellStyle name="Currency [0] 9" xfId="7133" hidden="1" xr:uid="{00000000-0005-0000-0000-0000ECB50000}"/>
    <cellStyle name="Currency [0] 9" xfId="4932" hidden="1" xr:uid="{00000000-0005-0000-0000-0000EDB50000}"/>
    <cellStyle name="Currency [0] 9" xfId="4431" hidden="1" xr:uid="{00000000-0005-0000-0000-0000EEB50000}"/>
    <cellStyle name="Currency [0] 9" xfId="3152" hidden="1" xr:uid="{00000000-0005-0000-0000-0000EFB50000}"/>
    <cellStyle name="Currency [0] 9" xfId="2685" hidden="1" xr:uid="{00000000-0005-0000-0000-0000F0B50000}"/>
    <cellStyle name="Currency [0] 9" xfId="1677" hidden="1" xr:uid="{00000000-0005-0000-0000-0000F1B50000}"/>
    <cellStyle name="Currency [0] 9" xfId="707" hidden="1" xr:uid="{00000000-0005-0000-0000-0000F2B50000}"/>
    <cellStyle name="Currency [0] 9" xfId="13612" hidden="1" xr:uid="{00000000-0005-0000-0000-0000F3B50000}"/>
    <cellStyle name="Currency [0] 9" xfId="14302" hidden="1" xr:uid="{00000000-0005-0000-0000-0000F4B50000}"/>
    <cellStyle name="Currency [0] 9" xfId="15020" hidden="1" xr:uid="{00000000-0005-0000-0000-0000F5B50000}"/>
    <cellStyle name="Currency [0] 9" xfId="15192" hidden="1" xr:uid="{00000000-0005-0000-0000-0000F6B50000}"/>
    <cellStyle name="Currency [0] 9" xfId="15591" hidden="1" xr:uid="{00000000-0005-0000-0000-0000F7B50000}"/>
    <cellStyle name="Currency [0] 9" xfId="15736" hidden="1" xr:uid="{00000000-0005-0000-0000-0000F8B50000}"/>
    <cellStyle name="Currency [0] 9" xfId="16077" hidden="1" xr:uid="{00000000-0005-0000-0000-0000F9B50000}"/>
    <cellStyle name="Currency [0] 9" xfId="16414" hidden="1" xr:uid="{00000000-0005-0000-0000-0000FAB50000}"/>
    <cellStyle name="Currency [0] 9" xfId="16665" hidden="1" xr:uid="{00000000-0005-0000-0000-0000FBB50000}"/>
    <cellStyle name="Currency [0] 9" xfId="17094" hidden="1" xr:uid="{00000000-0005-0000-0000-0000FCB50000}"/>
    <cellStyle name="Currency [0] 9" xfId="17812" hidden="1" xr:uid="{00000000-0005-0000-0000-0000FDB50000}"/>
    <cellStyle name="Currency [0] 9" xfId="17984" hidden="1" xr:uid="{00000000-0005-0000-0000-0000FEB50000}"/>
    <cellStyle name="Currency [0] 9" xfId="18383" hidden="1" xr:uid="{00000000-0005-0000-0000-0000FFB50000}"/>
    <cellStyle name="Currency [0] 9" xfId="18528" hidden="1" xr:uid="{00000000-0005-0000-0000-000000B60000}"/>
    <cellStyle name="Currency [0] 9" xfId="18869" hidden="1" xr:uid="{00000000-0005-0000-0000-000001B60000}"/>
    <cellStyle name="Currency [0] 9" xfId="19206" hidden="1" xr:uid="{00000000-0005-0000-0000-000002B60000}"/>
    <cellStyle name="Currency [0] 9" xfId="19457" hidden="1" xr:uid="{00000000-0005-0000-0000-000003B60000}"/>
    <cellStyle name="Currency [0] 9" xfId="13444" hidden="1" xr:uid="{00000000-0005-0000-0000-000004B60000}"/>
    <cellStyle name="Currency [0] 9" xfId="5420" hidden="1" xr:uid="{00000000-0005-0000-0000-000005B60000}"/>
    <cellStyle name="Currency [0] 9" xfId="4649" hidden="1" xr:uid="{00000000-0005-0000-0000-000006B60000}"/>
    <cellStyle name="Currency [0] 9" xfId="3412" hidden="1" xr:uid="{00000000-0005-0000-0000-000007B60000}"/>
    <cellStyle name="Currency [0] 9" xfId="2935" hidden="1" xr:uid="{00000000-0005-0000-0000-000008B60000}"/>
    <cellStyle name="Currency [0] 9" xfId="1756" hidden="1" xr:uid="{00000000-0005-0000-0000-000009B60000}"/>
    <cellStyle name="Currency [0] 9" xfId="713" hidden="1" xr:uid="{00000000-0005-0000-0000-00000AB60000}"/>
    <cellStyle name="Currency [0] 9" xfId="19595" hidden="1" xr:uid="{00000000-0005-0000-0000-00000BB60000}"/>
    <cellStyle name="Currency [0] 9" xfId="20024" hidden="1" xr:uid="{00000000-0005-0000-0000-00000CB60000}"/>
    <cellStyle name="Currency [0] 9" xfId="20742" hidden="1" xr:uid="{00000000-0005-0000-0000-00000DB60000}"/>
    <cellStyle name="Currency [0] 9" xfId="20914" hidden="1" xr:uid="{00000000-0005-0000-0000-00000EB60000}"/>
    <cellStyle name="Currency [0] 9" xfId="21313" hidden="1" xr:uid="{00000000-0005-0000-0000-00000FB60000}"/>
    <cellStyle name="Currency [0] 9" xfId="21458" hidden="1" xr:uid="{00000000-0005-0000-0000-000010B60000}"/>
    <cellStyle name="Currency [0] 9" xfId="21799" hidden="1" xr:uid="{00000000-0005-0000-0000-000011B60000}"/>
    <cellStyle name="Currency [0] 9" xfId="22136" hidden="1" xr:uid="{00000000-0005-0000-0000-000012B60000}"/>
    <cellStyle name="Currency [0] 9" xfId="22387" hidden="1" xr:uid="{00000000-0005-0000-0000-000013B60000}"/>
    <cellStyle name="Currency [0] 9" xfId="22816" hidden="1" xr:uid="{00000000-0005-0000-0000-000014B60000}"/>
    <cellStyle name="Currency [0] 9" xfId="23534" hidden="1" xr:uid="{00000000-0005-0000-0000-000015B60000}"/>
    <cellStyle name="Currency [0] 9" xfId="23706" hidden="1" xr:uid="{00000000-0005-0000-0000-000016B60000}"/>
    <cellStyle name="Currency [0] 9" xfId="24105" hidden="1" xr:uid="{00000000-0005-0000-0000-000017B60000}"/>
    <cellStyle name="Currency [0] 9" xfId="24250" hidden="1" xr:uid="{00000000-0005-0000-0000-000018B60000}"/>
    <cellStyle name="Currency [0] 9" xfId="24591" hidden="1" xr:uid="{00000000-0005-0000-0000-000019B60000}"/>
    <cellStyle name="Currency [0] 9" xfId="24928" hidden="1" xr:uid="{00000000-0005-0000-0000-00001AB60000}"/>
    <cellStyle name="Currency [0] 9" xfId="25179" hidden="1" xr:uid="{00000000-0005-0000-0000-00001BB60000}"/>
    <cellStyle name="Currency [0] 9" xfId="25846" hidden="1" xr:uid="{00000000-0005-0000-0000-00001CB60000}"/>
    <cellStyle name="Currency [0] 9" xfId="27793" hidden="1" xr:uid="{00000000-0005-0000-0000-00001DB60000}"/>
    <cellStyle name="Currency [0] 9" xfId="28260" hidden="1" xr:uid="{00000000-0005-0000-0000-00001EB60000}"/>
    <cellStyle name="Currency [0] 9" xfId="29256" hidden="1" xr:uid="{00000000-0005-0000-0000-00001FB60000}"/>
    <cellStyle name="Currency [0] 9" xfId="29776" hidden="1" xr:uid="{00000000-0005-0000-0000-000020B60000}"/>
    <cellStyle name="Currency [0] 9" xfId="30607" hidden="1" xr:uid="{00000000-0005-0000-0000-000021B60000}"/>
    <cellStyle name="Currency [0] 9" xfId="31661" hidden="1" xr:uid="{00000000-0005-0000-0000-000022B60000}"/>
    <cellStyle name="Currency [0] 9" xfId="32480" hidden="1" xr:uid="{00000000-0005-0000-0000-000023B60000}"/>
    <cellStyle name="Currency [0] 9" xfId="33275" hidden="1" xr:uid="{00000000-0005-0000-0000-000024B60000}"/>
    <cellStyle name="Currency [0] 9" xfId="33993" hidden="1" xr:uid="{00000000-0005-0000-0000-000025B60000}"/>
    <cellStyle name="Currency [0] 9" xfId="34165" hidden="1" xr:uid="{00000000-0005-0000-0000-000026B60000}"/>
    <cellStyle name="Currency [0] 9" xfId="34564" hidden="1" xr:uid="{00000000-0005-0000-0000-000027B60000}"/>
    <cellStyle name="Currency [0] 9" xfId="34709" hidden="1" xr:uid="{00000000-0005-0000-0000-000028B60000}"/>
    <cellStyle name="Currency [0] 9" xfId="35050" hidden="1" xr:uid="{00000000-0005-0000-0000-000029B60000}"/>
    <cellStyle name="Currency [0] 9" xfId="35387" hidden="1" xr:uid="{00000000-0005-0000-0000-00002AB60000}"/>
    <cellStyle name="Currency [0] 9" xfId="35638" hidden="1" xr:uid="{00000000-0005-0000-0000-00002BB60000}"/>
    <cellStyle name="Currency [0] 9" xfId="36067" hidden="1" xr:uid="{00000000-0005-0000-0000-00002CB60000}"/>
    <cellStyle name="Currency [0] 9" xfId="36785" hidden="1" xr:uid="{00000000-0005-0000-0000-00002DB60000}"/>
    <cellStyle name="Currency [0] 9" xfId="36957" hidden="1" xr:uid="{00000000-0005-0000-0000-00002EB60000}"/>
    <cellStyle name="Currency [0] 9" xfId="37356" hidden="1" xr:uid="{00000000-0005-0000-0000-00002FB60000}"/>
    <cellStyle name="Currency [0] 9" xfId="37501" hidden="1" xr:uid="{00000000-0005-0000-0000-000030B60000}"/>
    <cellStyle name="Currency [0] 9" xfId="37842" hidden="1" xr:uid="{00000000-0005-0000-0000-000031B60000}"/>
    <cellStyle name="Currency [0] 9" xfId="38179" hidden="1" xr:uid="{00000000-0005-0000-0000-000032B60000}"/>
    <cellStyle name="Currency [0] 9" xfId="38430" hidden="1" xr:uid="{00000000-0005-0000-0000-000033B60000}"/>
    <cellStyle name="Currency [0] 9" xfId="32261" hidden="1" xr:uid="{00000000-0005-0000-0000-000034B60000}"/>
    <cellStyle name="Currency [0] 9" xfId="30060" hidden="1" xr:uid="{00000000-0005-0000-0000-000035B60000}"/>
    <cellStyle name="Currency [0] 9" xfId="29559" hidden="1" xr:uid="{00000000-0005-0000-0000-000036B60000}"/>
    <cellStyle name="Currency [0] 9" xfId="28280" hidden="1" xr:uid="{00000000-0005-0000-0000-000037B60000}"/>
    <cellStyle name="Currency [0] 9" xfId="27813" hidden="1" xr:uid="{00000000-0005-0000-0000-000038B60000}"/>
    <cellStyle name="Currency [0] 9" xfId="26805" hidden="1" xr:uid="{00000000-0005-0000-0000-000039B60000}"/>
    <cellStyle name="Currency [0] 9" xfId="25835" hidden="1" xr:uid="{00000000-0005-0000-0000-00003AB60000}"/>
    <cellStyle name="Currency [0] 9" xfId="38740" hidden="1" xr:uid="{00000000-0005-0000-0000-00003BB60000}"/>
    <cellStyle name="Currency [0] 9" xfId="39430" hidden="1" xr:uid="{00000000-0005-0000-0000-00003CB60000}"/>
    <cellStyle name="Currency [0] 9" xfId="40148" hidden="1" xr:uid="{00000000-0005-0000-0000-00003DB60000}"/>
    <cellStyle name="Currency [0] 9" xfId="40320" hidden="1" xr:uid="{00000000-0005-0000-0000-00003EB60000}"/>
    <cellStyle name="Currency [0] 9" xfId="40719" hidden="1" xr:uid="{00000000-0005-0000-0000-00003FB60000}"/>
    <cellStyle name="Currency [0] 9" xfId="40864" hidden="1" xr:uid="{00000000-0005-0000-0000-000040B60000}"/>
    <cellStyle name="Currency [0] 9" xfId="41205" hidden="1" xr:uid="{00000000-0005-0000-0000-000041B60000}"/>
    <cellStyle name="Currency [0] 9" xfId="41542" hidden="1" xr:uid="{00000000-0005-0000-0000-000042B60000}"/>
    <cellStyle name="Currency [0] 9" xfId="41793" hidden="1" xr:uid="{00000000-0005-0000-0000-000043B60000}"/>
    <cellStyle name="Currency [0] 9" xfId="42222" hidden="1" xr:uid="{00000000-0005-0000-0000-000044B60000}"/>
    <cellStyle name="Currency [0] 9" xfId="42940" hidden="1" xr:uid="{00000000-0005-0000-0000-000045B60000}"/>
    <cellStyle name="Currency [0] 9" xfId="43112" hidden="1" xr:uid="{00000000-0005-0000-0000-000046B60000}"/>
    <cellStyle name="Currency [0] 9" xfId="43511" hidden="1" xr:uid="{00000000-0005-0000-0000-000047B60000}"/>
    <cellStyle name="Currency [0] 9" xfId="43656" hidden="1" xr:uid="{00000000-0005-0000-0000-000048B60000}"/>
    <cellStyle name="Currency [0] 9" xfId="43997" hidden="1" xr:uid="{00000000-0005-0000-0000-000049B60000}"/>
    <cellStyle name="Currency [0] 9" xfId="44334" hidden="1" xr:uid="{00000000-0005-0000-0000-00004AB60000}"/>
    <cellStyle name="Currency [0] 9" xfId="44585" hidden="1" xr:uid="{00000000-0005-0000-0000-00004BB60000}"/>
    <cellStyle name="Currency [0] 9" xfId="38572" hidden="1" xr:uid="{00000000-0005-0000-0000-00004CB60000}"/>
    <cellStyle name="Currency [0] 9" xfId="30548" hidden="1" xr:uid="{00000000-0005-0000-0000-00004DB60000}"/>
    <cellStyle name="Currency [0] 9" xfId="29777" hidden="1" xr:uid="{00000000-0005-0000-0000-00004EB60000}"/>
    <cellStyle name="Currency [0] 9" xfId="28540" hidden="1" xr:uid="{00000000-0005-0000-0000-00004FB60000}"/>
    <cellStyle name="Currency [0] 9" xfId="28063" hidden="1" xr:uid="{00000000-0005-0000-0000-000050B60000}"/>
    <cellStyle name="Currency [0] 9" xfId="26884" hidden="1" xr:uid="{00000000-0005-0000-0000-000051B60000}"/>
    <cellStyle name="Currency [0] 9" xfId="25841" hidden="1" xr:uid="{00000000-0005-0000-0000-000052B60000}"/>
    <cellStyle name="Currency [0] 9" xfId="44723" hidden="1" xr:uid="{00000000-0005-0000-0000-000053B60000}"/>
    <cellStyle name="Currency [0] 9" xfId="45152" hidden="1" xr:uid="{00000000-0005-0000-0000-000054B60000}"/>
    <cellStyle name="Currency [0] 9" xfId="45870" hidden="1" xr:uid="{00000000-0005-0000-0000-000055B60000}"/>
    <cellStyle name="Currency [0] 9" xfId="46042" hidden="1" xr:uid="{00000000-0005-0000-0000-000056B60000}"/>
    <cellStyle name="Currency [0] 9" xfId="46441" hidden="1" xr:uid="{00000000-0005-0000-0000-000057B60000}"/>
    <cellStyle name="Currency [0] 9" xfId="46586" hidden="1" xr:uid="{00000000-0005-0000-0000-000058B60000}"/>
    <cellStyle name="Currency [0] 9" xfId="46927" hidden="1" xr:uid="{00000000-0005-0000-0000-000059B60000}"/>
    <cellStyle name="Currency [0] 9" xfId="47264" hidden="1" xr:uid="{00000000-0005-0000-0000-00005AB60000}"/>
    <cellStyle name="Currency [0] 9" xfId="47515" hidden="1" xr:uid="{00000000-0005-0000-0000-00005BB60000}"/>
    <cellStyle name="Currency [0] 9" xfId="47944" hidden="1" xr:uid="{00000000-0005-0000-0000-00005CB60000}"/>
    <cellStyle name="Currency [0] 9" xfId="48662" hidden="1" xr:uid="{00000000-0005-0000-0000-00005DB60000}"/>
    <cellStyle name="Currency [0] 9" xfId="48834" hidden="1" xr:uid="{00000000-0005-0000-0000-00005EB60000}"/>
    <cellStyle name="Currency [0] 9" xfId="49233" hidden="1" xr:uid="{00000000-0005-0000-0000-00005FB60000}"/>
    <cellStyle name="Currency [0] 9" xfId="49378" hidden="1" xr:uid="{00000000-0005-0000-0000-000060B60000}"/>
    <cellStyle name="Currency [0] 9" xfId="49719" hidden="1" xr:uid="{00000000-0005-0000-0000-000061B60000}"/>
    <cellStyle name="Currency [0] 9" xfId="50056" hidden="1" xr:uid="{00000000-0005-0000-0000-000062B60000}"/>
    <cellStyle name="Currency [0] 9" xfId="50307" hidden="1" xr:uid="{00000000-0005-0000-0000-000063B60000}"/>
    <cellStyle name="Currency 4 13 2" xfId="668" hidden="1" xr:uid="{00000000-0005-0000-0000-000064B60000}"/>
    <cellStyle name="Currency 4 13 2" xfId="852" hidden="1" xr:uid="{00000000-0005-0000-0000-000065B60000}"/>
    <cellStyle name="Currency 4 13 2" xfId="2870" hidden="1" xr:uid="{00000000-0005-0000-0000-000066B60000}"/>
    <cellStyle name="Currency 4 13 2" xfId="3234" hidden="1" xr:uid="{00000000-0005-0000-0000-000067B60000}"/>
    <cellStyle name="Currency 4 13 2" xfId="4398" hidden="1" xr:uid="{00000000-0005-0000-0000-000068B60000}"/>
    <cellStyle name="Currency 4 13 2" xfId="4854" hidden="1" xr:uid="{00000000-0005-0000-0000-000069B60000}"/>
    <cellStyle name="Currency 4 13 2" xfId="5696" hidden="1" xr:uid="{00000000-0005-0000-0000-00006AB60000}"/>
    <cellStyle name="Currency 4 13 2" xfId="6708" hidden="1" xr:uid="{00000000-0005-0000-0000-00006BB60000}"/>
    <cellStyle name="Currency 4 13 2" xfId="8117" hidden="1" xr:uid="{00000000-0005-0000-0000-00006CB60000}"/>
    <cellStyle name="Currency 4 13 2" xfId="8232" hidden="1" xr:uid="{00000000-0005-0000-0000-00006DB60000}"/>
    <cellStyle name="Currency 4 13 2" xfId="8955" hidden="1" xr:uid="{00000000-0005-0000-0000-00006EB60000}"/>
    <cellStyle name="Currency 4 13 2" xfId="9128" hidden="1" xr:uid="{00000000-0005-0000-0000-00006FB60000}"/>
    <cellStyle name="Currency 4 13 2" xfId="9521" hidden="1" xr:uid="{00000000-0005-0000-0000-000070B60000}"/>
    <cellStyle name="Currency 4 13 2" xfId="9669" hidden="1" xr:uid="{00000000-0005-0000-0000-000071B60000}"/>
    <cellStyle name="Currency 4 13 2" xfId="10007" hidden="1" xr:uid="{00000000-0005-0000-0000-000072B60000}"/>
    <cellStyle name="Currency 4 13 2" xfId="10344" hidden="1" xr:uid="{00000000-0005-0000-0000-000073B60000}"/>
    <cellStyle name="Currency 4 13 2" xfId="10909" hidden="1" xr:uid="{00000000-0005-0000-0000-000074B60000}"/>
    <cellStyle name="Currency 4 13 2" xfId="11024" hidden="1" xr:uid="{00000000-0005-0000-0000-000075B60000}"/>
    <cellStyle name="Currency 4 13 2" xfId="11747" hidden="1" xr:uid="{00000000-0005-0000-0000-000076B60000}"/>
    <cellStyle name="Currency 4 13 2" xfId="11920" hidden="1" xr:uid="{00000000-0005-0000-0000-000077B60000}"/>
    <cellStyle name="Currency 4 13 2" xfId="12313" hidden="1" xr:uid="{00000000-0005-0000-0000-000078B60000}"/>
    <cellStyle name="Currency 4 13 2" xfId="12461" hidden="1" xr:uid="{00000000-0005-0000-0000-000079B60000}"/>
    <cellStyle name="Currency 4 13 2" xfId="12799" hidden="1" xr:uid="{00000000-0005-0000-0000-00007AB60000}"/>
    <cellStyle name="Currency 4 13 2" xfId="13136" hidden="1" xr:uid="{00000000-0005-0000-0000-00007BB60000}"/>
    <cellStyle name="Currency 4 13 2" xfId="7215" hidden="1" xr:uid="{00000000-0005-0000-0000-00007CB60000}"/>
    <cellStyle name="Currency 4 13 2" xfId="6845" hidden="1" xr:uid="{00000000-0005-0000-0000-00007DB60000}"/>
    <cellStyle name="Currency 4 13 2" xfId="4692" hidden="1" xr:uid="{00000000-0005-0000-0000-00007EB60000}"/>
    <cellStyle name="Currency 4 13 2" xfId="4160" hidden="1" xr:uid="{00000000-0005-0000-0000-00007FB60000}"/>
    <cellStyle name="Currency 4 13 2" xfId="3046" hidden="1" xr:uid="{00000000-0005-0000-0000-000080B60000}"/>
    <cellStyle name="Currency 4 13 2" xfId="2579" hidden="1" xr:uid="{00000000-0005-0000-0000-000081B60000}"/>
    <cellStyle name="Currency 4 13 2" xfId="1376" hidden="1" xr:uid="{00000000-0005-0000-0000-000082B60000}"/>
    <cellStyle name="Currency 4 13 2" xfId="309" hidden="1" xr:uid="{00000000-0005-0000-0000-000083B60000}"/>
    <cellStyle name="Currency 4 13 2" xfId="14272" hidden="1" xr:uid="{00000000-0005-0000-0000-000084B60000}"/>
    <cellStyle name="Currency 4 13 2" xfId="14387" hidden="1" xr:uid="{00000000-0005-0000-0000-000085B60000}"/>
    <cellStyle name="Currency 4 13 2" xfId="15110" hidden="1" xr:uid="{00000000-0005-0000-0000-000086B60000}"/>
    <cellStyle name="Currency 4 13 2" xfId="15283" hidden="1" xr:uid="{00000000-0005-0000-0000-000087B60000}"/>
    <cellStyle name="Currency 4 13 2" xfId="15676" hidden="1" xr:uid="{00000000-0005-0000-0000-000088B60000}"/>
    <cellStyle name="Currency 4 13 2" xfId="15824" hidden="1" xr:uid="{00000000-0005-0000-0000-000089B60000}"/>
    <cellStyle name="Currency 4 13 2" xfId="16162" hidden="1" xr:uid="{00000000-0005-0000-0000-00008AB60000}"/>
    <cellStyle name="Currency 4 13 2" xfId="16499" hidden="1" xr:uid="{00000000-0005-0000-0000-00008BB60000}"/>
    <cellStyle name="Currency 4 13 2" xfId="17064" hidden="1" xr:uid="{00000000-0005-0000-0000-00008CB60000}"/>
    <cellStyle name="Currency 4 13 2" xfId="17179" hidden="1" xr:uid="{00000000-0005-0000-0000-00008DB60000}"/>
    <cellStyle name="Currency 4 13 2" xfId="17902" hidden="1" xr:uid="{00000000-0005-0000-0000-00008EB60000}"/>
    <cellStyle name="Currency 4 13 2" xfId="18075" hidden="1" xr:uid="{00000000-0005-0000-0000-00008FB60000}"/>
    <cellStyle name="Currency 4 13 2" xfId="18468" hidden="1" xr:uid="{00000000-0005-0000-0000-000090B60000}"/>
    <cellStyle name="Currency 4 13 2" xfId="18616" hidden="1" xr:uid="{00000000-0005-0000-0000-000091B60000}"/>
    <cellStyle name="Currency 4 13 2" xfId="18954" hidden="1" xr:uid="{00000000-0005-0000-0000-000092B60000}"/>
    <cellStyle name="Currency 4 13 2" xfId="19291" hidden="1" xr:uid="{00000000-0005-0000-0000-000093B60000}"/>
    <cellStyle name="Currency 4 13 2" xfId="13478" hidden="1" xr:uid="{00000000-0005-0000-0000-000094B60000}"/>
    <cellStyle name="Currency 4 13 2" xfId="7641" hidden="1" xr:uid="{00000000-0005-0000-0000-000095B60000}"/>
    <cellStyle name="Currency 4 13 2" xfId="5143" hidden="1" xr:uid="{00000000-0005-0000-0000-000096B60000}"/>
    <cellStyle name="Currency 4 13 2" xfId="4499" hidden="1" xr:uid="{00000000-0005-0000-0000-000097B60000}"/>
    <cellStyle name="Currency 4 13 2" xfId="3280" hidden="1" xr:uid="{00000000-0005-0000-0000-000098B60000}"/>
    <cellStyle name="Currency 4 13 2" xfId="2709" hidden="1" xr:uid="{00000000-0005-0000-0000-000099B60000}"/>
    <cellStyle name="Currency 4 13 2" xfId="1553" hidden="1" xr:uid="{00000000-0005-0000-0000-00009AB60000}"/>
    <cellStyle name="Currency 4 13 2" xfId="449" hidden="1" xr:uid="{00000000-0005-0000-0000-00009BB60000}"/>
    <cellStyle name="Currency 4 13 2" xfId="19994" hidden="1" xr:uid="{00000000-0005-0000-0000-00009CB60000}"/>
    <cellStyle name="Currency 4 13 2" xfId="20109" hidden="1" xr:uid="{00000000-0005-0000-0000-00009DB60000}"/>
    <cellStyle name="Currency 4 13 2" xfId="20832" hidden="1" xr:uid="{00000000-0005-0000-0000-00009EB60000}"/>
    <cellStyle name="Currency 4 13 2" xfId="21005" hidden="1" xr:uid="{00000000-0005-0000-0000-00009FB60000}"/>
    <cellStyle name="Currency 4 13 2" xfId="21398" hidden="1" xr:uid="{00000000-0005-0000-0000-0000A0B60000}"/>
    <cellStyle name="Currency 4 13 2" xfId="21546" hidden="1" xr:uid="{00000000-0005-0000-0000-0000A1B60000}"/>
    <cellStyle name="Currency 4 13 2" xfId="21884" hidden="1" xr:uid="{00000000-0005-0000-0000-0000A2B60000}"/>
    <cellStyle name="Currency 4 13 2" xfId="22221" hidden="1" xr:uid="{00000000-0005-0000-0000-0000A3B60000}"/>
    <cellStyle name="Currency 4 13 2" xfId="22786" hidden="1" xr:uid="{00000000-0005-0000-0000-0000A4B60000}"/>
    <cellStyle name="Currency 4 13 2" xfId="22901" hidden="1" xr:uid="{00000000-0005-0000-0000-0000A5B60000}"/>
    <cellStyle name="Currency 4 13 2" xfId="23624" hidden="1" xr:uid="{00000000-0005-0000-0000-0000A6B60000}"/>
    <cellStyle name="Currency 4 13 2" xfId="23797" hidden="1" xr:uid="{00000000-0005-0000-0000-0000A7B60000}"/>
    <cellStyle name="Currency 4 13 2" xfId="24190" hidden="1" xr:uid="{00000000-0005-0000-0000-0000A8B60000}"/>
    <cellStyle name="Currency 4 13 2" xfId="24338" hidden="1" xr:uid="{00000000-0005-0000-0000-0000A9B60000}"/>
    <cellStyle name="Currency 4 13 2" xfId="24676" hidden="1" xr:uid="{00000000-0005-0000-0000-0000AAB60000}"/>
    <cellStyle name="Currency 4 13 2" xfId="25013" hidden="1" xr:uid="{00000000-0005-0000-0000-0000ABB60000}"/>
    <cellStyle name="Currency 4 13 2" xfId="25796" hidden="1" xr:uid="{00000000-0005-0000-0000-0000ACB60000}"/>
    <cellStyle name="Currency 4 13 2" xfId="25980" hidden="1" xr:uid="{00000000-0005-0000-0000-0000ADB60000}"/>
    <cellStyle name="Currency 4 13 2" xfId="27998" hidden="1" xr:uid="{00000000-0005-0000-0000-0000AEB60000}"/>
    <cellStyle name="Currency 4 13 2" xfId="28362" hidden="1" xr:uid="{00000000-0005-0000-0000-0000AFB60000}"/>
    <cellStyle name="Currency 4 13 2" xfId="29526" hidden="1" xr:uid="{00000000-0005-0000-0000-0000B0B60000}"/>
    <cellStyle name="Currency 4 13 2" xfId="29982" hidden="1" xr:uid="{00000000-0005-0000-0000-0000B1B60000}"/>
    <cellStyle name="Currency 4 13 2" xfId="30824" hidden="1" xr:uid="{00000000-0005-0000-0000-0000B2B60000}"/>
    <cellStyle name="Currency 4 13 2" xfId="31836" hidden="1" xr:uid="{00000000-0005-0000-0000-0000B3B60000}"/>
    <cellStyle name="Currency 4 13 2" xfId="33245" hidden="1" xr:uid="{00000000-0005-0000-0000-0000B4B60000}"/>
    <cellStyle name="Currency 4 13 2" xfId="33360" hidden="1" xr:uid="{00000000-0005-0000-0000-0000B5B60000}"/>
    <cellStyle name="Currency 4 13 2" xfId="34083" hidden="1" xr:uid="{00000000-0005-0000-0000-0000B6B60000}"/>
    <cellStyle name="Currency 4 13 2" xfId="34256" hidden="1" xr:uid="{00000000-0005-0000-0000-0000B7B60000}"/>
    <cellStyle name="Currency 4 13 2" xfId="34649" hidden="1" xr:uid="{00000000-0005-0000-0000-0000B8B60000}"/>
    <cellStyle name="Currency 4 13 2" xfId="34797" hidden="1" xr:uid="{00000000-0005-0000-0000-0000B9B60000}"/>
    <cellStyle name="Currency 4 13 2" xfId="35135" hidden="1" xr:uid="{00000000-0005-0000-0000-0000BAB60000}"/>
    <cellStyle name="Currency 4 13 2" xfId="35472" hidden="1" xr:uid="{00000000-0005-0000-0000-0000BBB60000}"/>
    <cellStyle name="Currency 4 13 2" xfId="36037" hidden="1" xr:uid="{00000000-0005-0000-0000-0000BCB60000}"/>
    <cellStyle name="Currency 4 13 2" xfId="36152" hidden="1" xr:uid="{00000000-0005-0000-0000-0000BDB60000}"/>
    <cellStyle name="Currency 4 13 2" xfId="36875" hidden="1" xr:uid="{00000000-0005-0000-0000-0000BEB60000}"/>
    <cellStyle name="Currency 4 13 2" xfId="37048" hidden="1" xr:uid="{00000000-0005-0000-0000-0000BFB60000}"/>
    <cellStyle name="Currency 4 13 2" xfId="37441" hidden="1" xr:uid="{00000000-0005-0000-0000-0000C0B60000}"/>
    <cellStyle name="Currency 4 13 2" xfId="37589" hidden="1" xr:uid="{00000000-0005-0000-0000-0000C1B60000}"/>
    <cellStyle name="Currency 4 13 2" xfId="37927" hidden="1" xr:uid="{00000000-0005-0000-0000-0000C2B60000}"/>
    <cellStyle name="Currency 4 13 2" xfId="38264" hidden="1" xr:uid="{00000000-0005-0000-0000-0000C3B60000}"/>
    <cellStyle name="Currency 4 13 2" xfId="32343" hidden="1" xr:uid="{00000000-0005-0000-0000-0000C4B60000}"/>
    <cellStyle name="Currency 4 13 2" xfId="31973" hidden="1" xr:uid="{00000000-0005-0000-0000-0000C5B60000}"/>
    <cellStyle name="Currency 4 13 2" xfId="29820" hidden="1" xr:uid="{00000000-0005-0000-0000-0000C6B60000}"/>
    <cellStyle name="Currency 4 13 2" xfId="29288" hidden="1" xr:uid="{00000000-0005-0000-0000-0000C7B60000}"/>
    <cellStyle name="Currency 4 13 2" xfId="28174" hidden="1" xr:uid="{00000000-0005-0000-0000-0000C8B60000}"/>
    <cellStyle name="Currency 4 13 2" xfId="27707" hidden="1" xr:uid="{00000000-0005-0000-0000-0000C9B60000}"/>
    <cellStyle name="Currency 4 13 2" xfId="26504" hidden="1" xr:uid="{00000000-0005-0000-0000-0000CAB60000}"/>
    <cellStyle name="Currency 4 13 2" xfId="25437" hidden="1" xr:uid="{00000000-0005-0000-0000-0000CBB60000}"/>
    <cellStyle name="Currency 4 13 2" xfId="39400" hidden="1" xr:uid="{00000000-0005-0000-0000-0000CCB60000}"/>
    <cellStyle name="Currency 4 13 2" xfId="39515" hidden="1" xr:uid="{00000000-0005-0000-0000-0000CDB60000}"/>
    <cellStyle name="Currency 4 13 2" xfId="40238" hidden="1" xr:uid="{00000000-0005-0000-0000-0000CEB60000}"/>
    <cellStyle name="Currency 4 13 2" xfId="40411" hidden="1" xr:uid="{00000000-0005-0000-0000-0000CFB60000}"/>
    <cellStyle name="Currency 4 13 2" xfId="40804" hidden="1" xr:uid="{00000000-0005-0000-0000-0000D0B60000}"/>
    <cellStyle name="Currency 4 13 2" xfId="40952" hidden="1" xr:uid="{00000000-0005-0000-0000-0000D1B60000}"/>
    <cellStyle name="Currency 4 13 2" xfId="41290" hidden="1" xr:uid="{00000000-0005-0000-0000-0000D2B60000}"/>
    <cellStyle name="Currency 4 13 2" xfId="41627" hidden="1" xr:uid="{00000000-0005-0000-0000-0000D3B60000}"/>
    <cellStyle name="Currency 4 13 2" xfId="42192" hidden="1" xr:uid="{00000000-0005-0000-0000-0000D4B60000}"/>
    <cellStyle name="Currency 4 13 2" xfId="42307" hidden="1" xr:uid="{00000000-0005-0000-0000-0000D5B60000}"/>
    <cellStyle name="Currency 4 13 2" xfId="43030" hidden="1" xr:uid="{00000000-0005-0000-0000-0000D6B60000}"/>
    <cellStyle name="Currency 4 13 2" xfId="43203" hidden="1" xr:uid="{00000000-0005-0000-0000-0000D7B60000}"/>
    <cellStyle name="Currency 4 13 2" xfId="43596" hidden="1" xr:uid="{00000000-0005-0000-0000-0000D8B60000}"/>
    <cellStyle name="Currency 4 13 2" xfId="43744" hidden="1" xr:uid="{00000000-0005-0000-0000-0000D9B60000}"/>
    <cellStyle name="Currency 4 13 2" xfId="44082" hidden="1" xr:uid="{00000000-0005-0000-0000-0000DAB60000}"/>
    <cellStyle name="Currency 4 13 2" xfId="44419" hidden="1" xr:uid="{00000000-0005-0000-0000-0000DBB60000}"/>
    <cellStyle name="Currency 4 13 2" xfId="38606" hidden="1" xr:uid="{00000000-0005-0000-0000-0000DCB60000}"/>
    <cellStyle name="Currency 4 13 2" xfId="32769" hidden="1" xr:uid="{00000000-0005-0000-0000-0000DDB60000}"/>
    <cellStyle name="Currency 4 13 2" xfId="30271" hidden="1" xr:uid="{00000000-0005-0000-0000-0000DEB60000}"/>
    <cellStyle name="Currency 4 13 2" xfId="29627" hidden="1" xr:uid="{00000000-0005-0000-0000-0000DFB60000}"/>
    <cellStyle name="Currency 4 13 2" xfId="28408" hidden="1" xr:uid="{00000000-0005-0000-0000-0000E0B60000}"/>
    <cellStyle name="Currency 4 13 2" xfId="27837" hidden="1" xr:uid="{00000000-0005-0000-0000-0000E1B60000}"/>
    <cellStyle name="Currency 4 13 2" xfId="26681" hidden="1" xr:uid="{00000000-0005-0000-0000-0000E2B60000}"/>
    <cellStyle name="Currency 4 13 2" xfId="25577" hidden="1" xr:uid="{00000000-0005-0000-0000-0000E3B60000}"/>
    <cellStyle name="Currency 4 13 2" xfId="45122" hidden="1" xr:uid="{00000000-0005-0000-0000-0000E4B60000}"/>
    <cellStyle name="Currency 4 13 2" xfId="45237" hidden="1" xr:uid="{00000000-0005-0000-0000-0000E5B60000}"/>
    <cellStyle name="Currency 4 13 2" xfId="45960" hidden="1" xr:uid="{00000000-0005-0000-0000-0000E6B60000}"/>
    <cellStyle name="Currency 4 13 2" xfId="46133" hidden="1" xr:uid="{00000000-0005-0000-0000-0000E7B60000}"/>
    <cellStyle name="Currency 4 13 2" xfId="46526" hidden="1" xr:uid="{00000000-0005-0000-0000-0000E8B60000}"/>
    <cellStyle name="Currency 4 13 2" xfId="46674" hidden="1" xr:uid="{00000000-0005-0000-0000-0000E9B60000}"/>
    <cellStyle name="Currency 4 13 2" xfId="47012" hidden="1" xr:uid="{00000000-0005-0000-0000-0000EAB60000}"/>
    <cellStyle name="Currency 4 13 2" xfId="47349" hidden="1" xr:uid="{00000000-0005-0000-0000-0000EBB60000}"/>
    <cellStyle name="Currency 4 13 2" xfId="47914" hidden="1" xr:uid="{00000000-0005-0000-0000-0000ECB60000}"/>
    <cellStyle name="Currency 4 13 2" xfId="48029" hidden="1" xr:uid="{00000000-0005-0000-0000-0000EDB60000}"/>
    <cellStyle name="Currency 4 13 2" xfId="48752" hidden="1" xr:uid="{00000000-0005-0000-0000-0000EEB60000}"/>
    <cellStyle name="Currency 4 13 2" xfId="48925" hidden="1" xr:uid="{00000000-0005-0000-0000-0000EFB60000}"/>
    <cellStyle name="Currency 4 13 2" xfId="49318" hidden="1" xr:uid="{00000000-0005-0000-0000-0000F0B60000}"/>
    <cellStyle name="Currency 4 13 2" xfId="49466" hidden="1" xr:uid="{00000000-0005-0000-0000-0000F1B60000}"/>
    <cellStyle name="Currency 4 13 2" xfId="49804" hidden="1" xr:uid="{00000000-0005-0000-0000-0000F2B60000}"/>
    <cellStyle name="Currency 4 13 2" xfId="50141" hidden="1" xr:uid="{00000000-0005-0000-0000-0000F3B60000}"/>
    <cellStyle name="Currency 6 2" xfId="605" hidden="1" xr:uid="{00000000-0005-0000-0000-0000F4B60000}"/>
    <cellStyle name="Currency 6 2" xfId="789" hidden="1" xr:uid="{00000000-0005-0000-0000-0000F5B60000}"/>
    <cellStyle name="Currency 6 2" xfId="2807" hidden="1" xr:uid="{00000000-0005-0000-0000-0000F6B60000}"/>
    <cellStyle name="Currency 6 2" xfId="3171" hidden="1" xr:uid="{00000000-0005-0000-0000-0000F7B60000}"/>
    <cellStyle name="Currency 6 2" xfId="4335" hidden="1" xr:uid="{00000000-0005-0000-0000-0000F8B60000}"/>
    <cellStyle name="Currency 6 2" xfId="4791" hidden="1" xr:uid="{00000000-0005-0000-0000-0000F9B60000}"/>
    <cellStyle name="Currency 6 2" xfId="5633" hidden="1" xr:uid="{00000000-0005-0000-0000-0000FAB60000}"/>
    <cellStyle name="Currency 6 2" xfId="6645" hidden="1" xr:uid="{00000000-0005-0000-0000-0000FBB60000}"/>
    <cellStyle name="Currency 6 2" xfId="8054" hidden="1" xr:uid="{00000000-0005-0000-0000-0000FCB60000}"/>
    <cellStyle name="Currency 6 2" xfId="8169" hidden="1" xr:uid="{00000000-0005-0000-0000-0000FDB60000}"/>
    <cellStyle name="Currency 6 2" xfId="8892" hidden="1" xr:uid="{00000000-0005-0000-0000-0000FEB60000}"/>
    <cellStyle name="Currency 6 2" xfId="9065" hidden="1" xr:uid="{00000000-0005-0000-0000-0000FFB60000}"/>
    <cellStyle name="Currency 6 2" xfId="9458" hidden="1" xr:uid="{00000000-0005-0000-0000-000000B70000}"/>
    <cellStyle name="Currency 6 2" xfId="9606" hidden="1" xr:uid="{00000000-0005-0000-0000-000001B70000}"/>
    <cellStyle name="Currency 6 2" xfId="9944" hidden="1" xr:uid="{00000000-0005-0000-0000-000002B70000}"/>
    <cellStyle name="Currency 6 2" xfId="10281" hidden="1" xr:uid="{00000000-0005-0000-0000-000003B70000}"/>
    <cellStyle name="Currency 6 2" xfId="10846" hidden="1" xr:uid="{00000000-0005-0000-0000-000004B70000}"/>
    <cellStyle name="Currency 6 2" xfId="10961" hidden="1" xr:uid="{00000000-0005-0000-0000-000005B70000}"/>
    <cellStyle name="Currency 6 2" xfId="11684" hidden="1" xr:uid="{00000000-0005-0000-0000-000006B70000}"/>
    <cellStyle name="Currency 6 2" xfId="11857" hidden="1" xr:uid="{00000000-0005-0000-0000-000007B70000}"/>
    <cellStyle name="Currency 6 2" xfId="12250" hidden="1" xr:uid="{00000000-0005-0000-0000-000008B70000}"/>
    <cellStyle name="Currency 6 2" xfId="12398" hidden="1" xr:uid="{00000000-0005-0000-0000-000009B70000}"/>
    <cellStyle name="Currency 6 2" xfId="12736" hidden="1" xr:uid="{00000000-0005-0000-0000-00000AB70000}"/>
    <cellStyle name="Currency 6 2" xfId="13073" hidden="1" xr:uid="{00000000-0005-0000-0000-00000BB70000}"/>
    <cellStyle name="Currency 6 2" xfId="7280" hidden="1" xr:uid="{00000000-0005-0000-0000-00000CB70000}"/>
    <cellStyle name="Currency 6 2" xfId="6908" hidden="1" xr:uid="{00000000-0005-0000-0000-00000DB70000}"/>
    <cellStyle name="Currency 6 2" xfId="4756" hidden="1" xr:uid="{00000000-0005-0000-0000-00000EB70000}"/>
    <cellStyle name="Currency 6 2" xfId="4223" hidden="1" xr:uid="{00000000-0005-0000-0000-00000FB70000}"/>
    <cellStyle name="Currency 6 2" xfId="3111" hidden="1" xr:uid="{00000000-0005-0000-0000-000010B70000}"/>
    <cellStyle name="Currency 6 2" xfId="2643" hidden="1" xr:uid="{00000000-0005-0000-0000-000011B70000}"/>
    <cellStyle name="Currency 6 2" xfId="1451" hidden="1" xr:uid="{00000000-0005-0000-0000-000012B70000}"/>
    <cellStyle name="Currency 6 2" xfId="404" hidden="1" xr:uid="{00000000-0005-0000-0000-000013B70000}"/>
    <cellStyle name="Currency 6 2" xfId="14209" hidden="1" xr:uid="{00000000-0005-0000-0000-000014B70000}"/>
    <cellStyle name="Currency 6 2" xfId="14324" hidden="1" xr:uid="{00000000-0005-0000-0000-000015B70000}"/>
    <cellStyle name="Currency 6 2" xfId="15047" hidden="1" xr:uid="{00000000-0005-0000-0000-000016B70000}"/>
    <cellStyle name="Currency 6 2" xfId="15220" hidden="1" xr:uid="{00000000-0005-0000-0000-000017B70000}"/>
    <cellStyle name="Currency 6 2" xfId="15613" hidden="1" xr:uid="{00000000-0005-0000-0000-000018B70000}"/>
    <cellStyle name="Currency 6 2" xfId="15761" hidden="1" xr:uid="{00000000-0005-0000-0000-000019B70000}"/>
    <cellStyle name="Currency 6 2" xfId="16099" hidden="1" xr:uid="{00000000-0005-0000-0000-00001AB70000}"/>
    <cellStyle name="Currency 6 2" xfId="16436" hidden="1" xr:uid="{00000000-0005-0000-0000-00001BB70000}"/>
    <cellStyle name="Currency 6 2" xfId="17001" hidden="1" xr:uid="{00000000-0005-0000-0000-00001CB70000}"/>
    <cellStyle name="Currency 6 2" xfId="17116" hidden="1" xr:uid="{00000000-0005-0000-0000-00001DB70000}"/>
    <cellStyle name="Currency 6 2" xfId="17839" hidden="1" xr:uid="{00000000-0005-0000-0000-00001EB70000}"/>
    <cellStyle name="Currency 6 2" xfId="18012" hidden="1" xr:uid="{00000000-0005-0000-0000-00001FB70000}"/>
    <cellStyle name="Currency 6 2" xfId="18405" hidden="1" xr:uid="{00000000-0005-0000-0000-000020B70000}"/>
    <cellStyle name="Currency 6 2" xfId="18553" hidden="1" xr:uid="{00000000-0005-0000-0000-000021B70000}"/>
    <cellStyle name="Currency 6 2" xfId="18891" hidden="1" xr:uid="{00000000-0005-0000-0000-000022B70000}"/>
    <cellStyle name="Currency 6 2" xfId="19228" hidden="1" xr:uid="{00000000-0005-0000-0000-000023B70000}"/>
    <cellStyle name="Currency 6 2" xfId="13543" hidden="1" xr:uid="{00000000-0005-0000-0000-000024B70000}"/>
    <cellStyle name="Currency 6 2" xfId="7704" hidden="1" xr:uid="{00000000-0005-0000-0000-000025B70000}"/>
    <cellStyle name="Currency 6 2" xfId="5215" hidden="1" xr:uid="{00000000-0005-0000-0000-000026B70000}"/>
    <cellStyle name="Currency 6 2" xfId="4579" hidden="1" xr:uid="{00000000-0005-0000-0000-000027B70000}"/>
    <cellStyle name="Currency 6 2" xfId="3343" hidden="1" xr:uid="{00000000-0005-0000-0000-000028B70000}"/>
    <cellStyle name="Currency 6 2" xfId="2777" hidden="1" xr:uid="{00000000-0005-0000-0000-000029B70000}"/>
    <cellStyle name="Currency 6 2" xfId="1622" hidden="1" xr:uid="{00000000-0005-0000-0000-00002AB70000}"/>
    <cellStyle name="Currency 6 2" xfId="519" hidden="1" xr:uid="{00000000-0005-0000-0000-00002BB70000}"/>
    <cellStyle name="Currency 6 2" xfId="19931" hidden="1" xr:uid="{00000000-0005-0000-0000-00002CB70000}"/>
    <cellStyle name="Currency 6 2" xfId="20046" hidden="1" xr:uid="{00000000-0005-0000-0000-00002DB70000}"/>
    <cellStyle name="Currency 6 2" xfId="20769" hidden="1" xr:uid="{00000000-0005-0000-0000-00002EB70000}"/>
    <cellStyle name="Currency 6 2" xfId="20942" hidden="1" xr:uid="{00000000-0005-0000-0000-00002FB70000}"/>
    <cellStyle name="Currency 6 2" xfId="21335" hidden="1" xr:uid="{00000000-0005-0000-0000-000030B70000}"/>
    <cellStyle name="Currency 6 2" xfId="21483" hidden="1" xr:uid="{00000000-0005-0000-0000-000031B70000}"/>
    <cellStyle name="Currency 6 2" xfId="21821" hidden="1" xr:uid="{00000000-0005-0000-0000-000032B70000}"/>
    <cellStyle name="Currency 6 2" xfId="22158" hidden="1" xr:uid="{00000000-0005-0000-0000-000033B70000}"/>
    <cellStyle name="Currency 6 2" xfId="22723" hidden="1" xr:uid="{00000000-0005-0000-0000-000034B70000}"/>
    <cellStyle name="Currency 6 2" xfId="22838" hidden="1" xr:uid="{00000000-0005-0000-0000-000035B70000}"/>
    <cellStyle name="Currency 6 2" xfId="23561" hidden="1" xr:uid="{00000000-0005-0000-0000-000036B70000}"/>
    <cellStyle name="Currency 6 2" xfId="23734" hidden="1" xr:uid="{00000000-0005-0000-0000-000037B70000}"/>
    <cellStyle name="Currency 6 2" xfId="24127" hidden="1" xr:uid="{00000000-0005-0000-0000-000038B70000}"/>
    <cellStyle name="Currency 6 2" xfId="24275" hidden="1" xr:uid="{00000000-0005-0000-0000-000039B70000}"/>
    <cellStyle name="Currency 6 2" xfId="24613" hidden="1" xr:uid="{00000000-0005-0000-0000-00003AB70000}"/>
    <cellStyle name="Currency 6 2" xfId="24950" hidden="1" xr:uid="{00000000-0005-0000-0000-00003BB70000}"/>
    <cellStyle name="Currency 6 2" xfId="25733" hidden="1" xr:uid="{00000000-0005-0000-0000-00003CB70000}"/>
    <cellStyle name="Currency 6 2" xfId="25917" hidden="1" xr:uid="{00000000-0005-0000-0000-00003DB70000}"/>
    <cellStyle name="Currency 6 2" xfId="27935" hidden="1" xr:uid="{00000000-0005-0000-0000-00003EB70000}"/>
    <cellStyle name="Currency 6 2" xfId="28299" hidden="1" xr:uid="{00000000-0005-0000-0000-00003FB70000}"/>
    <cellStyle name="Currency 6 2" xfId="29463" hidden="1" xr:uid="{00000000-0005-0000-0000-000040B70000}"/>
    <cellStyle name="Currency 6 2" xfId="29919" hidden="1" xr:uid="{00000000-0005-0000-0000-000041B70000}"/>
    <cellStyle name="Currency 6 2" xfId="30761" hidden="1" xr:uid="{00000000-0005-0000-0000-000042B70000}"/>
    <cellStyle name="Currency 6 2" xfId="31773" hidden="1" xr:uid="{00000000-0005-0000-0000-000043B70000}"/>
    <cellStyle name="Currency 6 2" xfId="33182" hidden="1" xr:uid="{00000000-0005-0000-0000-000044B70000}"/>
    <cellStyle name="Currency 6 2" xfId="33297" hidden="1" xr:uid="{00000000-0005-0000-0000-000045B70000}"/>
    <cellStyle name="Currency 6 2" xfId="34020" hidden="1" xr:uid="{00000000-0005-0000-0000-000046B70000}"/>
    <cellStyle name="Currency 6 2" xfId="34193" hidden="1" xr:uid="{00000000-0005-0000-0000-000047B70000}"/>
    <cellStyle name="Currency 6 2" xfId="34586" hidden="1" xr:uid="{00000000-0005-0000-0000-000048B70000}"/>
    <cellStyle name="Currency 6 2" xfId="34734" hidden="1" xr:uid="{00000000-0005-0000-0000-000049B70000}"/>
    <cellStyle name="Currency 6 2" xfId="35072" hidden="1" xr:uid="{00000000-0005-0000-0000-00004AB70000}"/>
    <cellStyle name="Currency 6 2" xfId="35409" hidden="1" xr:uid="{00000000-0005-0000-0000-00004BB70000}"/>
    <cellStyle name="Currency 6 2" xfId="35974" hidden="1" xr:uid="{00000000-0005-0000-0000-00004CB70000}"/>
    <cellStyle name="Currency 6 2" xfId="36089" hidden="1" xr:uid="{00000000-0005-0000-0000-00004DB70000}"/>
    <cellStyle name="Currency 6 2" xfId="36812" hidden="1" xr:uid="{00000000-0005-0000-0000-00004EB70000}"/>
    <cellStyle name="Currency 6 2" xfId="36985" hidden="1" xr:uid="{00000000-0005-0000-0000-00004FB70000}"/>
    <cellStyle name="Currency 6 2" xfId="37378" hidden="1" xr:uid="{00000000-0005-0000-0000-000050B70000}"/>
    <cellStyle name="Currency 6 2" xfId="37526" hidden="1" xr:uid="{00000000-0005-0000-0000-000051B70000}"/>
    <cellStyle name="Currency 6 2" xfId="37864" hidden="1" xr:uid="{00000000-0005-0000-0000-000052B70000}"/>
    <cellStyle name="Currency 6 2" xfId="38201" hidden="1" xr:uid="{00000000-0005-0000-0000-000053B70000}"/>
    <cellStyle name="Currency 6 2" xfId="32408" hidden="1" xr:uid="{00000000-0005-0000-0000-000054B70000}"/>
    <cellStyle name="Currency 6 2" xfId="32036" hidden="1" xr:uid="{00000000-0005-0000-0000-000055B70000}"/>
    <cellStyle name="Currency 6 2" xfId="29884" hidden="1" xr:uid="{00000000-0005-0000-0000-000056B70000}"/>
    <cellStyle name="Currency 6 2" xfId="29351" hidden="1" xr:uid="{00000000-0005-0000-0000-000057B70000}"/>
    <cellStyle name="Currency 6 2" xfId="28239" hidden="1" xr:uid="{00000000-0005-0000-0000-000058B70000}"/>
    <cellStyle name="Currency 6 2" xfId="27771" hidden="1" xr:uid="{00000000-0005-0000-0000-000059B70000}"/>
    <cellStyle name="Currency 6 2" xfId="26579" hidden="1" xr:uid="{00000000-0005-0000-0000-00005AB70000}"/>
    <cellStyle name="Currency 6 2" xfId="25532" hidden="1" xr:uid="{00000000-0005-0000-0000-00005BB70000}"/>
    <cellStyle name="Currency 6 2" xfId="39337" hidden="1" xr:uid="{00000000-0005-0000-0000-00005CB70000}"/>
    <cellStyle name="Currency 6 2" xfId="39452" hidden="1" xr:uid="{00000000-0005-0000-0000-00005DB70000}"/>
    <cellStyle name="Currency 6 2" xfId="40175" hidden="1" xr:uid="{00000000-0005-0000-0000-00005EB70000}"/>
    <cellStyle name="Currency 6 2" xfId="40348" hidden="1" xr:uid="{00000000-0005-0000-0000-00005FB70000}"/>
    <cellStyle name="Currency 6 2" xfId="40741" hidden="1" xr:uid="{00000000-0005-0000-0000-000060B70000}"/>
    <cellStyle name="Currency 6 2" xfId="40889" hidden="1" xr:uid="{00000000-0005-0000-0000-000061B70000}"/>
    <cellStyle name="Currency 6 2" xfId="41227" hidden="1" xr:uid="{00000000-0005-0000-0000-000062B70000}"/>
    <cellStyle name="Currency 6 2" xfId="41564" hidden="1" xr:uid="{00000000-0005-0000-0000-000063B70000}"/>
    <cellStyle name="Currency 6 2" xfId="42129" hidden="1" xr:uid="{00000000-0005-0000-0000-000064B70000}"/>
    <cellStyle name="Currency 6 2" xfId="42244" hidden="1" xr:uid="{00000000-0005-0000-0000-000065B70000}"/>
    <cellStyle name="Currency 6 2" xfId="42967" hidden="1" xr:uid="{00000000-0005-0000-0000-000066B70000}"/>
    <cellStyle name="Currency 6 2" xfId="43140" hidden="1" xr:uid="{00000000-0005-0000-0000-000067B70000}"/>
    <cellStyle name="Currency 6 2" xfId="43533" hidden="1" xr:uid="{00000000-0005-0000-0000-000068B70000}"/>
    <cellStyle name="Currency 6 2" xfId="43681" hidden="1" xr:uid="{00000000-0005-0000-0000-000069B70000}"/>
    <cellStyle name="Currency 6 2" xfId="44019" hidden="1" xr:uid="{00000000-0005-0000-0000-00006AB70000}"/>
    <cellStyle name="Currency 6 2" xfId="44356" hidden="1" xr:uid="{00000000-0005-0000-0000-00006BB70000}"/>
    <cellStyle name="Currency 6 2" xfId="38671" hidden="1" xr:uid="{00000000-0005-0000-0000-00006CB70000}"/>
    <cellStyle name="Currency 6 2" xfId="32832" hidden="1" xr:uid="{00000000-0005-0000-0000-00006DB70000}"/>
    <cellStyle name="Currency 6 2" xfId="30343" hidden="1" xr:uid="{00000000-0005-0000-0000-00006EB70000}"/>
    <cellStyle name="Currency 6 2" xfId="29707" hidden="1" xr:uid="{00000000-0005-0000-0000-00006FB70000}"/>
    <cellStyle name="Currency 6 2" xfId="28471" hidden="1" xr:uid="{00000000-0005-0000-0000-000070B70000}"/>
    <cellStyle name="Currency 6 2" xfId="27905" hidden="1" xr:uid="{00000000-0005-0000-0000-000071B70000}"/>
    <cellStyle name="Currency 6 2" xfId="26750" hidden="1" xr:uid="{00000000-0005-0000-0000-000072B70000}"/>
    <cellStyle name="Currency 6 2" xfId="25647" hidden="1" xr:uid="{00000000-0005-0000-0000-000073B70000}"/>
    <cellStyle name="Currency 6 2" xfId="45059" hidden="1" xr:uid="{00000000-0005-0000-0000-000074B70000}"/>
    <cellStyle name="Currency 6 2" xfId="45174" hidden="1" xr:uid="{00000000-0005-0000-0000-000075B70000}"/>
    <cellStyle name="Currency 6 2" xfId="45897" hidden="1" xr:uid="{00000000-0005-0000-0000-000076B70000}"/>
    <cellStyle name="Currency 6 2" xfId="46070" hidden="1" xr:uid="{00000000-0005-0000-0000-000077B70000}"/>
    <cellStyle name="Currency 6 2" xfId="46463" hidden="1" xr:uid="{00000000-0005-0000-0000-000078B70000}"/>
    <cellStyle name="Currency 6 2" xfId="46611" hidden="1" xr:uid="{00000000-0005-0000-0000-000079B70000}"/>
    <cellStyle name="Currency 6 2" xfId="46949" hidden="1" xr:uid="{00000000-0005-0000-0000-00007AB70000}"/>
    <cellStyle name="Currency 6 2" xfId="47286" hidden="1" xr:uid="{00000000-0005-0000-0000-00007BB70000}"/>
    <cellStyle name="Currency 6 2" xfId="47851" hidden="1" xr:uid="{00000000-0005-0000-0000-00007CB70000}"/>
    <cellStyle name="Currency 6 2" xfId="47966" hidden="1" xr:uid="{00000000-0005-0000-0000-00007DB70000}"/>
    <cellStyle name="Currency 6 2" xfId="48689" hidden="1" xr:uid="{00000000-0005-0000-0000-00007EB70000}"/>
    <cellStyle name="Currency 6 2" xfId="48862" hidden="1" xr:uid="{00000000-0005-0000-0000-00007FB70000}"/>
    <cellStyle name="Currency 6 2" xfId="49255" hidden="1" xr:uid="{00000000-0005-0000-0000-000080B70000}"/>
    <cellStyle name="Currency 6 2" xfId="49403" hidden="1" xr:uid="{00000000-0005-0000-0000-000081B70000}"/>
    <cellStyle name="Currency 6 2" xfId="49741" hidden="1" xr:uid="{00000000-0005-0000-0000-000082B70000}"/>
    <cellStyle name="Currency 6 2" xfId="50078" hidden="1" xr:uid="{00000000-0005-0000-0000-000083B70000}"/>
    <cellStyle name="Date (short)" xfId="21" xr:uid="{00000000-0005-0000-0000-000084B70000}"/>
    <cellStyle name="Explanatory Text" xfId="10" builtinId="53" customBuiltin="1"/>
    <cellStyle name="Good" xfId="27" builtinId="26" hidden="1"/>
    <cellStyle name="Heading 1" xfId="2" builtinId="16" customBuiltin="1"/>
    <cellStyle name="Heading 2" xfId="3" builtinId="17" customBuiltin="1"/>
    <cellStyle name="Heading 3" xfId="4" builtinId="18" customBuiltin="1"/>
    <cellStyle name="Heading 4" xfId="26" builtinId="19" hidden="1"/>
    <cellStyle name="Hyperlink" xfId="11" builtinId="8" hidden="1" customBuiltin="1"/>
    <cellStyle name="Hyperlink" xfId="14" builtinId="8" customBuiltin="1"/>
    <cellStyle name="Input" xfId="7" builtinId="20" customBuiltin="1"/>
    <cellStyle name="Label" xfId="16" xr:uid="{00000000-0005-0000-0000-00008EB70000}"/>
    <cellStyle name="Link" xfId="50319" xr:uid="{00000000-0005-0000-0000-00008FB70000}"/>
    <cellStyle name="Linked Cell" xfId="9" builtinId="24" customBuiltin="1"/>
    <cellStyle name="Neutral" xfId="29" builtinId="28" hidden="1"/>
    <cellStyle name="No input" xfId="12" xr:uid="{00000000-0005-0000-0000-000092B70000}"/>
    <cellStyle name="Normal" xfId="0" builtinId="0" customBuiltin="1"/>
    <cellStyle name="Note" xfId="33" builtinId="10" hidden="1"/>
    <cellStyle name="Note 10" xfId="105" hidden="1" xr:uid="{00000000-0005-0000-0000-000095B70000}"/>
    <cellStyle name="Note 10" xfId="164" hidden="1" xr:uid="{00000000-0005-0000-0000-000096B70000}"/>
    <cellStyle name="Note 10" xfId="244" hidden="1" xr:uid="{00000000-0005-0000-0000-000097B70000}"/>
    <cellStyle name="Note 10" xfId="425" hidden="1" xr:uid="{00000000-0005-0000-0000-000098B70000}"/>
    <cellStyle name="Note 10" xfId="1843" hidden="1" xr:uid="{00000000-0005-0000-0000-000099B70000}"/>
    <cellStyle name="Note 10" xfId="1974" hidden="1" xr:uid="{00000000-0005-0000-0000-00009AB70000}"/>
    <cellStyle name="Note 10" xfId="2125" hidden="1" xr:uid="{00000000-0005-0000-0000-00009BB70000}"/>
    <cellStyle name="Note 10" xfId="1755" hidden="1" xr:uid="{00000000-0005-0000-0000-00009CB70000}"/>
    <cellStyle name="Note 10" xfId="2426" hidden="1" xr:uid="{00000000-0005-0000-0000-00009DB70000}"/>
    <cellStyle name="Note 10" xfId="1284" hidden="1" xr:uid="{00000000-0005-0000-0000-00009EB70000}"/>
    <cellStyle name="Note 10" xfId="3398" hidden="1" xr:uid="{00000000-0005-0000-0000-00009FB70000}"/>
    <cellStyle name="Note 10" xfId="3539" hidden="1" xr:uid="{00000000-0005-0000-0000-0000A0B70000}"/>
    <cellStyle name="Note 10" xfId="3675" hidden="1" xr:uid="{00000000-0005-0000-0000-0000A1B70000}"/>
    <cellStyle name="Note 10" xfId="1331" hidden="1" xr:uid="{00000000-0005-0000-0000-0000A2B70000}"/>
    <cellStyle name="Note 10" xfId="3913" hidden="1" xr:uid="{00000000-0005-0000-0000-0000A3B70000}"/>
    <cellStyle name="Note 10" xfId="2499" hidden="1" xr:uid="{00000000-0005-0000-0000-0000A4B70000}"/>
    <cellStyle name="Note 10" xfId="4935" hidden="1" xr:uid="{00000000-0005-0000-0000-0000A5B70000}"/>
    <cellStyle name="Note 10" xfId="5022" hidden="1" xr:uid="{00000000-0005-0000-0000-0000A6B70000}"/>
    <cellStyle name="Note 10" xfId="5154" hidden="1" xr:uid="{00000000-0005-0000-0000-0000A7B70000}"/>
    <cellStyle name="Note 10" xfId="5838" hidden="1" xr:uid="{00000000-0005-0000-0000-0000A8B70000}"/>
    <cellStyle name="Note 10" xfId="6044" hidden="1" xr:uid="{00000000-0005-0000-0000-0000A9B70000}"/>
    <cellStyle name="Note 10" xfId="6195" hidden="1" xr:uid="{00000000-0005-0000-0000-0000AAB70000}"/>
    <cellStyle name="Note 10" xfId="6817" hidden="1" xr:uid="{00000000-0005-0000-0000-0000ABB70000}"/>
    <cellStyle name="Note 10" xfId="7038" hidden="1" xr:uid="{00000000-0005-0000-0000-0000ACB70000}"/>
    <cellStyle name="Note 10" xfId="7761" hidden="1" xr:uid="{00000000-0005-0000-0000-0000ADB70000}"/>
    <cellStyle name="Note 10" xfId="7818" hidden="1" xr:uid="{00000000-0005-0000-0000-0000AEB70000}"/>
    <cellStyle name="Note 10" xfId="7896" hidden="1" xr:uid="{00000000-0005-0000-0000-0000AFB70000}"/>
    <cellStyle name="Note 10" xfId="7974" hidden="1" xr:uid="{00000000-0005-0000-0000-0000B0B70000}"/>
    <cellStyle name="Note 10" xfId="8556" hidden="1" xr:uid="{00000000-0005-0000-0000-0000B1B70000}"/>
    <cellStyle name="Note 10" xfId="8635" hidden="1" xr:uid="{00000000-0005-0000-0000-0000B2B70000}"/>
    <cellStyle name="Note 10" xfId="8714" hidden="1" xr:uid="{00000000-0005-0000-0000-0000B3B70000}"/>
    <cellStyle name="Note 10" xfId="8508" hidden="1" xr:uid="{00000000-0005-0000-0000-0000B4B70000}"/>
    <cellStyle name="Note 10" xfId="8815" hidden="1" xr:uid="{00000000-0005-0000-0000-0000B5B70000}"/>
    <cellStyle name="Note 10" xfId="8269" hidden="1" xr:uid="{00000000-0005-0000-0000-0000B6B70000}"/>
    <cellStyle name="Note 10" xfId="9159" hidden="1" xr:uid="{00000000-0005-0000-0000-0000B7B70000}"/>
    <cellStyle name="Note 10" xfId="9230" hidden="1" xr:uid="{00000000-0005-0000-0000-0000B8B70000}"/>
    <cellStyle name="Note 10" xfId="9308" hidden="1" xr:uid="{00000000-0005-0000-0000-0000B9B70000}"/>
    <cellStyle name="Note 10" xfId="8310" hidden="1" xr:uid="{00000000-0005-0000-0000-0000BAB70000}"/>
    <cellStyle name="Note 10" xfId="9401" hidden="1" xr:uid="{00000000-0005-0000-0000-0000BBB70000}"/>
    <cellStyle name="Note 10" xfId="8830" hidden="1" xr:uid="{00000000-0005-0000-0000-0000BCB70000}"/>
    <cellStyle name="Note 10" xfId="9696" hidden="1" xr:uid="{00000000-0005-0000-0000-0000BDB70000}"/>
    <cellStyle name="Note 10" xfId="9762" hidden="1" xr:uid="{00000000-0005-0000-0000-0000BEB70000}"/>
    <cellStyle name="Note 10" xfId="9840" hidden="1" xr:uid="{00000000-0005-0000-0000-0000BFB70000}"/>
    <cellStyle name="Note 10" xfId="10033" hidden="1" xr:uid="{00000000-0005-0000-0000-0000C0B70000}"/>
    <cellStyle name="Note 10" xfId="10099" hidden="1" xr:uid="{00000000-0005-0000-0000-0000C1B70000}"/>
    <cellStyle name="Note 10" xfId="10177" hidden="1" xr:uid="{00000000-0005-0000-0000-0000C2B70000}"/>
    <cellStyle name="Note 10" xfId="10370" hidden="1" xr:uid="{00000000-0005-0000-0000-0000C3B70000}"/>
    <cellStyle name="Note 10" xfId="10436" hidden="1" xr:uid="{00000000-0005-0000-0000-0000C4B70000}"/>
    <cellStyle name="Note 10" xfId="10553" hidden="1" xr:uid="{00000000-0005-0000-0000-0000C5B70000}"/>
    <cellStyle name="Note 10" xfId="10610" hidden="1" xr:uid="{00000000-0005-0000-0000-0000C6B70000}"/>
    <cellStyle name="Note 10" xfId="10688" hidden="1" xr:uid="{00000000-0005-0000-0000-0000C7B70000}"/>
    <cellStyle name="Note 10" xfId="10766" hidden="1" xr:uid="{00000000-0005-0000-0000-0000C8B70000}"/>
    <cellStyle name="Note 10" xfId="11348" hidden="1" xr:uid="{00000000-0005-0000-0000-0000C9B70000}"/>
    <cellStyle name="Note 10" xfId="11427" hidden="1" xr:uid="{00000000-0005-0000-0000-0000CAB70000}"/>
    <cellStyle name="Note 10" xfId="11506" hidden="1" xr:uid="{00000000-0005-0000-0000-0000CBB70000}"/>
    <cellStyle name="Note 10" xfId="11300" hidden="1" xr:uid="{00000000-0005-0000-0000-0000CCB70000}"/>
    <cellStyle name="Note 10" xfId="11607" hidden="1" xr:uid="{00000000-0005-0000-0000-0000CDB70000}"/>
    <cellStyle name="Note 10" xfId="11061" hidden="1" xr:uid="{00000000-0005-0000-0000-0000CEB70000}"/>
    <cellStyle name="Note 10" xfId="11951" hidden="1" xr:uid="{00000000-0005-0000-0000-0000CFB70000}"/>
    <cellStyle name="Note 10" xfId="12022" hidden="1" xr:uid="{00000000-0005-0000-0000-0000D0B70000}"/>
    <cellStyle name="Note 10" xfId="12100" hidden="1" xr:uid="{00000000-0005-0000-0000-0000D1B70000}"/>
    <cellStyle name="Note 10" xfId="11102" hidden="1" xr:uid="{00000000-0005-0000-0000-0000D2B70000}"/>
    <cellStyle name="Note 10" xfId="12193" hidden="1" xr:uid="{00000000-0005-0000-0000-0000D3B70000}"/>
    <cellStyle name="Note 10" xfId="11622" hidden="1" xr:uid="{00000000-0005-0000-0000-0000D4B70000}"/>
    <cellStyle name="Note 10" xfId="12488" hidden="1" xr:uid="{00000000-0005-0000-0000-0000D5B70000}"/>
    <cellStyle name="Note 10" xfId="12554" hidden="1" xr:uid="{00000000-0005-0000-0000-0000D6B70000}"/>
    <cellStyle name="Note 10" xfId="12632" hidden="1" xr:uid="{00000000-0005-0000-0000-0000D7B70000}"/>
    <cellStyle name="Note 10" xfId="12825" hidden="1" xr:uid="{00000000-0005-0000-0000-0000D8B70000}"/>
    <cellStyle name="Note 10" xfId="12891" hidden="1" xr:uid="{00000000-0005-0000-0000-0000D9B70000}"/>
    <cellStyle name="Note 10" xfId="12969" hidden="1" xr:uid="{00000000-0005-0000-0000-0000DAB70000}"/>
    <cellStyle name="Note 10" xfId="13162" hidden="1" xr:uid="{00000000-0005-0000-0000-0000DBB70000}"/>
    <cellStyle name="Note 10" xfId="13228" hidden="1" xr:uid="{00000000-0005-0000-0000-0000DCB70000}"/>
    <cellStyle name="Note 10" xfId="7586" hidden="1" xr:uid="{00000000-0005-0000-0000-0000DDB70000}"/>
    <cellStyle name="Note 10" xfId="7529" hidden="1" xr:uid="{00000000-0005-0000-0000-0000DEB70000}"/>
    <cellStyle name="Note 10" xfId="7450" hidden="1" xr:uid="{00000000-0005-0000-0000-0000DFB70000}"/>
    <cellStyle name="Note 10" xfId="7367" hidden="1" xr:uid="{00000000-0005-0000-0000-0000E0B70000}"/>
    <cellStyle name="Note 10" xfId="5609" hidden="1" xr:uid="{00000000-0005-0000-0000-0000E1B70000}"/>
    <cellStyle name="Note 10" xfId="5512" hidden="1" xr:uid="{00000000-0005-0000-0000-0000E2B70000}"/>
    <cellStyle name="Note 10" xfId="5424" hidden="1" xr:uid="{00000000-0005-0000-0000-0000E3B70000}"/>
    <cellStyle name="Note 10" xfId="5785" hidden="1" xr:uid="{00000000-0005-0000-0000-0000E4B70000}"/>
    <cellStyle name="Note 10" xfId="5259" hidden="1" xr:uid="{00000000-0005-0000-0000-0000E5B70000}"/>
    <cellStyle name="Note 10" xfId="6543" hidden="1" xr:uid="{00000000-0005-0000-0000-0000E6B70000}"/>
    <cellStyle name="Note 10" xfId="3970" hidden="1" xr:uid="{00000000-0005-0000-0000-0000E7B70000}"/>
    <cellStyle name="Note 10" xfId="3821" hidden="1" xr:uid="{00000000-0005-0000-0000-0000E8B70000}"/>
    <cellStyle name="Note 10" xfId="3632" hidden="1" xr:uid="{00000000-0005-0000-0000-0000E9B70000}"/>
    <cellStyle name="Note 10" xfId="6454" hidden="1" xr:uid="{00000000-0005-0000-0000-0000EAB70000}"/>
    <cellStyle name="Note 10" xfId="3408" hidden="1" xr:uid="{00000000-0005-0000-0000-0000EBB70000}"/>
    <cellStyle name="Note 10" xfId="5050" hidden="1" xr:uid="{00000000-0005-0000-0000-0000ECB70000}"/>
    <cellStyle name="Note 10" xfId="2430" hidden="1" xr:uid="{00000000-0005-0000-0000-0000EDB70000}"/>
    <cellStyle name="Note 10" xfId="2136" hidden="1" xr:uid="{00000000-0005-0000-0000-0000EEB70000}"/>
    <cellStyle name="Note 10" xfId="1945" hidden="1" xr:uid="{00000000-0005-0000-0000-0000EFB70000}"/>
    <cellStyle name="Note 10" xfId="1272" hidden="1" xr:uid="{00000000-0005-0000-0000-0000F0B70000}"/>
    <cellStyle name="Note 10" xfId="1075" hidden="1" xr:uid="{00000000-0005-0000-0000-0000F1B70000}"/>
    <cellStyle name="Note 10" xfId="949" hidden="1" xr:uid="{00000000-0005-0000-0000-0000F2B70000}"/>
    <cellStyle name="Note 10" xfId="71" hidden="1" xr:uid="{00000000-0005-0000-0000-0000F3B70000}"/>
    <cellStyle name="Note 10" xfId="13374" hidden="1" xr:uid="{00000000-0005-0000-0000-0000F4B70000}"/>
    <cellStyle name="Note 10" xfId="13916" hidden="1" xr:uid="{00000000-0005-0000-0000-0000F5B70000}"/>
    <cellStyle name="Note 10" xfId="13973" hidden="1" xr:uid="{00000000-0005-0000-0000-0000F6B70000}"/>
    <cellStyle name="Note 10" xfId="14051" hidden="1" xr:uid="{00000000-0005-0000-0000-0000F7B70000}"/>
    <cellStyle name="Note 10" xfId="14129" hidden="1" xr:uid="{00000000-0005-0000-0000-0000F8B70000}"/>
    <cellStyle name="Note 10" xfId="14711" hidden="1" xr:uid="{00000000-0005-0000-0000-0000F9B70000}"/>
    <cellStyle name="Note 10" xfId="14790" hidden="1" xr:uid="{00000000-0005-0000-0000-0000FAB70000}"/>
    <cellStyle name="Note 10" xfId="14869" hidden="1" xr:uid="{00000000-0005-0000-0000-0000FBB70000}"/>
    <cellStyle name="Note 10" xfId="14663" hidden="1" xr:uid="{00000000-0005-0000-0000-0000FCB70000}"/>
    <cellStyle name="Note 10" xfId="14970" hidden="1" xr:uid="{00000000-0005-0000-0000-0000FDB70000}"/>
    <cellStyle name="Note 10" xfId="14424" hidden="1" xr:uid="{00000000-0005-0000-0000-0000FEB70000}"/>
    <cellStyle name="Note 10" xfId="15314" hidden="1" xr:uid="{00000000-0005-0000-0000-0000FFB70000}"/>
    <cellStyle name="Note 10" xfId="15385" hidden="1" xr:uid="{00000000-0005-0000-0000-000000B80000}"/>
    <cellStyle name="Note 10" xfId="15463" hidden="1" xr:uid="{00000000-0005-0000-0000-000001B80000}"/>
    <cellStyle name="Note 10" xfId="14465" hidden="1" xr:uid="{00000000-0005-0000-0000-000002B80000}"/>
    <cellStyle name="Note 10" xfId="15556" hidden="1" xr:uid="{00000000-0005-0000-0000-000003B80000}"/>
    <cellStyle name="Note 10" xfId="14985" hidden="1" xr:uid="{00000000-0005-0000-0000-000004B80000}"/>
    <cellStyle name="Note 10" xfId="15851" hidden="1" xr:uid="{00000000-0005-0000-0000-000005B80000}"/>
    <cellStyle name="Note 10" xfId="15917" hidden="1" xr:uid="{00000000-0005-0000-0000-000006B80000}"/>
    <cellStyle name="Note 10" xfId="15995" hidden="1" xr:uid="{00000000-0005-0000-0000-000007B80000}"/>
    <cellStyle name="Note 10" xfId="16188" hidden="1" xr:uid="{00000000-0005-0000-0000-000008B80000}"/>
    <cellStyle name="Note 10" xfId="16254" hidden="1" xr:uid="{00000000-0005-0000-0000-000009B80000}"/>
    <cellStyle name="Note 10" xfId="16332" hidden="1" xr:uid="{00000000-0005-0000-0000-00000AB80000}"/>
    <cellStyle name="Note 10" xfId="16525" hidden="1" xr:uid="{00000000-0005-0000-0000-00000BB80000}"/>
    <cellStyle name="Note 10" xfId="16591" hidden="1" xr:uid="{00000000-0005-0000-0000-00000CB80000}"/>
    <cellStyle name="Note 10" xfId="16708" hidden="1" xr:uid="{00000000-0005-0000-0000-00000DB80000}"/>
    <cellStyle name="Note 10" xfId="16765" hidden="1" xr:uid="{00000000-0005-0000-0000-00000EB80000}"/>
    <cellStyle name="Note 10" xfId="16843" hidden="1" xr:uid="{00000000-0005-0000-0000-00000FB80000}"/>
    <cellStyle name="Note 10" xfId="16921" hidden="1" xr:uid="{00000000-0005-0000-0000-000010B80000}"/>
    <cellStyle name="Note 10" xfId="17503" hidden="1" xr:uid="{00000000-0005-0000-0000-000011B80000}"/>
    <cellStyle name="Note 10" xfId="17582" hidden="1" xr:uid="{00000000-0005-0000-0000-000012B80000}"/>
    <cellStyle name="Note 10" xfId="17661" hidden="1" xr:uid="{00000000-0005-0000-0000-000013B80000}"/>
    <cellStyle name="Note 10" xfId="17455" hidden="1" xr:uid="{00000000-0005-0000-0000-000014B80000}"/>
    <cellStyle name="Note 10" xfId="17762" hidden="1" xr:uid="{00000000-0005-0000-0000-000015B80000}"/>
    <cellStyle name="Note 10" xfId="17216" hidden="1" xr:uid="{00000000-0005-0000-0000-000016B80000}"/>
    <cellStyle name="Note 10" xfId="18106" hidden="1" xr:uid="{00000000-0005-0000-0000-000017B80000}"/>
    <cellStyle name="Note 10" xfId="18177" hidden="1" xr:uid="{00000000-0005-0000-0000-000018B80000}"/>
    <cellStyle name="Note 10" xfId="18255" hidden="1" xr:uid="{00000000-0005-0000-0000-000019B80000}"/>
    <cellStyle name="Note 10" xfId="17257" hidden="1" xr:uid="{00000000-0005-0000-0000-00001AB80000}"/>
    <cellStyle name="Note 10" xfId="18348" hidden="1" xr:uid="{00000000-0005-0000-0000-00001BB80000}"/>
    <cellStyle name="Note 10" xfId="17777" hidden="1" xr:uid="{00000000-0005-0000-0000-00001CB80000}"/>
    <cellStyle name="Note 10" xfId="18643" hidden="1" xr:uid="{00000000-0005-0000-0000-00001DB80000}"/>
    <cellStyle name="Note 10" xfId="18709" hidden="1" xr:uid="{00000000-0005-0000-0000-00001EB80000}"/>
    <cellStyle name="Note 10" xfId="18787" hidden="1" xr:uid="{00000000-0005-0000-0000-00001FB80000}"/>
    <cellStyle name="Note 10" xfId="18980" hidden="1" xr:uid="{00000000-0005-0000-0000-000020B80000}"/>
    <cellStyle name="Note 10" xfId="19046" hidden="1" xr:uid="{00000000-0005-0000-0000-000021B80000}"/>
    <cellStyle name="Note 10" xfId="19124" hidden="1" xr:uid="{00000000-0005-0000-0000-000022B80000}"/>
    <cellStyle name="Note 10" xfId="19317" hidden="1" xr:uid="{00000000-0005-0000-0000-000023B80000}"/>
    <cellStyle name="Note 10" xfId="19383" hidden="1" xr:uid="{00000000-0005-0000-0000-000024B80000}"/>
    <cellStyle name="Note 10" xfId="13846" hidden="1" xr:uid="{00000000-0005-0000-0000-000025B80000}"/>
    <cellStyle name="Note 10" xfId="13789" hidden="1" xr:uid="{00000000-0005-0000-0000-000026B80000}"/>
    <cellStyle name="Note 10" xfId="13710" hidden="1" xr:uid="{00000000-0005-0000-0000-000027B80000}"/>
    <cellStyle name="Note 10" xfId="13627" hidden="1" xr:uid="{00000000-0005-0000-0000-000028B80000}"/>
    <cellStyle name="Note 10" xfId="6486" hidden="1" xr:uid="{00000000-0005-0000-0000-000029B80000}"/>
    <cellStyle name="Note 10" xfId="6353" hidden="1" xr:uid="{00000000-0005-0000-0000-00002AB80000}"/>
    <cellStyle name="Note 10" xfId="6106" hidden="1" xr:uid="{00000000-0005-0000-0000-00002BB80000}"/>
    <cellStyle name="Note 10" xfId="6580" hidden="1" xr:uid="{00000000-0005-0000-0000-00002CB80000}"/>
    <cellStyle name="Note 10" xfId="5807" hidden="1" xr:uid="{00000000-0005-0000-0000-00002DB80000}"/>
    <cellStyle name="Note 10" xfId="7177" hidden="1" xr:uid="{00000000-0005-0000-0000-00002EB80000}"/>
    <cellStyle name="Note 10" xfId="4430" hidden="1" xr:uid="{00000000-0005-0000-0000-00002FB80000}"/>
    <cellStyle name="Note 10" xfId="4242" hidden="1" xr:uid="{00000000-0005-0000-0000-000030B80000}"/>
    <cellStyle name="Note 10" xfId="4055" hidden="1" xr:uid="{00000000-0005-0000-0000-000031B80000}"/>
    <cellStyle name="Note 10" xfId="7099" hidden="1" xr:uid="{00000000-0005-0000-0000-000032B80000}"/>
    <cellStyle name="Note 10" xfId="3921" hidden="1" xr:uid="{00000000-0005-0000-0000-000033B80000}"/>
    <cellStyle name="Note 10" xfId="5739" hidden="1" xr:uid="{00000000-0005-0000-0000-000034B80000}"/>
    <cellStyle name="Note 10" xfId="2660" hidden="1" xr:uid="{00000000-0005-0000-0000-000035B80000}"/>
    <cellStyle name="Note 10" xfId="2450" hidden="1" xr:uid="{00000000-0005-0000-0000-000036B80000}"/>
    <cellStyle name="Note 10" xfId="2336" hidden="1" xr:uid="{00000000-0005-0000-0000-000037B80000}"/>
    <cellStyle name="Note 10" xfId="1315" hidden="1" xr:uid="{00000000-0005-0000-0000-000038B80000}"/>
    <cellStyle name="Note 10" xfId="1204" hidden="1" xr:uid="{00000000-0005-0000-0000-000039B80000}"/>
    <cellStyle name="Note 10" xfId="1055" hidden="1" xr:uid="{00000000-0005-0000-0000-00003AB80000}"/>
    <cellStyle name="Note 10" xfId="72" hidden="1" xr:uid="{00000000-0005-0000-0000-00003BB80000}"/>
    <cellStyle name="Note 10" xfId="19521" hidden="1" xr:uid="{00000000-0005-0000-0000-00003CB80000}"/>
    <cellStyle name="Note 10" xfId="19638" hidden="1" xr:uid="{00000000-0005-0000-0000-00003DB80000}"/>
    <cellStyle name="Note 10" xfId="19695" hidden="1" xr:uid="{00000000-0005-0000-0000-00003EB80000}"/>
    <cellStyle name="Note 10" xfId="19773" hidden="1" xr:uid="{00000000-0005-0000-0000-00003FB80000}"/>
    <cellStyle name="Note 10" xfId="19851" hidden="1" xr:uid="{00000000-0005-0000-0000-000040B80000}"/>
    <cellStyle name="Note 10" xfId="20433" hidden="1" xr:uid="{00000000-0005-0000-0000-000041B80000}"/>
    <cellStyle name="Note 10" xfId="20512" hidden="1" xr:uid="{00000000-0005-0000-0000-000042B80000}"/>
    <cellStyle name="Note 10" xfId="20591" hidden="1" xr:uid="{00000000-0005-0000-0000-000043B80000}"/>
    <cellStyle name="Note 10" xfId="20385" hidden="1" xr:uid="{00000000-0005-0000-0000-000044B80000}"/>
    <cellStyle name="Note 10" xfId="20692" hidden="1" xr:uid="{00000000-0005-0000-0000-000045B80000}"/>
    <cellStyle name="Note 10" xfId="20146" hidden="1" xr:uid="{00000000-0005-0000-0000-000046B80000}"/>
    <cellStyle name="Note 10" xfId="21036" hidden="1" xr:uid="{00000000-0005-0000-0000-000047B80000}"/>
    <cellStyle name="Note 10" xfId="21107" hidden="1" xr:uid="{00000000-0005-0000-0000-000048B80000}"/>
    <cellStyle name="Note 10" xfId="21185" hidden="1" xr:uid="{00000000-0005-0000-0000-000049B80000}"/>
    <cellStyle name="Note 10" xfId="20187" hidden="1" xr:uid="{00000000-0005-0000-0000-00004AB80000}"/>
    <cellStyle name="Note 10" xfId="21278" hidden="1" xr:uid="{00000000-0005-0000-0000-00004BB80000}"/>
    <cellStyle name="Note 10" xfId="20707" hidden="1" xr:uid="{00000000-0005-0000-0000-00004CB80000}"/>
    <cellStyle name="Note 10" xfId="21573" hidden="1" xr:uid="{00000000-0005-0000-0000-00004DB80000}"/>
    <cellStyle name="Note 10" xfId="21639" hidden="1" xr:uid="{00000000-0005-0000-0000-00004EB80000}"/>
    <cellStyle name="Note 10" xfId="21717" hidden="1" xr:uid="{00000000-0005-0000-0000-00004FB80000}"/>
    <cellStyle name="Note 10" xfId="21910" hidden="1" xr:uid="{00000000-0005-0000-0000-000050B80000}"/>
    <cellStyle name="Note 10" xfId="21976" hidden="1" xr:uid="{00000000-0005-0000-0000-000051B80000}"/>
    <cellStyle name="Note 10" xfId="22054" hidden="1" xr:uid="{00000000-0005-0000-0000-000052B80000}"/>
    <cellStyle name="Note 10" xfId="22247" hidden="1" xr:uid="{00000000-0005-0000-0000-000053B80000}"/>
    <cellStyle name="Note 10" xfId="22313" hidden="1" xr:uid="{00000000-0005-0000-0000-000054B80000}"/>
    <cellStyle name="Note 10" xfId="22430" hidden="1" xr:uid="{00000000-0005-0000-0000-000055B80000}"/>
    <cellStyle name="Note 10" xfId="22487" hidden="1" xr:uid="{00000000-0005-0000-0000-000056B80000}"/>
    <cellStyle name="Note 10" xfId="22565" hidden="1" xr:uid="{00000000-0005-0000-0000-000057B80000}"/>
    <cellStyle name="Note 10" xfId="22643" hidden="1" xr:uid="{00000000-0005-0000-0000-000058B80000}"/>
    <cellStyle name="Note 10" xfId="23225" hidden="1" xr:uid="{00000000-0005-0000-0000-000059B80000}"/>
    <cellStyle name="Note 10" xfId="23304" hidden="1" xr:uid="{00000000-0005-0000-0000-00005AB80000}"/>
    <cellStyle name="Note 10" xfId="23383" hidden="1" xr:uid="{00000000-0005-0000-0000-00005BB80000}"/>
    <cellStyle name="Note 10" xfId="23177" hidden="1" xr:uid="{00000000-0005-0000-0000-00005CB80000}"/>
    <cellStyle name="Note 10" xfId="23484" hidden="1" xr:uid="{00000000-0005-0000-0000-00005DB80000}"/>
    <cellStyle name="Note 10" xfId="22938" hidden="1" xr:uid="{00000000-0005-0000-0000-00005EB80000}"/>
    <cellStyle name="Note 10" xfId="23828" hidden="1" xr:uid="{00000000-0005-0000-0000-00005FB80000}"/>
    <cellStyle name="Note 10" xfId="23899" hidden="1" xr:uid="{00000000-0005-0000-0000-000060B80000}"/>
    <cellStyle name="Note 10" xfId="23977" hidden="1" xr:uid="{00000000-0005-0000-0000-000061B80000}"/>
    <cellStyle name="Note 10" xfId="22979" hidden="1" xr:uid="{00000000-0005-0000-0000-000062B80000}"/>
    <cellStyle name="Note 10" xfId="24070" hidden="1" xr:uid="{00000000-0005-0000-0000-000063B80000}"/>
    <cellStyle name="Note 10" xfId="23499" hidden="1" xr:uid="{00000000-0005-0000-0000-000064B80000}"/>
    <cellStyle name="Note 10" xfId="24365" hidden="1" xr:uid="{00000000-0005-0000-0000-000065B80000}"/>
    <cellStyle name="Note 10" xfId="24431" hidden="1" xr:uid="{00000000-0005-0000-0000-000066B80000}"/>
    <cellStyle name="Note 10" xfId="24509" hidden="1" xr:uid="{00000000-0005-0000-0000-000067B80000}"/>
    <cellStyle name="Note 10" xfId="24702" hidden="1" xr:uid="{00000000-0005-0000-0000-000068B80000}"/>
    <cellStyle name="Note 10" xfId="24768" hidden="1" xr:uid="{00000000-0005-0000-0000-000069B80000}"/>
    <cellStyle name="Note 10" xfId="24846" hidden="1" xr:uid="{00000000-0005-0000-0000-00006AB80000}"/>
    <cellStyle name="Note 10" xfId="25039" hidden="1" xr:uid="{00000000-0005-0000-0000-00006BB80000}"/>
    <cellStyle name="Note 10" xfId="25105" hidden="1" xr:uid="{00000000-0005-0000-0000-00006CB80000}"/>
    <cellStyle name="Note 10" xfId="25233" hidden="1" xr:uid="{00000000-0005-0000-0000-00006DB80000}"/>
    <cellStyle name="Note 10" xfId="25292" hidden="1" xr:uid="{00000000-0005-0000-0000-00006EB80000}"/>
    <cellStyle name="Note 10" xfId="25372" hidden="1" xr:uid="{00000000-0005-0000-0000-00006FB80000}"/>
    <cellStyle name="Note 10" xfId="25553" hidden="1" xr:uid="{00000000-0005-0000-0000-000070B80000}"/>
    <cellStyle name="Note 10" xfId="26971" hidden="1" xr:uid="{00000000-0005-0000-0000-000071B80000}"/>
    <cellStyle name="Note 10" xfId="27102" hidden="1" xr:uid="{00000000-0005-0000-0000-000072B80000}"/>
    <cellStyle name="Note 10" xfId="27253" hidden="1" xr:uid="{00000000-0005-0000-0000-000073B80000}"/>
    <cellStyle name="Note 10" xfId="26883" hidden="1" xr:uid="{00000000-0005-0000-0000-000074B80000}"/>
    <cellStyle name="Note 10" xfId="27554" hidden="1" xr:uid="{00000000-0005-0000-0000-000075B80000}"/>
    <cellStyle name="Note 10" xfId="26412" hidden="1" xr:uid="{00000000-0005-0000-0000-000076B80000}"/>
    <cellStyle name="Note 10" xfId="28526" hidden="1" xr:uid="{00000000-0005-0000-0000-000077B80000}"/>
    <cellStyle name="Note 10" xfId="28667" hidden="1" xr:uid="{00000000-0005-0000-0000-000078B80000}"/>
    <cellStyle name="Note 10" xfId="28803" hidden="1" xr:uid="{00000000-0005-0000-0000-000079B80000}"/>
    <cellStyle name="Note 10" xfId="26459" hidden="1" xr:uid="{00000000-0005-0000-0000-00007AB80000}"/>
    <cellStyle name="Note 10" xfId="29041" hidden="1" xr:uid="{00000000-0005-0000-0000-00007BB80000}"/>
    <cellStyle name="Note 10" xfId="27627" hidden="1" xr:uid="{00000000-0005-0000-0000-00007CB80000}"/>
    <cellStyle name="Note 10" xfId="30063" hidden="1" xr:uid="{00000000-0005-0000-0000-00007DB80000}"/>
    <cellStyle name="Note 10" xfId="30150" hidden="1" xr:uid="{00000000-0005-0000-0000-00007EB80000}"/>
    <cellStyle name="Note 10" xfId="30282" hidden="1" xr:uid="{00000000-0005-0000-0000-00007FB80000}"/>
    <cellStyle name="Note 10" xfId="30966" hidden="1" xr:uid="{00000000-0005-0000-0000-000080B80000}"/>
    <cellStyle name="Note 10" xfId="31172" hidden="1" xr:uid="{00000000-0005-0000-0000-000081B80000}"/>
    <cellStyle name="Note 10" xfId="31323" hidden="1" xr:uid="{00000000-0005-0000-0000-000082B80000}"/>
    <cellStyle name="Note 10" xfId="31945" hidden="1" xr:uid="{00000000-0005-0000-0000-000083B80000}"/>
    <cellStyle name="Note 10" xfId="32166" hidden="1" xr:uid="{00000000-0005-0000-0000-000084B80000}"/>
    <cellStyle name="Note 10" xfId="32889" hidden="1" xr:uid="{00000000-0005-0000-0000-000085B80000}"/>
    <cellStyle name="Note 10" xfId="32946" hidden="1" xr:uid="{00000000-0005-0000-0000-000086B80000}"/>
    <cellStyle name="Note 10" xfId="33024" hidden="1" xr:uid="{00000000-0005-0000-0000-000087B80000}"/>
    <cellStyle name="Note 10" xfId="33102" hidden="1" xr:uid="{00000000-0005-0000-0000-000088B80000}"/>
    <cellStyle name="Note 10" xfId="33684" hidden="1" xr:uid="{00000000-0005-0000-0000-000089B80000}"/>
    <cellStyle name="Note 10" xfId="33763" hidden="1" xr:uid="{00000000-0005-0000-0000-00008AB80000}"/>
    <cellStyle name="Note 10" xfId="33842" hidden="1" xr:uid="{00000000-0005-0000-0000-00008BB80000}"/>
    <cellStyle name="Note 10" xfId="33636" hidden="1" xr:uid="{00000000-0005-0000-0000-00008CB80000}"/>
    <cellStyle name="Note 10" xfId="33943" hidden="1" xr:uid="{00000000-0005-0000-0000-00008DB80000}"/>
    <cellStyle name="Note 10" xfId="33397" hidden="1" xr:uid="{00000000-0005-0000-0000-00008EB80000}"/>
    <cellStyle name="Note 10" xfId="34287" hidden="1" xr:uid="{00000000-0005-0000-0000-00008FB80000}"/>
    <cellStyle name="Note 10" xfId="34358" hidden="1" xr:uid="{00000000-0005-0000-0000-000090B80000}"/>
    <cellStyle name="Note 10" xfId="34436" hidden="1" xr:uid="{00000000-0005-0000-0000-000091B80000}"/>
    <cellStyle name="Note 10" xfId="33438" hidden="1" xr:uid="{00000000-0005-0000-0000-000092B80000}"/>
    <cellStyle name="Note 10" xfId="34529" hidden="1" xr:uid="{00000000-0005-0000-0000-000093B80000}"/>
    <cellStyle name="Note 10" xfId="33958" hidden="1" xr:uid="{00000000-0005-0000-0000-000094B80000}"/>
    <cellStyle name="Note 10" xfId="34824" hidden="1" xr:uid="{00000000-0005-0000-0000-000095B80000}"/>
    <cellStyle name="Note 10" xfId="34890" hidden="1" xr:uid="{00000000-0005-0000-0000-000096B80000}"/>
    <cellStyle name="Note 10" xfId="34968" hidden="1" xr:uid="{00000000-0005-0000-0000-000097B80000}"/>
    <cellStyle name="Note 10" xfId="35161" hidden="1" xr:uid="{00000000-0005-0000-0000-000098B80000}"/>
    <cellStyle name="Note 10" xfId="35227" hidden="1" xr:uid="{00000000-0005-0000-0000-000099B80000}"/>
    <cellStyle name="Note 10" xfId="35305" hidden="1" xr:uid="{00000000-0005-0000-0000-00009AB80000}"/>
    <cellStyle name="Note 10" xfId="35498" hidden="1" xr:uid="{00000000-0005-0000-0000-00009BB80000}"/>
    <cellStyle name="Note 10" xfId="35564" hidden="1" xr:uid="{00000000-0005-0000-0000-00009CB80000}"/>
    <cellStyle name="Note 10" xfId="35681" hidden="1" xr:uid="{00000000-0005-0000-0000-00009DB80000}"/>
    <cellStyle name="Note 10" xfId="35738" hidden="1" xr:uid="{00000000-0005-0000-0000-00009EB80000}"/>
    <cellStyle name="Note 10" xfId="35816" hidden="1" xr:uid="{00000000-0005-0000-0000-00009FB80000}"/>
    <cellStyle name="Note 10" xfId="35894" hidden="1" xr:uid="{00000000-0005-0000-0000-0000A0B80000}"/>
    <cellStyle name="Note 10" xfId="36476" hidden="1" xr:uid="{00000000-0005-0000-0000-0000A1B80000}"/>
    <cellStyle name="Note 10" xfId="36555" hidden="1" xr:uid="{00000000-0005-0000-0000-0000A2B80000}"/>
    <cellStyle name="Note 10" xfId="36634" hidden="1" xr:uid="{00000000-0005-0000-0000-0000A3B80000}"/>
    <cellStyle name="Note 10" xfId="36428" hidden="1" xr:uid="{00000000-0005-0000-0000-0000A4B80000}"/>
    <cellStyle name="Note 10" xfId="36735" hidden="1" xr:uid="{00000000-0005-0000-0000-0000A5B80000}"/>
    <cellStyle name="Note 10" xfId="36189" hidden="1" xr:uid="{00000000-0005-0000-0000-0000A6B80000}"/>
    <cellStyle name="Note 10" xfId="37079" hidden="1" xr:uid="{00000000-0005-0000-0000-0000A7B80000}"/>
    <cellStyle name="Note 10" xfId="37150" hidden="1" xr:uid="{00000000-0005-0000-0000-0000A8B80000}"/>
    <cellStyle name="Note 10" xfId="37228" hidden="1" xr:uid="{00000000-0005-0000-0000-0000A9B80000}"/>
    <cellStyle name="Note 10" xfId="36230" hidden="1" xr:uid="{00000000-0005-0000-0000-0000AAB80000}"/>
    <cellStyle name="Note 10" xfId="37321" hidden="1" xr:uid="{00000000-0005-0000-0000-0000ABB80000}"/>
    <cellStyle name="Note 10" xfId="36750" hidden="1" xr:uid="{00000000-0005-0000-0000-0000ACB80000}"/>
    <cellStyle name="Note 10" xfId="37616" hidden="1" xr:uid="{00000000-0005-0000-0000-0000ADB80000}"/>
    <cellStyle name="Note 10" xfId="37682" hidden="1" xr:uid="{00000000-0005-0000-0000-0000AEB80000}"/>
    <cellStyle name="Note 10" xfId="37760" hidden="1" xr:uid="{00000000-0005-0000-0000-0000AFB80000}"/>
    <cellStyle name="Note 10" xfId="37953" hidden="1" xr:uid="{00000000-0005-0000-0000-0000B0B80000}"/>
    <cellStyle name="Note 10" xfId="38019" hidden="1" xr:uid="{00000000-0005-0000-0000-0000B1B80000}"/>
    <cellStyle name="Note 10" xfId="38097" hidden="1" xr:uid="{00000000-0005-0000-0000-0000B2B80000}"/>
    <cellStyle name="Note 10" xfId="38290" hidden="1" xr:uid="{00000000-0005-0000-0000-0000B3B80000}"/>
    <cellStyle name="Note 10" xfId="38356" hidden="1" xr:uid="{00000000-0005-0000-0000-0000B4B80000}"/>
    <cellStyle name="Note 10" xfId="32714" hidden="1" xr:uid="{00000000-0005-0000-0000-0000B5B80000}"/>
    <cellStyle name="Note 10" xfId="32657" hidden="1" xr:uid="{00000000-0005-0000-0000-0000B6B80000}"/>
    <cellStyle name="Note 10" xfId="32578" hidden="1" xr:uid="{00000000-0005-0000-0000-0000B7B80000}"/>
    <cellStyle name="Note 10" xfId="32495" hidden="1" xr:uid="{00000000-0005-0000-0000-0000B8B80000}"/>
    <cellStyle name="Note 10" xfId="30737" hidden="1" xr:uid="{00000000-0005-0000-0000-0000B9B80000}"/>
    <cellStyle name="Note 10" xfId="30640" hidden="1" xr:uid="{00000000-0005-0000-0000-0000BAB80000}"/>
    <cellStyle name="Note 10" xfId="30552" hidden="1" xr:uid="{00000000-0005-0000-0000-0000BBB80000}"/>
    <cellStyle name="Note 10" xfId="30913" hidden="1" xr:uid="{00000000-0005-0000-0000-0000BCB80000}"/>
    <cellStyle name="Note 10" xfId="30387" hidden="1" xr:uid="{00000000-0005-0000-0000-0000BDB80000}"/>
    <cellStyle name="Note 10" xfId="31671" hidden="1" xr:uid="{00000000-0005-0000-0000-0000BEB80000}"/>
    <cellStyle name="Note 10" xfId="29098" hidden="1" xr:uid="{00000000-0005-0000-0000-0000BFB80000}"/>
    <cellStyle name="Note 10" xfId="28949" hidden="1" xr:uid="{00000000-0005-0000-0000-0000C0B80000}"/>
    <cellStyle name="Note 10" xfId="28760" hidden="1" xr:uid="{00000000-0005-0000-0000-0000C1B80000}"/>
    <cellStyle name="Note 10" xfId="31582" hidden="1" xr:uid="{00000000-0005-0000-0000-0000C2B80000}"/>
    <cellStyle name="Note 10" xfId="28536" hidden="1" xr:uid="{00000000-0005-0000-0000-0000C3B80000}"/>
    <cellStyle name="Note 10" xfId="30178" hidden="1" xr:uid="{00000000-0005-0000-0000-0000C4B80000}"/>
    <cellStyle name="Note 10" xfId="27558" hidden="1" xr:uid="{00000000-0005-0000-0000-0000C5B80000}"/>
    <cellStyle name="Note 10" xfId="27264" hidden="1" xr:uid="{00000000-0005-0000-0000-0000C6B80000}"/>
    <cellStyle name="Note 10" xfId="27073" hidden="1" xr:uid="{00000000-0005-0000-0000-0000C7B80000}"/>
    <cellStyle name="Note 10" xfId="26400" hidden="1" xr:uid="{00000000-0005-0000-0000-0000C8B80000}"/>
    <cellStyle name="Note 10" xfId="26203" hidden="1" xr:uid="{00000000-0005-0000-0000-0000C9B80000}"/>
    <cellStyle name="Note 10" xfId="26077" hidden="1" xr:uid="{00000000-0005-0000-0000-0000CAB80000}"/>
    <cellStyle name="Note 10" xfId="25199" hidden="1" xr:uid="{00000000-0005-0000-0000-0000CBB80000}"/>
    <cellStyle name="Note 10" xfId="38502" hidden="1" xr:uid="{00000000-0005-0000-0000-0000CCB80000}"/>
    <cellStyle name="Note 10" xfId="39044" hidden="1" xr:uid="{00000000-0005-0000-0000-0000CDB80000}"/>
    <cellStyle name="Note 10" xfId="39101" hidden="1" xr:uid="{00000000-0005-0000-0000-0000CEB80000}"/>
    <cellStyle name="Note 10" xfId="39179" hidden="1" xr:uid="{00000000-0005-0000-0000-0000CFB80000}"/>
    <cellStyle name="Note 10" xfId="39257" hidden="1" xr:uid="{00000000-0005-0000-0000-0000D0B80000}"/>
    <cellStyle name="Note 10" xfId="39839" hidden="1" xr:uid="{00000000-0005-0000-0000-0000D1B80000}"/>
    <cellStyle name="Note 10" xfId="39918" hidden="1" xr:uid="{00000000-0005-0000-0000-0000D2B80000}"/>
    <cellStyle name="Note 10" xfId="39997" hidden="1" xr:uid="{00000000-0005-0000-0000-0000D3B80000}"/>
    <cellStyle name="Note 10" xfId="39791" hidden="1" xr:uid="{00000000-0005-0000-0000-0000D4B80000}"/>
    <cellStyle name="Note 10" xfId="40098" hidden="1" xr:uid="{00000000-0005-0000-0000-0000D5B80000}"/>
    <cellStyle name="Note 10" xfId="39552" hidden="1" xr:uid="{00000000-0005-0000-0000-0000D6B80000}"/>
    <cellStyle name="Note 10" xfId="40442" hidden="1" xr:uid="{00000000-0005-0000-0000-0000D7B80000}"/>
    <cellStyle name="Note 10" xfId="40513" hidden="1" xr:uid="{00000000-0005-0000-0000-0000D8B80000}"/>
    <cellStyle name="Note 10" xfId="40591" hidden="1" xr:uid="{00000000-0005-0000-0000-0000D9B80000}"/>
    <cellStyle name="Note 10" xfId="39593" hidden="1" xr:uid="{00000000-0005-0000-0000-0000DAB80000}"/>
    <cellStyle name="Note 10" xfId="40684" hidden="1" xr:uid="{00000000-0005-0000-0000-0000DBB80000}"/>
    <cellStyle name="Note 10" xfId="40113" hidden="1" xr:uid="{00000000-0005-0000-0000-0000DCB80000}"/>
    <cellStyle name="Note 10" xfId="40979" hidden="1" xr:uid="{00000000-0005-0000-0000-0000DDB80000}"/>
    <cellStyle name="Note 10" xfId="41045" hidden="1" xr:uid="{00000000-0005-0000-0000-0000DEB80000}"/>
    <cellStyle name="Note 10" xfId="41123" hidden="1" xr:uid="{00000000-0005-0000-0000-0000DFB80000}"/>
    <cellStyle name="Note 10" xfId="41316" hidden="1" xr:uid="{00000000-0005-0000-0000-0000E0B80000}"/>
    <cellStyle name="Note 10" xfId="41382" hidden="1" xr:uid="{00000000-0005-0000-0000-0000E1B80000}"/>
    <cellStyle name="Note 10" xfId="41460" hidden="1" xr:uid="{00000000-0005-0000-0000-0000E2B80000}"/>
    <cellStyle name="Note 10" xfId="41653" hidden="1" xr:uid="{00000000-0005-0000-0000-0000E3B80000}"/>
    <cellStyle name="Note 10" xfId="41719" hidden="1" xr:uid="{00000000-0005-0000-0000-0000E4B80000}"/>
    <cellStyle name="Note 10" xfId="41836" hidden="1" xr:uid="{00000000-0005-0000-0000-0000E5B80000}"/>
    <cellStyle name="Note 10" xfId="41893" hidden="1" xr:uid="{00000000-0005-0000-0000-0000E6B80000}"/>
    <cellStyle name="Note 10" xfId="41971" hidden="1" xr:uid="{00000000-0005-0000-0000-0000E7B80000}"/>
    <cellStyle name="Note 10" xfId="42049" hidden="1" xr:uid="{00000000-0005-0000-0000-0000E8B80000}"/>
    <cellStyle name="Note 10" xfId="42631" hidden="1" xr:uid="{00000000-0005-0000-0000-0000E9B80000}"/>
    <cellStyle name="Note 10" xfId="42710" hidden="1" xr:uid="{00000000-0005-0000-0000-0000EAB80000}"/>
    <cellStyle name="Note 10" xfId="42789" hidden="1" xr:uid="{00000000-0005-0000-0000-0000EBB80000}"/>
    <cellStyle name="Note 10" xfId="42583" hidden="1" xr:uid="{00000000-0005-0000-0000-0000ECB80000}"/>
    <cellStyle name="Note 10" xfId="42890" hidden="1" xr:uid="{00000000-0005-0000-0000-0000EDB80000}"/>
    <cellStyle name="Note 10" xfId="42344" hidden="1" xr:uid="{00000000-0005-0000-0000-0000EEB80000}"/>
    <cellStyle name="Note 10" xfId="43234" hidden="1" xr:uid="{00000000-0005-0000-0000-0000EFB80000}"/>
    <cellStyle name="Note 10" xfId="43305" hidden="1" xr:uid="{00000000-0005-0000-0000-0000F0B80000}"/>
    <cellStyle name="Note 10" xfId="43383" hidden="1" xr:uid="{00000000-0005-0000-0000-0000F1B80000}"/>
    <cellStyle name="Note 10" xfId="42385" hidden="1" xr:uid="{00000000-0005-0000-0000-0000F2B80000}"/>
    <cellStyle name="Note 10" xfId="43476" hidden="1" xr:uid="{00000000-0005-0000-0000-0000F3B80000}"/>
    <cellStyle name="Note 10" xfId="42905" hidden="1" xr:uid="{00000000-0005-0000-0000-0000F4B80000}"/>
    <cellStyle name="Note 10" xfId="43771" hidden="1" xr:uid="{00000000-0005-0000-0000-0000F5B80000}"/>
    <cellStyle name="Note 10" xfId="43837" hidden="1" xr:uid="{00000000-0005-0000-0000-0000F6B80000}"/>
    <cellStyle name="Note 10" xfId="43915" hidden="1" xr:uid="{00000000-0005-0000-0000-0000F7B80000}"/>
    <cellStyle name="Note 10" xfId="44108" hidden="1" xr:uid="{00000000-0005-0000-0000-0000F8B80000}"/>
    <cellStyle name="Note 10" xfId="44174" hidden="1" xr:uid="{00000000-0005-0000-0000-0000F9B80000}"/>
    <cellStyle name="Note 10" xfId="44252" hidden="1" xr:uid="{00000000-0005-0000-0000-0000FAB80000}"/>
    <cellStyle name="Note 10" xfId="44445" hidden="1" xr:uid="{00000000-0005-0000-0000-0000FBB80000}"/>
    <cellStyle name="Note 10" xfId="44511" hidden="1" xr:uid="{00000000-0005-0000-0000-0000FCB80000}"/>
    <cellStyle name="Note 10" xfId="38974" hidden="1" xr:uid="{00000000-0005-0000-0000-0000FDB80000}"/>
    <cellStyle name="Note 10" xfId="38917" hidden="1" xr:uid="{00000000-0005-0000-0000-0000FEB80000}"/>
    <cellStyle name="Note 10" xfId="38838" hidden="1" xr:uid="{00000000-0005-0000-0000-0000FFB80000}"/>
    <cellStyle name="Note 10" xfId="38755" hidden="1" xr:uid="{00000000-0005-0000-0000-000000B90000}"/>
    <cellStyle name="Note 10" xfId="31614" hidden="1" xr:uid="{00000000-0005-0000-0000-000001B90000}"/>
    <cellStyle name="Note 10" xfId="31481" hidden="1" xr:uid="{00000000-0005-0000-0000-000002B90000}"/>
    <cellStyle name="Note 10" xfId="31234" hidden="1" xr:uid="{00000000-0005-0000-0000-000003B90000}"/>
    <cellStyle name="Note 10" xfId="31708" hidden="1" xr:uid="{00000000-0005-0000-0000-000004B90000}"/>
    <cellStyle name="Note 10" xfId="30935" hidden="1" xr:uid="{00000000-0005-0000-0000-000005B90000}"/>
    <cellStyle name="Note 10" xfId="32305" hidden="1" xr:uid="{00000000-0005-0000-0000-000006B90000}"/>
    <cellStyle name="Note 10" xfId="29558" hidden="1" xr:uid="{00000000-0005-0000-0000-000007B90000}"/>
    <cellStyle name="Note 10" xfId="29370" hidden="1" xr:uid="{00000000-0005-0000-0000-000008B90000}"/>
    <cellStyle name="Note 10" xfId="29183" hidden="1" xr:uid="{00000000-0005-0000-0000-000009B90000}"/>
    <cellStyle name="Note 10" xfId="32227" hidden="1" xr:uid="{00000000-0005-0000-0000-00000AB90000}"/>
    <cellStyle name="Note 10" xfId="29049" hidden="1" xr:uid="{00000000-0005-0000-0000-00000BB90000}"/>
    <cellStyle name="Note 10" xfId="30867" hidden="1" xr:uid="{00000000-0005-0000-0000-00000CB90000}"/>
    <cellStyle name="Note 10" xfId="27788" hidden="1" xr:uid="{00000000-0005-0000-0000-00000DB90000}"/>
    <cellStyle name="Note 10" xfId="27578" hidden="1" xr:uid="{00000000-0005-0000-0000-00000EB90000}"/>
    <cellStyle name="Note 10" xfId="27464" hidden="1" xr:uid="{00000000-0005-0000-0000-00000FB90000}"/>
    <cellStyle name="Note 10" xfId="26443" hidden="1" xr:uid="{00000000-0005-0000-0000-000010B90000}"/>
    <cellStyle name="Note 10" xfId="26332" hidden="1" xr:uid="{00000000-0005-0000-0000-000011B90000}"/>
    <cellStyle name="Note 10" xfId="26183" hidden="1" xr:uid="{00000000-0005-0000-0000-000012B90000}"/>
    <cellStyle name="Note 10" xfId="25200" hidden="1" xr:uid="{00000000-0005-0000-0000-000013B90000}"/>
    <cellStyle name="Note 10" xfId="44649" hidden="1" xr:uid="{00000000-0005-0000-0000-000014B90000}"/>
    <cellStyle name="Note 10" xfId="44766" hidden="1" xr:uid="{00000000-0005-0000-0000-000015B90000}"/>
    <cellStyle name="Note 10" xfId="44823" hidden="1" xr:uid="{00000000-0005-0000-0000-000016B90000}"/>
    <cellStyle name="Note 10" xfId="44901" hidden="1" xr:uid="{00000000-0005-0000-0000-000017B90000}"/>
    <cellStyle name="Note 10" xfId="44979" hidden="1" xr:uid="{00000000-0005-0000-0000-000018B90000}"/>
    <cellStyle name="Note 10" xfId="45561" hidden="1" xr:uid="{00000000-0005-0000-0000-000019B90000}"/>
    <cellStyle name="Note 10" xfId="45640" hidden="1" xr:uid="{00000000-0005-0000-0000-00001AB90000}"/>
    <cellStyle name="Note 10" xfId="45719" hidden="1" xr:uid="{00000000-0005-0000-0000-00001BB90000}"/>
    <cellStyle name="Note 10" xfId="45513" hidden="1" xr:uid="{00000000-0005-0000-0000-00001CB90000}"/>
    <cellStyle name="Note 10" xfId="45820" hidden="1" xr:uid="{00000000-0005-0000-0000-00001DB90000}"/>
    <cellStyle name="Note 10" xfId="45274" hidden="1" xr:uid="{00000000-0005-0000-0000-00001EB90000}"/>
    <cellStyle name="Note 10" xfId="46164" hidden="1" xr:uid="{00000000-0005-0000-0000-00001FB90000}"/>
    <cellStyle name="Note 10" xfId="46235" hidden="1" xr:uid="{00000000-0005-0000-0000-000020B90000}"/>
    <cellStyle name="Note 10" xfId="46313" hidden="1" xr:uid="{00000000-0005-0000-0000-000021B90000}"/>
    <cellStyle name="Note 10" xfId="45315" hidden="1" xr:uid="{00000000-0005-0000-0000-000022B90000}"/>
    <cellStyle name="Note 10" xfId="46406" hidden="1" xr:uid="{00000000-0005-0000-0000-000023B90000}"/>
    <cellStyle name="Note 10" xfId="45835" hidden="1" xr:uid="{00000000-0005-0000-0000-000024B90000}"/>
    <cellStyle name="Note 10" xfId="46701" hidden="1" xr:uid="{00000000-0005-0000-0000-000025B90000}"/>
    <cellStyle name="Note 10" xfId="46767" hidden="1" xr:uid="{00000000-0005-0000-0000-000026B90000}"/>
    <cellStyle name="Note 10" xfId="46845" hidden="1" xr:uid="{00000000-0005-0000-0000-000027B90000}"/>
    <cellStyle name="Note 10" xfId="47038" hidden="1" xr:uid="{00000000-0005-0000-0000-000028B90000}"/>
    <cellStyle name="Note 10" xfId="47104" hidden="1" xr:uid="{00000000-0005-0000-0000-000029B90000}"/>
    <cellStyle name="Note 10" xfId="47182" hidden="1" xr:uid="{00000000-0005-0000-0000-00002AB90000}"/>
    <cellStyle name="Note 10" xfId="47375" hidden="1" xr:uid="{00000000-0005-0000-0000-00002BB90000}"/>
    <cellStyle name="Note 10" xfId="47441" hidden="1" xr:uid="{00000000-0005-0000-0000-00002CB90000}"/>
    <cellStyle name="Note 10" xfId="47558" hidden="1" xr:uid="{00000000-0005-0000-0000-00002DB90000}"/>
    <cellStyle name="Note 10" xfId="47615" hidden="1" xr:uid="{00000000-0005-0000-0000-00002EB90000}"/>
    <cellStyle name="Note 10" xfId="47693" hidden="1" xr:uid="{00000000-0005-0000-0000-00002FB90000}"/>
    <cellStyle name="Note 10" xfId="47771" hidden="1" xr:uid="{00000000-0005-0000-0000-000030B90000}"/>
    <cellStyle name="Note 10" xfId="48353" hidden="1" xr:uid="{00000000-0005-0000-0000-000031B90000}"/>
    <cellStyle name="Note 10" xfId="48432" hidden="1" xr:uid="{00000000-0005-0000-0000-000032B90000}"/>
    <cellStyle name="Note 10" xfId="48511" hidden="1" xr:uid="{00000000-0005-0000-0000-000033B90000}"/>
    <cellStyle name="Note 10" xfId="48305" hidden="1" xr:uid="{00000000-0005-0000-0000-000034B90000}"/>
    <cellStyle name="Note 10" xfId="48612" hidden="1" xr:uid="{00000000-0005-0000-0000-000035B90000}"/>
    <cellStyle name="Note 10" xfId="48066" hidden="1" xr:uid="{00000000-0005-0000-0000-000036B90000}"/>
    <cellStyle name="Note 10" xfId="48956" hidden="1" xr:uid="{00000000-0005-0000-0000-000037B90000}"/>
    <cellStyle name="Note 10" xfId="49027" hidden="1" xr:uid="{00000000-0005-0000-0000-000038B90000}"/>
    <cellStyle name="Note 10" xfId="49105" hidden="1" xr:uid="{00000000-0005-0000-0000-000039B90000}"/>
    <cellStyle name="Note 10" xfId="48107" hidden="1" xr:uid="{00000000-0005-0000-0000-00003AB90000}"/>
    <cellStyle name="Note 10" xfId="49198" hidden="1" xr:uid="{00000000-0005-0000-0000-00003BB90000}"/>
    <cellStyle name="Note 10" xfId="48627" hidden="1" xr:uid="{00000000-0005-0000-0000-00003CB90000}"/>
    <cellStyle name="Note 10" xfId="49493" hidden="1" xr:uid="{00000000-0005-0000-0000-00003DB90000}"/>
    <cellStyle name="Note 10" xfId="49559" hidden="1" xr:uid="{00000000-0005-0000-0000-00003EB90000}"/>
    <cellStyle name="Note 10" xfId="49637" hidden="1" xr:uid="{00000000-0005-0000-0000-00003FB90000}"/>
    <cellStyle name="Note 10" xfId="49830" hidden="1" xr:uid="{00000000-0005-0000-0000-000040B90000}"/>
    <cellStyle name="Note 10" xfId="49896" hidden="1" xr:uid="{00000000-0005-0000-0000-000041B90000}"/>
    <cellStyle name="Note 10" xfId="49974" hidden="1" xr:uid="{00000000-0005-0000-0000-000042B90000}"/>
    <cellStyle name="Note 10" xfId="50167" hidden="1" xr:uid="{00000000-0005-0000-0000-000043B90000}"/>
    <cellStyle name="Note 10" xfId="50233" hidden="1" xr:uid="{00000000-0005-0000-0000-000044B90000}"/>
    <cellStyle name="Note 11" xfId="118" hidden="1" xr:uid="{00000000-0005-0000-0000-000045B90000}"/>
    <cellStyle name="Note 11" xfId="196" hidden="1" xr:uid="{00000000-0005-0000-0000-000046B90000}"/>
    <cellStyle name="Note 11" xfId="275" hidden="1" xr:uid="{00000000-0005-0000-0000-000047B90000}"/>
    <cellStyle name="Note 11" xfId="552" hidden="1" xr:uid="{00000000-0005-0000-0000-000048B90000}"/>
    <cellStyle name="Note 11" xfId="1913" hidden="1" xr:uid="{00000000-0005-0000-0000-000049B90000}"/>
    <cellStyle name="Note 11" xfId="2060" hidden="1" xr:uid="{00000000-0005-0000-0000-00004AB90000}"/>
    <cellStyle name="Note 11" xfId="2236" hidden="1" xr:uid="{00000000-0005-0000-0000-00004BB90000}"/>
    <cellStyle name="Note 11" xfId="2549" hidden="1" xr:uid="{00000000-0005-0000-0000-00004CB90000}"/>
    <cellStyle name="Note 11" xfId="1781" hidden="1" xr:uid="{00000000-0005-0000-0000-00004DB90000}"/>
    <cellStyle name="Note 11" xfId="1752" hidden="1" xr:uid="{00000000-0005-0000-0000-00004EB90000}"/>
    <cellStyle name="Note 11" xfId="3457" hidden="1" xr:uid="{00000000-0005-0000-0000-00004FB90000}"/>
    <cellStyle name="Note 11" xfId="3602" hidden="1" xr:uid="{00000000-0005-0000-0000-000050B90000}"/>
    <cellStyle name="Note 11" xfId="3760" hidden="1" xr:uid="{00000000-0005-0000-0000-000051B90000}"/>
    <cellStyle name="Note 11" xfId="4002" hidden="1" xr:uid="{00000000-0005-0000-0000-000052B90000}"/>
    <cellStyle name="Note 11" xfId="1340" hidden="1" xr:uid="{00000000-0005-0000-0000-000053B90000}"/>
    <cellStyle name="Note 11" xfId="1776" hidden="1" xr:uid="{00000000-0005-0000-0000-000054B90000}"/>
    <cellStyle name="Note 11" xfId="4968" hidden="1" xr:uid="{00000000-0005-0000-0000-000055B90000}"/>
    <cellStyle name="Note 11" xfId="5067" hidden="1" xr:uid="{00000000-0005-0000-0000-000056B90000}"/>
    <cellStyle name="Note 11" xfId="5261" hidden="1" xr:uid="{00000000-0005-0000-0000-000057B90000}"/>
    <cellStyle name="Note 11" xfId="5959" hidden="1" xr:uid="{00000000-0005-0000-0000-000058B90000}"/>
    <cellStyle name="Note 11" xfId="6108" hidden="1" xr:uid="{00000000-0005-0000-0000-000059B90000}"/>
    <cellStyle name="Note 11" xfId="6288" hidden="1" xr:uid="{00000000-0005-0000-0000-00005AB90000}"/>
    <cellStyle name="Note 11" xfId="6976" hidden="1" xr:uid="{00000000-0005-0000-0000-00005BB90000}"/>
    <cellStyle name="Note 11" xfId="7086" hidden="1" xr:uid="{00000000-0005-0000-0000-00005CB90000}"/>
    <cellStyle name="Note 11" xfId="7774" hidden="1" xr:uid="{00000000-0005-0000-0000-00005DB90000}"/>
    <cellStyle name="Note 11" xfId="7848" hidden="1" xr:uid="{00000000-0005-0000-0000-00005EB90000}"/>
    <cellStyle name="Note 11" xfId="7924" hidden="1" xr:uid="{00000000-0005-0000-0000-00005FB90000}"/>
    <cellStyle name="Note 11" xfId="8002" hidden="1" xr:uid="{00000000-0005-0000-0000-000060B90000}"/>
    <cellStyle name="Note 11" xfId="8587" hidden="1" xr:uid="{00000000-0005-0000-0000-000061B90000}"/>
    <cellStyle name="Note 11" xfId="8663" hidden="1" xr:uid="{00000000-0005-0000-0000-000062B90000}"/>
    <cellStyle name="Note 11" xfId="8742" hidden="1" xr:uid="{00000000-0005-0000-0000-000063B90000}"/>
    <cellStyle name="Note 11" xfId="8855" hidden="1" xr:uid="{00000000-0005-0000-0000-000064B90000}"/>
    <cellStyle name="Note 11" xfId="8529" hidden="1" xr:uid="{00000000-0005-0000-0000-000065B90000}"/>
    <cellStyle name="Note 11" xfId="8506" hidden="1" xr:uid="{00000000-0005-0000-0000-000066B90000}"/>
    <cellStyle name="Note 11" xfId="9182" hidden="1" xr:uid="{00000000-0005-0000-0000-000067B90000}"/>
    <cellStyle name="Note 11" xfId="9258" hidden="1" xr:uid="{00000000-0005-0000-0000-000068B90000}"/>
    <cellStyle name="Note 11" xfId="9336" hidden="1" xr:uid="{00000000-0005-0000-0000-000069B90000}"/>
    <cellStyle name="Note 11" xfId="9426" hidden="1" xr:uid="{00000000-0005-0000-0000-00006AB90000}"/>
    <cellStyle name="Note 11" xfId="8318" hidden="1" xr:uid="{00000000-0005-0000-0000-00006BB90000}"/>
    <cellStyle name="Note 11" xfId="8526" hidden="1" xr:uid="{00000000-0005-0000-0000-00006CB90000}"/>
    <cellStyle name="Note 11" xfId="9714" hidden="1" xr:uid="{00000000-0005-0000-0000-00006DB90000}"/>
    <cellStyle name="Note 11" xfId="9790" hidden="1" xr:uid="{00000000-0005-0000-0000-00006EB90000}"/>
    <cellStyle name="Note 11" xfId="9868" hidden="1" xr:uid="{00000000-0005-0000-0000-00006FB90000}"/>
    <cellStyle name="Note 11" xfId="10051" hidden="1" xr:uid="{00000000-0005-0000-0000-000070B90000}"/>
    <cellStyle name="Note 11" xfId="10127" hidden="1" xr:uid="{00000000-0005-0000-0000-000071B90000}"/>
    <cellStyle name="Note 11" xfId="10205" hidden="1" xr:uid="{00000000-0005-0000-0000-000072B90000}"/>
    <cellStyle name="Note 11" xfId="10388" hidden="1" xr:uid="{00000000-0005-0000-0000-000073B90000}"/>
    <cellStyle name="Note 11" xfId="10464" hidden="1" xr:uid="{00000000-0005-0000-0000-000074B90000}"/>
    <cellStyle name="Note 11" xfId="10566" hidden="1" xr:uid="{00000000-0005-0000-0000-000075B90000}"/>
    <cellStyle name="Note 11" xfId="10640" hidden="1" xr:uid="{00000000-0005-0000-0000-000076B90000}"/>
    <cellStyle name="Note 11" xfId="10716" hidden="1" xr:uid="{00000000-0005-0000-0000-000077B90000}"/>
    <cellStyle name="Note 11" xfId="10794" hidden="1" xr:uid="{00000000-0005-0000-0000-000078B90000}"/>
    <cellStyle name="Note 11" xfId="11379" hidden="1" xr:uid="{00000000-0005-0000-0000-000079B90000}"/>
    <cellStyle name="Note 11" xfId="11455" hidden="1" xr:uid="{00000000-0005-0000-0000-00007AB90000}"/>
    <cellStyle name="Note 11" xfId="11534" hidden="1" xr:uid="{00000000-0005-0000-0000-00007BB90000}"/>
    <cellStyle name="Note 11" xfId="11647" hidden="1" xr:uid="{00000000-0005-0000-0000-00007CB90000}"/>
    <cellStyle name="Note 11" xfId="11321" hidden="1" xr:uid="{00000000-0005-0000-0000-00007DB90000}"/>
    <cellStyle name="Note 11" xfId="11298" hidden="1" xr:uid="{00000000-0005-0000-0000-00007EB90000}"/>
    <cellStyle name="Note 11" xfId="11974" hidden="1" xr:uid="{00000000-0005-0000-0000-00007FB90000}"/>
    <cellStyle name="Note 11" xfId="12050" hidden="1" xr:uid="{00000000-0005-0000-0000-000080B90000}"/>
    <cellStyle name="Note 11" xfId="12128" hidden="1" xr:uid="{00000000-0005-0000-0000-000081B90000}"/>
    <cellStyle name="Note 11" xfId="12218" hidden="1" xr:uid="{00000000-0005-0000-0000-000082B90000}"/>
    <cellStyle name="Note 11" xfId="11110" hidden="1" xr:uid="{00000000-0005-0000-0000-000083B90000}"/>
    <cellStyle name="Note 11" xfId="11318" hidden="1" xr:uid="{00000000-0005-0000-0000-000084B90000}"/>
    <cellStyle name="Note 11" xfId="12506" hidden="1" xr:uid="{00000000-0005-0000-0000-000085B90000}"/>
    <cellStyle name="Note 11" xfId="12582" hidden="1" xr:uid="{00000000-0005-0000-0000-000086B90000}"/>
    <cellStyle name="Note 11" xfId="12660" hidden="1" xr:uid="{00000000-0005-0000-0000-000087B90000}"/>
    <cellStyle name="Note 11" xfId="12843" hidden="1" xr:uid="{00000000-0005-0000-0000-000088B90000}"/>
    <cellStyle name="Note 11" xfId="12919" hidden="1" xr:uid="{00000000-0005-0000-0000-000089B90000}"/>
    <cellStyle name="Note 11" xfId="12997" hidden="1" xr:uid="{00000000-0005-0000-0000-00008AB90000}"/>
    <cellStyle name="Note 11" xfId="13180" hidden="1" xr:uid="{00000000-0005-0000-0000-00008BB90000}"/>
    <cellStyle name="Note 11" xfId="13256" hidden="1" xr:uid="{00000000-0005-0000-0000-00008CB90000}"/>
    <cellStyle name="Note 11" xfId="7573" hidden="1" xr:uid="{00000000-0005-0000-0000-00008DB90000}"/>
    <cellStyle name="Note 11" xfId="7499" hidden="1" xr:uid="{00000000-0005-0000-0000-00008EB90000}"/>
    <cellStyle name="Note 11" xfId="7419" hidden="1" xr:uid="{00000000-0005-0000-0000-00008FB90000}"/>
    <cellStyle name="Note 11" xfId="7336" hidden="1" xr:uid="{00000000-0005-0000-0000-000090B90000}"/>
    <cellStyle name="Note 11" xfId="5563" hidden="1" xr:uid="{00000000-0005-0000-0000-000091B90000}"/>
    <cellStyle name="Note 11" xfId="5478" hidden="1" xr:uid="{00000000-0005-0000-0000-000092B90000}"/>
    <cellStyle name="Note 11" xfId="5387" hidden="1" xr:uid="{00000000-0005-0000-0000-000093B90000}"/>
    <cellStyle name="Note 11" xfId="4948" hidden="1" xr:uid="{00000000-0005-0000-0000-000094B90000}"/>
    <cellStyle name="Note 11" xfId="5759" hidden="1" xr:uid="{00000000-0005-0000-0000-000095B90000}"/>
    <cellStyle name="Note 11" xfId="5787" hidden="1" xr:uid="{00000000-0005-0000-0000-000096B90000}"/>
    <cellStyle name="Note 11" xfId="3890" hidden="1" xr:uid="{00000000-0005-0000-0000-000097B90000}"/>
    <cellStyle name="Note 11" xfId="3721" hidden="1" xr:uid="{00000000-0005-0000-0000-000098B90000}"/>
    <cellStyle name="Note 11" xfId="3546" hidden="1" xr:uid="{00000000-0005-0000-0000-000099B90000}"/>
    <cellStyle name="Note 11" xfId="3367" hidden="1" xr:uid="{00000000-0005-0000-0000-00009AB90000}"/>
    <cellStyle name="Note 11" xfId="6428" hidden="1" xr:uid="{00000000-0005-0000-0000-00009BB90000}"/>
    <cellStyle name="Note 11" xfId="5764" hidden="1" xr:uid="{00000000-0005-0000-0000-00009CB90000}"/>
    <cellStyle name="Note 11" xfId="2256" hidden="1" xr:uid="{00000000-0005-0000-0000-00009DB90000}"/>
    <cellStyle name="Note 11" xfId="2030" hidden="1" xr:uid="{00000000-0005-0000-0000-00009EB90000}"/>
    <cellStyle name="Note 11" xfId="1860" hidden="1" xr:uid="{00000000-0005-0000-0000-00009FB90000}"/>
    <cellStyle name="Note 11" xfId="1159" hidden="1" xr:uid="{00000000-0005-0000-0000-0000A0B90000}"/>
    <cellStyle name="Note 11" xfId="1024" hidden="1" xr:uid="{00000000-0005-0000-0000-0000A1B90000}"/>
    <cellStyle name="Note 11" xfId="885" hidden="1" xr:uid="{00000000-0005-0000-0000-0000A2B90000}"/>
    <cellStyle name="Note 11" xfId="13324" hidden="1" xr:uid="{00000000-0005-0000-0000-0000A3B90000}"/>
    <cellStyle name="Note 11" xfId="13403" hidden="1" xr:uid="{00000000-0005-0000-0000-0000A4B90000}"/>
    <cellStyle name="Note 11" xfId="13929" hidden="1" xr:uid="{00000000-0005-0000-0000-0000A5B90000}"/>
    <cellStyle name="Note 11" xfId="14003" hidden="1" xr:uid="{00000000-0005-0000-0000-0000A6B90000}"/>
    <cellStyle name="Note 11" xfId="14079" hidden="1" xr:uid="{00000000-0005-0000-0000-0000A7B90000}"/>
    <cellStyle name="Note 11" xfId="14157" hidden="1" xr:uid="{00000000-0005-0000-0000-0000A8B90000}"/>
    <cellStyle name="Note 11" xfId="14742" hidden="1" xr:uid="{00000000-0005-0000-0000-0000A9B90000}"/>
    <cellStyle name="Note 11" xfId="14818" hidden="1" xr:uid="{00000000-0005-0000-0000-0000AAB90000}"/>
    <cellStyle name="Note 11" xfId="14897" hidden="1" xr:uid="{00000000-0005-0000-0000-0000ABB90000}"/>
    <cellStyle name="Note 11" xfId="15010" hidden="1" xr:uid="{00000000-0005-0000-0000-0000ACB90000}"/>
    <cellStyle name="Note 11" xfId="14684" hidden="1" xr:uid="{00000000-0005-0000-0000-0000ADB90000}"/>
    <cellStyle name="Note 11" xfId="14661" hidden="1" xr:uid="{00000000-0005-0000-0000-0000AEB90000}"/>
    <cellStyle name="Note 11" xfId="15337" hidden="1" xr:uid="{00000000-0005-0000-0000-0000AFB90000}"/>
    <cellStyle name="Note 11" xfId="15413" hidden="1" xr:uid="{00000000-0005-0000-0000-0000B0B90000}"/>
    <cellStyle name="Note 11" xfId="15491" hidden="1" xr:uid="{00000000-0005-0000-0000-0000B1B90000}"/>
    <cellStyle name="Note 11" xfId="15581" hidden="1" xr:uid="{00000000-0005-0000-0000-0000B2B90000}"/>
    <cellStyle name="Note 11" xfId="14473" hidden="1" xr:uid="{00000000-0005-0000-0000-0000B3B90000}"/>
    <cellStyle name="Note 11" xfId="14681" hidden="1" xr:uid="{00000000-0005-0000-0000-0000B4B90000}"/>
    <cellStyle name="Note 11" xfId="15869" hidden="1" xr:uid="{00000000-0005-0000-0000-0000B5B90000}"/>
    <cellStyle name="Note 11" xfId="15945" hidden="1" xr:uid="{00000000-0005-0000-0000-0000B6B90000}"/>
    <cellStyle name="Note 11" xfId="16023" hidden="1" xr:uid="{00000000-0005-0000-0000-0000B7B90000}"/>
    <cellStyle name="Note 11" xfId="16206" hidden="1" xr:uid="{00000000-0005-0000-0000-0000B8B90000}"/>
    <cellStyle name="Note 11" xfId="16282" hidden="1" xr:uid="{00000000-0005-0000-0000-0000B9B90000}"/>
    <cellStyle name="Note 11" xfId="16360" hidden="1" xr:uid="{00000000-0005-0000-0000-0000BAB90000}"/>
    <cellStyle name="Note 11" xfId="16543" hidden="1" xr:uid="{00000000-0005-0000-0000-0000BBB90000}"/>
    <cellStyle name="Note 11" xfId="16619" hidden="1" xr:uid="{00000000-0005-0000-0000-0000BCB90000}"/>
    <cellStyle name="Note 11" xfId="16721" hidden="1" xr:uid="{00000000-0005-0000-0000-0000BDB90000}"/>
    <cellStyle name="Note 11" xfId="16795" hidden="1" xr:uid="{00000000-0005-0000-0000-0000BEB90000}"/>
    <cellStyle name="Note 11" xfId="16871" hidden="1" xr:uid="{00000000-0005-0000-0000-0000BFB90000}"/>
    <cellStyle name="Note 11" xfId="16949" hidden="1" xr:uid="{00000000-0005-0000-0000-0000C0B90000}"/>
    <cellStyle name="Note 11" xfId="17534" hidden="1" xr:uid="{00000000-0005-0000-0000-0000C1B90000}"/>
    <cellStyle name="Note 11" xfId="17610" hidden="1" xr:uid="{00000000-0005-0000-0000-0000C2B90000}"/>
    <cellStyle name="Note 11" xfId="17689" hidden="1" xr:uid="{00000000-0005-0000-0000-0000C3B90000}"/>
    <cellStyle name="Note 11" xfId="17802" hidden="1" xr:uid="{00000000-0005-0000-0000-0000C4B90000}"/>
    <cellStyle name="Note 11" xfId="17476" hidden="1" xr:uid="{00000000-0005-0000-0000-0000C5B90000}"/>
    <cellStyle name="Note 11" xfId="17453" hidden="1" xr:uid="{00000000-0005-0000-0000-0000C6B90000}"/>
    <cellStyle name="Note 11" xfId="18129" hidden="1" xr:uid="{00000000-0005-0000-0000-0000C7B90000}"/>
    <cellStyle name="Note 11" xfId="18205" hidden="1" xr:uid="{00000000-0005-0000-0000-0000C8B90000}"/>
    <cellStyle name="Note 11" xfId="18283" hidden="1" xr:uid="{00000000-0005-0000-0000-0000C9B90000}"/>
    <cellStyle name="Note 11" xfId="18373" hidden="1" xr:uid="{00000000-0005-0000-0000-0000CAB90000}"/>
    <cellStyle name="Note 11" xfId="17265" hidden="1" xr:uid="{00000000-0005-0000-0000-0000CBB90000}"/>
    <cellStyle name="Note 11" xfId="17473" hidden="1" xr:uid="{00000000-0005-0000-0000-0000CCB90000}"/>
    <cellStyle name="Note 11" xfId="18661" hidden="1" xr:uid="{00000000-0005-0000-0000-0000CDB90000}"/>
    <cellStyle name="Note 11" xfId="18737" hidden="1" xr:uid="{00000000-0005-0000-0000-0000CEB90000}"/>
    <cellStyle name="Note 11" xfId="18815" hidden="1" xr:uid="{00000000-0005-0000-0000-0000CFB90000}"/>
    <cellStyle name="Note 11" xfId="18998" hidden="1" xr:uid="{00000000-0005-0000-0000-0000D0B90000}"/>
    <cellStyle name="Note 11" xfId="19074" hidden="1" xr:uid="{00000000-0005-0000-0000-0000D1B90000}"/>
    <cellStyle name="Note 11" xfId="19152" hidden="1" xr:uid="{00000000-0005-0000-0000-0000D2B90000}"/>
    <cellStyle name="Note 11" xfId="19335" hidden="1" xr:uid="{00000000-0005-0000-0000-0000D3B90000}"/>
    <cellStyle name="Note 11" xfId="19411" hidden="1" xr:uid="{00000000-0005-0000-0000-0000D4B90000}"/>
    <cellStyle name="Note 11" xfId="13833" hidden="1" xr:uid="{00000000-0005-0000-0000-0000D5B90000}"/>
    <cellStyle name="Note 11" xfId="13759" hidden="1" xr:uid="{00000000-0005-0000-0000-0000D6B90000}"/>
    <cellStyle name="Note 11" xfId="13679" hidden="1" xr:uid="{00000000-0005-0000-0000-0000D7B90000}"/>
    <cellStyle name="Note 11" xfId="13596" hidden="1" xr:uid="{00000000-0005-0000-0000-0000D8B90000}"/>
    <cellStyle name="Note 11" xfId="6426" hidden="1" xr:uid="{00000000-0005-0000-0000-0000D9B90000}"/>
    <cellStyle name="Note 11" xfId="6233" hidden="1" xr:uid="{00000000-0005-0000-0000-0000DAB90000}"/>
    <cellStyle name="Note 11" xfId="5982" hidden="1" xr:uid="{00000000-0005-0000-0000-0000DBB90000}"/>
    <cellStyle name="Note 11" xfId="5591" hidden="1" xr:uid="{00000000-0005-0000-0000-0000DCB90000}"/>
    <cellStyle name="Note 11" xfId="6550" hidden="1" xr:uid="{00000000-0005-0000-0000-0000DDB90000}"/>
    <cellStyle name="Note 11" xfId="6582" hidden="1" xr:uid="{00000000-0005-0000-0000-0000DEB90000}"/>
    <cellStyle name="Note 11" xfId="4295" hidden="1" xr:uid="{00000000-0005-0000-0000-0000DFB90000}"/>
    <cellStyle name="Note 11" xfId="4110" hidden="1" xr:uid="{00000000-0005-0000-0000-0000E0B90000}"/>
    <cellStyle name="Note 11" xfId="4016" hidden="1" xr:uid="{00000000-0005-0000-0000-0000E1B90000}"/>
    <cellStyle name="Note 11" xfId="3641" hidden="1" xr:uid="{00000000-0005-0000-0000-0000E2B90000}"/>
    <cellStyle name="Note 11" xfId="7064" hidden="1" xr:uid="{00000000-0005-0000-0000-0000E3B90000}"/>
    <cellStyle name="Note 11" xfId="6558" hidden="1" xr:uid="{00000000-0005-0000-0000-0000E4B90000}"/>
    <cellStyle name="Note 11" xfId="2508" hidden="1" xr:uid="{00000000-0005-0000-0000-0000E5B90000}"/>
    <cellStyle name="Note 11" xfId="2409" hidden="1" xr:uid="{00000000-0005-0000-0000-0000E6B90000}"/>
    <cellStyle name="Note 11" xfId="2247" hidden="1" xr:uid="{00000000-0005-0000-0000-0000E7B90000}"/>
    <cellStyle name="Note 11" xfId="1256" hidden="1" xr:uid="{00000000-0005-0000-0000-0000E8B90000}"/>
    <cellStyle name="Note 11" xfId="1160" hidden="1" xr:uid="{00000000-0005-0000-0000-0000E9B90000}"/>
    <cellStyle name="Note 11" xfId="957" hidden="1" xr:uid="{00000000-0005-0000-0000-0000EAB90000}"/>
    <cellStyle name="Note 11" xfId="19473" hidden="1" xr:uid="{00000000-0005-0000-0000-0000EBB90000}"/>
    <cellStyle name="Note 11" xfId="19549" hidden="1" xr:uid="{00000000-0005-0000-0000-0000ECB90000}"/>
    <cellStyle name="Note 11" xfId="19651" hidden="1" xr:uid="{00000000-0005-0000-0000-0000EDB90000}"/>
    <cellStyle name="Note 11" xfId="19725" hidden="1" xr:uid="{00000000-0005-0000-0000-0000EEB90000}"/>
    <cellStyle name="Note 11" xfId="19801" hidden="1" xr:uid="{00000000-0005-0000-0000-0000EFB90000}"/>
    <cellStyle name="Note 11" xfId="19879" hidden="1" xr:uid="{00000000-0005-0000-0000-0000F0B90000}"/>
    <cellStyle name="Note 11" xfId="20464" hidden="1" xr:uid="{00000000-0005-0000-0000-0000F1B90000}"/>
    <cellStyle name="Note 11" xfId="20540" hidden="1" xr:uid="{00000000-0005-0000-0000-0000F2B90000}"/>
    <cellStyle name="Note 11" xfId="20619" hidden="1" xr:uid="{00000000-0005-0000-0000-0000F3B90000}"/>
    <cellStyle name="Note 11" xfId="20732" hidden="1" xr:uid="{00000000-0005-0000-0000-0000F4B90000}"/>
    <cellStyle name="Note 11" xfId="20406" hidden="1" xr:uid="{00000000-0005-0000-0000-0000F5B90000}"/>
    <cellStyle name="Note 11" xfId="20383" hidden="1" xr:uid="{00000000-0005-0000-0000-0000F6B90000}"/>
    <cellStyle name="Note 11" xfId="21059" hidden="1" xr:uid="{00000000-0005-0000-0000-0000F7B90000}"/>
    <cellStyle name="Note 11" xfId="21135" hidden="1" xr:uid="{00000000-0005-0000-0000-0000F8B90000}"/>
    <cellStyle name="Note 11" xfId="21213" hidden="1" xr:uid="{00000000-0005-0000-0000-0000F9B90000}"/>
    <cellStyle name="Note 11" xfId="21303" hidden="1" xr:uid="{00000000-0005-0000-0000-0000FAB90000}"/>
    <cellStyle name="Note 11" xfId="20195" hidden="1" xr:uid="{00000000-0005-0000-0000-0000FBB90000}"/>
    <cellStyle name="Note 11" xfId="20403" hidden="1" xr:uid="{00000000-0005-0000-0000-0000FCB90000}"/>
    <cellStyle name="Note 11" xfId="21591" hidden="1" xr:uid="{00000000-0005-0000-0000-0000FDB90000}"/>
    <cellStyle name="Note 11" xfId="21667" hidden="1" xr:uid="{00000000-0005-0000-0000-0000FEB90000}"/>
    <cellStyle name="Note 11" xfId="21745" hidden="1" xr:uid="{00000000-0005-0000-0000-0000FFB90000}"/>
    <cellStyle name="Note 11" xfId="21928" hidden="1" xr:uid="{00000000-0005-0000-0000-000000BA0000}"/>
    <cellStyle name="Note 11" xfId="22004" hidden="1" xr:uid="{00000000-0005-0000-0000-000001BA0000}"/>
    <cellStyle name="Note 11" xfId="22082" hidden="1" xr:uid="{00000000-0005-0000-0000-000002BA0000}"/>
    <cellStyle name="Note 11" xfId="22265" hidden="1" xr:uid="{00000000-0005-0000-0000-000003BA0000}"/>
    <cellStyle name="Note 11" xfId="22341" hidden="1" xr:uid="{00000000-0005-0000-0000-000004BA0000}"/>
    <cellStyle name="Note 11" xfId="22443" hidden="1" xr:uid="{00000000-0005-0000-0000-000005BA0000}"/>
    <cellStyle name="Note 11" xfId="22517" hidden="1" xr:uid="{00000000-0005-0000-0000-000006BA0000}"/>
    <cellStyle name="Note 11" xfId="22593" hidden="1" xr:uid="{00000000-0005-0000-0000-000007BA0000}"/>
    <cellStyle name="Note 11" xfId="22671" hidden="1" xr:uid="{00000000-0005-0000-0000-000008BA0000}"/>
    <cellStyle name="Note 11" xfId="23256" hidden="1" xr:uid="{00000000-0005-0000-0000-000009BA0000}"/>
    <cellStyle name="Note 11" xfId="23332" hidden="1" xr:uid="{00000000-0005-0000-0000-00000ABA0000}"/>
    <cellStyle name="Note 11" xfId="23411" hidden="1" xr:uid="{00000000-0005-0000-0000-00000BBA0000}"/>
    <cellStyle name="Note 11" xfId="23524" hidden="1" xr:uid="{00000000-0005-0000-0000-00000CBA0000}"/>
    <cellStyle name="Note 11" xfId="23198" hidden="1" xr:uid="{00000000-0005-0000-0000-00000DBA0000}"/>
    <cellStyle name="Note 11" xfId="23175" hidden="1" xr:uid="{00000000-0005-0000-0000-00000EBA0000}"/>
    <cellStyle name="Note 11" xfId="23851" hidden="1" xr:uid="{00000000-0005-0000-0000-00000FBA0000}"/>
    <cellStyle name="Note 11" xfId="23927" hidden="1" xr:uid="{00000000-0005-0000-0000-000010BA0000}"/>
    <cellStyle name="Note 11" xfId="24005" hidden="1" xr:uid="{00000000-0005-0000-0000-000011BA0000}"/>
    <cellStyle name="Note 11" xfId="24095" hidden="1" xr:uid="{00000000-0005-0000-0000-000012BA0000}"/>
    <cellStyle name="Note 11" xfId="22987" hidden="1" xr:uid="{00000000-0005-0000-0000-000013BA0000}"/>
    <cellStyle name="Note 11" xfId="23195" hidden="1" xr:uid="{00000000-0005-0000-0000-000014BA0000}"/>
    <cellStyle name="Note 11" xfId="24383" hidden="1" xr:uid="{00000000-0005-0000-0000-000015BA0000}"/>
    <cellStyle name="Note 11" xfId="24459" hidden="1" xr:uid="{00000000-0005-0000-0000-000016BA0000}"/>
    <cellStyle name="Note 11" xfId="24537" hidden="1" xr:uid="{00000000-0005-0000-0000-000017BA0000}"/>
    <cellStyle name="Note 11" xfId="24720" hidden="1" xr:uid="{00000000-0005-0000-0000-000018BA0000}"/>
    <cellStyle name="Note 11" xfId="24796" hidden="1" xr:uid="{00000000-0005-0000-0000-000019BA0000}"/>
    <cellStyle name="Note 11" xfId="24874" hidden="1" xr:uid="{00000000-0005-0000-0000-00001ABA0000}"/>
    <cellStyle name="Note 11" xfId="25057" hidden="1" xr:uid="{00000000-0005-0000-0000-00001BBA0000}"/>
    <cellStyle name="Note 11" xfId="25133" hidden="1" xr:uid="{00000000-0005-0000-0000-00001CBA0000}"/>
    <cellStyle name="Note 11" xfId="25246" hidden="1" xr:uid="{00000000-0005-0000-0000-00001DBA0000}"/>
    <cellStyle name="Note 11" xfId="25324" hidden="1" xr:uid="{00000000-0005-0000-0000-00001EBA0000}"/>
    <cellStyle name="Note 11" xfId="25403" hidden="1" xr:uid="{00000000-0005-0000-0000-00001FBA0000}"/>
    <cellStyle name="Note 11" xfId="25680" hidden="1" xr:uid="{00000000-0005-0000-0000-000020BA0000}"/>
    <cellStyle name="Note 11" xfId="27041" hidden="1" xr:uid="{00000000-0005-0000-0000-000021BA0000}"/>
    <cellStyle name="Note 11" xfId="27188" hidden="1" xr:uid="{00000000-0005-0000-0000-000022BA0000}"/>
    <cellStyle name="Note 11" xfId="27364" hidden="1" xr:uid="{00000000-0005-0000-0000-000023BA0000}"/>
    <cellStyle name="Note 11" xfId="27677" hidden="1" xr:uid="{00000000-0005-0000-0000-000024BA0000}"/>
    <cellStyle name="Note 11" xfId="26909" hidden="1" xr:uid="{00000000-0005-0000-0000-000025BA0000}"/>
    <cellStyle name="Note 11" xfId="26880" hidden="1" xr:uid="{00000000-0005-0000-0000-000026BA0000}"/>
    <cellStyle name="Note 11" xfId="28585" hidden="1" xr:uid="{00000000-0005-0000-0000-000027BA0000}"/>
    <cellStyle name="Note 11" xfId="28730" hidden="1" xr:uid="{00000000-0005-0000-0000-000028BA0000}"/>
    <cellStyle name="Note 11" xfId="28888" hidden="1" xr:uid="{00000000-0005-0000-0000-000029BA0000}"/>
    <cellStyle name="Note 11" xfId="29130" hidden="1" xr:uid="{00000000-0005-0000-0000-00002ABA0000}"/>
    <cellStyle name="Note 11" xfId="26468" hidden="1" xr:uid="{00000000-0005-0000-0000-00002BBA0000}"/>
    <cellStyle name="Note 11" xfId="26904" hidden="1" xr:uid="{00000000-0005-0000-0000-00002CBA0000}"/>
    <cellStyle name="Note 11" xfId="30096" hidden="1" xr:uid="{00000000-0005-0000-0000-00002DBA0000}"/>
    <cellStyle name="Note 11" xfId="30195" hidden="1" xr:uid="{00000000-0005-0000-0000-00002EBA0000}"/>
    <cellStyle name="Note 11" xfId="30389" hidden="1" xr:uid="{00000000-0005-0000-0000-00002FBA0000}"/>
    <cellStyle name="Note 11" xfId="31087" hidden="1" xr:uid="{00000000-0005-0000-0000-000030BA0000}"/>
    <cellStyle name="Note 11" xfId="31236" hidden="1" xr:uid="{00000000-0005-0000-0000-000031BA0000}"/>
    <cellStyle name="Note 11" xfId="31416" hidden="1" xr:uid="{00000000-0005-0000-0000-000032BA0000}"/>
    <cellStyle name="Note 11" xfId="32104" hidden="1" xr:uid="{00000000-0005-0000-0000-000033BA0000}"/>
    <cellStyle name="Note 11" xfId="32214" hidden="1" xr:uid="{00000000-0005-0000-0000-000034BA0000}"/>
    <cellStyle name="Note 11" xfId="32902" hidden="1" xr:uid="{00000000-0005-0000-0000-000035BA0000}"/>
    <cellStyle name="Note 11" xfId="32976" hidden="1" xr:uid="{00000000-0005-0000-0000-000036BA0000}"/>
    <cellStyle name="Note 11" xfId="33052" hidden="1" xr:uid="{00000000-0005-0000-0000-000037BA0000}"/>
    <cellStyle name="Note 11" xfId="33130" hidden="1" xr:uid="{00000000-0005-0000-0000-000038BA0000}"/>
    <cellStyle name="Note 11" xfId="33715" hidden="1" xr:uid="{00000000-0005-0000-0000-000039BA0000}"/>
    <cellStyle name="Note 11" xfId="33791" hidden="1" xr:uid="{00000000-0005-0000-0000-00003ABA0000}"/>
    <cellStyle name="Note 11" xfId="33870" hidden="1" xr:uid="{00000000-0005-0000-0000-00003BBA0000}"/>
    <cellStyle name="Note 11" xfId="33983" hidden="1" xr:uid="{00000000-0005-0000-0000-00003CBA0000}"/>
    <cellStyle name="Note 11" xfId="33657" hidden="1" xr:uid="{00000000-0005-0000-0000-00003DBA0000}"/>
    <cellStyle name="Note 11" xfId="33634" hidden="1" xr:uid="{00000000-0005-0000-0000-00003EBA0000}"/>
    <cellStyle name="Note 11" xfId="34310" hidden="1" xr:uid="{00000000-0005-0000-0000-00003FBA0000}"/>
    <cellStyle name="Note 11" xfId="34386" hidden="1" xr:uid="{00000000-0005-0000-0000-000040BA0000}"/>
    <cellStyle name="Note 11" xfId="34464" hidden="1" xr:uid="{00000000-0005-0000-0000-000041BA0000}"/>
    <cellStyle name="Note 11" xfId="34554" hidden="1" xr:uid="{00000000-0005-0000-0000-000042BA0000}"/>
    <cellStyle name="Note 11" xfId="33446" hidden="1" xr:uid="{00000000-0005-0000-0000-000043BA0000}"/>
    <cellStyle name="Note 11" xfId="33654" hidden="1" xr:uid="{00000000-0005-0000-0000-000044BA0000}"/>
    <cellStyle name="Note 11" xfId="34842" hidden="1" xr:uid="{00000000-0005-0000-0000-000045BA0000}"/>
    <cellStyle name="Note 11" xfId="34918" hidden="1" xr:uid="{00000000-0005-0000-0000-000046BA0000}"/>
    <cellStyle name="Note 11" xfId="34996" hidden="1" xr:uid="{00000000-0005-0000-0000-000047BA0000}"/>
    <cellStyle name="Note 11" xfId="35179" hidden="1" xr:uid="{00000000-0005-0000-0000-000048BA0000}"/>
    <cellStyle name="Note 11" xfId="35255" hidden="1" xr:uid="{00000000-0005-0000-0000-000049BA0000}"/>
    <cellStyle name="Note 11" xfId="35333" hidden="1" xr:uid="{00000000-0005-0000-0000-00004ABA0000}"/>
    <cellStyle name="Note 11" xfId="35516" hidden="1" xr:uid="{00000000-0005-0000-0000-00004BBA0000}"/>
    <cellStyle name="Note 11" xfId="35592" hidden="1" xr:uid="{00000000-0005-0000-0000-00004CBA0000}"/>
    <cellStyle name="Note 11" xfId="35694" hidden="1" xr:uid="{00000000-0005-0000-0000-00004DBA0000}"/>
    <cellStyle name="Note 11" xfId="35768" hidden="1" xr:uid="{00000000-0005-0000-0000-00004EBA0000}"/>
    <cellStyle name="Note 11" xfId="35844" hidden="1" xr:uid="{00000000-0005-0000-0000-00004FBA0000}"/>
    <cellStyle name="Note 11" xfId="35922" hidden="1" xr:uid="{00000000-0005-0000-0000-000050BA0000}"/>
    <cellStyle name="Note 11" xfId="36507" hidden="1" xr:uid="{00000000-0005-0000-0000-000051BA0000}"/>
    <cellStyle name="Note 11" xfId="36583" hidden="1" xr:uid="{00000000-0005-0000-0000-000052BA0000}"/>
    <cellStyle name="Note 11" xfId="36662" hidden="1" xr:uid="{00000000-0005-0000-0000-000053BA0000}"/>
    <cellStyle name="Note 11" xfId="36775" hidden="1" xr:uid="{00000000-0005-0000-0000-000054BA0000}"/>
    <cellStyle name="Note 11" xfId="36449" hidden="1" xr:uid="{00000000-0005-0000-0000-000055BA0000}"/>
    <cellStyle name="Note 11" xfId="36426" hidden="1" xr:uid="{00000000-0005-0000-0000-000056BA0000}"/>
    <cellStyle name="Note 11" xfId="37102" hidden="1" xr:uid="{00000000-0005-0000-0000-000057BA0000}"/>
    <cellStyle name="Note 11" xfId="37178" hidden="1" xr:uid="{00000000-0005-0000-0000-000058BA0000}"/>
    <cellStyle name="Note 11" xfId="37256" hidden="1" xr:uid="{00000000-0005-0000-0000-000059BA0000}"/>
    <cellStyle name="Note 11" xfId="37346" hidden="1" xr:uid="{00000000-0005-0000-0000-00005ABA0000}"/>
    <cellStyle name="Note 11" xfId="36238" hidden="1" xr:uid="{00000000-0005-0000-0000-00005BBA0000}"/>
    <cellStyle name="Note 11" xfId="36446" hidden="1" xr:uid="{00000000-0005-0000-0000-00005CBA0000}"/>
    <cellStyle name="Note 11" xfId="37634" hidden="1" xr:uid="{00000000-0005-0000-0000-00005DBA0000}"/>
    <cellStyle name="Note 11" xfId="37710" hidden="1" xr:uid="{00000000-0005-0000-0000-00005EBA0000}"/>
    <cellStyle name="Note 11" xfId="37788" hidden="1" xr:uid="{00000000-0005-0000-0000-00005FBA0000}"/>
    <cellStyle name="Note 11" xfId="37971" hidden="1" xr:uid="{00000000-0005-0000-0000-000060BA0000}"/>
    <cellStyle name="Note 11" xfId="38047" hidden="1" xr:uid="{00000000-0005-0000-0000-000061BA0000}"/>
    <cellStyle name="Note 11" xfId="38125" hidden="1" xr:uid="{00000000-0005-0000-0000-000062BA0000}"/>
    <cellStyle name="Note 11" xfId="38308" hidden="1" xr:uid="{00000000-0005-0000-0000-000063BA0000}"/>
    <cellStyle name="Note 11" xfId="38384" hidden="1" xr:uid="{00000000-0005-0000-0000-000064BA0000}"/>
    <cellStyle name="Note 11" xfId="32701" hidden="1" xr:uid="{00000000-0005-0000-0000-000065BA0000}"/>
    <cellStyle name="Note 11" xfId="32627" hidden="1" xr:uid="{00000000-0005-0000-0000-000066BA0000}"/>
    <cellStyle name="Note 11" xfId="32547" hidden="1" xr:uid="{00000000-0005-0000-0000-000067BA0000}"/>
    <cellStyle name="Note 11" xfId="32464" hidden="1" xr:uid="{00000000-0005-0000-0000-000068BA0000}"/>
    <cellStyle name="Note 11" xfId="30691" hidden="1" xr:uid="{00000000-0005-0000-0000-000069BA0000}"/>
    <cellStyle name="Note 11" xfId="30606" hidden="1" xr:uid="{00000000-0005-0000-0000-00006ABA0000}"/>
    <cellStyle name="Note 11" xfId="30515" hidden="1" xr:uid="{00000000-0005-0000-0000-00006BBA0000}"/>
    <cellStyle name="Note 11" xfId="30076" hidden="1" xr:uid="{00000000-0005-0000-0000-00006CBA0000}"/>
    <cellStyle name="Note 11" xfId="30887" hidden="1" xr:uid="{00000000-0005-0000-0000-00006DBA0000}"/>
    <cellStyle name="Note 11" xfId="30915" hidden="1" xr:uid="{00000000-0005-0000-0000-00006EBA0000}"/>
    <cellStyle name="Note 11" xfId="29018" hidden="1" xr:uid="{00000000-0005-0000-0000-00006FBA0000}"/>
    <cellStyle name="Note 11" xfId="28849" hidden="1" xr:uid="{00000000-0005-0000-0000-000070BA0000}"/>
    <cellStyle name="Note 11" xfId="28674" hidden="1" xr:uid="{00000000-0005-0000-0000-000071BA0000}"/>
    <cellStyle name="Note 11" xfId="28495" hidden="1" xr:uid="{00000000-0005-0000-0000-000072BA0000}"/>
    <cellStyle name="Note 11" xfId="31556" hidden="1" xr:uid="{00000000-0005-0000-0000-000073BA0000}"/>
    <cellStyle name="Note 11" xfId="30892" hidden="1" xr:uid="{00000000-0005-0000-0000-000074BA0000}"/>
    <cellStyle name="Note 11" xfId="27384" hidden="1" xr:uid="{00000000-0005-0000-0000-000075BA0000}"/>
    <cellStyle name="Note 11" xfId="27158" hidden="1" xr:uid="{00000000-0005-0000-0000-000076BA0000}"/>
    <cellStyle name="Note 11" xfId="26988" hidden="1" xr:uid="{00000000-0005-0000-0000-000077BA0000}"/>
    <cellStyle name="Note 11" xfId="26287" hidden="1" xr:uid="{00000000-0005-0000-0000-000078BA0000}"/>
    <cellStyle name="Note 11" xfId="26152" hidden="1" xr:uid="{00000000-0005-0000-0000-000079BA0000}"/>
    <cellStyle name="Note 11" xfId="26013" hidden="1" xr:uid="{00000000-0005-0000-0000-00007ABA0000}"/>
    <cellStyle name="Note 11" xfId="38452" hidden="1" xr:uid="{00000000-0005-0000-0000-00007BBA0000}"/>
    <cellStyle name="Note 11" xfId="38531" hidden="1" xr:uid="{00000000-0005-0000-0000-00007CBA0000}"/>
    <cellStyle name="Note 11" xfId="39057" hidden="1" xr:uid="{00000000-0005-0000-0000-00007DBA0000}"/>
    <cellStyle name="Note 11" xfId="39131" hidden="1" xr:uid="{00000000-0005-0000-0000-00007EBA0000}"/>
    <cellStyle name="Note 11" xfId="39207" hidden="1" xr:uid="{00000000-0005-0000-0000-00007FBA0000}"/>
    <cellStyle name="Note 11" xfId="39285" hidden="1" xr:uid="{00000000-0005-0000-0000-000080BA0000}"/>
    <cellStyle name="Note 11" xfId="39870" hidden="1" xr:uid="{00000000-0005-0000-0000-000081BA0000}"/>
    <cellStyle name="Note 11" xfId="39946" hidden="1" xr:uid="{00000000-0005-0000-0000-000082BA0000}"/>
    <cellStyle name="Note 11" xfId="40025" hidden="1" xr:uid="{00000000-0005-0000-0000-000083BA0000}"/>
    <cellStyle name="Note 11" xfId="40138" hidden="1" xr:uid="{00000000-0005-0000-0000-000084BA0000}"/>
    <cellStyle name="Note 11" xfId="39812" hidden="1" xr:uid="{00000000-0005-0000-0000-000085BA0000}"/>
    <cellStyle name="Note 11" xfId="39789" hidden="1" xr:uid="{00000000-0005-0000-0000-000086BA0000}"/>
    <cellStyle name="Note 11" xfId="40465" hidden="1" xr:uid="{00000000-0005-0000-0000-000087BA0000}"/>
    <cellStyle name="Note 11" xfId="40541" hidden="1" xr:uid="{00000000-0005-0000-0000-000088BA0000}"/>
    <cellStyle name="Note 11" xfId="40619" hidden="1" xr:uid="{00000000-0005-0000-0000-000089BA0000}"/>
    <cellStyle name="Note 11" xfId="40709" hidden="1" xr:uid="{00000000-0005-0000-0000-00008ABA0000}"/>
    <cellStyle name="Note 11" xfId="39601" hidden="1" xr:uid="{00000000-0005-0000-0000-00008BBA0000}"/>
    <cellStyle name="Note 11" xfId="39809" hidden="1" xr:uid="{00000000-0005-0000-0000-00008CBA0000}"/>
    <cellStyle name="Note 11" xfId="40997" hidden="1" xr:uid="{00000000-0005-0000-0000-00008DBA0000}"/>
    <cellStyle name="Note 11" xfId="41073" hidden="1" xr:uid="{00000000-0005-0000-0000-00008EBA0000}"/>
    <cellStyle name="Note 11" xfId="41151" hidden="1" xr:uid="{00000000-0005-0000-0000-00008FBA0000}"/>
    <cellStyle name="Note 11" xfId="41334" hidden="1" xr:uid="{00000000-0005-0000-0000-000090BA0000}"/>
    <cellStyle name="Note 11" xfId="41410" hidden="1" xr:uid="{00000000-0005-0000-0000-000091BA0000}"/>
    <cellStyle name="Note 11" xfId="41488" hidden="1" xr:uid="{00000000-0005-0000-0000-000092BA0000}"/>
    <cellStyle name="Note 11" xfId="41671" hidden="1" xr:uid="{00000000-0005-0000-0000-000093BA0000}"/>
    <cellStyle name="Note 11" xfId="41747" hidden="1" xr:uid="{00000000-0005-0000-0000-000094BA0000}"/>
    <cellStyle name="Note 11" xfId="41849" hidden="1" xr:uid="{00000000-0005-0000-0000-000095BA0000}"/>
    <cellStyle name="Note 11" xfId="41923" hidden="1" xr:uid="{00000000-0005-0000-0000-000096BA0000}"/>
    <cellStyle name="Note 11" xfId="41999" hidden="1" xr:uid="{00000000-0005-0000-0000-000097BA0000}"/>
    <cellStyle name="Note 11" xfId="42077" hidden="1" xr:uid="{00000000-0005-0000-0000-000098BA0000}"/>
    <cellStyle name="Note 11" xfId="42662" hidden="1" xr:uid="{00000000-0005-0000-0000-000099BA0000}"/>
    <cellStyle name="Note 11" xfId="42738" hidden="1" xr:uid="{00000000-0005-0000-0000-00009ABA0000}"/>
    <cellStyle name="Note 11" xfId="42817" hidden="1" xr:uid="{00000000-0005-0000-0000-00009BBA0000}"/>
    <cellStyle name="Note 11" xfId="42930" hidden="1" xr:uid="{00000000-0005-0000-0000-00009CBA0000}"/>
    <cellStyle name="Note 11" xfId="42604" hidden="1" xr:uid="{00000000-0005-0000-0000-00009DBA0000}"/>
    <cellStyle name="Note 11" xfId="42581" hidden="1" xr:uid="{00000000-0005-0000-0000-00009EBA0000}"/>
    <cellStyle name="Note 11" xfId="43257" hidden="1" xr:uid="{00000000-0005-0000-0000-00009FBA0000}"/>
    <cellStyle name="Note 11" xfId="43333" hidden="1" xr:uid="{00000000-0005-0000-0000-0000A0BA0000}"/>
    <cellStyle name="Note 11" xfId="43411" hidden="1" xr:uid="{00000000-0005-0000-0000-0000A1BA0000}"/>
    <cellStyle name="Note 11" xfId="43501" hidden="1" xr:uid="{00000000-0005-0000-0000-0000A2BA0000}"/>
    <cellStyle name="Note 11" xfId="42393" hidden="1" xr:uid="{00000000-0005-0000-0000-0000A3BA0000}"/>
    <cellStyle name="Note 11" xfId="42601" hidden="1" xr:uid="{00000000-0005-0000-0000-0000A4BA0000}"/>
    <cellStyle name="Note 11" xfId="43789" hidden="1" xr:uid="{00000000-0005-0000-0000-0000A5BA0000}"/>
    <cellStyle name="Note 11" xfId="43865" hidden="1" xr:uid="{00000000-0005-0000-0000-0000A6BA0000}"/>
    <cellStyle name="Note 11" xfId="43943" hidden="1" xr:uid="{00000000-0005-0000-0000-0000A7BA0000}"/>
    <cellStyle name="Note 11" xfId="44126" hidden="1" xr:uid="{00000000-0005-0000-0000-0000A8BA0000}"/>
    <cellStyle name="Note 11" xfId="44202" hidden="1" xr:uid="{00000000-0005-0000-0000-0000A9BA0000}"/>
    <cellStyle name="Note 11" xfId="44280" hidden="1" xr:uid="{00000000-0005-0000-0000-0000AABA0000}"/>
    <cellStyle name="Note 11" xfId="44463" hidden="1" xr:uid="{00000000-0005-0000-0000-0000ABBA0000}"/>
    <cellStyle name="Note 11" xfId="44539" hidden="1" xr:uid="{00000000-0005-0000-0000-0000ACBA0000}"/>
    <cellStyle name="Note 11" xfId="38961" hidden="1" xr:uid="{00000000-0005-0000-0000-0000ADBA0000}"/>
    <cellStyle name="Note 11" xfId="38887" hidden="1" xr:uid="{00000000-0005-0000-0000-0000AEBA0000}"/>
    <cellStyle name="Note 11" xfId="38807" hidden="1" xr:uid="{00000000-0005-0000-0000-0000AFBA0000}"/>
    <cellStyle name="Note 11" xfId="38724" hidden="1" xr:uid="{00000000-0005-0000-0000-0000B0BA0000}"/>
    <cellStyle name="Note 11" xfId="31554" hidden="1" xr:uid="{00000000-0005-0000-0000-0000B1BA0000}"/>
    <cellStyle name="Note 11" xfId="31361" hidden="1" xr:uid="{00000000-0005-0000-0000-0000B2BA0000}"/>
    <cellStyle name="Note 11" xfId="31110" hidden="1" xr:uid="{00000000-0005-0000-0000-0000B3BA0000}"/>
    <cellStyle name="Note 11" xfId="30719" hidden="1" xr:uid="{00000000-0005-0000-0000-0000B4BA0000}"/>
    <cellStyle name="Note 11" xfId="31678" hidden="1" xr:uid="{00000000-0005-0000-0000-0000B5BA0000}"/>
    <cellStyle name="Note 11" xfId="31710" hidden="1" xr:uid="{00000000-0005-0000-0000-0000B6BA0000}"/>
    <cellStyle name="Note 11" xfId="29423" hidden="1" xr:uid="{00000000-0005-0000-0000-0000B7BA0000}"/>
    <cellStyle name="Note 11" xfId="29238" hidden="1" xr:uid="{00000000-0005-0000-0000-0000B8BA0000}"/>
    <cellStyle name="Note 11" xfId="29144" hidden="1" xr:uid="{00000000-0005-0000-0000-0000B9BA0000}"/>
    <cellStyle name="Note 11" xfId="28769" hidden="1" xr:uid="{00000000-0005-0000-0000-0000BABA0000}"/>
    <cellStyle name="Note 11" xfId="32192" hidden="1" xr:uid="{00000000-0005-0000-0000-0000BBBA0000}"/>
    <cellStyle name="Note 11" xfId="31686" hidden="1" xr:uid="{00000000-0005-0000-0000-0000BCBA0000}"/>
    <cellStyle name="Note 11" xfId="27636" hidden="1" xr:uid="{00000000-0005-0000-0000-0000BDBA0000}"/>
    <cellStyle name="Note 11" xfId="27537" hidden="1" xr:uid="{00000000-0005-0000-0000-0000BEBA0000}"/>
    <cellStyle name="Note 11" xfId="27375" hidden="1" xr:uid="{00000000-0005-0000-0000-0000BFBA0000}"/>
    <cellStyle name="Note 11" xfId="26384" hidden="1" xr:uid="{00000000-0005-0000-0000-0000C0BA0000}"/>
    <cellStyle name="Note 11" xfId="26288" hidden="1" xr:uid="{00000000-0005-0000-0000-0000C1BA0000}"/>
    <cellStyle name="Note 11" xfId="26085" hidden="1" xr:uid="{00000000-0005-0000-0000-0000C2BA0000}"/>
    <cellStyle name="Note 11" xfId="44601" hidden="1" xr:uid="{00000000-0005-0000-0000-0000C3BA0000}"/>
    <cellStyle name="Note 11" xfId="44677" hidden="1" xr:uid="{00000000-0005-0000-0000-0000C4BA0000}"/>
    <cellStyle name="Note 11" xfId="44779" hidden="1" xr:uid="{00000000-0005-0000-0000-0000C5BA0000}"/>
    <cellStyle name="Note 11" xfId="44853" hidden="1" xr:uid="{00000000-0005-0000-0000-0000C6BA0000}"/>
    <cellStyle name="Note 11" xfId="44929" hidden="1" xr:uid="{00000000-0005-0000-0000-0000C7BA0000}"/>
    <cellStyle name="Note 11" xfId="45007" hidden="1" xr:uid="{00000000-0005-0000-0000-0000C8BA0000}"/>
    <cellStyle name="Note 11" xfId="45592" hidden="1" xr:uid="{00000000-0005-0000-0000-0000C9BA0000}"/>
    <cellStyle name="Note 11" xfId="45668" hidden="1" xr:uid="{00000000-0005-0000-0000-0000CABA0000}"/>
    <cellStyle name="Note 11" xfId="45747" hidden="1" xr:uid="{00000000-0005-0000-0000-0000CBBA0000}"/>
    <cellStyle name="Note 11" xfId="45860" hidden="1" xr:uid="{00000000-0005-0000-0000-0000CCBA0000}"/>
    <cellStyle name="Note 11" xfId="45534" hidden="1" xr:uid="{00000000-0005-0000-0000-0000CDBA0000}"/>
    <cellStyle name="Note 11" xfId="45511" hidden="1" xr:uid="{00000000-0005-0000-0000-0000CEBA0000}"/>
    <cellStyle name="Note 11" xfId="46187" hidden="1" xr:uid="{00000000-0005-0000-0000-0000CFBA0000}"/>
    <cellStyle name="Note 11" xfId="46263" hidden="1" xr:uid="{00000000-0005-0000-0000-0000D0BA0000}"/>
    <cellStyle name="Note 11" xfId="46341" hidden="1" xr:uid="{00000000-0005-0000-0000-0000D1BA0000}"/>
    <cellStyle name="Note 11" xfId="46431" hidden="1" xr:uid="{00000000-0005-0000-0000-0000D2BA0000}"/>
    <cellStyle name="Note 11" xfId="45323" hidden="1" xr:uid="{00000000-0005-0000-0000-0000D3BA0000}"/>
    <cellStyle name="Note 11" xfId="45531" hidden="1" xr:uid="{00000000-0005-0000-0000-0000D4BA0000}"/>
    <cellStyle name="Note 11" xfId="46719" hidden="1" xr:uid="{00000000-0005-0000-0000-0000D5BA0000}"/>
    <cellStyle name="Note 11" xfId="46795" hidden="1" xr:uid="{00000000-0005-0000-0000-0000D6BA0000}"/>
    <cellStyle name="Note 11" xfId="46873" hidden="1" xr:uid="{00000000-0005-0000-0000-0000D7BA0000}"/>
    <cellStyle name="Note 11" xfId="47056" hidden="1" xr:uid="{00000000-0005-0000-0000-0000D8BA0000}"/>
    <cellStyle name="Note 11" xfId="47132" hidden="1" xr:uid="{00000000-0005-0000-0000-0000D9BA0000}"/>
    <cellStyle name="Note 11" xfId="47210" hidden="1" xr:uid="{00000000-0005-0000-0000-0000DABA0000}"/>
    <cellStyle name="Note 11" xfId="47393" hidden="1" xr:uid="{00000000-0005-0000-0000-0000DBBA0000}"/>
    <cellStyle name="Note 11" xfId="47469" hidden="1" xr:uid="{00000000-0005-0000-0000-0000DCBA0000}"/>
    <cellStyle name="Note 11" xfId="47571" hidden="1" xr:uid="{00000000-0005-0000-0000-0000DDBA0000}"/>
    <cellStyle name="Note 11" xfId="47645" hidden="1" xr:uid="{00000000-0005-0000-0000-0000DEBA0000}"/>
    <cellStyle name="Note 11" xfId="47721" hidden="1" xr:uid="{00000000-0005-0000-0000-0000DFBA0000}"/>
    <cellStyle name="Note 11" xfId="47799" hidden="1" xr:uid="{00000000-0005-0000-0000-0000E0BA0000}"/>
    <cellStyle name="Note 11" xfId="48384" hidden="1" xr:uid="{00000000-0005-0000-0000-0000E1BA0000}"/>
    <cellStyle name="Note 11" xfId="48460" hidden="1" xr:uid="{00000000-0005-0000-0000-0000E2BA0000}"/>
    <cellStyle name="Note 11" xfId="48539" hidden="1" xr:uid="{00000000-0005-0000-0000-0000E3BA0000}"/>
    <cellStyle name="Note 11" xfId="48652" hidden="1" xr:uid="{00000000-0005-0000-0000-0000E4BA0000}"/>
    <cellStyle name="Note 11" xfId="48326" hidden="1" xr:uid="{00000000-0005-0000-0000-0000E5BA0000}"/>
    <cellStyle name="Note 11" xfId="48303" hidden="1" xr:uid="{00000000-0005-0000-0000-0000E6BA0000}"/>
    <cellStyle name="Note 11" xfId="48979" hidden="1" xr:uid="{00000000-0005-0000-0000-0000E7BA0000}"/>
    <cellStyle name="Note 11" xfId="49055" hidden="1" xr:uid="{00000000-0005-0000-0000-0000E8BA0000}"/>
    <cellStyle name="Note 11" xfId="49133" hidden="1" xr:uid="{00000000-0005-0000-0000-0000E9BA0000}"/>
    <cellStyle name="Note 11" xfId="49223" hidden="1" xr:uid="{00000000-0005-0000-0000-0000EABA0000}"/>
    <cellStyle name="Note 11" xfId="48115" hidden="1" xr:uid="{00000000-0005-0000-0000-0000EBBA0000}"/>
    <cellStyle name="Note 11" xfId="48323" hidden="1" xr:uid="{00000000-0005-0000-0000-0000ECBA0000}"/>
    <cellStyle name="Note 11" xfId="49511" hidden="1" xr:uid="{00000000-0005-0000-0000-0000EDBA0000}"/>
    <cellStyle name="Note 11" xfId="49587" hidden="1" xr:uid="{00000000-0005-0000-0000-0000EEBA0000}"/>
    <cellStyle name="Note 11" xfId="49665" hidden="1" xr:uid="{00000000-0005-0000-0000-0000EFBA0000}"/>
    <cellStyle name="Note 11" xfId="49848" hidden="1" xr:uid="{00000000-0005-0000-0000-0000F0BA0000}"/>
    <cellStyle name="Note 11" xfId="49924" hidden="1" xr:uid="{00000000-0005-0000-0000-0000F1BA0000}"/>
    <cellStyle name="Note 11" xfId="50002" hidden="1" xr:uid="{00000000-0005-0000-0000-0000F2BA0000}"/>
    <cellStyle name="Note 11" xfId="50185" hidden="1" xr:uid="{00000000-0005-0000-0000-0000F3BA0000}"/>
    <cellStyle name="Note 11" xfId="50261" hidden="1" xr:uid="{00000000-0005-0000-0000-0000F4BA0000}"/>
    <cellStyle name="Note 12" xfId="131" hidden="1" xr:uid="{00000000-0005-0000-0000-0000F5BA0000}"/>
    <cellStyle name="Note 12" xfId="209" hidden="1" xr:uid="{00000000-0005-0000-0000-0000F6BA0000}"/>
    <cellStyle name="Note 12" xfId="311" hidden="1" xr:uid="{00000000-0005-0000-0000-0000F7BA0000}"/>
    <cellStyle name="Note 12" xfId="566" hidden="1" xr:uid="{00000000-0005-0000-0000-0000F8BA0000}"/>
    <cellStyle name="Note 12" xfId="1927" hidden="1" xr:uid="{00000000-0005-0000-0000-0000F9BA0000}"/>
    <cellStyle name="Note 12" xfId="2075" hidden="1" xr:uid="{00000000-0005-0000-0000-0000FABA0000}"/>
    <cellStyle name="Note 12" xfId="2259" hidden="1" xr:uid="{00000000-0005-0000-0000-0000FBBA0000}"/>
    <cellStyle name="Note 12" xfId="2371" hidden="1" xr:uid="{00000000-0005-0000-0000-0000FCBA0000}"/>
    <cellStyle name="Note 12" xfId="1644" hidden="1" xr:uid="{00000000-0005-0000-0000-0000FDBA0000}"/>
    <cellStyle name="Note 12" xfId="1304" hidden="1" xr:uid="{00000000-0005-0000-0000-0000FEBA0000}"/>
    <cellStyle name="Note 12" xfId="3479" hidden="1" xr:uid="{00000000-0005-0000-0000-0000FFBA0000}"/>
    <cellStyle name="Note 12" xfId="3616" hidden="1" xr:uid="{00000000-0005-0000-0000-000000BB0000}"/>
    <cellStyle name="Note 12" xfId="3775" hidden="1" xr:uid="{00000000-0005-0000-0000-000001BB0000}"/>
    <cellStyle name="Note 12" xfId="3882" hidden="1" xr:uid="{00000000-0005-0000-0000-000002BB0000}"/>
    <cellStyle name="Note 12" xfId="2485" hidden="1" xr:uid="{00000000-0005-0000-0000-000003BB0000}"/>
    <cellStyle name="Note 12" xfId="3376" hidden="1" xr:uid="{00000000-0005-0000-0000-000004BB0000}"/>
    <cellStyle name="Note 12" xfId="4984" hidden="1" xr:uid="{00000000-0005-0000-0000-000005BB0000}"/>
    <cellStyle name="Note 12" xfId="5082" hidden="1" xr:uid="{00000000-0005-0000-0000-000006BB0000}"/>
    <cellStyle name="Note 12" xfId="5276" hidden="1" xr:uid="{00000000-0005-0000-0000-000007BB0000}"/>
    <cellStyle name="Note 12" xfId="5983" hidden="1" xr:uid="{00000000-0005-0000-0000-000008BB0000}"/>
    <cellStyle name="Note 12" xfId="6128" hidden="1" xr:uid="{00000000-0005-0000-0000-000009BB0000}"/>
    <cellStyle name="Note 12" xfId="6305" hidden="1" xr:uid="{00000000-0005-0000-0000-00000ABB0000}"/>
    <cellStyle name="Note 12" xfId="6991" hidden="1" xr:uid="{00000000-0005-0000-0000-00000BBB0000}"/>
    <cellStyle name="Note 12" xfId="7103" hidden="1" xr:uid="{00000000-0005-0000-0000-00000CBB0000}"/>
    <cellStyle name="Note 12" xfId="7787" hidden="1" xr:uid="{00000000-0005-0000-0000-00000DBB0000}"/>
    <cellStyle name="Note 12" xfId="7861" hidden="1" xr:uid="{00000000-0005-0000-0000-00000EBB0000}"/>
    <cellStyle name="Note 12" xfId="7937" hidden="1" xr:uid="{00000000-0005-0000-0000-00000FBB0000}"/>
    <cellStyle name="Note 12" xfId="8015" hidden="1" xr:uid="{00000000-0005-0000-0000-000010BB0000}"/>
    <cellStyle name="Note 12" xfId="8600" hidden="1" xr:uid="{00000000-0005-0000-0000-000011BB0000}"/>
    <cellStyle name="Note 12" xfId="8676" hidden="1" xr:uid="{00000000-0005-0000-0000-000012BB0000}"/>
    <cellStyle name="Note 12" xfId="8755" hidden="1" xr:uid="{00000000-0005-0000-0000-000013BB0000}"/>
    <cellStyle name="Note 12" xfId="8803" hidden="1" xr:uid="{00000000-0005-0000-0000-000014BB0000}"/>
    <cellStyle name="Note 12" xfId="8416" hidden="1" xr:uid="{00000000-0005-0000-0000-000015BB0000}"/>
    <cellStyle name="Note 12" xfId="8285" hidden="1" xr:uid="{00000000-0005-0000-0000-000016BB0000}"/>
    <cellStyle name="Note 12" xfId="9195" hidden="1" xr:uid="{00000000-0005-0000-0000-000017BB0000}"/>
    <cellStyle name="Note 12" xfId="9271" hidden="1" xr:uid="{00000000-0005-0000-0000-000018BB0000}"/>
    <cellStyle name="Note 12" xfId="9349" hidden="1" xr:uid="{00000000-0005-0000-0000-000019BB0000}"/>
    <cellStyle name="Note 12" xfId="9391" hidden="1" xr:uid="{00000000-0005-0000-0000-00001ABB0000}"/>
    <cellStyle name="Note 12" xfId="8826" hidden="1" xr:uid="{00000000-0005-0000-0000-00001BBB0000}"/>
    <cellStyle name="Note 12" xfId="9156" hidden="1" xr:uid="{00000000-0005-0000-0000-00001CBB0000}"/>
    <cellStyle name="Note 12" xfId="9727" hidden="1" xr:uid="{00000000-0005-0000-0000-00001DBB0000}"/>
    <cellStyle name="Note 12" xfId="9803" hidden="1" xr:uid="{00000000-0005-0000-0000-00001EBB0000}"/>
    <cellStyle name="Note 12" xfId="9881" hidden="1" xr:uid="{00000000-0005-0000-0000-00001FBB0000}"/>
    <cellStyle name="Note 12" xfId="10064" hidden="1" xr:uid="{00000000-0005-0000-0000-000020BB0000}"/>
    <cellStyle name="Note 12" xfId="10140" hidden="1" xr:uid="{00000000-0005-0000-0000-000021BB0000}"/>
    <cellStyle name="Note 12" xfId="10218" hidden="1" xr:uid="{00000000-0005-0000-0000-000022BB0000}"/>
    <cellStyle name="Note 12" xfId="10401" hidden="1" xr:uid="{00000000-0005-0000-0000-000023BB0000}"/>
    <cellStyle name="Note 12" xfId="10477" hidden="1" xr:uid="{00000000-0005-0000-0000-000024BB0000}"/>
    <cellStyle name="Note 12" xfId="10579" hidden="1" xr:uid="{00000000-0005-0000-0000-000025BB0000}"/>
    <cellStyle name="Note 12" xfId="10653" hidden="1" xr:uid="{00000000-0005-0000-0000-000026BB0000}"/>
    <cellStyle name="Note 12" xfId="10729" hidden="1" xr:uid="{00000000-0005-0000-0000-000027BB0000}"/>
    <cellStyle name="Note 12" xfId="10807" hidden="1" xr:uid="{00000000-0005-0000-0000-000028BB0000}"/>
    <cellStyle name="Note 12" xfId="11392" hidden="1" xr:uid="{00000000-0005-0000-0000-000029BB0000}"/>
    <cellStyle name="Note 12" xfId="11468" hidden="1" xr:uid="{00000000-0005-0000-0000-00002ABB0000}"/>
    <cellStyle name="Note 12" xfId="11547" hidden="1" xr:uid="{00000000-0005-0000-0000-00002BBB0000}"/>
    <cellStyle name="Note 12" xfId="11595" hidden="1" xr:uid="{00000000-0005-0000-0000-00002CBB0000}"/>
    <cellStyle name="Note 12" xfId="11208" hidden="1" xr:uid="{00000000-0005-0000-0000-00002DBB0000}"/>
    <cellStyle name="Note 12" xfId="11077" hidden="1" xr:uid="{00000000-0005-0000-0000-00002EBB0000}"/>
    <cellStyle name="Note 12" xfId="11987" hidden="1" xr:uid="{00000000-0005-0000-0000-00002FBB0000}"/>
    <cellStyle name="Note 12" xfId="12063" hidden="1" xr:uid="{00000000-0005-0000-0000-000030BB0000}"/>
    <cellStyle name="Note 12" xfId="12141" hidden="1" xr:uid="{00000000-0005-0000-0000-000031BB0000}"/>
    <cellStyle name="Note 12" xfId="12183" hidden="1" xr:uid="{00000000-0005-0000-0000-000032BB0000}"/>
    <cellStyle name="Note 12" xfId="11618" hidden="1" xr:uid="{00000000-0005-0000-0000-000033BB0000}"/>
    <cellStyle name="Note 12" xfId="11948" hidden="1" xr:uid="{00000000-0005-0000-0000-000034BB0000}"/>
    <cellStyle name="Note 12" xfId="12519" hidden="1" xr:uid="{00000000-0005-0000-0000-000035BB0000}"/>
    <cellStyle name="Note 12" xfId="12595" hidden="1" xr:uid="{00000000-0005-0000-0000-000036BB0000}"/>
    <cellStyle name="Note 12" xfId="12673" hidden="1" xr:uid="{00000000-0005-0000-0000-000037BB0000}"/>
    <cellStyle name="Note 12" xfId="12856" hidden="1" xr:uid="{00000000-0005-0000-0000-000038BB0000}"/>
    <cellStyle name="Note 12" xfId="12932" hidden="1" xr:uid="{00000000-0005-0000-0000-000039BB0000}"/>
    <cellStyle name="Note 12" xfId="13010" hidden="1" xr:uid="{00000000-0005-0000-0000-00003ABB0000}"/>
    <cellStyle name="Note 12" xfId="13193" hidden="1" xr:uid="{00000000-0005-0000-0000-00003BBB0000}"/>
    <cellStyle name="Note 12" xfId="13269" hidden="1" xr:uid="{00000000-0005-0000-0000-00003CBB0000}"/>
    <cellStyle name="Note 12" xfId="7560" hidden="1" xr:uid="{00000000-0005-0000-0000-00003DBB0000}"/>
    <cellStyle name="Note 12" xfId="7486" hidden="1" xr:uid="{00000000-0005-0000-0000-00003EBB0000}"/>
    <cellStyle name="Note 12" xfId="7406" hidden="1" xr:uid="{00000000-0005-0000-0000-00003FBB0000}"/>
    <cellStyle name="Note 12" xfId="7320" hidden="1" xr:uid="{00000000-0005-0000-0000-000040BB0000}"/>
    <cellStyle name="Note 12" xfId="5550" hidden="1" xr:uid="{00000000-0005-0000-0000-000041BB0000}"/>
    <cellStyle name="Note 12" xfId="5465" hidden="1" xr:uid="{00000000-0005-0000-0000-000042BB0000}"/>
    <cellStyle name="Note 12" xfId="5372" hidden="1" xr:uid="{00000000-0005-0000-0000-000043BB0000}"/>
    <cellStyle name="Note 12" xfId="5313" hidden="1" xr:uid="{00000000-0005-0000-0000-000044BB0000}"/>
    <cellStyle name="Note 12" xfId="6032" hidden="1" xr:uid="{00000000-0005-0000-0000-000045BB0000}"/>
    <cellStyle name="Note 12" xfId="6504" hidden="1" xr:uid="{00000000-0005-0000-0000-000046BB0000}"/>
    <cellStyle name="Note 12" xfId="3870" hidden="1" xr:uid="{00000000-0005-0000-0000-000047BB0000}"/>
    <cellStyle name="Note 12" xfId="3705" hidden="1" xr:uid="{00000000-0005-0000-0000-000048BB0000}"/>
    <cellStyle name="Note 12" xfId="3525" hidden="1" xr:uid="{00000000-0005-0000-0000-000049BB0000}"/>
    <cellStyle name="Note 12" xfId="3421" hidden="1" xr:uid="{00000000-0005-0000-0000-00004ABB0000}"/>
    <cellStyle name="Note 12" xfId="5075" hidden="1" xr:uid="{00000000-0005-0000-0000-00004BBB0000}"/>
    <cellStyle name="Note 12" xfId="4045" hidden="1" xr:uid="{00000000-0005-0000-0000-00004CBB0000}"/>
    <cellStyle name="Note 12" xfId="2206" hidden="1" xr:uid="{00000000-0005-0000-0000-00004DBB0000}"/>
    <cellStyle name="Note 12" xfId="2014" hidden="1" xr:uid="{00000000-0005-0000-0000-00004EBB0000}"/>
    <cellStyle name="Note 12" xfId="1840" hidden="1" xr:uid="{00000000-0005-0000-0000-00004FBB0000}"/>
    <cellStyle name="Note 12" xfId="1134" hidden="1" xr:uid="{00000000-0005-0000-0000-000050BB0000}"/>
    <cellStyle name="Note 12" xfId="1010" hidden="1" xr:uid="{00000000-0005-0000-0000-000051BB0000}"/>
    <cellStyle name="Note 12" xfId="773" hidden="1" xr:uid="{00000000-0005-0000-0000-000052BB0000}"/>
    <cellStyle name="Note 12" xfId="13338" hidden="1" xr:uid="{00000000-0005-0000-0000-000053BB0000}"/>
    <cellStyle name="Note 12" xfId="13417" hidden="1" xr:uid="{00000000-0005-0000-0000-000054BB0000}"/>
    <cellStyle name="Note 12" xfId="13942" hidden="1" xr:uid="{00000000-0005-0000-0000-000055BB0000}"/>
    <cellStyle name="Note 12" xfId="14016" hidden="1" xr:uid="{00000000-0005-0000-0000-000056BB0000}"/>
    <cellStyle name="Note 12" xfId="14092" hidden="1" xr:uid="{00000000-0005-0000-0000-000057BB0000}"/>
    <cellStyle name="Note 12" xfId="14170" hidden="1" xr:uid="{00000000-0005-0000-0000-000058BB0000}"/>
    <cellStyle name="Note 12" xfId="14755" hidden="1" xr:uid="{00000000-0005-0000-0000-000059BB0000}"/>
    <cellStyle name="Note 12" xfId="14831" hidden="1" xr:uid="{00000000-0005-0000-0000-00005ABB0000}"/>
    <cellStyle name="Note 12" xfId="14910" hidden="1" xr:uid="{00000000-0005-0000-0000-00005BBB0000}"/>
    <cellStyle name="Note 12" xfId="14958" hidden="1" xr:uid="{00000000-0005-0000-0000-00005CBB0000}"/>
    <cellStyle name="Note 12" xfId="14571" hidden="1" xr:uid="{00000000-0005-0000-0000-00005DBB0000}"/>
    <cellStyle name="Note 12" xfId="14440" hidden="1" xr:uid="{00000000-0005-0000-0000-00005EBB0000}"/>
    <cellStyle name="Note 12" xfId="15350" hidden="1" xr:uid="{00000000-0005-0000-0000-00005FBB0000}"/>
    <cellStyle name="Note 12" xfId="15426" hidden="1" xr:uid="{00000000-0005-0000-0000-000060BB0000}"/>
    <cellStyle name="Note 12" xfId="15504" hidden="1" xr:uid="{00000000-0005-0000-0000-000061BB0000}"/>
    <cellStyle name="Note 12" xfId="15546" hidden="1" xr:uid="{00000000-0005-0000-0000-000062BB0000}"/>
    <cellStyle name="Note 12" xfId="14981" hidden="1" xr:uid="{00000000-0005-0000-0000-000063BB0000}"/>
    <cellStyle name="Note 12" xfId="15311" hidden="1" xr:uid="{00000000-0005-0000-0000-000064BB0000}"/>
    <cellStyle name="Note 12" xfId="15882" hidden="1" xr:uid="{00000000-0005-0000-0000-000065BB0000}"/>
    <cellStyle name="Note 12" xfId="15958" hidden="1" xr:uid="{00000000-0005-0000-0000-000066BB0000}"/>
    <cellStyle name="Note 12" xfId="16036" hidden="1" xr:uid="{00000000-0005-0000-0000-000067BB0000}"/>
    <cellStyle name="Note 12" xfId="16219" hidden="1" xr:uid="{00000000-0005-0000-0000-000068BB0000}"/>
    <cellStyle name="Note 12" xfId="16295" hidden="1" xr:uid="{00000000-0005-0000-0000-000069BB0000}"/>
    <cellStyle name="Note 12" xfId="16373" hidden="1" xr:uid="{00000000-0005-0000-0000-00006ABB0000}"/>
    <cellStyle name="Note 12" xfId="16556" hidden="1" xr:uid="{00000000-0005-0000-0000-00006BBB0000}"/>
    <cellStyle name="Note 12" xfId="16632" hidden="1" xr:uid="{00000000-0005-0000-0000-00006CBB0000}"/>
    <cellStyle name="Note 12" xfId="16734" hidden="1" xr:uid="{00000000-0005-0000-0000-00006DBB0000}"/>
    <cellStyle name="Note 12" xfId="16808" hidden="1" xr:uid="{00000000-0005-0000-0000-00006EBB0000}"/>
    <cellStyle name="Note 12" xfId="16884" hidden="1" xr:uid="{00000000-0005-0000-0000-00006FBB0000}"/>
    <cellStyle name="Note 12" xfId="16962" hidden="1" xr:uid="{00000000-0005-0000-0000-000070BB0000}"/>
    <cellStyle name="Note 12" xfId="17547" hidden="1" xr:uid="{00000000-0005-0000-0000-000071BB0000}"/>
    <cellStyle name="Note 12" xfId="17623" hidden="1" xr:uid="{00000000-0005-0000-0000-000072BB0000}"/>
    <cellStyle name="Note 12" xfId="17702" hidden="1" xr:uid="{00000000-0005-0000-0000-000073BB0000}"/>
    <cellStyle name="Note 12" xfId="17750" hidden="1" xr:uid="{00000000-0005-0000-0000-000074BB0000}"/>
    <cellStyle name="Note 12" xfId="17363" hidden="1" xr:uid="{00000000-0005-0000-0000-000075BB0000}"/>
    <cellStyle name="Note 12" xfId="17232" hidden="1" xr:uid="{00000000-0005-0000-0000-000076BB0000}"/>
    <cellStyle name="Note 12" xfId="18142" hidden="1" xr:uid="{00000000-0005-0000-0000-000077BB0000}"/>
    <cellStyle name="Note 12" xfId="18218" hidden="1" xr:uid="{00000000-0005-0000-0000-000078BB0000}"/>
    <cellStyle name="Note 12" xfId="18296" hidden="1" xr:uid="{00000000-0005-0000-0000-000079BB0000}"/>
    <cellStyle name="Note 12" xfId="18338" hidden="1" xr:uid="{00000000-0005-0000-0000-00007ABB0000}"/>
    <cellStyle name="Note 12" xfId="17773" hidden="1" xr:uid="{00000000-0005-0000-0000-00007BBB0000}"/>
    <cellStyle name="Note 12" xfId="18103" hidden="1" xr:uid="{00000000-0005-0000-0000-00007CBB0000}"/>
    <cellStyle name="Note 12" xfId="18674" hidden="1" xr:uid="{00000000-0005-0000-0000-00007DBB0000}"/>
    <cellStyle name="Note 12" xfId="18750" hidden="1" xr:uid="{00000000-0005-0000-0000-00007EBB0000}"/>
    <cellStyle name="Note 12" xfId="18828" hidden="1" xr:uid="{00000000-0005-0000-0000-00007FBB0000}"/>
    <cellStyle name="Note 12" xfId="19011" hidden="1" xr:uid="{00000000-0005-0000-0000-000080BB0000}"/>
    <cellStyle name="Note 12" xfId="19087" hidden="1" xr:uid="{00000000-0005-0000-0000-000081BB0000}"/>
    <cellStyle name="Note 12" xfId="19165" hidden="1" xr:uid="{00000000-0005-0000-0000-000082BB0000}"/>
    <cellStyle name="Note 12" xfId="19348" hidden="1" xr:uid="{00000000-0005-0000-0000-000083BB0000}"/>
    <cellStyle name="Note 12" xfId="19424" hidden="1" xr:uid="{00000000-0005-0000-0000-000084BB0000}"/>
    <cellStyle name="Note 12" xfId="13820" hidden="1" xr:uid="{00000000-0005-0000-0000-000085BB0000}"/>
    <cellStyle name="Note 12" xfId="13746" hidden="1" xr:uid="{00000000-0005-0000-0000-000086BB0000}"/>
    <cellStyle name="Note 12" xfId="13666" hidden="1" xr:uid="{00000000-0005-0000-0000-000087BB0000}"/>
    <cellStyle name="Note 12" xfId="13583" hidden="1" xr:uid="{00000000-0005-0000-0000-000088BB0000}"/>
    <cellStyle name="Note 12" xfId="6411" hidden="1" xr:uid="{00000000-0005-0000-0000-000089BB0000}"/>
    <cellStyle name="Note 12" xfId="6212" hidden="1" xr:uid="{00000000-0005-0000-0000-00008ABB0000}"/>
    <cellStyle name="Note 12" xfId="5934" hidden="1" xr:uid="{00000000-0005-0000-0000-00008BBB0000}"/>
    <cellStyle name="Note 12" xfId="5840" hidden="1" xr:uid="{00000000-0005-0000-0000-00008CBB0000}"/>
    <cellStyle name="Note 12" xfId="6780" hidden="1" xr:uid="{00000000-0005-0000-0000-00008DBB0000}"/>
    <cellStyle name="Note 12" xfId="7156" hidden="1" xr:uid="{00000000-0005-0000-0000-00008EBB0000}"/>
    <cellStyle name="Note 12" xfId="4279" hidden="1" xr:uid="{00000000-0005-0000-0000-00008FBB0000}"/>
    <cellStyle name="Note 12" xfId="4093" hidden="1" xr:uid="{00000000-0005-0000-0000-000090BB0000}"/>
    <cellStyle name="Note 12" xfId="4001" hidden="1" xr:uid="{00000000-0005-0000-0000-000091BB0000}"/>
    <cellStyle name="Note 12" xfId="3935" hidden="1" xr:uid="{00000000-0005-0000-0000-000092BB0000}"/>
    <cellStyle name="Note 12" xfId="5754" hidden="1" xr:uid="{00000000-0005-0000-0000-000093BB0000}"/>
    <cellStyle name="Note 12" xfId="4439" hidden="1" xr:uid="{00000000-0005-0000-0000-000094BB0000}"/>
    <cellStyle name="Note 12" xfId="2493" hidden="1" xr:uid="{00000000-0005-0000-0000-000095BB0000}"/>
    <cellStyle name="Note 12" xfId="2392" hidden="1" xr:uid="{00000000-0005-0000-0000-000096BB0000}"/>
    <cellStyle name="Note 12" xfId="2187" hidden="1" xr:uid="{00000000-0005-0000-0000-000097BB0000}"/>
    <cellStyle name="Note 12" xfId="1243" hidden="1" xr:uid="{00000000-0005-0000-0000-000098BB0000}"/>
    <cellStyle name="Note 12" xfId="1123" hidden="1" xr:uid="{00000000-0005-0000-0000-000099BB0000}"/>
    <cellStyle name="Note 12" xfId="939" hidden="1" xr:uid="{00000000-0005-0000-0000-00009ABB0000}"/>
    <cellStyle name="Note 12" xfId="19486" hidden="1" xr:uid="{00000000-0005-0000-0000-00009BBB0000}"/>
    <cellStyle name="Note 12" xfId="19562" hidden="1" xr:uid="{00000000-0005-0000-0000-00009CBB0000}"/>
    <cellStyle name="Note 12" xfId="19664" hidden="1" xr:uid="{00000000-0005-0000-0000-00009DBB0000}"/>
    <cellStyle name="Note 12" xfId="19738" hidden="1" xr:uid="{00000000-0005-0000-0000-00009EBB0000}"/>
    <cellStyle name="Note 12" xfId="19814" hidden="1" xr:uid="{00000000-0005-0000-0000-00009FBB0000}"/>
    <cellStyle name="Note 12" xfId="19892" hidden="1" xr:uid="{00000000-0005-0000-0000-0000A0BB0000}"/>
    <cellStyle name="Note 12" xfId="20477" hidden="1" xr:uid="{00000000-0005-0000-0000-0000A1BB0000}"/>
    <cellStyle name="Note 12" xfId="20553" hidden="1" xr:uid="{00000000-0005-0000-0000-0000A2BB0000}"/>
    <cellStyle name="Note 12" xfId="20632" hidden="1" xr:uid="{00000000-0005-0000-0000-0000A3BB0000}"/>
    <cellStyle name="Note 12" xfId="20680" hidden="1" xr:uid="{00000000-0005-0000-0000-0000A4BB0000}"/>
    <cellStyle name="Note 12" xfId="20293" hidden="1" xr:uid="{00000000-0005-0000-0000-0000A5BB0000}"/>
    <cellStyle name="Note 12" xfId="20162" hidden="1" xr:uid="{00000000-0005-0000-0000-0000A6BB0000}"/>
    <cellStyle name="Note 12" xfId="21072" hidden="1" xr:uid="{00000000-0005-0000-0000-0000A7BB0000}"/>
    <cellStyle name="Note 12" xfId="21148" hidden="1" xr:uid="{00000000-0005-0000-0000-0000A8BB0000}"/>
    <cellStyle name="Note 12" xfId="21226" hidden="1" xr:uid="{00000000-0005-0000-0000-0000A9BB0000}"/>
    <cellStyle name="Note 12" xfId="21268" hidden="1" xr:uid="{00000000-0005-0000-0000-0000AABB0000}"/>
    <cellStyle name="Note 12" xfId="20703" hidden="1" xr:uid="{00000000-0005-0000-0000-0000ABBB0000}"/>
    <cellStyle name="Note 12" xfId="21033" hidden="1" xr:uid="{00000000-0005-0000-0000-0000ACBB0000}"/>
    <cellStyle name="Note 12" xfId="21604" hidden="1" xr:uid="{00000000-0005-0000-0000-0000ADBB0000}"/>
    <cellStyle name="Note 12" xfId="21680" hidden="1" xr:uid="{00000000-0005-0000-0000-0000AEBB0000}"/>
    <cellStyle name="Note 12" xfId="21758" hidden="1" xr:uid="{00000000-0005-0000-0000-0000AFBB0000}"/>
    <cellStyle name="Note 12" xfId="21941" hidden="1" xr:uid="{00000000-0005-0000-0000-0000B0BB0000}"/>
    <cellStyle name="Note 12" xfId="22017" hidden="1" xr:uid="{00000000-0005-0000-0000-0000B1BB0000}"/>
    <cellStyle name="Note 12" xfId="22095" hidden="1" xr:uid="{00000000-0005-0000-0000-0000B2BB0000}"/>
    <cellStyle name="Note 12" xfId="22278" hidden="1" xr:uid="{00000000-0005-0000-0000-0000B3BB0000}"/>
    <cellStyle name="Note 12" xfId="22354" hidden="1" xr:uid="{00000000-0005-0000-0000-0000B4BB0000}"/>
    <cellStyle name="Note 12" xfId="22456" hidden="1" xr:uid="{00000000-0005-0000-0000-0000B5BB0000}"/>
    <cellStyle name="Note 12" xfId="22530" hidden="1" xr:uid="{00000000-0005-0000-0000-0000B6BB0000}"/>
    <cellStyle name="Note 12" xfId="22606" hidden="1" xr:uid="{00000000-0005-0000-0000-0000B7BB0000}"/>
    <cellStyle name="Note 12" xfId="22684" hidden="1" xr:uid="{00000000-0005-0000-0000-0000B8BB0000}"/>
    <cellStyle name="Note 12" xfId="23269" hidden="1" xr:uid="{00000000-0005-0000-0000-0000B9BB0000}"/>
    <cellStyle name="Note 12" xfId="23345" hidden="1" xr:uid="{00000000-0005-0000-0000-0000BABB0000}"/>
    <cellStyle name="Note 12" xfId="23424" hidden="1" xr:uid="{00000000-0005-0000-0000-0000BBBB0000}"/>
    <cellStyle name="Note 12" xfId="23472" hidden="1" xr:uid="{00000000-0005-0000-0000-0000BCBB0000}"/>
    <cellStyle name="Note 12" xfId="23085" hidden="1" xr:uid="{00000000-0005-0000-0000-0000BDBB0000}"/>
    <cellStyle name="Note 12" xfId="22954" hidden="1" xr:uid="{00000000-0005-0000-0000-0000BEBB0000}"/>
    <cellStyle name="Note 12" xfId="23864" hidden="1" xr:uid="{00000000-0005-0000-0000-0000BFBB0000}"/>
    <cellStyle name="Note 12" xfId="23940" hidden="1" xr:uid="{00000000-0005-0000-0000-0000C0BB0000}"/>
    <cellStyle name="Note 12" xfId="24018" hidden="1" xr:uid="{00000000-0005-0000-0000-0000C1BB0000}"/>
    <cellStyle name="Note 12" xfId="24060" hidden="1" xr:uid="{00000000-0005-0000-0000-0000C2BB0000}"/>
    <cellStyle name="Note 12" xfId="23495" hidden="1" xr:uid="{00000000-0005-0000-0000-0000C3BB0000}"/>
    <cellStyle name="Note 12" xfId="23825" hidden="1" xr:uid="{00000000-0005-0000-0000-0000C4BB0000}"/>
    <cellStyle name="Note 12" xfId="24396" hidden="1" xr:uid="{00000000-0005-0000-0000-0000C5BB0000}"/>
    <cellStyle name="Note 12" xfId="24472" hidden="1" xr:uid="{00000000-0005-0000-0000-0000C6BB0000}"/>
    <cellStyle name="Note 12" xfId="24550" hidden="1" xr:uid="{00000000-0005-0000-0000-0000C7BB0000}"/>
    <cellStyle name="Note 12" xfId="24733" hidden="1" xr:uid="{00000000-0005-0000-0000-0000C8BB0000}"/>
    <cellStyle name="Note 12" xfId="24809" hidden="1" xr:uid="{00000000-0005-0000-0000-0000C9BB0000}"/>
    <cellStyle name="Note 12" xfId="24887" hidden="1" xr:uid="{00000000-0005-0000-0000-0000CABB0000}"/>
    <cellStyle name="Note 12" xfId="25070" hidden="1" xr:uid="{00000000-0005-0000-0000-0000CBBB0000}"/>
    <cellStyle name="Note 12" xfId="25146" hidden="1" xr:uid="{00000000-0005-0000-0000-0000CCBB0000}"/>
    <cellStyle name="Note 12" xfId="25259" hidden="1" xr:uid="{00000000-0005-0000-0000-0000CDBB0000}"/>
    <cellStyle name="Note 12" xfId="25337" hidden="1" xr:uid="{00000000-0005-0000-0000-0000CEBB0000}"/>
    <cellStyle name="Note 12" xfId="25439" hidden="1" xr:uid="{00000000-0005-0000-0000-0000CFBB0000}"/>
    <cellStyle name="Note 12" xfId="25694" hidden="1" xr:uid="{00000000-0005-0000-0000-0000D0BB0000}"/>
    <cellStyle name="Note 12" xfId="27055" hidden="1" xr:uid="{00000000-0005-0000-0000-0000D1BB0000}"/>
    <cellStyle name="Note 12" xfId="27203" hidden="1" xr:uid="{00000000-0005-0000-0000-0000D2BB0000}"/>
    <cellStyle name="Note 12" xfId="27387" hidden="1" xr:uid="{00000000-0005-0000-0000-0000D3BB0000}"/>
    <cellStyle name="Note 12" xfId="27499" hidden="1" xr:uid="{00000000-0005-0000-0000-0000D4BB0000}"/>
    <cellStyle name="Note 12" xfId="26772" hidden="1" xr:uid="{00000000-0005-0000-0000-0000D5BB0000}"/>
    <cellStyle name="Note 12" xfId="26432" hidden="1" xr:uid="{00000000-0005-0000-0000-0000D6BB0000}"/>
    <cellStyle name="Note 12" xfId="28607" hidden="1" xr:uid="{00000000-0005-0000-0000-0000D7BB0000}"/>
    <cellStyle name="Note 12" xfId="28744" hidden="1" xr:uid="{00000000-0005-0000-0000-0000D8BB0000}"/>
    <cellStyle name="Note 12" xfId="28903" hidden="1" xr:uid="{00000000-0005-0000-0000-0000D9BB0000}"/>
    <cellStyle name="Note 12" xfId="29010" hidden="1" xr:uid="{00000000-0005-0000-0000-0000DABB0000}"/>
    <cellStyle name="Note 12" xfId="27613" hidden="1" xr:uid="{00000000-0005-0000-0000-0000DBBB0000}"/>
    <cellStyle name="Note 12" xfId="28504" hidden="1" xr:uid="{00000000-0005-0000-0000-0000DCBB0000}"/>
    <cellStyle name="Note 12" xfId="30112" hidden="1" xr:uid="{00000000-0005-0000-0000-0000DDBB0000}"/>
    <cellStyle name="Note 12" xfId="30210" hidden="1" xr:uid="{00000000-0005-0000-0000-0000DEBB0000}"/>
    <cellStyle name="Note 12" xfId="30404" hidden="1" xr:uid="{00000000-0005-0000-0000-0000DFBB0000}"/>
    <cellStyle name="Note 12" xfId="31111" hidden="1" xr:uid="{00000000-0005-0000-0000-0000E0BB0000}"/>
    <cellStyle name="Note 12" xfId="31256" hidden="1" xr:uid="{00000000-0005-0000-0000-0000E1BB0000}"/>
    <cellStyle name="Note 12" xfId="31433" hidden="1" xr:uid="{00000000-0005-0000-0000-0000E2BB0000}"/>
    <cellStyle name="Note 12" xfId="32119" hidden="1" xr:uid="{00000000-0005-0000-0000-0000E3BB0000}"/>
    <cellStyle name="Note 12" xfId="32231" hidden="1" xr:uid="{00000000-0005-0000-0000-0000E4BB0000}"/>
    <cellStyle name="Note 12" xfId="32915" hidden="1" xr:uid="{00000000-0005-0000-0000-0000E5BB0000}"/>
    <cellStyle name="Note 12" xfId="32989" hidden="1" xr:uid="{00000000-0005-0000-0000-0000E6BB0000}"/>
    <cellStyle name="Note 12" xfId="33065" hidden="1" xr:uid="{00000000-0005-0000-0000-0000E7BB0000}"/>
    <cellStyle name="Note 12" xfId="33143" hidden="1" xr:uid="{00000000-0005-0000-0000-0000E8BB0000}"/>
    <cellStyle name="Note 12" xfId="33728" hidden="1" xr:uid="{00000000-0005-0000-0000-0000E9BB0000}"/>
    <cellStyle name="Note 12" xfId="33804" hidden="1" xr:uid="{00000000-0005-0000-0000-0000EABB0000}"/>
    <cellStyle name="Note 12" xfId="33883" hidden="1" xr:uid="{00000000-0005-0000-0000-0000EBBB0000}"/>
    <cellStyle name="Note 12" xfId="33931" hidden="1" xr:uid="{00000000-0005-0000-0000-0000ECBB0000}"/>
    <cellStyle name="Note 12" xfId="33544" hidden="1" xr:uid="{00000000-0005-0000-0000-0000EDBB0000}"/>
    <cellStyle name="Note 12" xfId="33413" hidden="1" xr:uid="{00000000-0005-0000-0000-0000EEBB0000}"/>
    <cellStyle name="Note 12" xfId="34323" hidden="1" xr:uid="{00000000-0005-0000-0000-0000EFBB0000}"/>
    <cellStyle name="Note 12" xfId="34399" hidden="1" xr:uid="{00000000-0005-0000-0000-0000F0BB0000}"/>
    <cellStyle name="Note 12" xfId="34477" hidden="1" xr:uid="{00000000-0005-0000-0000-0000F1BB0000}"/>
    <cellStyle name="Note 12" xfId="34519" hidden="1" xr:uid="{00000000-0005-0000-0000-0000F2BB0000}"/>
    <cellStyle name="Note 12" xfId="33954" hidden="1" xr:uid="{00000000-0005-0000-0000-0000F3BB0000}"/>
    <cellStyle name="Note 12" xfId="34284" hidden="1" xr:uid="{00000000-0005-0000-0000-0000F4BB0000}"/>
    <cellStyle name="Note 12" xfId="34855" hidden="1" xr:uid="{00000000-0005-0000-0000-0000F5BB0000}"/>
    <cellStyle name="Note 12" xfId="34931" hidden="1" xr:uid="{00000000-0005-0000-0000-0000F6BB0000}"/>
    <cellStyle name="Note 12" xfId="35009" hidden="1" xr:uid="{00000000-0005-0000-0000-0000F7BB0000}"/>
    <cellStyle name="Note 12" xfId="35192" hidden="1" xr:uid="{00000000-0005-0000-0000-0000F8BB0000}"/>
    <cellStyle name="Note 12" xfId="35268" hidden="1" xr:uid="{00000000-0005-0000-0000-0000F9BB0000}"/>
    <cellStyle name="Note 12" xfId="35346" hidden="1" xr:uid="{00000000-0005-0000-0000-0000FABB0000}"/>
    <cellStyle name="Note 12" xfId="35529" hidden="1" xr:uid="{00000000-0005-0000-0000-0000FBBB0000}"/>
    <cellStyle name="Note 12" xfId="35605" hidden="1" xr:uid="{00000000-0005-0000-0000-0000FCBB0000}"/>
    <cellStyle name="Note 12" xfId="35707" hidden="1" xr:uid="{00000000-0005-0000-0000-0000FDBB0000}"/>
    <cellStyle name="Note 12" xfId="35781" hidden="1" xr:uid="{00000000-0005-0000-0000-0000FEBB0000}"/>
    <cellStyle name="Note 12" xfId="35857" hidden="1" xr:uid="{00000000-0005-0000-0000-0000FFBB0000}"/>
    <cellStyle name="Note 12" xfId="35935" hidden="1" xr:uid="{00000000-0005-0000-0000-000000BC0000}"/>
    <cellStyle name="Note 12" xfId="36520" hidden="1" xr:uid="{00000000-0005-0000-0000-000001BC0000}"/>
    <cellStyle name="Note 12" xfId="36596" hidden="1" xr:uid="{00000000-0005-0000-0000-000002BC0000}"/>
    <cellStyle name="Note 12" xfId="36675" hidden="1" xr:uid="{00000000-0005-0000-0000-000003BC0000}"/>
    <cellStyle name="Note 12" xfId="36723" hidden="1" xr:uid="{00000000-0005-0000-0000-000004BC0000}"/>
    <cellStyle name="Note 12" xfId="36336" hidden="1" xr:uid="{00000000-0005-0000-0000-000005BC0000}"/>
    <cellStyle name="Note 12" xfId="36205" hidden="1" xr:uid="{00000000-0005-0000-0000-000006BC0000}"/>
    <cellStyle name="Note 12" xfId="37115" hidden="1" xr:uid="{00000000-0005-0000-0000-000007BC0000}"/>
    <cellStyle name="Note 12" xfId="37191" hidden="1" xr:uid="{00000000-0005-0000-0000-000008BC0000}"/>
    <cellStyle name="Note 12" xfId="37269" hidden="1" xr:uid="{00000000-0005-0000-0000-000009BC0000}"/>
    <cellStyle name="Note 12" xfId="37311" hidden="1" xr:uid="{00000000-0005-0000-0000-00000ABC0000}"/>
    <cellStyle name="Note 12" xfId="36746" hidden="1" xr:uid="{00000000-0005-0000-0000-00000BBC0000}"/>
    <cellStyle name="Note 12" xfId="37076" hidden="1" xr:uid="{00000000-0005-0000-0000-00000CBC0000}"/>
    <cellStyle name="Note 12" xfId="37647" hidden="1" xr:uid="{00000000-0005-0000-0000-00000DBC0000}"/>
    <cellStyle name="Note 12" xfId="37723" hidden="1" xr:uid="{00000000-0005-0000-0000-00000EBC0000}"/>
    <cellStyle name="Note 12" xfId="37801" hidden="1" xr:uid="{00000000-0005-0000-0000-00000FBC0000}"/>
    <cellStyle name="Note 12" xfId="37984" hidden="1" xr:uid="{00000000-0005-0000-0000-000010BC0000}"/>
    <cellStyle name="Note 12" xfId="38060" hidden="1" xr:uid="{00000000-0005-0000-0000-000011BC0000}"/>
    <cellStyle name="Note 12" xfId="38138" hidden="1" xr:uid="{00000000-0005-0000-0000-000012BC0000}"/>
    <cellStyle name="Note 12" xfId="38321" hidden="1" xr:uid="{00000000-0005-0000-0000-000013BC0000}"/>
    <cellStyle name="Note 12" xfId="38397" hidden="1" xr:uid="{00000000-0005-0000-0000-000014BC0000}"/>
    <cellStyle name="Note 12" xfId="32688" hidden="1" xr:uid="{00000000-0005-0000-0000-000015BC0000}"/>
    <cellStyle name="Note 12" xfId="32614" hidden="1" xr:uid="{00000000-0005-0000-0000-000016BC0000}"/>
    <cellStyle name="Note 12" xfId="32534" hidden="1" xr:uid="{00000000-0005-0000-0000-000017BC0000}"/>
    <cellStyle name="Note 12" xfId="32448" hidden="1" xr:uid="{00000000-0005-0000-0000-000018BC0000}"/>
    <cellStyle name="Note 12" xfId="30678" hidden="1" xr:uid="{00000000-0005-0000-0000-000019BC0000}"/>
    <cellStyle name="Note 12" xfId="30593" hidden="1" xr:uid="{00000000-0005-0000-0000-00001ABC0000}"/>
    <cellStyle name="Note 12" xfId="30500" hidden="1" xr:uid="{00000000-0005-0000-0000-00001BBC0000}"/>
    <cellStyle name="Note 12" xfId="30441" hidden="1" xr:uid="{00000000-0005-0000-0000-00001CBC0000}"/>
    <cellStyle name="Note 12" xfId="31160" hidden="1" xr:uid="{00000000-0005-0000-0000-00001DBC0000}"/>
    <cellStyle name="Note 12" xfId="31632" hidden="1" xr:uid="{00000000-0005-0000-0000-00001EBC0000}"/>
    <cellStyle name="Note 12" xfId="28998" hidden="1" xr:uid="{00000000-0005-0000-0000-00001FBC0000}"/>
    <cellStyle name="Note 12" xfId="28833" hidden="1" xr:uid="{00000000-0005-0000-0000-000020BC0000}"/>
    <cellStyle name="Note 12" xfId="28653" hidden="1" xr:uid="{00000000-0005-0000-0000-000021BC0000}"/>
    <cellStyle name="Note 12" xfId="28549" hidden="1" xr:uid="{00000000-0005-0000-0000-000022BC0000}"/>
    <cellStyle name="Note 12" xfId="30203" hidden="1" xr:uid="{00000000-0005-0000-0000-000023BC0000}"/>
    <cellStyle name="Note 12" xfId="29173" hidden="1" xr:uid="{00000000-0005-0000-0000-000024BC0000}"/>
    <cellStyle name="Note 12" xfId="27334" hidden="1" xr:uid="{00000000-0005-0000-0000-000025BC0000}"/>
    <cellStyle name="Note 12" xfId="27142" hidden="1" xr:uid="{00000000-0005-0000-0000-000026BC0000}"/>
    <cellStyle name="Note 12" xfId="26968" hidden="1" xr:uid="{00000000-0005-0000-0000-000027BC0000}"/>
    <cellStyle name="Note 12" xfId="26262" hidden="1" xr:uid="{00000000-0005-0000-0000-000028BC0000}"/>
    <cellStyle name="Note 12" xfId="26138" hidden="1" xr:uid="{00000000-0005-0000-0000-000029BC0000}"/>
    <cellStyle name="Note 12" xfId="25901" hidden="1" xr:uid="{00000000-0005-0000-0000-00002ABC0000}"/>
    <cellStyle name="Note 12" xfId="38466" hidden="1" xr:uid="{00000000-0005-0000-0000-00002BBC0000}"/>
    <cellStyle name="Note 12" xfId="38545" hidden="1" xr:uid="{00000000-0005-0000-0000-00002CBC0000}"/>
    <cellStyle name="Note 12" xfId="39070" hidden="1" xr:uid="{00000000-0005-0000-0000-00002DBC0000}"/>
    <cellStyle name="Note 12" xfId="39144" hidden="1" xr:uid="{00000000-0005-0000-0000-00002EBC0000}"/>
    <cellStyle name="Note 12" xfId="39220" hidden="1" xr:uid="{00000000-0005-0000-0000-00002FBC0000}"/>
    <cellStyle name="Note 12" xfId="39298" hidden="1" xr:uid="{00000000-0005-0000-0000-000030BC0000}"/>
    <cellStyle name="Note 12" xfId="39883" hidden="1" xr:uid="{00000000-0005-0000-0000-000031BC0000}"/>
    <cellStyle name="Note 12" xfId="39959" hidden="1" xr:uid="{00000000-0005-0000-0000-000032BC0000}"/>
    <cellStyle name="Note 12" xfId="40038" hidden="1" xr:uid="{00000000-0005-0000-0000-000033BC0000}"/>
    <cellStyle name="Note 12" xfId="40086" hidden="1" xr:uid="{00000000-0005-0000-0000-000034BC0000}"/>
    <cellStyle name="Note 12" xfId="39699" hidden="1" xr:uid="{00000000-0005-0000-0000-000035BC0000}"/>
    <cellStyle name="Note 12" xfId="39568" hidden="1" xr:uid="{00000000-0005-0000-0000-000036BC0000}"/>
    <cellStyle name="Note 12" xfId="40478" hidden="1" xr:uid="{00000000-0005-0000-0000-000037BC0000}"/>
    <cellStyle name="Note 12" xfId="40554" hidden="1" xr:uid="{00000000-0005-0000-0000-000038BC0000}"/>
    <cellStyle name="Note 12" xfId="40632" hidden="1" xr:uid="{00000000-0005-0000-0000-000039BC0000}"/>
    <cellStyle name="Note 12" xfId="40674" hidden="1" xr:uid="{00000000-0005-0000-0000-00003ABC0000}"/>
    <cellStyle name="Note 12" xfId="40109" hidden="1" xr:uid="{00000000-0005-0000-0000-00003BBC0000}"/>
    <cellStyle name="Note 12" xfId="40439" hidden="1" xr:uid="{00000000-0005-0000-0000-00003CBC0000}"/>
    <cellStyle name="Note 12" xfId="41010" hidden="1" xr:uid="{00000000-0005-0000-0000-00003DBC0000}"/>
    <cellStyle name="Note 12" xfId="41086" hidden="1" xr:uid="{00000000-0005-0000-0000-00003EBC0000}"/>
    <cellStyle name="Note 12" xfId="41164" hidden="1" xr:uid="{00000000-0005-0000-0000-00003FBC0000}"/>
    <cellStyle name="Note 12" xfId="41347" hidden="1" xr:uid="{00000000-0005-0000-0000-000040BC0000}"/>
    <cellStyle name="Note 12" xfId="41423" hidden="1" xr:uid="{00000000-0005-0000-0000-000041BC0000}"/>
    <cellStyle name="Note 12" xfId="41501" hidden="1" xr:uid="{00000000-0005-0000-0000-000042BC0000}"/>
    <cellStyle name="Note 12" xfId="41684" hidden="1" xr:uid="{00000000-0005-0000-0000-000043BC0000}"/>
    <cellStyle name="Note 12" xfId="41760" hidden="1" xr:uid="{00000000-0005-0000-0000-000044BC0000}"/>
    <cellStyle name="Note 12" xfId="41862" hidden="1" xr:uid="{00000000-0005-0000-0000-000045BC0000}"/>
    <cellStyle name="Note 12" xfId="41936" hidden="1" xr:uid="{00000000-0005-0000-0000-000046BC0000}"/>
    <cellStyle name="Note 12" xfId="42012" hidden="1" xr:uid="{00000000-0005-0000-0000-000047BC0000}"/>
    <cellStyle name="Note 12" xfId="42090" hidden="1" xr:uid="{00000000-0005-0000-0000-000048BC0000}"/>
    <cellStyle name="Note 12" xfId="42675" hidden="1" xr:uid="{00000000-0005-0000-0000-000049BC0000}"/>
    <cellStyle name="Note 12" xfId="42751" hidden="1" xr:uid="{00000000-0005-0000-0000-00004ABC0000}"/>
    <cellStyle name="Note 12" xfId="42830" hidden="1" xr:uid="{00000000-0005-0000-0000-00004BBC0000}"/>
    <cellStyle name="Note 12" xfId="42878" hidden="1" xr:uid="{00000000-0005-0000-0000-00004CBC0000}"/>
    <cellStyle name="Note 12" xfId="42491" hidden="1" xr:uid="{00000000-0005-0000-0000-00004DBC0000}"/>
    <cellStyle name="Note 12" xfId="42360" hidden="1" xr:uid="{00000000-0005-0000-0000-00004EBC0000}"/>
    <cellStyle name="Note 12" xfId="43270" hidden="1" xr:uid="{00000000-0005-0000-0000-00004FBC0000}"/>
    <cellStyle name="Note 12" xfId="43346" hidden="1" xr:uid="{00000000-0005-0000-0000-000050BC0000}"/>
    <cellStyle name="Note 12" xfId="43424" hidden="1" xr:uid="{00000000-0005-0000-0000-000051BC0000}"/>
    <cellStyle name="Note 12" xfId="43466" hidden="1" xr:uid="{00000000-0005-0000-0000-000052BC0000}"/>
    <cellStyle name="Note 12" xfId="42901" hidden="1" xr:uid="{00000000-0005-0000-0000-000053BC0000}"/>
    <cellStyle name="Note 12" xfId="43231" hidden="1" xr:uid="{00000000-0005-0000-0000-000054BC0000}"/>
    <cellStyle name="Note 12" xfId="43802" hidden="1" xr:uid="{00000000-0005-0000-0000-000055BC0000}"/>
    <cellStyle name="Note 12" xfId="43878" hidden="1" xr:uid="{00000000-0005-0000-0000-000056BC0000}"/>
    <cellStyle name="Note 12" xfId="43956" hidden="1" xr:uid="{00000000-0005-0000-0000-000057BC0000}"/>
    <cellStyle name="Note 12" xfId="44139" hidden="1" xr:uid="{00000000-0005-0000-0000-000058BC0000}"/>
    <cellStyle name="Note 12" xfId="44215" hidden="1" xr:uid="{00000000-0005-0000-0000-000059BC0000}"/>
    <cellStyle name="Note 12" xfId="44293" hidden="1" xr:uid="{00000000-0005-0000-0000-00005ABC0000}"/>
    <cellStyle name="Note 12" xfId="44476" hidden="1" xr:uid="{00000000-0005-0000-0000-00005BBC0000}"/>
    <cellStyle name="Note 12" xfId="44552" hidden="1" xr:uid="{00000000-0005-0000-0000-00005CBC0000}"/>
    <cellStyle name="Note 12" xfId="38948" hidden="1" xr:uid="{00000000-0005-0000-0000-00005DBC0000}"/>
    <cellStyle name="Note 12" xfId="38874" hidden="1" xr:uid="{00000000-0005-0000-0000-00005EBC0000}"/>
    <cellStyle name="Note 12" xfId="38794" hidden="1" xr:uid="{00000000-0005-0000-0000-00005FBC0000}"/>
    <cellStyle name="Note 12" xfId="38711" hidden="1" xr:uid="{00000000-0005-0000-0000-000060BC0000}"/>
    <cellStyle name="Note 12" xfId="31539" hidden="1" xr:uid="{00000000-0005-0000-0000-000061BC0000}"/>
    <cellStyle name="Note 12" xfId="31340" hidden="1" xr:uid="{00000000-0005-0000-0000-000062BC0000}"/>
    <cellStyle name="Note 12" xfId="31062" hidden="1" xr:uid="{00000000-0005-0000-0000-000063BC0000}"/>
    <cellStyle name="Note 12" xfId="30968" hidden="1" xr:uid="{00000000-0005-0000-0000-000064BC0000}"/>
    <cellStyle name="Note 12" xfId="31908" hidden="1" xr:uid="{00000000-0005-0000-0000-000065BC0000}"/>
    <cellStyle name="Note 12" xfId="32284" hidden="1" xr:uid="{00000000-0005-0000-0000-000066BC0000}"/>
    <cellStyle name="Note 12" xfId="29407" hidden="1" xr:uid="{00000000-0005-0000-0000-000067BC0000}"/>
    <cellStyle name="Note 12" xfId="29221" hidden="1" xr:uid="{00000000-0005-0000-0000-000068BC0000}"/>
    <cellStyle name="Note 12" xfId="29129" hidden="1" xr:uid="{00000000-0005-0000-0000-000069BC0000}"/>
    <cellStyle name="Note 12" xfId="29063" hidden="1" xr:uid="{00000000-0005-0000-0000-00006ABC0000}"/>
    <cellStyle name="Note 12" xfId="30882" hidden="1" xr:uid="{00000000-0005-0000-0000-00006BBC0000}"/>
    <cellStyle name="Note 12" xfId="29567" hidden="1" xr:uid="{00000000-0005-0000-0000-00006CBC0000}"/>
    <cellStyle name="Note 12" xfId="27621" hidden="1" xr:uid="{00000000-0005-0000-0000-00006DBC0000}"/>
    <cellStyle name="Note 12" xfId="27520" hidden="1" xr:uid="{00000000-0005-0000-0000-00006EBC0000}"/>
    <cellStyle name="Note 12" xfId="27315" hidden="1" xr:uid="{00000000-0005-0000-0000-00006FBC0000}"/>
    <cellStyle name="Note 12" xfId="26371" hidden="1" xr:uid="{00000000-0005-0000-0000-000070BC0000}"/>
    <cellStyle name="Note 12" xfId="26251" hidden="1" xr:uid="{00000000-0005-0000-0000-000071BC0000}"/>
    <cellStyle name="Note 12" xfId="26067" hidden="1" xr:uid="{00000000-0005-0000-0000-000072BC0000}"/>
    <cellStyle name="Note 12" xfId="44614" hidden="1" xr:uid="{00000000-0005-0000-0000-000073BC0000}"/>
    <cellStyle name="Note 12" xfId="44690" hidden="1" xr:uid="{00000000-0005-0000-0000-000074BC0000}"/>
    <cellStyle name="Note 12" xfId="44792" hidden="1" xr:uid="{00000000-0005-0000-0000-000075BC0000}"/>
    <cellStyle name="Note 12" xfId="44866" hidden="1" xr:uid="{00000000-0005-0000-0000-000076BC0000}"/>
    <cellStyle name="Note 12" xfId="44942" hidden="1" xr:uid="{00000000-0005-0000-0000-000077BC0000}"/>
    <cellStyle name="Note 12" xfId="45020" hidden="1" xr:uid="{00000000-0005-0000-0000-000078BC0000}"/>
    <cellStyle name="Note 12" xfId="45605" hidden="1" xr:uid="{00000000-0005-0000-0000-000079BC0000}"/>
    <cellStyle name="Note 12" xfId="45681" hidden="1" xr:uid="{00000000-0005-0000-0000-00007ABC0000}"/>
    <cellStyle name="Note 12" xfId="45760" hidden="1" xr:uid="{00000000-0005-0000-0000-00007BBC0000}"/>
    <cellStyle name="Note 12" xfId="45808" hidden="1" xr:uid="{00000000-0005-0000-0000-00007CBC0000}"/>
    <cellStyle name="Note 12" xfId="45421" hidden="1" xr:uid="{00000000-0005-0000-0000-00007DBC0000}"/>
    <cellStyle name="Note 12" xfId="45290" hidden="1" xr:uid="{00000000-0005-0000-0000-00007EBC0000}"/>
    <cellStyle name="Note 12" xfId="46200" hidden="1" xr:uid="{00000000-0005-0000-0000-00007FBC0000}"/>
    <cellStyle name="Note 12" xfId="46276" hidden="1" xr:uid="{00000000-0005-0000-0000-000080BC0000}"/>
    <cellStyle name="Note 12" xfId="46354" hidden="1" xr:uid="{00000000-0005-0000-0000-000081BC0000}"/>
    <cellStyle name="Note 12" xfId="46396" hidden="1" xr:uid="{00000000-0005-0000-0000-000082BC0000}"/>
    <cellStyle name="Note 12" xfId="45831" hidden="1" xr:uid="{00000000-0005-0000-0000-000083BC0000}"/>
    <cellStyle name="Note 12" xfId="46161" hidden="1" xr:uid="{00000000-0005-0000-0000-000084BC0000}"/>
    <cellStyle name="Note 12" xfId="46732" hidden="1" xr:uid="{00000000-0005-0000-0000-000085BC0000}"/>
    <cellStyle name="Note 12" xfId="46808" hidden="1" xr:uid="{00000000-0005-0000-0000-000086BC0000}"/>
    <cellStyle name="Note 12" xfId="46886" hidden="1" xr:uid="{00000000-0005-0000-0000-000087BC0000}"/>
    <cellStyle name="Note 12" xfId="47069" hidden="1" xr:uid="{00000000-0005-0000-0000-000088BC0000}"/>
    <cellStyle name="Note 12" xfId="47145" hidden="1" xr:uid="{00000000-0005-0000-0000-000089BC0000}"/>
    <cellStyle name="Note 12" xfId="47223" hidden="1" xr:uid="{00000000-0005-0000-0000-00008ABC0000}"/>
    <cellStyle name="Note 12" xfId="47406" hidden="1" xr:uid="{00000000-0005-0000-0000-00008BBC0000}"/>
    <cellStyle name="Note 12" xfId="47482" hidden="1" xr:uid="{00000000-0005-0000-0000-00008CBC0000}"/>
    <cellStyle name="Note 12" xfId="47584" hidden="1" xr:uid="{00000000-0005-0000-0000-00008DBC0000}"/>
    <cellStyle name="Note 12" xfId="47658" hidden="1" xr:uid="{00000000-0005-0000-0000-00008EBC0000}"/>
    <cellStyle name="Note 12" xfId="47734" hidden="1" xr:uid="{00000000-0005-0000-0000-00008FBC0000}"/>
    <cellStyle name="Note 12" xfId="47812" hidden="1" xr:uid="{00000000-0005-0000-0000-000090BC0000}"/>
    <cellStyle name="Note 12" xfId="48397" hidden="1" xr:uid="{00000000-0005-0000-0000-000091BC0000}"/>
    <cellStyle name="Note 12" xfId="48473" hidden="1" xr:uid="{00000000-0005-0000-0000-000092BC0000}"/>
    <cellStyle name="Note 12" xfId="48552" hidden="1" xr:uid="{00000000-0005-0000-0000-000093BC0000}"/>
    <cellStyle name="Note 12" xfId="48600" hidden="1" xr:uid="{00000000-0005-0000-0000-000094BC0000}"/>
    <cellStyle name="Note 12" xfId="48213" hidden="1" xr:uid="{00000000-0005-0000-0000-000095BC0000}"/>
    <cellStyle name="Note 12" xfId="48082" hidden="1" xr:uid="{00000000-0005-0000-0000-000096BC0000}"/>
    <cellStyle name="Note 12" xfId="48992" hidden="1" xr:uid="{00000000-0005-0000-0000-000097BC0000}"/>
    <cellStyle name="Note 12" xfId="49068" hidden="1" xr:uid="{00000000-0005-0000-0000-000098BC0000}"/>
    <cellStyle name="Note 12" xfId="49146" hidden="1" xr:uid="{00000000-0005-0000-0000-000099BC0000}"/>
    <cellStyle name="Note 12" xfId="49188" hidden="1" xr:uid="{00000000-0005-0000-0000-00009ABC0000}"/>
    <cellStyle name="Note 12" xfId="48623" hidden="1" xr:uid="{00000000-0005-0000-0000-00009BBC0000}"/>
    <cellStyle name="Note 12" xfId="48953" hidden="1" xr:uid="{00000000-0005-0000-0000-00009CBC0000}"/>
    <cellStyle name="Note 12" xfId="49524" hidden="1" xr:uid="{00000000-0005-0000-0000-00009DBC0000}"/>
    <cellStyle name="Note 12" xfId="49600" hidden="1" xr:uid="{00000000-0005-0000-0000-00009EBC0000}"/>
    <cellStyle name="Note 12" xfId="49678" hidden="1" xr:uid="{00000000-0005-0000-0000-00009FBC0000}"/>
    <cellStyle name="Note 12" xfId="49861" hidden="1" xr:uid="{00000000-0005-0000-0000-0000A0BC0000}"/>
    <cellStyle name="Note 12" xfId="49937" hidden="1" xr:uid="{00000000-0005-0000-0000-0000A1BC0000}"/>
    <cellStyle name="Note 12" xfId="50015" hidden="1" xr:uid="{00000000-0005-0000-0000-0000A2BC0000}"/>
    <cellStyle name="Note 12" xfId="50198" hidden="1" xr:uid="{00000000-0005-0000-0000-0000A3BC0000}"/>
    <cellStyle name="Note 12" xfId="50274" hidden="1" xr:uid="{00000000-0005-0000-0000-0000A4BC0000}"/>
    <cellStyle name="Note 13" xfId="144" hidden="1" xr:uid="{00000000-0005-0000-0000-0000A5BC0000}"/>
    <cellStyle name="Note 13" xfId="223" hidden="1" xr:uid="{00000000-0005-0000-0000-0000A6BC0000}"/>
    <cellStyle name="Note 13" xfId="345" hidden="1" xr:uid="{00000000-0005-0000-0000-0000A7BC0000}"/>
    <cellStyle name="Note 13" xfId="579" hidden="1" xr:uid="{00000000-0005-0000-0000-0000A8BC0000}"/>
    <cellStyle name="Note 13" xfId="1944" hidden="1" xr:uid="{00000000-0005-0000-0000-0000A9BC0000}"/>
    <cellStyle name="Note 13" xfId="2092" hidden="1" xr:uid="{00000000-0005-0000-0000-0000AABC0000}"/>
    <cellStyle name="Note 13" xfId="2287" hidden="1" xr:uid="{00000000-0005-0000-0000-0000ABBC0000}"/>
    <cellStyle name="Note 13" xfId="2519" hidden="1" xr:uid="{00000000-0005-0000-0000-0000ACBC0000}"/>
    <cellStyle name="Note 13" xfId="1488" hidden="1" xr:uid="{00000000-0005-0000-0000-0000ADBC0000}"/>
    <cellStyle name="Note 13" xfId="1281" hidden="1" xr:uid="{00000000-0005-0000-0000-0000AEBC0000}"/>
    <cellStyle name="Note 13" xfId="3500" hidden="1" xr:uid="{00000000-0005-0000-0000-0000AFBC0000}"/>
    <cellStyle name="Note 13" xfId="3634" hidden="1" xr:uid="{00000000-0005-0000-0000-0000B0BC0000}"/>
    <cellStyle name="Note 13" xfId="3794" hidden="1" xr:uid="{00000000-0005-0000-0000-0000B1BC0000}"/>
    <cellStyle name="Note 13" xfId="3960" hidden="1" xr:uid="{00000000-0005-0000-0000-0000B2BC0000}"/>
    <cellStyle name="Note 13" xfId="1337" hidden="1" xr:uid="{00000000-0005-0000-0000-0000B3BC0000}"/>
    <cellStyle name="Note 13" xfId="1712" hidden="1" xr:uid="{00000000-0005-0000-0000-0000B4BC0000}"/>
    <cellStyle name="Note 13" xfId="4998" hidden="1" xr:uid="{00000000-0005-0000-0000-0000B5BC0000}"/>
    <cellStyle name="Note 13" xfId="5095" hidden="1" xr:uid="{00000000-0005-0000-0000-0000B6BC0000}"/>
    <cellStyle name="Note 13" xfId="5289" hidden="1" xr:uid="{00000000-0005-0000-0000-0000B7BC0000}"/>
    <cellStyle name="Note 13" xfId="6006" hidden="1" xr:uid="{00000000-0005-0000-0000-0000B8BC0000}"/>
    <cellStyle name="Note 13" xfId="6146" hidden="1" xr:uid="{00000000-0005-0000-0000-0000B9BC0000}"/>
    <cellStyle name="Note 13" xfId="6323" hidden="1" xr:uid="{00000000-0005-0000-0000-0000BABC0000}"/>
    <cellStyle name="Note 13" xfId="7010" hidden="1" xr:uid="{00000000-0005-0000-0000-0000BBBC0000}"/>
    <cellStyle name="Note 13" xfId="7117" hidden="1" xr:uid="{00000000-0005-0000-0000-0000BCBC0000}"/>
    <cellStyle name="Note 13" xfId="7800" hidden="1" xr:uid="{00000000-0005-0000-0000-0000BDBC0000}"/>
    <cellStyle name="Note 13" xfId="7875" hidden="1" xr:uid="{00000000-0005-0000-0000-0000BEBC0000}"/>
    <cellStyle name="Note 13" xfId="7950" hidden="1" xr:uid="{00000000-0005-0000-0000-0000BFBC0000}"/>
    <cellStyle name="Note 13" xfId="8028" hidden="1" xr:uid="{00000000-0005-0000-0000-0000C0BC0000}"/>
    <cellStyle name="Note 13" xfId="8614" hidden="1" xr:uid="{00000000-0005-0000-0000-0000C1BC0000}"/>
    <cellStyle name="Note 13" xfId="8689" hidden="1" xr:uid="{00000000-0005-0000-0000-0000C2BC0000}"/>
    <cellStyle name="Note 13" xfId="8768" hidden="1" xr:uid="{00000000-0005-0000-0000-0000C3BC0000}"/>
    <cellStyle name="Note 13" xfId="8836" hidden="1" xr:uid="{00000000-0005-0000-0000-0000C4BC0000}"/>
    <cellStyle name="Note 13" xfId="8365" hidden="1" xr:uid="{00000000-0005-0000-0000-0000C5BC0000}"/>
    <cellStyle name="Note 13" xfId="8266" hidden="1" xr:uid="{00000000-0005-0000-0000-0000C6BC0000}"/>
    <cellStyle name="Note 13" xfId="9209" hidden="1" xr:uid="{00000000-0005-0000-0000-0000C7BC0000}"/>
    <cellStyle name="Note 13" xfId="9284" hidden="1" xr:uid="{00000000-0005-0000-0000-0000C8BC0000}"/>
    <cellStyle name="Note 13" xfId="9362" hidden="1" xr:uid="{00000000-0005-0000-0000-0000C9BC0000}"/>
    <cellStyle name="Note 13" xfId="9416" hidden="1" xr:uid="{00000000-0005-0000-0000-0000CABC0000}"/>
    <cellStyle name="Note 13" xfId="8315" hidden="1" xr:uid="{00000000-0005-0000-0000-0000CBBC0000}"/>
    <cellStyle name="Note 13" xfId="8473" hidden="1" xr:uid="{00000000-0005-0000-0000-0000CCBC0000}"/>
    <cellStyle name="Note 13" xfId="9741" hidden="1" xr:uid="{00000000-0005-0000-0000-0000CDBC0000}"/>
    <cellStyle name="Note 13" xfId="9816" hidden="1" xr:uid="{00000000-0005-0000-0000-0000CEBC0000}"/>
    <cellStyle name="Note 13" xfId="9894" hidden="1" xr:uid="{00000000-0005-0000-0000-0000CFBC0000}"/>
    <cellStyle name="Note 13" xfId="10078" hidden="1" xr:uid="{00000000-0005-0000-0000-0000D0BC0000}"/>
    <cellStyle name="Note 13" xfId="10153" hidden="1" xr:uid="{00000000-0005-0000-0000-0000D1BC0000}"/>
    <cellStyle name="Note 13" xfId="10231" hidden="1" xr:uid="{00000000-0005-0000-0000-0000D2BC0000}"/>
    <cellStyle name="Note 13" xfId="10415" hidden="1" xr:uid="{00000000-0005-0000-0000-0000D3BC0000}"/>
    <cellStyle name="Note 13" xfId="10490" hidden="1" xr:uid="{00000000-0005-0000-0000-0000D4BC0000}"/>
    <cellStyle name="Note 13" xfId="10592" hidden="1" xr:uid="{00000000-0005-0000-0000-0000D5BC0000}"/>
    <cellStyle name="Note 13" xfId="10667" hidden="1" xr:uid="{00000000-0005-0000-0000-0000D6BC0000}"/>
    <cellStyle name="Note 13" xfId="10742" hidden="1" xr:uid="{00000000-0005-0000-0000-0000D7BC0000}"/>
    <cellStyle name="Note 13" xfId="10820" hidden="1" xr:uid="{00000000-0005-0000-0000-0000D8BC0000}"/>
    <cellStyle name="Note 13" xfId="11406" hidden="1" xr:uid="{00000000-0005-0000-0000-0000D9BC0000}"/>
    <cellStyle name="Note 13" xfId="11481" hidden="1" xr:uid="{00000000-0005-0000-0000-0000DABC0000}"/>
    <cellStyle name="Note 13" xfId="11560" hidden="1" xr:uid="{00000000-0005-0000-0000-0000DBBC0000}"/>
    <cellStyle name="Note 13" xfId="11628" hidden="1" xr:uid="{00000000-0005-0000-0000-0000DCBC0000}"/>
    <cellStyle name="Note 13" xfId="11157" hidden="1" xr:uid="{00000000-0005-0000-0000-0000DDBC0000}"/>
    <cellStyle name="Note 13" xfId="11058" hidden="1" xr:uid="{00000000-0005-0000-0000-0000DEBC0000}"/>
    <cellStyle name="Note 13" xfId="12001" hidden="1" xr:uid="{00000000-0005-0000-0000-0000DFBC0000}"/>
    <cellStyle name="Note 13" xfId="12076" hidden="1" xr:uid="{00000000-0005-0000-0000-0000E0BC0000}"/>
    <cellStyle name="Note 13" xfId="12154" hidden="1" xr:uid="{00000000-0005-0000-0000-0000E1BC0000}"/>
    <cellStyle name="Note 13" xfId="12208" hidden="1" xr:uid="{00000000-0005-0000-0000-0000E2BC0000}"/>
    <cellStyle name="Note 13" xfId="11107" hidden="1" xr:uid="{00000000-0005-0000-0000-0000E3BC0000}"/>
    <cellStyle name="Note 13" xfId="11265" hidden="1" xr:uid="{00000000-0005-0000-0000-0000E4BC0000}"/>
    <cellStyle name="Note 13" xfId="12533" hidden="1" xr:uid="{00000000-0005-0000-0000-0000E5BC0000}"/>
    <cellStyle name="Note 13" xfId="12608" hidden="1" xr:uid="{00000000-0005-0000-0000-0000E6BC0000}"/>
    <cellStyle name="Note 13" xfId="12686" hidden="1" xr:uid="{00000000-0005-0000-0000-0000E7BC0000}"/>
    <cellStyle name="Note 13" xfId="12870" hidden="1" xr:uid="{00000000-0005-0000-0000-0000E8BC0000}"/>
    <cellStyle name="Note 13" xfId="12945" hidden="1" xr:uid="{00000000-0005-0000-0000-0000E9BC0000}"/>
    <cellStyle name="Note 13" xfId="13023" hidden="1" xr:uid="{00000000-0005-0000-0000-0000EABC0000}"/>
    <cellStyle name="Note 13" xfId="13207" hidden="1" xr:uid="{00000000-0005-0000-0000-0000EBBC0000}"/>
    <cellStyle name="Note 13" xfId="13282" hidden="1" xr:uid="{00000000-0005-0000-0000-0000ECBC0000}"/>
    <cellStyle name="Note 13" xfId="7547" hidden="1" xr:uid="{00000000-0005-0000-0000-0000EDBC0000}"/>
    <cellStyle name="Note 13" xfId="7472" hidden="1" xr:uid="{00000000-0005-0000-0000-0000EEBC0000}"/>
    <cellStyle name="Note 13" xfId="7392" hidden="1" xr:uid="{00000000-0005-0000-0000-0000EFBC0000}"/>
    <cellStyle name="Note 13" xfId="7306" hidden="1" xr:uid="{00000000-0005-0000-0000-0000F0BC0000}"/>
    <cellStyle name="Note 13" xfId="5533" hidden="1" xr:uid="{00000000-0005-0000-0000-0000F1BC0000}"/>
    <cellStyle name="Note 13" xfId="5451" hidden="1" xr:uid="{00000000-0005-0000-0000-0000F2BC0000}"/>
    <cellStyle name="Note 13" xfId="5358" hidden="1" xr:uid="{00000000-0005-0000-0000-0000F3BC0000}"/>
    <cellStyle name="Note 13" xfId="5040" hidden="1" xr:uid="{00000000-0005-0000-0000-0000F4BC0000}"/>
    <cellStyle name="Note 13" xfId="6258" hidden="1" xr:uid="{00000000-0005-0000-0000-0000F5BC0000}"/>
    <cellStyle name="Note 13" xfId="6546" hidden="1" xr:uid="{00000000-0005-0000-0000-0000F6BC0000}"/>
    <cellStyle name="Note 13" xfId="3847" hidden="1" xr:uid="{00000000-0005-0000-0000-0000F7BC0000}"/>
    <cellStyle name="Note 13" xfId="3689" hidden="1" xr:uid="{00000000-0005-0000-0000-0000F8BC0000}"/>
    <cellStyle name="Note 13" xfId="3489" hidden="1" xr:uid="{00000000-0005-0000-0000-0000F9BC0000}"/>
    <cellStyle name="Note 13" xfId="3384" hidden="1" xr:uid="{00000000-0005-0000-0000-0000FABC0000}"/>
    <cellStyle name="Note 13" xfId="6441" hidden="1" xr:uid="{00000000-0005-0000-0000-0000FBBC0000}"/>
    <cellStyle name="Note 13" xfId="5842" hidden="1" xr:uid="{00000000-0005-0000-0000-0000FCBC0000}"/>
    <cellStyle name="Note 13" xfId="2183" hidden="1" xr:uid="{00000000-0005-0000-0000-0000FDBC0000}"/>
    <cellStyle name="Note 13" xfId="1996" hidden="1" xr:uid="{00000000-0005-0000-0000-0000FEBC0000}"/>
    <cellStyle name="Note 13" xfId="1823" hidden="1" xr:uid="{00000000-0005-0000-0000-0000FFBC0000}"/>
    <cellStyle name="Note 13" xfId="1115" hidden="1" xr:uid="{00000000-0005-0000-0000-000000BD0000}"/>
    <cellStyle name="Note 13" xfId="995" hidden="1" xr:uid="{00000000-0005-0000-0000-000001BD0000}"/>
    <cellStyle name="Note 13" xfId="760" hidden="1" xr:uid="{00000000-0005-0000-0000-000002BD0000}"/>
    <cellStyle name="Note 13" xfId="13352" hidden="1" xr:uid="{00000000-0005-0000-0000-000003BD0000}"/>
    <cellStyle name="Note 13" xfId="13431" hidden="1" xr:uid="{00000000-0005-0000-0000-000004BD0000}"/>
    <cellStyle name="Note 13" xfId="13955" hidden="1" xr:uid="{00000000-0005-0000-0000-000005BD0000}"/>
    <cellStyle name="Note 13" xfId="14030" hidden="1" xr:uid="{00000000-0005-0000-0000-000006BD0000}"/>
    <cellStyle name="Note 13" xfId="14105" hidden="1" xr:uid="{00000000-0005-0000-0000-000007BD0000}"/>
    <cellStyle name="Note 13" xfId="14183" hidden="1" xr:uid="{00000000-0005-0000-0000-000008BD0000}"/>
    <cellStyle name="Note 13" xfId="14769" hidden="1" xr:uid="{00000000-0005-0000-0000-000009BD0000}"/>
    <cellStyle name="Note 13" xfId="14844" hidden="1" xr:uid="{00000000-0005-0000-0000-00000ABD0000}"/>
    <cellStyle name="Note 13" xfId="14923" hidden="1" xr:uid="{00000000-0005-0000-0000-00000BBD0000}"/>
    <cellStyle name="Note 13" xfId="14991" hidden="1" xr:uid="{00000000-0005-0000-0000-00000CBD0000}"/>
    <cellStyle name="Note 13" xfId="14520" hidden="1" xr:uid="{00000000-0005-0000-0000-00000DBD0000}"/>
    <cellStyle name="Note 13" xfId="14421" hidden="1" xr:uid="{00000000-0005-0000-0000-00000EBD0000}"/>
    <cellStyle name="Note 13" xfId="15364" hidden="1" xr:uid="{00000000-0005-0000-0000-00000FBD0000}"/>
    <cellStyle name="Note 13" xfId="15439" hidden="1" xr:uid="{00000000-0005-0000-0000-000010BD0000}"/>
    <cellStyle name="Note 13" xfId="15517" hidden="1" xr:uid="{00000000-0005-0000-0000-000011BD0000}"/>
    <cellStyle name="Note 13" xfId="15571" hidden="1" xr:uid="{00000000-0005-0000-0000-000012BD0000}"/>
    <cellStyle name="Note 13" xfId="14470" hidden="1" xr:uid="{00000000-0005-0000-0000-000013BD0000}"/>
    <cellStyle name="Note 13" xfId="14628" hidden="1" xr:uid="{00000000-0005-0000-0000-000014BD0000}"/>
    <cellStyle name="Note 13" xfId="15896" hidden="1" xr:uid="{00000000-0005-0000-0000-000015BD0000}"/>
    <cellStyle name="Note 13" xfId="15971" hidden="1" xr:uid="{00000000-0005-0000-0000-000016BD0000}"/>
    <cellStyle name="Note 13" xfId="16049" hidden="1" xr:uid="{00000000-0005-0000-0000-000017BD0000}"/>
    <cellStyle name="Note 13" xfId="16233" hidden="1" xr:uid="{00000000-0005-0000-0000-000018BD0000}"/>
    <cellStyle name="Note 13" xfId="16308" hidden="1" xr:uid="{00000000-0005-0000-0000-000019BD0000}"/>
    <cellStyle name="Note 13" xfId="16386" hidden="1" xr:uid="{00000000-0005-0000-0000-00001ABD0000}"/>
    <cellStyle name="Note 13" xfId="16570" hidden="1" xr:uid="{00000000-0005-0000-0000-00001BBD0000}"/>
    <cellStyle name="Note 13" xfId="16645" hidden="1" xr:uid="{00000000-0005-0000-0000-00001CBD0000}"/>
    <cellStyle name="Note 13" xfId="16747" hidden="1" xr:uid="{00000000-0005-0000-0000-00001DBD0000}"/>
    <cellStyle name="Note 13" xfId="16822" hidden="1" xr:uid="{00000000-0005-0000-0000-00001EBD0000}"/>
    <cellStyle name="Note 13" xfId="16897" hidden="1" xr:uid="{00000000-0005-0000-0000-00001FBD0000}"/>
    <cellStyle name="Note 13" xfId="16975" hidden="1" xr:uid="{00000000-0005-0000-0000-000020BD0000}"/>
    <cellStyle name="Note 13" xfId="17561" hidden="1" xr:uid="{00000000-0005-0000-0000-000021BD0000}"/>
    <cellStyle name="Note 13" xfId="17636" hidden="1" xr:uid="{00000000-0005-0000-0000-000022BD0000}"/>
    <cellStyle name="Note 13" xfId="17715" hidden="1" xr:uid="{00000000-0005-0000-0000-000023BD0000}"/>
    <cellStyle name="Note 13" xfId="17783" hidden="1" xr:uid="{00000000-0005-0000-0000-000024BD0000}"/>
    <cellStyle name="Note 13" xfId="17312" hidden="1" xr:uid="{00000000-0005-0000-0000-000025BD0000}"/>
    <cellStyle name="Note 13" xfId="17213" hidden="1" xr:uid="{00000000-0005-0000-0000-000026BD0000}"/>
    <cellStyle name="Note 13" xfId="18156" hidden="1" xr:uid="{00000000-0005-0000-0000-000027BD0000}"/>
    <cellStyle name="Note 13" xfId="18231" hidden="1" xr:uid="{00000000-0005-0000-0000-000028BD0000}"/>
    <cellStyle name="Note 13" xfId="18309" hidden="1" xr:uid="{00000000-0005-0000-0000-000029BD0000}"/>
    <cellStyle name="Note 13" xfId="18363" hidden="1" xr:uid="{00000000-0005-0000-0000-00002ABD0000}"/>
    <cellStyle name="Note 13" xfId="17262" hidden="1" xr:uid="{00000000-0005-0000-0000-00002BBD0000}"/>
    <cellStyle name="Note 13" xfId="17420" hidden="1" xr:uid="{00000000-0005-0000-0000-00002CBD0000}"/>
    <cellStyle name="Note 13" xfId="18688" hidden="1" xr:uid="{00000000-0005-0000-0000-00002DBD0000}"/>
    <cellStyle name="Note 13" xfId="18763" hidden="1" xr:uid="{00000000-0005-0000-0000-00002EBD0000}"/>
    <cellStyle name="Note 13" xfId="18841" hidden="1" xr:uid="{00000000-0005-0000-0000-00002FBD0000}"/>
    <cellStyle name="Note 13" xfId="19025" hidden="1" xr:uid="{00000000-0005-0000-0000-000030BD0000}"/>
    <cellStyle name="Note 13" xfId="19100" hidden="1" xr:uid="{00000000-0005-0000-0000-000031BD0000}"/>
    <cellStyle name="Note 13" xfId="19178" hidden="1" xr:uid="{00000000-0005-0000-0000-000032BD0000}"/>
    <cellStyle name="Note 13" xfId="19362" hidden="1" xr:uid="{00000000-0005-0000-0000-000033BD0000}"/>
    <cellStyle name="Note 13" xfId="19437" hidden="1" xr:uid="{00000000-0005-0000-0000-000034BD0000}"/>
    <cellStyle name="Note 13" xfId="13807" hidden="1" xr:uid="{00000000-0005-0000-0000-000035BD0000}"/>
    <cellStyle name="Note 13" xfId="13732" hidden="1" xr:uid="{00000000-0005-0000-0000-000036BD0000}"/>
    <cellStyle name="Note 13" xfId="13652" hidden="1" xr:uid="{00000000-0005-0000-0000-000037BD0000}"/>
    <cellStyle name="Note 13" xfId="13569" hidden="1" xr:uid="{00000000-0005-0000-0000-000038BD0000}"/>
    <cellStyle name="Note 13" xfId="6387" hidden="1" xr:uid="{00000000-0005-0000-0000-000039BD0000}"/>
    <cellStyle name="Note 13" xfId="6191" hidden="1" xr:uid="{00000000-0005-0000-0000-00003ABD0000}"/>
    <cellStyle name="Note 13" xfId="5915" hidden="1" xr:uid="{00000000-0005-0000-0000-00003BBD0000}"/>
    <cellStyle name="Note 13" xfId="5726" hidden="1" xr:uid="{00000000-0005-0000-0000-00003CBD0000}"/>
    <cellStyle name="Note 13" xfId="6935" hidden="1" xr:uid="{00000000-0005-0000-0000-00003DBD0000}"/>
    <cellStyle name="Note 13" xfId="7180" hidden="1" xr:uid="{00000000-0005-0000-0000-00003EBD0000}"/>
    <cellStyle name="Note 13" xfId="4265" hidden="1" xr:uid="{00000000-0005-0000-0000-00003FBD0000}"/>
    <cellStyle name="Note 13" xfId="4080" hidden="1" xr:uid="{00000000-0005-0000-0000-000040BD0000}"/>
    <cellStyle name="Note 13" xfId="3984" hidden="1" xr:uid="{00000000-0005-0000-0000-000041BD0000}"/>
    <cellStyle name="Note 13" xfId="3788" hidden="1" xr:uid="{00000000-0005-0000-0000-000042BD0000}"/>
    <cellStyle name="Note 13" xfId="7070" hidden="1" xr:uid="{00000000-0005-0000-0000-000043BD0000}"/>
    <cellStyle name="Note 13" xfId="6622" hidden="1" xr:uid="{00000000-0005-0000-0000-000044BD0000}"/>
    <cellStyle name="Note 13" xfId="2474" hidden="1" xr:uid="{00000000-0005-0000-0000-000045BD0000}"/>
    <cellStyle name="Note 13" xfId="2376" hidden="1" xr:uid="{00000000-0005-0000-0000-000046BD0000}"/>
    <cellStyle name="Note 13" xfId="2149" hidden="1" xr:uid="{00000000-0005-0000-0000-000047BD0000}"/>
    <cellStyle name="Note 13" xfId="1229" hidden="1" xr:uid="{00000000-0005-0000-0000-000048BD0000}"/>
    <cellStyle name="Note 13" xfId="1091" hidden="1" xr:uid="{00000000-0005-0000-0000-000049BD0000}"/>
    <cellStyle name="Note 13" xfId="923" hidden="1" xr:uid="{00000000-0005-0000-0000-00004ABD0000}"/>
    <cellStyle name="Note 13" xfId="19500" hidden="1" xr:uid="{00000000-0005-0000-0000-00004BBD0000}"/>
    <cellStyle name="Note 13" xfId="19575" hidden="1" xr:uid="{00000000-0005-0000-0000-00004CBD0000}"/>
    <cellStyle name="Note 13" xfId="19677" hidden="1" xr:uid="{00000000-0005-0000-0000-00004DBD0000}"/>
    <cellStyle name="Note 13" xfId="19752" hidden="1" xr:uid="{00000000-0005-0000-0000-00004EBD0000}"/>
    <cellStyle name="Note 13" xfId="19827" hidden="1" xr:uid="{00000000-0005-0000-0000-00004FBD0000}"/>
    <cellStyle name="Note 13" xfId="19905" hidden="1" xr:uid="{00000000-0005-0000-0000-000050BD0000}"/>
    <cellStyle name="Note 13" xfId="20491" hidden="1" xr:uid="{00000000-0005-0000-0000-000051BD0000}"/>
    <cellStyle name="Note 13" xfId="20566" hidden="1" xr:uid="{00000000-0005-0000-0000-000052BD0000}"/>
    <cellStyle name="Note 13" xfId="20645" hidden="1" xr:uid="{00000000-0005-0000-0000-000053BD0000}"/>
    <cellStyle name="Note 13" xfId="20713" hidden="1" xr:uid="{00000000-0005-0000-0000-000054BD0000}"/>
    <cellStyle name="Note 13" xfId="20242" hidden="1" xr:uid="{00000000-0005-0000-0000-000055BD0000}"/>
    <cellStyle name="Note 13" xfId="20143" hidden="1" xr:uid="{00000000-0005-0000-0000-000056BD0000}"/>
    <cellStyle name="Note 13" xfId="21086" hidden="1" xr:uid="{00000000-0005-0000-0000-000057BD0000}"/>
    <cellStyle name="Note 13" xfId="21161" hidden="1" xr:uid="{00000000-0005-0000-0000-000058BD0000}"/>
    <cellStyle name="Note 13" xfId="21239" hidden="1" xr:uid="{00000000-0005-0000-0000-000059BD0000}"/>
    <cellStyle name="Note 13" xfId="21293" hidden="1" xr:uid="{00000000-0005-0000-0000-00005ABD0000}"/>
    <cellStyle name="Note 13" xfId="20192" hidden="1" xr:uid="{00000000-0005-0000-0000-00005BBD0000}"/>
    <cellStyle name="Note 13" xfId="20350" hidden="1" xr:uid="{00000000-0005-0000-0000-00005CBD0000}"/>
    <cellStyle name="Note 13" xfId="21618" hidden="1" xr:uid="{00000000-0005-0000-0000-00005DBD0000}"/>
    <cellStyle name="Note 13" xfId="21693" hidden="1" xr:uid="{00000000-0005-0000-0000-00005EBD0000}"/>
    <cellStyle name="Note 13" xfId="21771" hidden="1" xr:uid="{00000000-0005-0000-0000-00005FBD0000}"/>
    <cellStyle name="Note 13" xfId="21955" hidden="1" xr:uid="{00000000-0005-0000-0000-000060BD0000}"/>
    <cellStyle name="Note 13" xfId="22030" hidden="1" xr:uid="{00000000-0005-0000-0000-000061BD0000}"/>
    <cellStyle name="Note 13" xfId="22108" hidden="1" xr:uid="{00000000-0005-0000-0000-000062BD0000}"/>
    <cellStyle name="Note 13" xfId="22292" hidden="1" xr:uid="{00000000-0005-0000-0000-000063BD0000}"/>
    <cellStyle name="Note 13" xfId="22367" hidden="1" xr:uid="{00000000-0005-0000-0000-000064BD0000}"/>
    <cellStyle name="Note 13" xfId="22469" hidden="1" xr:uid="{00000000-0005-0000-0000-000065BD0000}"/>
    <cellStyle name="Note 13" xfId="22544" hidden="1" xr:uid="{00000000-0005-0000-0000-000066BD0000}"/>
    <cellStyle name="Note 13" xfId="22619" hidden="1" xr:uid="{00000000-0005-0000-0000-000067BD0000}"/>
    <cellStyle name="Note 13" xfId="22697" hidden="1" xr:uid="{00000000-0005-0000-0000-000068BD0000}"/>
    <cellStyle name="Note 13" xfId="23283" hidden="1" xr:uid="{00000000-0005-0000-0000-000069BD0000}"/>
    <cellStyle name="Note 13" xfId="23358" hidden="1" xr:uid="{00000000-0005-0000-0000-00006ABD0000}"/>
    <cellStyle name="Note 13" xfId="23437" hidden="1" xr:uid="{00000000-0005-0000-0000-00006BBD0000}"/>
    <cellStyle name="Note 13" xfId="23505" hidden="1" xr:uid="{00000000-0005-0000-0000-00006CBD0000}"/>
    <cellStyle name="Note 13" xfId="23034" hidden="1" xr:uid="{00000000-0005-0000-0000-00006DBD0000}"/>
    <cellStyle name="Note 13" xfId="22935" hidden="1" xr:uid="{00000000-0005-0000-0000-00006EBD0000}"/>
    <cellStyle name="Note 13" xfId="23878" hidden="1" xr:uid="{00000000-0005-0000-0000-00006FBD0000}"/>
    <cellStyle name="Note 13" xfId="23953" hidden="1" xr:uid="{00000000-0005-0000-0000-000070BD0000}"/>
    <cellStyle name="Note 13" xfId="24031" hidden="1" xr:uid="{00000000-0005-0000-0000-000071BD0000}"/>
    <cellStyle name="Note 13" xfId="24085" hidden="1" xr:uid="{00000000-0005-0000-0000-000072BD0000}"/>
    <cellStyle name="Note 13" xfId="22984" hidden="1" xr:uid="{00000000-0005-0000-0000-000073BD0000}"/>
    <cellStyle name="Note 13" xfId="23142" hidden="1" xr:uid="{00000000-0005-0000-0000-000074BD0000}"/>
    <cellStyle name="Note 13" xfId="24410" hidden="1" xr:uid="{00000000-0005-0000-0000-000075BD0000}"/>
    <cellStyle name="Note 13" xfId="24485" hidden="1" xr:uid="{00000000-0005-0000-0000-000076BD0000}"/>
    <cellStyle name="Note 13" xfId="24563" hidden="1" xr:uid="{00000000-0005-0000-0000-000077BD0000}"/>
    <cellStyle name="Note 13" xfId="24747" hidden="1" xr:uid="{00000000-0005-0000-0000-000078BD0000}"/>
    <cellStyle name="Note 13" xfId="24822" hidden="1" xr:uid="{00000000-0005-0000-0000-000079BD0000}"/>
    <cellStyle name="Note 13" xfId="24900" hidden="1" xr:uid="{00000000-0005-0000-0000-00007ABD0000}"/>
    <cellStyle name="Note 13" xfId="25084" hidden="1" xr:uid="{00000000-0005-0000-0000-00007BBD0000}"/>
    <cellStyle name="Note 13" xfId="25159" hidden="1" xr:uid="{00000000-0005-0000-0000-00007CBD0000}"/>
    <cellStyle name="Note 13" xfId="25272" hidden="1" xr:uid="{00000000-0005-0000-0000-00007DBD0000}"/>
    <cellStyle name="Note 13" xfId="25351" hidden="1" xr:uid="{00000000-0005-0000-0000-00007EBD0000}"/>
    <cellStyle name="Note 13" xfId="25473" hidden="1" xr:uid="{00000000-0005-0000-0000-00007FBD0000}"/>
    <cellStyle name="Note 13" xfId="25707" hidden="1" xr:uid="{00000000-0005-0000-0000-000080BD0000}"/>
    <cellStyle name="Note 13" xfId="27072" hidden="1" xr:uid="{00000000-0005-0000-0000-000081BD0000}"/>
    <cellStyle name="Note 13" xfId="27220" hidden="1" xr:uid="{00000000-0005-0000-0000-000082BD0000}"/>
    <cellStyle name="Note 13" xfId="27415" hidden="1" xr:uid="{00000000-0005-0000-0000-000083BD0000}"/>
    <cellStyle name="Note 13" xfId="27647" hidden="1" xr:uid="{00000000-0005-0000-0000-000084BD0000}"/>
    <cellStyle name="Note 13" xfId="26616" hidden="1" xr:uid="{00000000-0005-0000-0000-000085BD0000}"/>
    <cellStyle name="Note 13" xfId="26409" hidden="1" xr:uid="{00000000-0005-0000-0000-000086BD0000}"/>
    <cellStyle name="Note 13" xfId="28628" hidden="1" xr:uid="{00000000-0005-0000-0000-000087BD0000}"/>
    <cellStyle name="Note 13" xfId="28762" hidden="1" xr:uid="{00000000-0005-0000-0000-000088BD0000}"/>
    <cellStyle name="Note 13" xfId="28922" hidden="1" xr:uid="{00000000-0005-0000-0000-000089BD0000}"/>
    <cellStyle name="Note 13" xfId="29088" hidden="1" xr:uid="{00000000-0005-0000-0000-00008ABD0000}"/>
    <cellStyle name="Note 13" xfId="26465" hidden="1" xr:uid="{00000000-0005-0000-0000-00008BBD0000}"/>
    <cellStyle name="Note 13" xfId="26840" hidden="1" xr:uid="{00000000-0005-0000-0000-00008CBD0000}"/>
    <cellStyle name="Note 13" xfId="30126" hidden="1" xr:uid="{00000000-0005-0000-0000-00008DBD0000}"/>
    <cellStyle name="Note 13" xfId="30223" hidden="1" xr:uid="{00000000-0005-0000-0000-00008EBD0000}"/>
    <cellStyle name="Note 13" xfId="30417" hidden="1" xr:uid="{00000000-0005-0000-0000-00008FBD0000}"/>
    <cellStyle name="Note 13" xfId="31134" hidden="1" xr:uid="{00000000-0005-0000-0000-000090BD0000}"/>
    <cellStyle name="Note 13" xfId="31274" hidden="1" xr:uid="{00000000-0005-0000-0000-000091BD0000}"/>
    <cellStyle name="Note 13" xfId="31451" hidden="1" xr:uid="{00000000-0005-0000-0000-000092BD0000}"/>
    <cellStyle name="Note 13" xfId="32138" hidden="1" xr:uid="{00000000-0005-0000-0000-000093BD0000}"/>
    <cellStyle name="Note 13" xfId="32245" hidden="1" xr:uid="{00000000-0005-0000-0000-000094BD0000}"/>
    <cellStyle name="Note 13" xfId="32928" hidden="1" xr:uid="{00000000-0005-0000-0000-000095BD0000}"/>
    <cellStyle name="Note 13" xfId="33003" hidden="1" xr:uid="{00000000-0005-0000-0000-000096BD0000}"/>
    <cellStyle name="Note 13" xfId="33078" hidden="1" xr:uid="{00000000-0005-0000-0000-000097BD0000}"/>
    <cellStyle name="Note 13" xfId="33156" hidden="1" xr:uid="{00000000-0005-0000-0000-000098BD0000}"/>
    <cellStyle name="Note 13" xfId="33742" hidden="1" xr:uid="{00000000-0005-0000-0000-000099BD0000}"/>
    <cellStyle name="Note 13" xfId="33817" hidden="1" xr:uid="{00000000-0005-0000-0000-00009ABD0000}"/>
    <cellStyle name="Note 13" xfId="33896" hidden="1" xr:uid="{00000000-0005-0000-0000-00009BBD0000}"/>
    <cellStyle name="Note 13" xfId="33964" hidden="1" xr:uid="{00000000-0005-0000-0000-00009CBD0000}"/>
    <cellStyle name="Note 13" xfId="33493" hidden="1" xr:uid="{00000000-0005-0000-0000-00009DBD0000}"/>
    <cellStyle name="Note 13" xfId="33394" hidden="1" xr:uid="{00000000-0005-0000-0000-00009EBD0000}"/>
    <cellStyle name="Note 13" xfId="34337" hidden="1" xr:uid="{00000000-0005-0000-0000-00009FBD0000}"/>
    <cellStyle name="Note 13" xfId="34412" hidden="1" xr:uid="{00000000-0005-0000-0000-0000A0BD0000}"/>
    <cellStyle name="Note 13" xfId="34490" hidden="1" xr:uid="{00000000-0005-0000-0000-0000A1BD0000}"/>
    <cellStyle name="Note 13" xfId="34544" hidden="1" xr:uid="{00000000-0005-0000-0000-0000A2BD0000}"/>
    <cellStyle name="Note 13" xfId="33443" hidden="1" xr:uid="{00000000-0005-0000-0000-0000A3BD0000}"/>
    <cellStyle name="Note 13" xfId="33601" hidden="1" xr:uid="{00000000-0005-0000-0000-0000A4BD0000}"/>
    <cellStyle name="Note 13" xfId="34869" hidden="1" xr:uid="{00000000-0005-0000-0000-0000A5BD0000}"/>
    <cellStyle name="Note 13" xfId="34944" hidden="1" xr:uid="{00000000-0005-0000-0000-0000A6BD0000}"/>
    <cellStyle name="Note 13" xfId="35022" hidden="1" xr:uid="{00000000-0005-0000-0000-0000A7BD0000}"/>
    <cellStyle name="Note 13" xfId="35206" hidden="1" xr:uid="{00000000-0005-0000-0000-0000A8BD0000}"/>
    <cellStyle name="Note 13" xfId="35281" hidden="1" xr:uid="{00000000-0005-0000-0000-0000A9BD0000}"/>
    <cellStyle name="Note 13" xfId="35359" hidden="1" xr:uid="{00000000-0005-0000-0000-0000AABD0000}"/>
    <cellStyle name="Note 13" xfId="35543" hidden="1" xr:uid="{00000000-0005-0000-0000-0000ABBD0000}"/>
    <cellStyle name="Note 13" xfId="35618" hidden="1" xr:uid="{00000000-0005-0000-0000-0000ACBD0000}"/>
    <cellStyle name="Note 13" xfId="35720" hidden="1" xr:uid="{00000000-0005-0000-0000-0000ADBD0000}"/>
    <cellStyle name="Note 13" xfId="35795" hidden="1" xr:uid="{00000000-0005-0000-0000-0000AEBD0000}"/>
    <cellStyle name="Note 13" xfId="35870" hidden="1" xr:uid="{00000000-0005-0000-0000-0000AFBD0000}"/>
    <cellStyle name="Note 13" xfId="35948" hidden="1" xr:uid="{00000000-0005-0000-0000-0000B0BD0000}"/>
    <cellStyle name="Note 13" xfId="36534" hidden="1" xr:uid="{00000000-0005-0000-0000-0000B1BD0000}"/>
    <cellStyle name="Note 13" xfId="36609" hidden="1" xr:uid="{00000000-0005-0000-0000-0000B2BD0000}"/>
    <cellStyle name="Note 13" xfId="36688" hidden="1" xr:uid="{00000000-0005-0000-0000-0000B3BD0000}"/>
    <cellStyle name="Note 13" xfId="36756" hidden="1" xr:uid="{00000000-0005-0000-0000-0000B4BD0000}"/>
    <cellStyle name="Note 13" xfId="36285" hidden="1" xr:uid="{00000000-0005-0000-0000-0000B5BD0000}"/>
    <cellStyle name="Note 13" xfId="36186" hidden="1" xr:uid="{00000000-0005-0000-0000-0000B6BD0000}"/>
    <cellStyle name="Note 13" xfId="37129" hidden="1" xr:uid="{00000000-0005-0000-0000-0000B7BD0000}"/>
    <cellStyle name="Note 13" xfId="37204" hidden="1" xr:uid="{00000000-0005-0000-0000-0000B8BD0000}"/>
    <cellStyle name="Note 13" xfId="37282" hidden="1" xr:uid="{00000000-0005-0000-0000-0000B9BD0000}"/>
    <cellStyle name="Note 13" xfId="37336" hidden="1" xr:uid="{00000000-0005-0000-0000-0000BABD0000}"/>
    <cellStyle name="Note 13" xfId="36235" hidden="1" xr:uid="{00000000-0005-0000-0000-0000BBBD0000}"/>
    <cellStyle name="Note 13" xfId="36393" hidden="1" xr:uid="{00000000-0005-0000-0000-0000BCBD0000}"/>
    <cellStyle name="Note 13" xfId="37661" hidden="1" xr:uid="{00000000-0005-0000-0000-0000BDBD0000}"/>
    <cellStyle name="Note 13" xfId="37736" hidden="1" xr:uid="{00000000-0005-0000-0000-0000BEBD0000}"/>
    <cellStyle name="Note 13" xfId="37814" hidden="1" xr:uid="{00000000-0005-0000-0000-0000BFBD0000}"/>
    <cellStyle name="Note 13" xfId="37998" hidden="1" xr:uid="{00000000-0005-0000-0000-0000C0BD0000}"/>
    <cellStyle name="Note 13" xfId="38073" hidden="1" xr:uid="{00000000-0005-0000-0000-0000C1BD0000}"/>
    <cellStyle name="Note 13" xfId="38151" hidden="1" xr:uid="{00000000-0005-0000-0000-0000C2BD0000}"/>
    <cellStyle name="Note 13" xfId="38335" hidden="1" xr:uid="{00000000-0005-0000-0000-0000C3BD0000}"/>
    <cellStyle name="Note 13" xfId="38410" hidden="1" xr:uid="{00000000-0005-0000-0000-0000C4BD0000}"/>
    <cellStyle name="Note 13" xfId="32675" hidden="1" xr:uid="{00000000-0005-0000-0000-0000C5BD0000}"/>
    <cellStyle name="Note 13" xfId="32600" hidden="1" xr:uid="{00000000-0005-0000-0000-0000C6BD0000}"/>
    <cellStyle name="Note 13" xfId="32520" hidden="1" xr:uid="{00000000-0005-0000-0000-0000C7BD0000}"/>
    <cellStyle name="Note 13" xfId="32434" hidden="1" xr:uid="{00000000-0005-0000-0000-0000C8BD0000}"/>
    <cellStyle name="Note 13" xfId="30661" hidden="1" xr:uid="{00000000-0005-0000-0000-0000C9BD0000}"/>
    <cellStyle name="Note 13" xfId="30579" hidden="1" xr:uid="{00000000-0005-0000-0000-0000CABD0000}"/>
    <cellStyle name="Note 13" xfId="30486" hidden="1" xr:uid="{00000000-0005-0000-0000-0000CBBD0000}"/>
    <cellStyle name="Note 13" xfId="30168" hidden="1" xr:uid="{00000000-0005-0000-0000-0000CCBD0000}"/>
    <cellStyle name="Note 13" xfId="31386" hidden="1" xr:uid="{00000000-0005-0000-0000-0000CDBD0000}"/>
    <cellStyle name="Note 13" xfId="31674" hidden="1" xr:uid="{00000000-0005-0000-0000-0000CEBD0000}"/>
    <cellStyle name="Note 13" xfId="28975" hidden="1" xr:uid="{00000000-0005-0000-0000-0000CFBD0000}"/>
    <cellStyle name="Note 13" xfId="28817" hidden="1" xr:uid="{00000000-0005-0000-0000-0000D0BD0000}"/>
    <cellStyle name="Note 13" xfId="28617" hidden="1" xr:uid="{00000000-0005-0000-0000-0000D1BD0000}"/>
    <cellStyle name="Note 13" xfId="28512" hidden="1" xr:uid="{00000000-0005-0000-0000-0000D2BD0000}"/>
    <cellStyle name="Note 13" xfId="31569" hidden="1" xr:uid="{00000000-0005-0000-0000-0000D3BD0000}"/>
    <cellStyle name="Note 13" xfId="30970" hidden="1" xr:uid="{00000000-0005-0000-0000-0000D4BD0000}"/>
    <cellStyle name="Note 13" xfId="27311" hidden="1" xr:uid="{00000000-0005-0000-0000-0000D5BD0000}"/>
    <cellStyle name="Note 13" xfId="27124" hidden="1" xr:uid="{00000000-0005-0000-0000-0000D6BD0000}"/>
    <cellStyle name="Note 13" xfId="26951" hidden="1" xr:uid="{00000000-0005-0000-0000-0000D7BD0000}"/>
    <cellStyle name="Note 13" xfId="26243" hidden="1" xr:uid="{00000000-0005-0000-0000-0000D8BD0000}"/>
    <cellStyle name="Note 13" xfId="26123" hidden="1" xr:uid="{00000000-0005-0000-0000-0000D9BD0000}"/>
    <cellStyle name="Note 13" xfId="25888" hidden="1" xr:uid="{00000000-0005-0000-0000-0000DABD0000}"/>
    <cellStyle name="Note 13" xfId="38480" hidden="1" xr:uid="{00000000-0005-0000-0000-0000DBBD0000}"/>
    <cellStyle name="Note 13" xfId="38559" hidden="1" xr:uid="{00000000-0005-0000-0000-0000DCBD0000}"/>
    <cellStyle name="Note 13" xfId="39083" hidden="1" xr:uid="{00000000-0005-0000-0000-0000DDBD0000}"/>
    <cellStyle name="Note 13" xfId="39158" hidden="1" xr:uid="{00000000-0005-0000-0000-0000DEBD0000}"/>
    <cellStyle name="Note 13" xfId="39233" hidden="1" xr:uid="{00000000-0005-0000-0000-0000DFBD0000}"/>
    <cellStyle name="Note 13" xfId="39311" hidden="1" xr:uid="{00000000-0005-0000-0000-0000E0BD0000}"/>
    <cellStyle name="Note 13" xfId="39897" hidden="1" xr:uid="{00000000-0005-0000-0000-0000E1BD0000}"/>
    <cellStyle name="Note 13" xfId="39972" hidden="1" xr:uid="{00000000-0005-0000-0000-0000E2BD0000}"/>
    <cellStyle name="Note 13" xfId="40051" hidden="1" xr:uid="{00000000-0005-0000-0000-0000E3BD0000}"/>
    <cellStyle name="Note 13" xfId="40119" hidden="1" xr:uid="{00000000-0005-0000-0000-0000E4BD0000}"/>
    <cellStyle name="Note 13" xfId="39648" hidden="1" xr:uid="{00000000-0005-0000-0000-0000E5BD0000}"/>
    <cellStyle name="Note 13" xfId="39549" hidden="1" xr:uid="{00000000-0005-0000-0000-0000E6BD0000}"/>
    <cellStyle name="Note 13" xfId="40492" hidden="1" xr:uid="{00000000-0005-0000-0000-0000E7BD0000}"/>
    <cellStyle name="Note 13" xfId="40567" hidden="1" xr:uid="{00000000-0005-0000-0000-0000E8BD0000}"/>
    <cellStyle name="Note 13" xfId="40645" hidden="1" xr:uid="{00000000-0005-0000-0000-0000E9BD0000}"/>
    <cellStyle name="Note 13" xfId="40699" hidden="1" xr:uid="{00000000-0005-0000-0000-0000EABD0000}"/>
    <cellStyle name="Note 13" xfId="39598" hidden="1" xr:uid="{00000000-0005-0000-0000-0000EBBD0000}"/>
    <cellStyle name="Note 13" xfId="39756" hidden="1" xr:uid="{00000000-0005-0000-0000-0000ECBD0000}"/>
    <cellStyle name="Note 13" xfId="41024" hidden="1" xr:uid="{00000000-0005-0000-0000-0000EDBD0000}"/>
    <cellStyle name="Note 13" xfId="41099" hidden="1" xr:uid="{00000000-0005-0000-0000-0000EEBD0000}"/>
    <cellStyle name="Note 13" xfId="41177" hidden="1" xr:uid="{00000000-0005-0000-0000-0000EFBD0000}"/>
    <cellStyle name="Note 13" xfId="41361" hidden="1" xr:uid="{00000000-0005-0000-0000-0000F0BD0000}"/>
    <cellStyle name="Note 13" xfId="41436" hidden="1" xr:uid="{00000000-0005-0000-0000-0000F1BD0000}"/>
    <cellStyle name="Note 13" xfId="41514" hidden="1" xr:uid="{00000000-0005-0000-0000-0000F2BD0000}"/>
    <cellStyle name="Note 13" xfId="41698" hidden="1" xr:uid="{00000000-0005-0000-0000-0000F3BD0000}"/>
    <cellStyle name="Note 13" xfId="41773" hidden="1" xr:uid="{00000000-0005-0000-0000-0000F4BD0000}"/>
    <cellStyle name="Note 13" xfId="41875" hidden="1" xr:uid="{00000000-0005-0000-0000-0000F5BD0000}"/>
    <cellStyle name="Note 13" xfId="41950" hidden="1" xr:uid="{00000000-0005-0000-0000-0000F6BD0000}"/>
    <cellStyle name="Note 13" xfId="42025" hidden="1" xr:uid="{00000000-0005-0000-0000-0000F7BD0000}"/>
    <cellStyle name="Note 13" xfId="42103" hidden="1" xr:uid="{00000000-0005-0000-0000-0000F8BD0000}"/>
    <cellStyle name="Note 13" xfId="42689" hidden="1" xr:uid="{00000000-0005-0000-0000-0000F9BD0000}"/>
    <cellStyle name="Note 13" xfId="42764" hidden="1" xr:uid="{00000000-0005-0000-0000-0000FABD0000}"/>
    <cellStyle name="Note 13" xfId="42843" hidden="1" xr:uid="{00000000-0005-0000-0000-0000FBBD0000}"/>
    <cellStyle name="Note 13" xfId="42911" hidden="1" xr:uid="{00000000-0005-0000-0000-0000FCBD0000}"/>
    <cellStyle name="Note 13" xfId="42440" hidden="1" xr:uid="{00000000-0005-0000-0000-0000FDBD0000}"/>
    <cellStyle name="Note 13" xfId="42341" hidden="1" xr:uid="{00000000-0005-0000-0000-0000FEBD0000}"/>
    <cellStyle name="Note 13" xfId="43284" hidden="1" xr:uid="{00000000-0005-0000-0000-0000FFBD0000}"/>
    <cellStyle name="Note 13" xfId="43359" hidden="1" xr:uid="{00000000-0005-0000-0000-000000BE0000}"/>
    <cellStyle name="Note 13" xfId="43437" hidden="1" xr:uid="{00000000-0005-0000-0000-000001BE0000}"/>
    <cellStyle name="Note 13" xfId="43491" hidden="1" xr:uid="{00000000-0005-0000-0000-000002BE0000}"/>
    <cellStyle name="Note 13" xfId="42390" hidden="1" xr:uid="{00000000-0005-0000-0000-000003BE0000}"/>
    <cellStyle name="Note 13" xfId="42548" hidden="1" xr:uid="{00000000-0005-0000-0000-000004BE0000}"/>
    <cellStyle name="Note 13" xfId="43816" hidden="1" xr:uid="{00000000-0005-0000-0000-000005BE0000}"/>
    <cellStyle name="Note 13" xfId="43891" hidden="1" xr:uid="{00000000-0005-0000-0000-000006BE0000}"/>
    <cellStyle name="Note 13" xfId="43969" hidden="1" xr:uid="{00000000-0005-0000-0000-000007BE0000}"/>
    <cellStyle name="Note 13" xfId="44153" hidden="1" xr:uid="{00000000-0005-0000-0000-000008BE0000}"/>
    <cellStyle name="Note 13" xfId="44228" hidden="1" xr:uid="{00000000-0005-0000-0000-000009BE0000}"/>
    <cellStyle name="Note 13" xfId="44306" hidden="1" xr:uid="{00000000-0005-0000-0000-00000ABE0000}"/>
    <cellStyle name="Note 13" xfId="44490" hidden="1" xr:uid="{00000000-0005-0000-0000-00000BBE0000}"/>
    <cellStyle name="Note 13" xfId="44565" hidden="1" xr:uid="{00000000-0005-0000-0000-00000CBE0000}"/>
    <cellStyle name="Note 13" xfId="38935" hidden="1" xr:uid="{00000000-0005-0000-0000-00000DBE0000}"/>
    <cellStyle name="Note 13" xfId="38860" hidden="1" xr:uid="{00000000-0005-0000-0000-00000EBE0000}"/>
    <cellStyle name="Note 13" xfId="38780" hidden="1" xr:uid="{00000000-0005-0000-0000-00000FBE0000}"/>
    <cellStyle name="Note 13" xfId="38697" hidden="1" xr:uid="{00000000-0005-0000-0000-000010BE0000}"/>
    <cellStyle name="Note 13" xfId="31515" hidden="1" xr:uid="{00000000-0005-0000-0000-000011BE0000}"/>
    <cellStyle name="Note 13" xfId="31319" hidden="1" xr:uid="{00000000-0005-0000-0000-000012BE0000}"/>
    <cellStyle name="Note 13" xfId="31043" hidden="1" xr:uid="{00000000-0005-0000-0000-000013BE0000}"/>
    <cellStyle name="Note 13" xfId="30854" hidden="1" xr:uid="{00000000-0005-0000-0000-000014BE0000}"/>
    <cellStyle name="Note 13" xfId="32063" hidden="1" xr:uid="{00000000-0005-0000-0000-000015BE0000}"/>
    <cellStyle name="Note 13" xfId="32308" hidden="1" xr:uid="{00000000-0005-0000-0000-000016BE0000}"/>
    <cellStyle name="Note 13" xfId="29393" hidden="1" xr:uid="{00000000-0005-0000-0000-000017BE0000}"/>
    <cellStyle name="Note 13" xfId="29208" hidden="1" xr:uid="{00000000-0005-0000-0000-000018BE0000}"/>
    <cellStyle name="Note 13" xfId="29112" hidden="1" xr:uid="{00000000-0005-0000-0000-000019BE0000}"/>
    <cellStyle name="Note 13" xfId="28916" hidden="1" xr:uid="{00000000-0005-0000-0000-00001ABE0000}"/>
    <cellStyle name="Note 13" xfId="32198" hidden="1" xr:uid="{00000000-0005-0000-0000-00001BBE0000}"/>
    <cellStyle name="Note 13" xfId="31750" hidden="1" xr:uid="{00000000-0005-0000-0000-00001CBE0000}"/>
    <cellStyle name="Note 13" xfId="27602" hidden="1" xr:uid="{00000000-0005-0000-0000-00001DBE0000}"/>
    <cellStyle name="Note 13" xfId="27504" hidden="1" xr:uid="{00000000-0005-0000-0000-00001EBE0000}"/>
    <cellStyle name="Note 13" xfId="27277" hidden="1" xr:uid="{00000000-0005-0000-0000-00001FBE0000}"/>
    <cellStyle name="Note 13" xfId="26357" hidden="1" xr:uid="{00000000-0005-0000-0000-000020BE0000}"/>
    <cellStyle name="Note 13" xfId="26219" hidden="1" xr:uid="{00000000-0005-0000-0000-000021BE0000}"/>
    <cellStyle name="Note 13" xfId="26051" hidden="1" xr:uid="{00000000-0005-0000-0000-000022BE0000}"/>
    <cellStyle name="Note 13" xfId="44628" hidden="1" xr:uid="{00000000-0005-0000-0000-000023BE0000}"/>
    <cellStyle name="Note 13" xfId="44703" hidden="1" xr:uid="{00000000-0005-0000-0000-000024BE0000}"/>
    <cellStyle name="Note 13" xfId="44805" hidden="1" xr:uid="{00000000-0005-0000-0000-000025BE0000}"/>
    <cellStyle name="Note 13" xfId="44880" hidden="1" xr:uid="{00000000-0005-0000-0000-000026BE0000}"/>
    <cellStyle name="Note 13" xfId="44955" hidden="1" xr:uid="{00000000-0005-0000-0000-000027BE0000}"/>
    <cellStyle name="Note 13" xfId="45033" hidden="1" xr:uid="{00000000-0005-0000-0000-000028BE0000}"/>
    <cellStyle name="Note 13" xfId="45619" hidden="1" xr:uid="{00000000-0005-0000-0000-000029BE0000}"/>
    <cellStyle name="Note 13" xfId="45694" hidden="1" xr:uid="{00000000-0005-0000-0000-00002ABE0000}"/>
    <cellStyle name="Note 13" xfId="45773" hidden="1" xr:uid="{00000000-0005-0000-0000-00002BBE0000}"/>
    <cellStyle name="Note 13" xfId="45841" hidden="1" xr:uid="{00000000-0005-0000-0000-00002CBE0000}"/>
    <cellStyle name="Note 13" xfId="45370" hidden="1" xr:uid="{00000000-0005-0000-0000-00002DBE0000}"/>
    <cellStyle name="Note 13" xfId="45271" hidden="1" xr:uid="{00000000-0005-0000-0000-00002EBE0000}"/>
    <cellStyle name="Note 13" xfId="46214" hidden="1" xr:uid="{00000000-0005-0000-0000-00002FBE0000}"/>
    <cellStyle name="Note 13" xfId="46289" hidden="1" xr:uid="{00000000-0005-0000-0000-000030BE0000}"/>
    <cellStyle name="Note 13" xfId="46367" hidden="1" xr:uid="{00000000-0005-0000-0000-000031BE0000}"/>
    <cellStyle name="Note 13" xfId="46421" hidden="1" xr:uid="{00000000-0005-0000-0000-000032BE0000}"/>
    <cellStyle name="Note 13" xfId="45320" hidden="1" xr:uid="{00000000-0005-0000-0000-000033BE0000}"/>
    <cellStyle name="Note 13" xfId="45478" hidden="1" xr:uid="{00000000-0005-0000-0000-000034BE0000}"/>
    <cellStyle name="Note 13" xfId="46746" hidden="1" xr:uid="{00000000-0005-0000-0000-000035BE0000}"/>
    <cellStyle name="Note 13" xfId="46821" hidden="1" xr:uid="{00000000-0005-0000-0000-000036BE0000}"/>
    <cellStyle name="Note 13" xfId="46899" hidden="1" xr:uid="{00000000-0005-0000-0000-000037BE0000}"/>
    <cellStyle name="Note 13" xfId="47083" hidden="1" xr:uid="{00000000-0005-0000-0000-000038BE0000}"/>
    <cellStyle name="Note 13" xfId="47158" hidden="1" xr:uid="{00000000-0005-0000-0000-000039BE0000}"/>
    <cellStyle name="Note 13" xfId="47236" hidden="1" xr:uid="{00000000-0005-0000-0000-00003ABE0000}"/>
    <cellStyle name="Note 13" xfId="47420" hidden="1" xr:uid="{00000000-0005-0000-0000-00003BBE0000}"/>
    <cellStyle name="Note 13" xfId="47495" hidden="1" xr:uid="{00000000-0005-0000-0000-00003CBE0000}"/>
    <cellStyle name="Note 13" xfId="47597" hidden="1" xr:uid="{00000000-0005-0000-0000-00003DBE0000}"/>
    <cellStyle name="Note 13" xfId="47672" hidden="1" xr:uid="{00000000-0005-0000-0000-00003EBE0000}"/>
    <cellStyle name="Note 13" xfId="47747" hidden="1" xr:uid="{00000000-0005-0000-0000-00003FBE0000}"/>
    <cellStyle name="Note 13" xfId="47825" hidden="1" xr:uid="{00000000-0005-0000-0000-000040BE0000}"/>
    <cellStyle name="Note 13" xfId="48411" hidden="1" xr:uid="{00000000-0005-0000-0000-000041BE0000}"/>
    <cellStyle name="Note 13" xfId="48486" hidden="1" xr:uid="{00000000-0005-0000-0000-000042BE0000}"/>
    <cellStyle name="Note 13" xfId="48565" hidden="1" xr:uid="{00000000-0005-0000-0000-000043BE0000}"/>
    <cellStyle name="Note 13" xfId="48633" hidden="1" xr:uid="{00000000-0005-0000-0000-000044BE0000}"/>
    <cellStyle name="Note 13" xfId="48162" hidden="1" xr:uid="{00000000-0005-0000-0000-000045BE0000}"/>
    <cellStyle name="Note 13" xfId="48063" hidden="1" xr:uid="{00000000-0005-0000-0000-000046BE0000}"/>
    <cellStyle name="Note 13" xfId="49006" hidden="1" xr:uid="{00000000-0005-0000-0000-000047BE0000}"/>
    <cellStyle name="Note 13" xfId="49081" hidden="1" xr:uid="{00000000-0005-0000-0000-000048BE0000}"/>
    <cellStyle name="Note 13" xfId="49159" hidden="1" xr:uid="{00000000-0005-0000-0000-000049BE0000}"/>
    <cellStyle name="Note 13" xfId="49213" hidden="1" xr:uid="{00000000-0005-0000-0000-00004ABE0000}"/>
    <cellStyle name="Note 13" xfId="48112" hidden="1" xr:uid="{00000000-0005-0000-0000-00004BBE0000}"/>
    <cellStyle name="Note 13" xfId="48270" hidden="1" xr:uid="{00000000-0005-0000-0000-00004CBE0000}"/>
    <cellStyle name="Note 13" xfId="49538" hidden="1" xr:uid="{00000000-0005-0000-0000-00004DBE0000}"/>
    <cellStyle name="Note 13" xfId="49613" hidden="1" xr:uid="{00000000-0005-0000-0000-00004EBE0000}"/>
    <cellStyle name="Note 13" xfId="49691" hidden="1" xr:uid="{00000000-0005-0000-0000-00004FBE0000}"/>
    <cellStyle name="Note 13" xfId="49875" hidden="1" xr:uid="{00000000-0005-0000-0000-000050BE0000}"/>
    <cellStyle name="Note 13" xfId="49950" hidden="1" xr:uid="{00000000-0005-0000-0000-000051BE0000}"/>
    <cellStyle name="Note 13" xfId="50028" hidden="1" xr:uid="{00000000-0005-0000-0000-000052BE0000}"/>
    <cellStyle name="Note 13" xfId="50212" hidden="1" xr:uid="{00000000-0005-0000-0000-000053BE0000}"/>
    <cellStyle name="Note 13" xfId="50287" hidden="1" xr:uid="{00000000-0005-0000-0000-000054BE0000}"/>
    <cellStyle name="Note 14" xfId="592" hidden="1" xr:uid="{00000000-0005-0000-0000-000055BE0000}"/>
    <cellStyle name="Note 14" xfId="774" hidden="1" xr:uid="{00000000-0005-0000-0000-000056BE0000}"/>
    <cellStyle name="Note 14" xfId="2794" hidden="1" xr:uid="{00000000-0005-0000-0000-000057BE0000}"/>
    <cellStyle name="Note 14" xfId="3158" hidden="1" xr:uid="{00000000-0005-0000-0000-000058BE0000}"/>
    <cellStyle name="Note 14" xfId="4322" hidden="1" xr:uid="{00000000-0005-0000-0000-000059BE0000}"/>
    <cellStyle name="Note 14" xfId="4778" hidden="1" xr:uid="{00000000-0005-0000-0000-00005ABE0000}"/>
    <cellStyle name="Note 14" xfId="5619" hidden="1" xr:uid="{00000000-0005-0000-0000-00005BBE0000}"/>
    <cellStyle name="Note 14" xfId="6632" hidden="1" xr:uid="{00000000-0005-0000-0000-00005CBE0000}"/>
    <cellStyle name="Note 14" xfId="8041" hidden="1" xr:uid="{00000000-0005-0000-0000-00005DBE0000}"/>
    <cellStyle name="Note 14" xfId="8156" hidden="1" xr:uid="{00000000-0005-0000-0000-00005EBE0000}"/>
    <cellStyle name="Note 14" xfId="8879" hidden="1" xr:uid="{00000000-0005-0000-0000-00005FBE0000}"/>
    <cellStyle name="Note 14" xfId="9052" hidden="1" xr:uid="{00000000-0005-0000-0000-000060BE0000}"/>
    <cellStyle name="Note 14" xfId="9445" hidden="1" xr:uid="{00000000-0005-0000-0000-000061BE0000}"/>
    <cellStyle name="Note 14" xfId="9593" hidden="1" xr:uid="{00000000-0005-0000-0000-000062BE0000}"/>
    <cellStyle name="Note 14" xfId="9931" hidden="1" xr:uid="{00000000-0005-0000-0000-000063BE0000}"/>
    <cellStyle name="Note 14" xfId="10268" hidden="1" xr:uid="{00000000-0005-0000-0000-000064BE0000}"/>
    <cellStyle name="Note 14" xfId="10833" hidden="1" xr:uid="{00000000-0005-0000-0000-000065BE0000}"/>
    <cellStyle name="Note 14" xfId="10948" hidden="1" xr:uid="{00000000-0005-0000-0000-000066BE0000}"/>
    <cellStyle name="Note 14" xfId="11671" hidden="1" xr:uid="{00000000-0005-0000-0000-000067BE0000}"/>
    <cellStyle name="Note 14" xfId="11844" hidden="1" xr:uid="{00000000-0005-0000-0000-000068BE0000}"/>
    <cellStyle name="Note 14" xfId="12237" hidden="1" xr:uid="{00000000-0005-0000-0000-000069BE0000}"/>
    <cellStyle name="Note 14" xfId="12385" hidden="1" xr:uid="{00000000-0005-0000-0000-00006ABE0000}"/>
    <cellStyle name="Note 14" xfId="12723" hidden="1" xr:uid="{00000000-0005-0000-0000-00006BBE0000}"/>
    <cellStyle name="Note 14" xfId="13060" hidden="1" xr:uid="{00000000-0005-0000-0000-00006CBE0000}"/>
    <cellStyle name="Note 14" xfId="7293" hidden="1" xr:uid="{00000000-0005-0000-0000-00006DBE0000}"/>
    <cellStyle name="Note 14" xfId="6922" hidden="1" xr:uid="{00000000-0005-0000-0000-00006EBE0000}"/>
    <cellStyle name="Note 14" xfId="4770" hidden="1" xr:uid="{00000000-0005-0000-0000-00006FBE0000}"/>
    <cellStyle name="Note 14" xfId="4237" hidden="1" xr:uid="{00000000-0005-0000-0000-000070BE0000}"/>
    <cellStyle name="Note 14" xfId="3124" hidden="1" xr:uid="{00000000-0005-0000-0000-000071BE0000}"/>
    <cellStyle name="Note 14" xfId="2656" hidden="1" xr:uid="{00000000-0005-0000-0000-000072BE0000}"/>
    <cellStyle name="Note 14" xfId="1467" hidden="1" xr:uid="{00000000-0005-0000-0000-000073BE0000}"/>
    <cellStyle name="Note 14" xfId="428" hidden="1" xr:uid="{00000000-0005-0000-0000-000074BE0000}"/>
    <cellStyle name="Note 14" xfId="14196" hidden="1" xr:uid="{00000000-0005-0000-0000-000075BE0000}"/>
    <cellStyle name="Note 14" xfId="14311" hidden="1" xr:uid="{00000000-0005-0000-0000-000076BE0000}"/>
    <cellStyle name="Note 14" xfId="15034" hidden="1" xr:uid="{00000000-0005-0000-0000-000077BE0000}"/>
    <cellStyle name="Note 14" xfId="15207" hidden="1" xr:uid="{00000000-0005-0000-0000-000078BE0000}"/>
    <cellStyle name="Note 14" xfId="15600" hidden="1" xr:uid="{00000000-0005-0000-0000-000079BE0000}"/>
    <cellStyle name="Note 14" xfId="15748" hidden="1" xr:uid="{00000000-0005-0000-0000-00007ABE0000}"/>
    <cellStyle name="Note 14" xfId="16086" hidden="1" xr:uid="{00000000-0005-0000-0000-00007BBE0000}"/>
    <cellStyle name="Note 14" xfId="16423" hidden="1" xr:uid="{00000000-0005-0000-0000-00007CBE0000}"/>
    <cellStyle name="Note 14" xfId="16988" hidden="1" xr:uid="{00000000-0005-0000-0000-00007DBE0000}"/>
    <cellStyle name="Note 14" xfId="17103" hidden="1" xr:uid="{00000000-0005-0000-0000-00007EBE0000}"/>
    <cellStyle name="Note 14" xfId="17826" hidden="1" xr:uid="{00000000-0005-0000-0000-00007FBE0000}"/>
    <cellStyle name="Note 14" xfId="17999" hidden="1" xr:uid="{00000000-0005-0000-0000-000080BE0000}"/>
    <cellStyle name="Note 14" xfId="18392" hidden="1" xr:uid="{00000000-0005-0000-0000-000081BE0000}"/>
    <cellStyle name="Note 14" xfId="18540" hidden="1" xr:uid="{00000000-0005-0000-0000-000082BE0000}"/>
    <cellStyle name="Note 14" xfId="18878" hidden="1" xr:uid="{00000000-0005-0000-0000-000083BE0000}"/>
    <cellStyle name="Note 14" xfId="19215" hidden="1" xr:uid="{00000000-0005-0000-0000-000084BE0000}"/>
    <cellStyle name="Note 14" xfId="13556" hidden="1" xr:uid="{00000000-0005-0000-0000-000085BE0000}"/>
    <cellStyle name="Note 14" xfId="7717" hidden="1" xr:uid="{00000000-0005-0000-0000-000086BE0000}"/>
    <cellStyle name="Note 14" xfId="5233" hidden="1" xr:uid="{00000000-0005-0000-0000-000087BE0000}"/>
    <cellStyle name="Note 14" xfId="4595" hidden="1" xr:uid="{00000000-0005-0000-0000-000088BE0000}"/>
    <cellStyle name="Note 14" xfId="3358" hidden="1" xr:uid="{00000000-0005-0000-0000-000089BE0000}"/>
    <cellStyle name="Note 14" xfId="2791" hidden="1" xr:uid="{00000000-0005-0000-0000-00008ABE0000}"/>
    <cellStyle name="Note 14" xfId="1642" hidden="1" xr:uid="{00000000-0005-0000-0000-00008BBE0000}"/>
    <cellStyle name="Note 14" xfId="535" hidden="1" xr:uid="{00000000-0005-0000-0000-00008CBE0000}"/>
    <cellStyle name="Note 14" xfId="19918" hidden="1" xr:uid="{00000000-0005-0000-0000-00008DBE0000}"/>
    <cellStyle name="Note 14" xfId="20033" hidden="1" xr:uid="{00000000-0005-0000-0000-00008EBE0000}"/>
    <cellStyle name="Note 14" xfId="20756" hidden="1" xr:uid="{00000000-0005-0000-0000-00008FBE0000}"/>
    <cellStyle name="Note 14" xfId="20929" hidden="1" xr:uid="{00000000-0005-0000-0000-000090BE0000}"/>
    <cellStyle name="Note 14" xfId="21322" hidden="1" xr:uid="{00000000-0005-0000-0000-000091BE0000}"/>
    <cellStyle name="Note 14" xfId="21470" hidden="1" xr:uid="{00000000-0005-0000-0000-000092BE0000}"/>
    <cellStyle name="Note 14" xfId="21808" hidden="1" xr:uid="{00000000-0005-0000-0000-000093BE0000}"/>
    <cellStyle name="Note 14" xfId="22145" hidden="1" xr:uid="{00000000-0005-0000-0000-000094BE0000}"/>
    <cellStyle name="Note 14" xfId="22710" hidden="1" xr:uid="{00000000-0005-0000-0000-000095BE0000}"/>
    <cellStyle name="Note 14" xfId="22825" hidden="1" xr:uid="{00000000-0005-0000-0000-000096BE0000}"/>
    <cellStyle name="Note 14" xfId="23548" hidden="1" xr:uid="{00000000-0005-0000-0000-000097BE0000}"/>
    <cellStyle name="Note 14" xfId="23721" hidden="1" xr:uid="{00000000-0005-0000-0000-000098BE0000}"/>
    <cellStyle name="Note 14" xfId="24114" hidden="1" xr:uid="{00000000-0005-0000-0000-000099BE0000}"/>
    <cellStyle name="Note 14" xfId="24262" hidden="1" xr:uid="{00000000-0005-0000-0000-00009ABE0000}"/>
    <cellStyle name="Note 14" xfId="24600" hidden="1" xr:uid="{00000000-0005-0000-0000-00009BBE0000}"/>
    <cellStyle name="Note 14" xfId="24937" hidden="1" xr:uid="{00000000-0005-0000-0000-00009CBE0000}"/>
    <cellStyle name="Note 14" xfId="25720" hidden="1" xr:uid="{00000000-0005-0000-0000-00009DBE0000}"/>
    <cellStyle name="Note 14" xfId="25902" hidden="1" xr:uid="{00000000-0005-0000-0000-00009EBE0000}"/>
    <cellStyle name="Note 14" xfId="27922" hidden="1" xr:uid="{00000000-0005-0000-0000-00009FBE0000}"/>
    <cellStyle name="Note 14" xfId="28286" hidden="1" xr:uid="{00000000-0005-0000-0000-0000A0BE0000}"/>
    <cellStyle name="Note 14" xfId="29450" hidden="1" xr:uid="{00000000-0005-0000-0000-0000A1BE0000}"/>
    <cellStyle name="Note 14" xfId="29906" hidden="1" xr:uid="{00000000-0005-0000-0000-0000A2BE0000}"/>
    <cellStyle name="Note 14" xfId="30747" hidden="1" xr:uid="{00000000-0005-0000-0000-0000A3BE0000}"/>
    <cellStyle name="Note 14" xfId="31760" hidden="1" xr:uid="{00000000-0005-0000-0000-0000A4BE0000}"/>
    <cellStyle name="Note 14" xfId="33169" hidden="1" xr:uid="{00000000-0005-0000-0000-0000A5BE0000}"/>
    <cellStyle name="Note 14" xfId="33284" hidden="1" xr:uid="{00000000-0005-0000-0000-0000A6BE0000}"/>
    <cellStyle name="Note 14" xfId="34007" hidden="1" xr:uid="{00000000-0005-0000-0000-0000A7BE0000}"/>
    <cellStyle name="Note 14" xfId="34180" hidden="1" xr:uid="{00000000-0005-0000-0000-0000A8BE0000}"/>
    <cellStyle name="Note 14" xfId="34573" hidden="1" xr:uid="{00000000-0005-0000-0000-0000A9BE0000}"/>
    <cellStyle name="Note 14" xfId="34721" hidden="1" xr:uid="{00000000-0005-0000-0000-0000AABE0000}"/>
    <cellStyle name="Note 14" xfId="35059" hidden="1" xr:uid="{00000000-0005-0000-0000-0000ABBE0000}"/>
    <cellStyle name="Note 14" xfId="35396" hidden="1" xr:uid="{00000000-0005-0000-0000-0000ACBE0000}"/>
    <cellStyle name="Note 14" xfId="35961" hidden="1" xr:uid="{00000000-0005-0000-0000-0000ADBE0000}"/>
    <cellStyle name="Note 14" xfId="36076" hidden="1" xr:uid="{00000000-0005-0000-0000-0000AEBE0000}"/>
    <cellStyle name="Note 14" xfId="36799" hidden="1" xr:uid="{00000000-0005-0000-0000-0000AFBE0000}"/>
    <cellStyle name="Note 14" xfId="36972" hidden="1" xr:uid="{00000000-0005-0000-0000-0000B0BE0000}"/>
    <cellStyle name="Note 14" xfId="37365" hidden="1" xr:uid="{00000000-0005-0000-0000-0000B1BE0000}"/>
    <cellStyle name="Note 14" xfId="37513" hidden="1" xr:uid="{00000000-0005-0000-0000-0000B2BE0000}"/>
    <cellStyle name="Note 14" xfId="37851" hidden="1" xr:uid="{00000000-0005-0000-0000-0000B3BE0000}"/>
    <cellStyle name="Note 14" xfId="38188" hidden="1" xr:uid="{00000000-0005-0000-0000-0000B4BE0000}"/>
    <cellStyle name="Note 14" xfId="32421" hidden="1" xr:uid="{00000000-0005-0000-0000-0000B5BE0000}"/>
    <cellStyle name="Note 14" xfId="32050" hidden="1" xr:uid="{00000000-0005-0000-0000-0000B6BE0000}"/>
    <cellStyle name="Note 14" xfId="29898" hidden="1" xr:uid="{00000000-0005-0000-0000-0000B7BE0000}"/>
    <cellStyle name="Note 14" xfId="29365" hidden="1" xr:uid="{00000000-0005-0000-0000-0000B8BE0000}"/>
    <cellStyle name="Note 14" xfId="28252" hidden="1" xr:uid="{00000000-0005-0000-0000-0000B9BE0000}"/>
    <cellStyle name="Note 14" xfId="27784" hidden="1" xr:uid="{00000000-0005-0000-0000-0000BABE0000}"/>
    <cellStyle name="Note 14" xfId="26595" hidden="1" xr:uid="{00000000-0005-0000-0000-0000BBBE0000}"/>
    <cellStyle name="Note 14" xfId="25556" hidden="1" xr:uid="{00000000-0005-0000-0000-0000BCBE0000}"/>
    <cellStyle name="Note 14" xfId="39324" hidden="1" xr:uid="{00000000-0005-0000-0000-0000BDBE0000}"/>
    <cellStyle name="Note 14" xfId="39439" hidden="1" xr:uid="{00000000-0005-0000-0000-0000BEBE0000}"/>
    <cellStyle name="Note 14" xfId="40162" hidden="1" xr:uid="{00000000-0005-0000-0000-0000BFBE0000}"/>
    <cellStyle name="Note 14" xfId="40335" hidden="1" xr:uid="{00000000-0005-0000-0000-0000C0BE0000}"/>
    <cellStyle name="Note 14" xfId="40728" hidden="1" xr:uid="{00000000-0005-0000-0000-0000C1BE0000}"/>
    <cellStyle name="Note 14" xfId="40876" hidden="1" xr:uid="{00000000-0005-0000-0000-0000C2BE0000}"/>
    <cellStyle name="Note 14" xfId="41214" hidden="1" xr:uid="{00000000-0005-0000-0000-0000C3BE0000}"/>
    <cellStyle name="Note 14" xfId="41551" hidden="1" xr:uid="{00000000-0005-0000-0000-0000C4BE0000}"/>
    <cellStyle name="Note 14" xfId="42116" hidden="1" xr:uid="{00000000-0005-0000-0000-0000C5BE0000}"/>
    <cellStyle name="Note 14" xfId="42231" hidden="1" xr:uid="{00000000-0005-0000-0000-0000C6BE0000}"/>
    <cellStyle name="Note 14" xfId="42954" hidden="1" xr:uid="{00000000-0005-0000-0000-0000C7BE0000}"/>
    <cellStyle name="Note 14" xfId="43127" hidden="1" xr:uid="{00000000-0005-0000-0000-0000C8BE0000}"/>
    <cellStyle name="Note 14" xfId="43520" hidden="1" xr:uid="{00000000-0005-0000-0000-0000C9BE0000}"/>
    <cellStyle name="Note 14" xfId="43668" hidden="1" xr:uid="{00000000-0005-0000-0000-0000CABE0000}"/>
    <cellStyle name="Note 14" xfId="44006" hidden="1" xr:uid="{00000000-0005-0000-0000-0000CBBE0000}"/>
    <cellStyle name="Note 14" xfId="44343" hidden="1" xr:uid="{00000000-0005-0000-0000-0000CCBE0000}"/>
    <cellStyle name="Note 14" xfId="38684" hidden="1" xr:uid="{00000000-0005-0000-0000-0000CDBE0000}"/>
    <cellStyle name="Note 14" xfId="32845" hidden="1" xr:uid="{00000000-0005-0000-0000-0000CEBE0000}"/>
    <cellStyle name="Note 14" xfId="30361" hidden="1" xr:uid="{00000000-0005-0000-0000-0000CFBE0000}"/>
    <cellStyle name="Note 14" xfId="29723" hidden="1" xr:uid="{00000000-0005-0000-0000-0000D0BE0000}"/>
    <cellStyle name="Note 14" xfId="28486" hidden="1" xr:uid="{00000000-0005-0000-0000-0000D1BE0000}"/>
    <cellStyle name="Note 14" xfId="27919" hidden="1" xr:uid="{00000000-0005-0000-0000-0000D2BE0000}"/>
    <cellStyle name="Note 14" xfId="26770" hidden="1" xr:uid="{00000000-0005-0000-0000-0000D3BE0000}"/>
    <cellStyle name="Note 14" xfId="25663" hidden="1" xr:uid="{00000000-0005-0000-0000-0000D4BE0000}"/>
    <cellStyle name="Note 14" xfId="45046" hidden="1" xr:uid="{00000000-0005-0000-0000-0000D5BE0000}"/>
    <cellStyle name="Note 14" xfId="45161" hidden="1" xr:uid="{00000000-0005-0000-0000-0000D6BE0000}"/>
    <cellStyle name="Note 14" xfId="45884" hidden="1" xr:uid="{00000000-0005-0000-0000-0000D7BE0000}"/>
    <cellStyle name="Note 14" xfId="46057" hidden="1" xr:uid="{00000000-0005-0000-0000-0000D8BE0000}"/>
    <cellStyle name="Note 14" xfId="46450" hidden="1" xr:uid="{00000000-0005-0000-0000-0000D9BE0000}"/>
    <cellStyle name="Note 14" xfId="46598" hidden="1" xr:uid="{00000000-0005-0000-0000-0000DABE0000}"/>
    <cellStyle name="Note 14" xfId="46936" hidden="1" xr:uid="{00000000-0005-0000-0000-0000DBBE0000}"/>
    <cellStyle name="Note 14" xfId="47273" hidden="1" xr:uid="{00000000-0005-0000-0000-0000DCBE0000}"/>
    <cellStyle name="Note 14" xfId="47838" hidden="1" xr:uid="{00000000-0005-0000-0000-0000DDBE0000}"/>
    <cellStyle name="Note 14" xfId="47953" hidden="1" xr:uid="{00000000-0005-0000-0000-0000DEBE0000}"/>
    <cellStyle name="Note 14" xfId="48676" hidden="1" xr:uid="{00000000-0005-0000-0000-0000DFBE0000}"/>
    <cellStyle name="Note 14" xfId="48849" hidden="1" xr:uid="{00000000-0005-0000-0000-0000E0BE0000}"/>
    <cellStyle name="Note 14" xfId="49242" hidden="1" xr:uid="{00000000-0005-0000-0000-0000E1BE0000}"/>
    <cellStyle name="Note 14" xfId="49390" hidden="1" xr:uid="{00000000-0005-0000-0000-0000E2BE0000}"/>
    <cellStyle name="Note 14" xfId="49728" hidden="1" xr:uid="{00000000-0005-0000-0000-0000E3BE0000}"/>
    <cellStyle name="Note 14" xfId="50065" hidden="1" xr:uid="{00000000-0005-0000-0000-0000E4BE0000}"/>
    <cellStyle name="Note 5 2 5 3 2" xfId="666" hidden="1" xr:uid="{00000000-0005-0000-0000-0000E5BE0000}"/>
    <cellStyle name="Note 5 2 5 3 2" xfId="850" hidden="1" xr:uid="{00000000-0005-0000-0000-0000E6BE0000}"/>
    <cellStyle name="Note 5 2 5 3 2" xfId="2868" hidden="1" xr:uid="{00000000-0005-0000-0000-0000E7BE0000}"/>
    <cellStyle name="Note 5 2 5 3 2" xfId="3232" hidden="1" xr:uid="{00000000-0005-0000-0000-0000E8BE0000}"/>
    <cellStyle name="Note 5 2 5 3 2" xfId="4396" hidden="1" xr:uid="{00000000-0005-0000-0000-0000E9BE0000}"/>
    <cellStyle name="Note 5 2 5 3 2" xfId="4852" hidden="1" xr:uid="{00000000-0005-0000-0000-0000EABE0000}"/>
    <cellStyle name="Note 5 2 5 3 2" xfId="5694" hidden="1" xr:uid="{00000000-0005-0000-0000-0000EBBE0000}"/>
    <cellStyle name="Note 5 2 5 3 2" xfId="6706" hidden="1" xr:uid="{00000000-0005-0000-0000-0000ECBE0000}"/>
    <cellStyle name="Note 5 2 5 3 2" xfId="8115" hidden="1" xr:uid="{00000000-0005-0000-0000-0000EDBE0000}"/>
    <cellStyle name="Note 5 2 5 3 2" xfId="8230" hidden="1" xr:uid="{00000000-0005-0000-0000-0000EEBE0000}"/>
    <cellStyle name="Note 5 2 5 3 2" xfId="8953" hidden="1" xr:uid="{00000000-0005-0000-0000-0000EFBE0000}"/>
    <cellStyle name="Note 5 2 5 3 2" xfId="9126" hidden="1" xr:uid="{00000000-0005-0000-0000-0000F0BE0000}"/>
    <cellStyle name="Note 5 2 5 3 2" xfId="9519" hidden="1" xr:uid="{00000000-0005-0000-0000-0000F1BE0000}"/>
    <cellStyle name="Note 5 2 5 3 2" xfId="9667" hidden="1" xr:uid="{00000000-0005-0000-0000-0000F2BE0000}"/>
    <cellStyle name="Note 5 2 5 3 2" xfId="10005" hidden="1" xr:uid="{00000000-0005-0000-0000-0000F3BE0000}"/>
    <cellStyle name="Note 5 2 5 3 2" xfId="10342" hidden="1" xr:uid="{00000000-0005-0000-0000-0000F4BE0000}"/>
    <cellStyle name="Note 5 2 5 3 2" xfId="10907" hidden="1" xr:uid="{00000000-0005-0000-0000-0000F5BE0000}"/>
    <cellStyle name="Note 5 2 5 3 2" xfId="11022" hidden="1" xr:uid="{00000000-0005-0000-0000-0000F6BE0000}"/>
    <cellStyle name="Note 5 2 5 3 2" xfId="11745" hidden="1" xr:uid="{00000000-0005-0000-0000-0000F7BE0000}"/>
    <cellStyle name="Note 5 2 5 3 2" xfId="11918" hidden="1" xr:uid="{00000000-0005-0000-0000-0000F8BE0000}"/>
    <cellStyle name="Note 5 2 5 3 2" xfId="12311" hidden="1" xr:uid="{00000000-0005-0000-0000-0000F9BE0000}"/>
    <cellStyle name="Note 5 2 5 3 2" xfId="12459" hidden="1" xr:uid="{00000000-0005-0000-0000-0000FABE0000}"/>
    <cellStyle name="Note 5 2 5 3 2" xfId="12797" hidden="1" xr:uid="{00000000-0005-0000-0000-0000FBBE0000}"/>
    <cellStyle name="Note 5 2 5 3 2" xfId="13134" hidden="1" xr:uid="{00000000-0005-0000-0000-0000FCBE0000}"/>
    <cellStyle name="Note 5 2 5 3 2" xfId="7218" hidden="1" xr:uid="{00000000-0005-0000-0000-0000FDBE0000}"/>
    <cellStyle name="Note 5 2 5 3 2" xfId="6847" hidden="1" xr:uid="{00000000-0005-0000-0000-0000FEBE0000}"/>
    <cellStyle name="Note 5 2 5 3 2" xfId="4694" hidden="1" xr:uid="{00000000-0005-0000-0000-0000FFBE0000}"/>
    <cellStyle name="Note 5 2 5 3 2" xfId="4162" hidden="1" xr:uid="{00000000-0005-0000-0000-000000BF0000}"/>
    <cellStyle name="Note 5 2 5 3 2" xfId="3048" hidden="1" xr:uid="{00000000-0005-0000-0000-000001BF0000}"/>
    <cellStyle name="Note 5 2 5 3 2" xfId="2581" hidden="1" xr:uid="{00000000-0005-0000-0000-000002BF0000}"/>
    <cellStyle name="Note 5 2 5 3 2" xfId="1378" hidden="1" xr:uid="{00000000-0005-0000-0000-000003BF0000}"/>
    <cellStyle name="Note 5 2 5 3 2" xfId="312" hidden="1" xr:uid="{00000000-0005-0000-0000-000004BF0000}"/>
    <cellStyle name="Note 5 2 5 3 2" xfId="14270" hidden="1" xr:uid="{00000000-0005-0000-0000-000005BF0000}"/>
    <cellStyle name="Note 5 2 5 3 2" xfId="14385" hidden="1" xr:uid="{00000000-0005-0000-0000-000006BF0000}"/>
    <cellStyle name="Note 5 2 5 3 2" xfId="15108" hidden="1" xr:uid="{00000000-0005-0000-0000-000007BF0000}"/>
    <cellStyle name="Note 5 2 5 3 2" xfId="15281" hidden="1" xr:uid="{00000000-0005-0000-0000-000008BF0000}"/>
    <cellStyle name="Note 5 2 5 3 2" xfId="15674" hidden="1" xr:uid="{00000000-0005-0000-0000-000009BF0000}"/>
    <cellStyle name="Note 5 2 5 3 2" xfId="15822" hidden="1" xr:uid="{00000000-0005-0000-0000-00000ABF0000}"/>
    <cellStyle name="Note 5 2 5 3 2" xfId="16160" hidden="1" xr:uid="{00000000-0005-0000-0000-00000BBF0000}"/>
    <cellStyle name="Note 5 2 5 3 2" xfId="16497" hidden="1" xr:uid="{00000000-0005-0000-0000-00000CBF0000}"/>
    <cellStyle name="Note 5 2 5 3 2" xfId="17062" hidden="1" xr:uid="{00000000-0005-0000-0000-00000DBF0000}"/>
    <cellStyle name="Note 5 2 5 3 2" xfId="17177" hidden="1" xr:uid="{00000000-0005-0000-0000-00000EBF0000}"/>
    <cellStyle name="Note 5 2 5 3 2" xfId="17900" hidden="1" xr:uid="{00000000-0005-0000-0000-00000FBF0000}"/>
    <cellStyle name="Note 5 2 5 3 2" xfId="18073" hidden="1" xr:uid="{00000000-0005-0000-0000-000010BF0000}"/>
    <cellStyle name="Note 5 2 5 3 2" xfId="18466" hidden="1" xr:uid="{00000000-0005-0000-0000-000011BF0000}"/>
    <cellStyle name="Note 5 2 5 3 2" xfId="18614" hidden="1" xr:uid="{00000000-0005-0000-0000-000012BF0000}"/>
    <cellStyle name="Note 5 2 5 3 2" xfId="18952" hidden="1" xr:uid="{00000000-0005-0000-0000-000013BF0000}"/>
    <cellStyle name="Note 5 2 5 3 2" xfId="19289" hidden="1" xr:uid="{00000000-0005-0000-0000-000014BF0000}"/>
    <cellStyle name="Note 5 2 5 3 2" xfId="13481" hidden="1" xr:uid="{00000000-0005-0000-0000-000015BF0000}"/>
    <cellStyle name="Note 5 2 5 3 2" xfId="7643" hidden="1" xr:uid="{00000000-0005-0000-0000-000016BF0000}"/>
    <cellStyle name="Note 5 2 5 3 2" xfId="5145" hidden="1" xr:uid="{00000000-0005-0000-0000-000017BF0000}"/>
    <cellStyle name="Note 5 2 5 3 2" xfId="4501" hidden="1" xr:uid="{00000000-0005-0000-0000-000018BF0000}"/>
    <cellStyle name="Note 5 2 5 3 2" xfId="3282" hidden="1" xr:uid="{00000000-0005-0000-0000-000019BF0000}"/>
    <cellStyle name="Note 5 2 5 3 2" xfId="2711" hidden="1" xr:uid="{00000000-0005-0000-0000-00001ABF0000}"/>
    <cellStyle name="Note 5 2 5 3 2" xfId="1557" hidden="1" xr:uid="{00000000-0005-0000-0000-00001BBF0000}"/>
    <cellStyle name="Note 5 2 5 3 2" xfId="451" hidden="1" xr:uid="{00000000-0005-0000-0000-00001CBF0000}"/>
    <cellStyle name="Note 5 2 5 3 2" xfId="19992" hidden="1" xr:uid="{00000000-0005-0000-0000-00001DBF0000}"/>
    <cellStyle name="Note 5 2 5 3 2" xfId="20107" hidden="1" xr:uid="{00000000-0005-0000-0000-00001EBF0000}"/>
    <cellStyle name="Note 5 2 5 3 2" xfId="20830" hidden="1" xr:uid="{00000000-0005-0000-0000-00001FBF0000}"/>
    <cellStyle name="Note 5 2 5 3 2" xfId="21003" hidden="1" xr:uid="{00000000-0005-0000-0000-000020BF0000}"/>
    <cellStyle name="Note 5 2 5 3 2" xfId="21396" hidden="1" xr:uid="{00000000-0005-0000-0000-000021BF0000}"/>
    <cellStyle name="Note 5 2 5 3 2" xfId="21544" hidden="1" xr:uid="{00000000-0005-0000-0000-000022BF0000}"/>
    <cellStyle name="Note 5 2 5 3 2" xfId="21882" hidden="1" xr:uid="{00000000-0005-0000-0000-000023BF0000}"/>
    <cellStyle name="Note 5 2 5 3 2" xfId="22219" hidden="1" xr:uid="{00000000-0005-0000-0000-000024BF0000}"/>
    <cellStyle name="Note 5 2 5 3 2" xfId="22784" hidden="1" xr:uid="{00000000-0005-0000-0000-000025BF0000}"/>
    <cellStyle name="Note 5 2 5 3 2" xfId="22899" hidden="1" xr:uid="{00000000-0005-0000-0000-000026BF0000}"/>
    <cellStyle name="Note 5 2 5 3 2" xfId="23622" hidden="1" xr:uid="{00000000-0005-0000-0000-000027BF0000}"/>
    <cellStyle name="Note 5 2 5 3 2" xfId="23795" hidden="1" xr:uid="{00000000-0005-0000-0000-000028BF0000}"/>
    <cellStyle name="Note 5 2 5 3 2" xfId="24188" hidden="1" xr:uid="{00000000-0005-0000-0000-000029BF0000}"/>
    <cellStyle name="Note 5 2 5 3 2" xfId="24336" hidden="1" xr:uid="{00000000-0005-0000-0000-00002ABF0000}"/>
    <cellStyle name="Note 5 2 5 3 2" xfId="24674" hidden="1" xr:uid="{00000000-0005-0000-0000-00002BBF0000}"/>
    <cellStyle name="Note 5 2 5 3 2" xfId="25011" hidden="1" xr:uid="{00000000-0005-0000-0000-00002CBF0000}"/>
    <cellStyle name="Note 5 2 5 3 2" xfId="25794" hidden="1" xr:uid="{00000000-0005-0000-0000-00002DBF0000}"/>
    <cellStyle name="Note 5 2 5 3 2" xfId="25978" hidden="1" xr:uid="{00000000-0005-0000-0000-00002EBF0000}"/>
    <cellStyle name="Note 5 2 5 3 2" xfId="27996" hidden="1" xr:uid="{00000000-0005-0000-0000-00002FBF0000}"/>
    <cellStyle name="Note 5 2 5 3 2" xfId="28360" hidden="1" xr:uid="{00000000-0005-0000-0000-000030BF0000}"/>
    <cellStyle name="Note 5 2 5 3 2" xfId="29524" hidden="1" xr:uid="{00000000-0005-0000-0000-000031BF0000}"/>
    <cellStyle name="Note 5 2 5 3 2" xfId="29980" hidden="1" xr:uid="{00000000-0005-0000-0000-000032BF0000}"/>
    <cellStyle name="Note 5 2 5 3 2" xfId="30822" hidden="1" xr:uid="{00000000-0005-0000-0000-000033BF0000}"/>
    <cellStyle name="Note 5 2 5 3 2" xfId="31834" hidden="1" xr:uid="{00000000-0005-0000-0000-000034BF0000}"/>
    <cellStyle name="Note 5 2 5 3 2" xfId="33243" hidden="1" xr:uid="{00000000-0005-0000-0000-000035BF0000}"/>
    <cellStyle name="Note 5 2 5 3 2" xfId="33358" hidden="1" xr:uid="{00000000-0005-0000-0000-000036BF0000}"/>
    <cellStyle name="Note 5 2 5 3 2" xfId="34081" hidden="1" xr:uid="{00000000-0005-0000-0000-000037BF0000}"/>
    <cellStyle name="Note 5 2 5 3 2" xfId="34254" hidden="1" xr:uid="{00000000-0005-0000-0000-000038BF0000}"/>
    <cellStyle name="Note 5 2 5 3 2" xfId="34647" hidden="1" xr:uid="{00000000-0005-0000-0000-000039BF0000}"/>
    <cellStyle name="Note 5 2 5 3 2" xfId="34795" hidden="1" xr:uid="{00000000-0005-0000-0000-00003ABF0000}"/>
    <cellStyle name="Note 5 2 5 3 2" xfId="35133" hidden="1" xr:uid="{00000000-0005-0000-0000-00003BBF0000}"/>
    <cellStyle name="Note 5 2 5 3 2" xfId="35470" hidden="1" xr:uid="{00000000-0005-0000-0000-00003CBF0000}"/>
    <cellStyle name="Note 5 2 5 3 2" xfId="36035" hidden="1" xr:uid="{00000000-0005-0000-0000-00003DBF0000}"/>
    <cellStyle name="Note 5 2 5 3 2" xfId="36150" hidden="1" xr:uid="{00000000-0005-0000-0000-00003EBF0000}"/>
    <cellStyle name="Note 5 2 5 3 2" xfId="36873" hidden="1" xr:uid="{00000000-0005-0000-0000-00003FBF0000}"/>
    <cellStyle name="Note 5 2 5 3 2" xfId="37046" hidden="1" xr:uid="{00000000-0005-0000-0000-000040BF0000}"/>
    <cellStyle name="Note 5 2 5 3 2" xfId="37439" hidden="1" xr:uid="{00000000-0005-0000-0000-000041BF0000}"/>
    <cellStyle name="Note 5 2 5 3 2" xfId="37587" hidden="1" xr:uid="{00000000-0005-0000-0000-000042BF0000}"/>
    <cellStyle name="Note 5 2 5 3 2" xfId="37925" hidden="1" xr:uid="{00000000-0005-0000-0000-000043BF0000}"/>
    <cellStyle name="Note 5 2 5 3 2" xfId="38262" hidden="1" xr:uid="{00000000-0005-0000-0000-000044BF0000}"/>
    <cellStyle name="Note 5 2 5 3 2" xfId="32346" hidden="1" xr:uid="{00000000-0005-0000-0000-000045BF0000}"/>
    <cellStyle name="Note 5 2 5 3 2" xfId="31975" hidden="1" xr:uid="{00000000-0005-0000-0000-000046BF0000}"/>
    <cellStyle name="Note 5 2 5 3 2" xfId="29822" hidden="1" xr:uid="{00000000-0005-0000-0000-000047BF0000}"/>
    <cellStyle name="Note 5 2 5 3 2" xfId="29290" hidden="1" xr:uid="{00000000-0005-0000-0000-000048BF0000}"/>
    <cellStyle name="Note 5 2 5 3 2" xfId="28176" hidden="1" xr:uid="{00000000-0005-0000-0000-000049BF0000}"/>
    <cellStyle name="Note 5 2 5 3 2" xfId="27709" hidden="1" xr:uid="{00000000-0005-0000-0000-00004ABF0000}"/>
    <cellStyle name="Note 5 2 5 3 2" xfId="26506" hidden="1" xr:uid="{00000000-0005-0000-0000-00004BBF0000}"/>
    <cellStyle name="Note 5 2 5 3 2" xfId="25440" hidden="1" xr:uid="{00000000-0005-0000-0000-00004CBF0000}"/>
    <cellStyle name="Note 5 2 5 3 2" xfId="39398" hidden="1" xr:uid="{00000000-0005-0000-0000-00004DBF0000}"/>
    <cellStyle name="Note 5 2 5 3 2" xfId="39513" hidden="1" xr:uid="{00000000-0005-0000-0000-00004EBF0000}"/>
    <cellStyle name="Note 5 2 5 3 2" xfId="40236" hidden="1" xr:uid="{00000000-0005-0000-0000-00004FBF0000}"/>
    <cellStyle name="Note 5 2 5 3 2" xfId="40409" hidden="1" xr:uid="{00000000-0005-0000-0000-000050BF0000}"/>
    <cellStyle name="Note 5 2 5 3 2" xfId="40802" hidden="1" xr:uid="{00000000-0005-0000-0000-000051BF0000}"/>
    <cellStyle name="Note 5 2 5 3 2" xfId="40950" hidden="1" xr:uid="{00000000-0005-0000-0000-000052BF0000}"/>
    <cellStyle name="Note 5 2 5 3 2" xfId="41288" hidden="1" xr:uid="{00000000-0005-0000-0000-000053BF0000}"/>
    <cellStyle name="Note 5 2 5 3 2" xfId="41625" hidden="1" xr:uid="{00000000-0005-0000-0000-000054BF0000}"/>
    <cellStyle name="Note 5 2 5 3 2" xfId="42190" hidden="1" xr:uid="{00000000-0005-0000-0000-000055BF0000}"/>
    <cellStyle name="Note 5 2 5 3 2" xfId="42305" hidden="1" xr:uid="{00000000-0005-0000-0000-000056BF0000}"/>
    <cellStyle name="Note 5 2 5 3 2" xfId="43028" hidden="1" xr:uid="{00000000-0005-0000-0000-000057BF0000}"/>
    <cellStyle name="Note 5 2 5 3 2" xfId="43201" hidden="1" xr:uid="{00000000-0005-0000-0000-000058BF0000}"/>
    <cellStyle name="Note 5 2 5 3 2" xfId="43594" hidden="1" xr:uid="{00000000-0005-0000-0000-000059BF0000}"/>
    <cellStyle name="Note 5 2 5 3 2" xfId="43742" hidden="1" xr:uid="{00000000-0005-0000-0000-00005ABF0000}"/>
    <cellStyle name="Note 5 2 5 3 2" xfId="44080" hidden="1" xr:uid="{00000000-0005-0000-0000-00005BBF0000}"/>
    <cellStyle name="Note 5 2 5 3 2" xfId="44417" hidden="1" xr:uid="{00000000-0005-0000-0000-00005CBF0000}"/>
    <cellStyle name="Note 5 2 5 3 2" xfId="38609" hidden="1" xr:uid="{00000000-0005-0000-0000-00005DBF0000}"/>
    <cellStyle name="Note 5 2 5 3 2" xfId="32771" hidden="1" xr:uid="{00000000-0005-0000-0000-00005EBF0000}"/>
    <cellStyle name="Note 5 2 5 3 2" xfId="30273" hidden="1" xr:uid="{00000000-0005-0000-0000-00005FBF0000}"/>
    <cellStyle name="Note 5 2 5 3 2" xfId="29629" hidden="1" xr:uid="{00000000-0005-0000-0000-000060BF0000}"/>
    <cellStyle name="Note 5 2 5 3 2" xfId="28410" hidden="1" xr:uid="{00000000-0005-0000-0000-000061BF0000}"/>
    <cellStyle name="Note 5 2 5 3 2" xfId="27839" hidden="1" xr:uid="{00000000-0005-0000-0000-000062BF0000}"/>
    <cellStyle name="Note 5 2 5 3 2" xfId="26685" hidden="1" xr:uid="{00000000-0005-0000-0000-000063BF0000}"/>
    <cellStyle name="Note 5 2 5 3 2" xfId="25579" hidden="1" xr:uid="{00000000-0005-0000-0000-000064BF0000}"/>
    <cellStyle name="Note 5 2 5 3 2" xfId="45120" hidden="1" xr:uid="{00000000-0005-0000-0000-000065BF0000}"/>
    <cellStyle name="Note 5 2 5 3 2" xfId="45235" hidden="1" xr:uid="{00000000-0005-0000-0000-000066BF0000}"/>
    <cellStyle name="Note 5 2 5 3 2" xfId="45958" hidden="1" xr:uid="{00000000-0005-0000-0000-000067BF0000}"/>
    <cellStyle name="Note 5 2 5 3 2" xfId="46131" hidden="1" xr:uid="{00000000-0005-0000-0000-000068BF0000}"/>
    <cellStyle name="Note 5 2 5 3 2" xfId="46524" hidden="1" xr:uid="{00000000-0005-0000-0000-000069BF0000}"/>
    <cellStyle name="Note 5 2 5 3 2" xfId="46672" hidden="1" xr:uid="{00000000-0005-0000-0000-00006ABF0000}"/>
    <cellStyle name="Note 5 2 5 3 2" xfId="47010" hidden="1" xr:uid="{00000000-0005-0000-0000-00006BBF0000}"/>
    <cellStyle name="Note 5 2 5 3 2" xfId="47347" hidden="1" xr:uid="{00000000-0005-0000-0000-00006CBF0000}"/>
    <cellStyle name="Note 5 2 5 3 2" xfId="47912" hidden="1" xr:uid="{00000000-0005-0000-0000-00006DBF0000}"/>
    <cellStyle name="Note 5 2 5 3 2" xfId="48027" hidden="1" xr:uid="{00000000-0005-0000-0000-00006EBF0000}"/>
    <cellStyle name="Note 5 2 5 3 2" xfId="48750" hidden="1" xr:uid="{00000000-0005-0000-0000-00006FBF0000}"/>
    <cellStyle name="Note 5 2 5 3 2" xfId="48923" hidden="1" xr:uid="{00000000-0005-0000-0000-000070BF0000}"/>
    <cellStyle name="Note 5 2 5 3 2" xfId="49316" hidden="1" xr:uid="{00000000-0005-0000-0000-000071BF0000}"/>
    <cellStyle name="Note 5 2 5 3 2" xfId="49464" hidden="1" xr:uid="{00000000-0005-0000-0000-000072BF0000}"/>
    <cellStyle name="Note 5 2 5 3 2" xfId="49802" hidden="1" xr:uid="{00000000-0005-0000-0000-000073BF0000}"/>
    <cellStyle name="Note 5 2 5 3 2" xfId="50139" hidden="1" xr:uid="{00000000-0005-0000-0000-000074BF0000}"/>
    <cellStyle name="Note 5 6 3 2" xfId="665" hidden="1" xr:uid="{00000000-0005-0000-0000-000075BF0000}"/>
    <cellStyle name="Note 5 6 3 2" xfId="849" hidden="1" xr:uid="{00000000-0005-0000-0000-000076BF0000}"/>
    <cellStyle name="Note 5 6 3 2" xfId="2867" hidden="1" xr:uid="{00000000-0005-0000-0000-000077BF0000}"/>
    <cellStyle name="Note 5 6 3 2" xfId="3231" hidden="1" xr:uid="{00000000-0005-0000-0000-000078BF0000}"/>
    <cellStyle name="Note 5 6 3 2" xfId="4395" hidden="1" xr:uid="{00000000-0005-0000-0000-000079BF0000}"/>
    <cellStyle name="Note 5 6 3 2" xfId="4851" hidden="1" xr:uid="{00000000-0005-0000-0000-00007ABF0000}"/>
    <cellStyle name="Note 5 6 3 2" xfId="5693" hidden="1" xr:uid="{00000000-0005-0000-0000-00007BBF0000}"/>
    <cellStyle name="Note 5 6 3 2" xfId="6705" hidden="1" xr:uid="{00000000-0005-0000-0000-00007CBF0000}"/>
    <cellStyle name="Note 5 6 3 2" xfId="8114" hidden="1" xr:uid="{00000000-0005-0000-0000-00007DBF0000}"/>
    <cellStyle name="Note 5 6 3 2" xfId="8229" hidden="1" xr:uid="{00000000-0005-0000-0000-00007EBF0000}"/>
    <cellStyle name="Note 5 6 3 2" xfId="8952" hidden="1" xr:uid="{00000000-0005-0000-0000-00007FBF0000}"/>
    <cellStyle name="Note 5 6 3 2" xfId="9125" hidden="1" xr:uid="{00000000-0005-0000-0000-000080BF0000}"/>
    <cellStyle name="Note 5 6 3 2" xfId="9518" hidden="1" xr:uid="{00000000-0005-0000-0000-000081BF0000}"/>
    <cellStyle name="Note 5 6 3 2" xfId="9666" hidden="1" xr:uid="{00000000-0005-0000-0000-000082BF0000}"/>
    <cellStyle name="Note 5 6 3 2" xfId="10004" hidden="1" xr:uid="{00000000-0005-0000-0000-000083BF0000}"/>
    <cellStyle name="Note 5 6 3 2" xfId="10341" hidden="1" xr:uid="{00000000-0005-0000-0000-000084BF0000}"/>
    <cellStyle name="Note 5 6 3 2" xfId="10906" hidden="1" xr:uid="{00000000-0005-0000-0000-000085BF0000}"/>
    <cellStyle name="Note 5 6 3 2" xfId="11021" hidden="1" xr:uid="{00000000-0005-0000-0000-000086BF0000}"/>
    <cellStyle name="Note 5 6 3 2" xfId="11744" hidden="1" xr:uid="{00000000-0005-0000-0000-000087BF0000}"/>
    <cellStyle name="Note 5 6 3 2" xfId="11917" hidden="1" xr:uid="{00000000-0005-0000-0000-000088BF0000}"/>
    <cellStyle name="Note 5 6 3 2" xfId="12310" hidden="1" xr:uid="{00000000-0005-0000-0000-000089BF0000}"/>
    <cellStyle name="Note 5 6 3 2" xfId="12458" hidden="1" xr:uid="{00000000-0005-0000-0000-00008ABF0000}"/>
    <cellStyle name="Note 5 6 3 2" xfId="12796" hidden="1" xr:uid="{00000000-0005-0000-0000-00008BBF0000}"/>
    <cellStyle name="Note 5 6 3 2" xfId="13133" hidden="1" xr:uid="{00000000-0005-0000-0000-00008CBF0000}"/>
    <cellStyle name="Note 5 6 3 2" xfId="7219" hidden="1" xr:uid="{00000000-0005-0000-0000-00008DBF0000}"/>
    <cellStyle name="Note 5 6 3 2" xfId="6848" hidden="1" xr:uid="{00000000-0005-0000-0000-00008EBF0000}"/>
    <cellStyle name="Note 5 6 3 2" xfId="4695" hidden="1" xr:uid="{00000000-0005-0000-0000-00008FBF0000}"/>
    <cellStyle name="Note 5 6 3 2" xfId="4163" hidden="1" xr:uid="{00000000-0005-0000-0000-000090BF0000}"/>
    <cellStyle name="Note 5 6 3 2" xfId="3049" hidden="1" xr:uid="{00000000-0005-0000-0000-000091BF0000}"/>
    <cellStyle name="Note 5 6 3 2" xfId="2582" hidden="1" xr:uid="{00000000-0005-0000-0000-000092BF0000}"/>
    <cellStyle name="Note 5 6 3 2" xfId="1379" hidden="1" xr:uid="{00000000-0005-0000-0000-000093BF0000}"/>
    <cellStyle name="Note 5 6 3 2" xfId="313" hidden="1" xr:uid="{00000000-0005-0000-0000-000094BF0000}"/>
    <cellStyle name="Note 5 6 3 2" xfId="14269" hidden="1" xr:uid="{00000000-0005-0000-0000-000095BF0000}"/>
    <cellStyle name="Note 5 6 3 2" xfId="14384" hidden="1" xr:uid="{00000000-0005-0000-0000-000096BF0000}"/>
    <cellStyle name="Note 5 6 3 2" xfId="15107" hidden="1" xr:uid="{00000000-0005-0000-0000-000097BF0000}"/>
    <cellStyle name="Note 5 6 3 2" xfId="15280" hidden="1" xr:uid="{00000000-0005-0000-0000-000098BF0000}"/>
    <cellStyle name="Note 5 6 3 2" xfId="15673" hidden="1" xr:uid="{00000000-0005-0000-0000-000099BF0000}"/>
    <cellStyle name="Note 5 6 3 2" xfId="15821" hidden="1" xr:uid="{00000000-0005-0000-0000-00009ABF0000}"/>
    <cellStyle name="Note 5 6 3 2" xfId="16159" hidden="1" xr:uid="{00000000-0005-0000-0000-00009BBF0000}"/>
    <cellStyle name="Note 5 6 3 2" xfId="16496" hidden="1" xr:uid="{00000000-0005-0000-0000-00009CBF0000}"/>
    <cellStyle name="Note 5 6 3 2" xfId="17061" hidden="1" xr:uid="{00000000-0005-0000-0000-00009DBF0000}"/>
    <cellStyle name="Note 5 6 3 2" xfId="17176" hidden="1" xr:uid="{00000000-0005-0000-0000-00009EBF0000}"/>
    <cellStyle name="Note 5 6 3 2" xfId="17899" hidden="1" xr:uid="{00000000-0005-0000-0000-00009FBF0000}"/>
    <cellStyle name="Note 5 6 3 2" xfId="18072" hidden="1" xr:uid="{00000000-0005-0000-0000-0000A0BF0000}"/>
    <cellStyle name="Note 5 6 3 2" xfId="18465" hidden="1" xr:uid="{00000000-0005-0000-0000-0000A1BF0000}"/>
    <cellStyle name="Note 5 6 3 2" xfId="18613" hidden="1" xr:uid="{00000000-0005-0000-0000-0000A2BF0000}"/>
    <cellStyle name="Note 5 6 3 2" xfId="18951" hidden="1" xr:uid="{00000000-0005-0000-0000-0000A3BF0000}"/>
    <cellStyle name="Note 5 6 3 2" xfId="19288" hidden="1" xr:uid="{00000000-0005-0000-0000-0000A4BF0000}"/>
    <cellStyle name="Note 5 6 3 2" xfId="13482" hidden="1" xr:uid="{00000000-0005-0000-0000-0000A5BF0000}"/>
    <cellStyle name="Note 5 6 3 2" xfId="7644" hidden="1" xr:uid="{00000000-0005-0000-0000-0000A6BF0000}"/>
    <cellStyle name="Note 5 6 3 2" xfId="5146" hidden="1" xr:uid="{00000000-0005-0000-0000-0000A7BF0000}"/>
    <cellStyle name="Note 5 6 3 2" xfId="4503" hidden="1" xr:uid="{00000000-0005-0000-0000-0000A8BF0000}"/>
    <cellStyle name="Note 5 6 3 2" xfId="3283" hidden="1" xr:uid="{00000000-0005-0000-0000-0000A9BF0000}"/>
    <cellStyle name="Note 5 6 3 2" xfId="2712" hidden="1" xr:uid="{00000000-0005-0000-0000-0000AABF0000}"/>
    <cellStyle name="Note 5 6 3 2" xfId="1558" hidden="1" xr:uid="{00000000-0005-0000-0000-0000ABBF0000}"/>
    <cellStyle name="Note 5 6 3 2" xfId="452" hidden="1" xr:uid="{00000000-0005-0000-0000-0000ACBF0000}"/>
    <cellStyle name="Note 5 6 3 2" xfId="19991" hidden="1" xr:uid="{00000000-0005-0000-0000-0000ADBF0000}"/>
    <cellStyle name="Note 5 6 3 2" xfId="20106" hidden="1" xr:uid="{00000000-0005-0000-0000-0000AEBF0000}"/>
    <cellStyle name="Note 5 6 3 2" xfId="20829" hidden="1" xr:uid="{00000000-0005-0000-0000-0000AFBF0000}"/>
    <cellStyle name="Note 5 6 3 2" xfId="21002" hidden="1" xr:uid="{00000000-0005-0000-0000-0000B0BF0000}"/>
    <cellStyle name="Note 5 6 3 2" xfId="21395" hidden="1" xr:uid="{00000000-0005-0000-0000-0000B1BF0000}"/>
    <cellStyle name="Note 5 6 3 2" xfId="21543" hidden="1" xr:uid="{00000000-0005-0000-0000-0000B2BF0000}"/>
    <cellStyle name="Note 5 6 3 2" xfId="21881" hidden="1" xr:uid="{00000000-0005-0000-0000-0000B3BF0000}"/>
    <cellStyle name="Note 5 6 3 2" xfId="22218" hidden="1" xr:uid="{00000000-0005-0000-0000-0000B4BF0000}"/>
    <cellStyle name="Note 5 6 3 2" xfId="22783" hidden="1" xr:uid="{00000000-0005-0000-0000-0000B5BF0000}"/>
    <cellStyle name="Note 5 6 3 2" xfId="22898" hidden="1" xr:uid="{00000000-0005-0000-0000-0000B6BF0000}"/>
    <cellStyle name="Note 5 6 3 2" xfId="23621" hidden="1" xr:uid="{00000000-0005-0000-0000-0000B7BF0000}"/>
    <cellStyle name="Note 5 6 3 2" xfId="23794" hidden="1" xr:uid="{00000000-0005-0000-0000-0000B8BF0000}"/>
    <cellStyle name="Note 5 6 3 2" xfId="24187" hidden="1" xr:uid="{00000000-0005-0000-0000-0000B9BF0000}"/>
    <cellStyle name="Note 5 6 3 2" xfId="24335" hidden="1" xr:uid="{00000000-0005-0000-0000-0000BABF0000}"/>
    <cellStyle name="Note 5 6 3 2" xfId="24673" hidden="1" xr:uid="{00000000-0005-0000-0000-0000BBBF0000}"/>
    <cellStyle name="Note 5 6 3 2" xfId="25010" hidden="1" xr:uid="{00000000-0005-0000-0000-0000BCBF0000}"/>
    <cellStyle name="Note 5 6 3 2" xfId="25793" hidden="1" xr:uid="{00000000-0005-0000-0000-0000BDBF0000}"/>
    <cellStyle name="Note 5 6 3 2" xfId="25977" hidden="1" xr:uid="{00000000-0005-0000-0000-0000BEBF0000}"/>
    <cellStyle name="Note 5 6 3 2" xfId="27995" hidden="1" xr:uid="{00000000-0005-0000-0000-0000BFBF0000}"/>
    <cellStyle name="Note 5 6 3 2" xfId="28359" hidden="1" xr:uid="{00000000-0005-0000-0000-0000C0BF0000}"/>
    <cellStyle name="Note 5 6 3 2" xfId="29523" hidden="1" xr:uid="{00000000-0005-0000-0000-0000C1BF0000}"/>
    <cellStyle name="Note 5 6 3 2" xfId="29979" hidden="1" xr:uid="{00000000-0005-0000-0000-0000C2BF0000}"/>
    <cellStyle name="Note 5 6 3 2" xfId="30821" hidden="1" xr:uid="{00000000-0005-0000-0000-0000C3BF0000}"/>
    <cellStyle name="Note 5 6 3 2" xfId="31833" hidden="1" xr:uid="{00000000-0005-0000-0000-0000C4BF0000}"/>
    <cellStyle name="Note 5 6 3 2" xfId="33242" hidden="1" xr:uid="{00000000-0005-0000-0000-0000C5BF0000}"/>
    <cellStyle name="Note 5 6 3 2" xfId="33357" hidden="1" xr:uid="{00000000-0005-0000-0000-0000C6BF0000}"/>
    <cellStyle name="Note 5 6 3 2" xfId="34080" hidden="1" xr:uid="{00000000-0005-0000-0000-0000C7BF0000}"/>
    <cellStyle name="Note 5 6 3 2" xfId="34253" hidden="1" xr:uid="{00000000-0005-0000-0000-0000C8BF0000}"/>
    <cellStyle name="Note 5 6 3 2" xfId="34646" hidden="1" xr:uid="{00000000-0005-0000-0000-0000C9BF0000}"/>
    <cellStyle name="Note 5 6 3 2" xfId="34794" hidden="1" xr:uid="{00000000-0005-0000-0000-0000CABF0000}"/>
    <cellStyle name="Note 5 6 3 2" xfId="35132" hidden="1" xr:uid="{00000000-0005-0000-0000-0000CBBF0000}"/>
    <cellStyle name="Note 5 6 3 2" xfId="35469" hidden="1" xr:uid="{00000000-0005-0000-0000-0000CCBF0000}"/>
    <cellStyle name="Note 5 6 3 2" xfId="36034" hidden="1" xr:uid="{00000000-0005-0000-0000-0000CDBF0000}"/>
    <cellStyle name="Note 5 6 3 2" xfId="36149" hidden="1" xr:uid="{00000000-0005-0000-0000-0000CEBF0000}"/>
    <cellStyle name="Note 5 6 3 2" xfId="36872" hidden="1" xr:uid="{00000000-0005-0000-0000-0000CFBF0000}"/>
    <cellStyle name="Note 5 6 3 2" xfId="37045" hidden="1" xr:uid="{00000000-0005-0000-0000-0000D0BF0000}"/>
    <cellStyle name="Note 5 6 3 2" xfId="37438" hidden="1" xr:uid="{00000000-0005-0000-0000-0000D1BF0000}"/>
    <cellStyle name="Note 5 6 3 2" xfId="37586" hidden="1" xr:uid="{00000000-0005-0000-0000-0000D2BF0000}"/>
    <cellStyle name="Note 5 6 3 2" xfId="37924" hidden="1" xr:uid="{00000000-0005-0000-0000-0000D3BF0000}"/>
    <cellStyle name="Note 5 6 3 2" xfId="38261" hidden="1" xr:uid="{00000000-0005-0000-0000-0000D4BF0000}"/>
    <cellStyle name="Note 5 6 3 2" xfId="32347" hidden="1" xr:uid="{00000000-0005-0000-0000-0000D5BF0000}"/>
    <cellStyle name="Note 5 6 3 2" xfId="31976" hidden="1" xr:uid="{00000000-0005-0000-0000-0000D6BF0000}"/>
    <cellStyle name="Note 5 6 3 2" xfId="29823" hidden="1" xr:uid="{00000000-0005-0000-0000-0000D7BF0000}"/>
    <cellStyle name="Note 5 6 3 2" xfId="29291" hidden="1" xr:uid="{00000000-0005-0000-0000-0000D8BF0000}"/>
    <cellStyle name="Note 5 6 3 2" xfId="28177" hidden="1" xr:uid="{00000000-0005-0000-0000-0000D9BF0000}"/>
    <cellStyle name="Note 5 6 3 2" xfId="27710" hidden="1" xr:uid="{00000000-0005-0000-0000-0000DABF0000}"/>
    <cellStyle name="Note 5 6 3 2" xfId="26507" hidden="1" xr:uid="{00000000-0005-0000-0000-0000DBBF0000}"/>
    <cellStyle name="Note 5 6 3 2" xfId="25441" hidden="1" xr:uid="{00000000-0005-0000-0000-0000DCBF0000}"/>
    <cellStyle name="Note 5 6 3 2" xfId="39397" hidden="1" xr:uid="{00000000-0005-0000-0000-0000DDBF0000}"/>
    <cellStyle name="Note 5 6 3 2" xfId="39512" hidden="1" xr:uid="{00000000-0005-0000-0000-0000DEBF0000}"/>
    <cellStyle name="Note 5 6 3 2" xfId="40235" hidden="1" xr:uid="{00000000-0005-0000-0000-0000DFBF0000}"/>
    <cellStyle name="Note 5 6 3 2" xfId="40408" hidden="1" xr:uid="{00000000-0005-0000-0000-0000E0BF0000}"/>
    <cellStyle name="Note 5 6 3 2" xfId="40801" hidden="1" xr:uid="{00000000-0005-0000-0000-0000E1BF0000}"/>
    <cellStyle name="Note 5 6 3 2" xfId="40949" hidden="1" xr:uid="{00000000-0005-0000-0000-0000E2BF0000}"/>
    <cellStyle name="Note 5 6 3 2" xfId="41287" hidden="1" xr:uid="{00000000-0005-0000-0000-0000E3BF0000}"/>
    <cellStyle name="Note 5 6 3 2" xfId="41624" hidden="1" xr:uid="{00000000-0005-0000-0000-0000E4BF0000}"/>
    <cellStyle name="Note 5 6 3 2" xfId="42189" hidden="1" xr:uid="{00000000-0005-0000-0000-0000E5BF0000}"/>
    <cellStyle name="Note 5 6 3 2" xfId="42304" hidden="1" xr:uid="{00000000-0005-0000-0000-0000E6BF0000}"/>
    <cellStyle name="Note 5 6 3 2" xfId="43027" hidden="1" xr:uid="{00000000-0005-0000-0000-0000E7BF0000}"/>
    <cellStyle name="Note 5 6 3 2" xfId="43200" hidden="1" xr:uid="{00000000-0005-0000-0000-0000E8BF0000}"/>
    <cellStyle name="Note 5 6 3 2" xfId="43593" hidden="1" xr:uid="{00000000-0005-0000-0000-0000E9BF0000}"/>
    <cellStyle name="Note 5 6 3 2" xfId="43741" hidden="1" xr:uid="{00000000-0005-0000-0000-0000EABF0000}"/>
    <cellStyle name="Note 5 6 3 2" xfId="44079" hidden="1" xr:uid="{00000000-0005-0000-0000-0000EBBF0000}"/>
    <cellStyle name="Note 5 6 3 2" xfId="44416" hidden="1" xr:uid="{00000000-0005-0000-0000-0000ECBF0000}"/>
    <cellStyle name="Note 5 6 3 2" xfId="38610" hidden="1" xr:uid="{00000000-0005-0000-0000-0000EDBF0000}"/>
    <cellStyle name="Note 5 6 3 2" xfId="32772" hidden="1" xr:uid="{00000000-0005-0000-0000-0000EEBF0000}"/>
    <cellStyle name="Note 5 6 3 2" xfId="30274" hidden="1" xr:uid="{00000000-0005-0000-0000-0000EFBF0000}"/>
    <cellStyle name="Note 5 6 3 2" xfId="29631" hidden="1" xr:uid="{00000000-0005-0000-0000-0000F0BF0000}"/>
    <cellStyle name="Note 5 6 3 2" xfId="28411" hidden="1" xr:uid="{00000000-0005-0000-0000-0000F1BF0000}"/>
    <cellStyle name="Note 5 6 3 2" xfId="27840" hidden="1" xr:uid="{00000000-0005-0000-0000-0000F2BF0000}"/>
    <cellStyle name="Note 5 6 3 2" xfId="26686" hidden="1" xr:uid="{00000000-0005-0000-0000-0000F3BF0000}"/>
    <cellStyle name="Note 5 6 3 2" xfId="25580" hidden="1" xr:uid="{00000000-0005-0000-0000-0000F4BF0000}"/>
    <cellStyle name="Note 5 6 3 2" xfId="45119" hidden="1" xr:uid="{00000000-0005-0000-0000-0000F5BF0000}"/>
    <cellStyle name="Note 5 6 3 2" xfId="45234" hidden="1" xr:uid="{00000000-0005-0000-0000-0000F6BF0000}"/>
    <cellStyle name="Note 5 6 3 2" xfId="45957" hidden="1" xr:uid="{00000000-0005-0000-0000-0000F7BF0000}"/>
    <cellStyle name="Note 5 6 3 2" xfId="46130" hidden="1" xr:uid="{00000000-0005-0000-0000-0000F8BF0000}"/>
    <cellStyle name="Note 5 6 3 2" xfId="46523" hidden="1" xr:uid="{00000000-0005-0000-0000-0000F9BF0000}"/>
    <cellStyle name="Note 5 6 3 2" xfId="46671" hidden="1" xr:uid="{00000000-0005-0000-0000-0000FABF0000}"/>
    <cellStyle name="Note 5 6 3 2" xfId="47009" hidden="1" xr:uid="{00000000-0005-0000-0000-0000FBBF0000}"/>
    <cellStyle name="Note 5 6 3 2" xfId="47346" hidden="1" xr:uid="{00000000-0005-0000-0000-0000FCBF0000}"/>
    <cellStyle name="Note 5 6 3 2" xfId="47911" hidden="1" xr:uid="{00000000-0005-0000-0000-0000FDBF0000}"/>
    <cellStyle name="Note 5 6 3 2" xfId="48026" hidden="1" xr:uid="{00000000-0005-0000-0000-0000FEBF0000}"/>
    <cellStyle name="Note 5 6 3 2" xfId="48749" hidden="1" xr:uid="{00000000-0005-0000-0000-0000FFBF0000}"/>
    <cellStyle name="Note 5 6 3 2" xfId="48922" hidden="1" xr:uid="{00000000-0005-0000-0000-000000C00000}"/>
    <cellStyle name="Note 5 6 3 2" xfId="49315" hidden="1" xr:uid="{00000000-0005-0000-0000-000001C00000}"/>
    <cellStyle name="Note 5 6 3 2" xfId="49463" hidden="1" xr:uid="{00000000-0005-0000-0000-000002C00000}"/>
    <cellStyle name="Note 5 6 3 2" xfId="49801" hidden="1" xr:uid="{00000000-0005-0000-0000-000003C00000}"/>
    <cellStyle name="Note 5 6 3 2" xfId="50138" hidden="1" xr:uid="{00000000-0005-0000-0000-000004C00000}"/>
    <cellStyle name="Note 6 2 2" xfId="667" hidden="1" xr:uid="{00000000-0005-0000-0000-000005C00000}"/>
    <cellStyle name="Note 6 2 2" xfId="851" hidden="1" xr:uid="{00000000-0005-0000-0000-000006C00000}"/>
    <cellStyle name="Note 6 2 2" xfId="2869" hidden="1" xr:uid="{00000000-0005-0000-0000-000007C00000}"/>
    <cellStyle name="Note 6 2 2" xfId="3233" hidden="1" xr:uid="{00000000-0005-0000-0000-000008C00000}"/>
    <cellStyle name="Note 6 2 2" xfId="4397" hidden="1" xr:uid="{00000000-0005-0000-0000-000009C00000}"/>
    <cellStyle name="Note 6 2 2" xfId="4853" hidden="1" xr:uid="{00000000-0005-0000-0000-00000AC00000}"/>
    <cellStyle name="Note 6 2 2" xfId="5695" hidden="1" xr:uid="{00000000-0005-0000-0000-00000BC00000}"/>
    <cellStyle name="Note 6 2 2" xfId="6707" hidden="1" xr:uid="{00000000-0005-0000-0000-00000CC00000}"/>
    <cellStyle name="Note 6 2 2" xfId="8116" hidden="1" xr:uid="{00000000-0005-0000-0000-00000DC00000}"/>
    <cellStyle name="Note 6 2 2" xfId="8231" hidden="1" xr:uid="{00000000-0005-0000-0000-00000EC00000}"/>
    <cellStyle name="Note 6 2 2" xfId="8954" hidden="1" xr:uid="{00000000-0005-0000-0000-00000FC00000}"/>
    <cellStyle name="Note 6 2 2" xfId="9127" hidden="1" xr:uid="{00000000-0005-0000-0000-000010C00000}"/>
    <cellStyle name="Note 6 2 2" xfId="9520" hidden="1" xr:uid="{00000000-0005-0000-0000-000011C00000}"/>
    <cellStyle name="Note 6 2 2" xfId="9668" hidden="1" xr:uid="{00000000-0005-0000-0000-000012C00000}"/>
    <cellStyle name="Note 6 2 2" xfId="10006" hidden="1" xr:uid="{00000000-0005-0000-0000-000013C00000}"/>
    <cellStyle name="Note 6 2 2" xfId="10343" hidden="1" xr:uid="{00000000-0005-0000-0000-000014C00000}"/>
    <cellStyle name="Note 6 2 2" xfId="10908" hidden="1" xr:uid="{00000000-0005-0000-0000-000015C00000}"/>
    <cellStyle name="Note 6 2 2" xfId="11023" hidden="1" xr:uid="{00000000-0005-0000-0000-000016C00000}"/>
    <cellStyle name="Note 6 2 2" xfId="11746" hidden="1" xr:uid="{00000000-0005-0000-0000-000017C00000}"/>
    <cellStyle name="Note 6 2 2" xfId="11919" hidden="1" xr:uid="{00000000-0005-0000-0000-000018C00000}"/>
    <cellStyle name="Note 6 2 2" xfId="12312" hidden="1" xr:uid="{00000000-0005-0000-0000-000019C00000}"/>
    <cellStyle name="Note 6 2 2" xfId="12460" hidden="1" xr:uid="{00000000-0005-0000-0000-00001AC00000}"/>
    <cellStyle name="Note 6 2 2" xfId="12798" hidden="1" xr:uid="{00000000-0005-0000-0000-00001BC00000}"/>
    <cellStyle name="Note 6 2 2" xfId="13135" hidden="1" xr:uid="{00000000-0005-0000-0000-00001CC00000}"/>
    <cellStyle name="Note 6 2 2" xfId="7217" hidden="1" xr:uid="{00000000-0005-0000-0000-00001DC00000}"/>
    <cellStyle name="Note 6 2 2" xfId="6846" hidden="1" xr:uid="{00000000-0005-0000-0000-00001EC00000}"/>
    <cellStyle name="Note 6 2 2" xfId="4693" hidden="1" xr:uid="{00000000-0005-0000-0000-00001FC00000}"/>
    <cellStyle name="Note 6 2 2" xfId="4161" hidden="1" xr:uid="{00000000-0005-0000-0000-000020C00000}"/>
    <cellStyle name="Note 6 2 2" xfId="3047" hidden="1" xr:uid="{00000000-0005-0000-0000-000021C00000}"/>
    <cellStyle name="Note 6 2 2" xfId="2580" hidden="1" xr:uid="{00000000-0005-0000-0000-000022C00000}"/>
    <cellStyle name="Note 6 2 2" xfId="1377" hidden="1" xr:uid="{00000000-0005-0000-0000-000023C00000}"/>
    <cellStyle name="Note 6 2 2" xfId="310" hidden="1" xr:uid="{00000000-0005-0000-0000-000024C00000}"/>
    <cellStyle name="Note 6 2 2" xfId="14271" hidden="1" xr:uid="{00000000-0005-0000-0000-000025C00000}"/>
    <cellStyle name="Note 6 2 2" xfId="14386" hidden="1" xr:uid="{00000000-0005-0000-0000-000026C00000}"/>
    <cellStyle name="Note 6 2 2" xfId="15109" hidden="1" xr:uid="{00000000-0005-0000-0000-000027C00000}"/>
    <cellStyle name="Note 6 2 2" xfId="15282" hidden="1" xr:uid="{00000000-0005-0000-0000-000028C00000}"/>
    <cellStyle name="Note 6 2 2" xfId="15675" hidden="1" xr:uid="{00000000-0005-0000-0000-000029C00000}"/>
    <cellStyle name="Note 6 2 2" xfId="15823" hidden="1" xr:uid="{00000000-0005-0000-0000-00002AC00000}"/>
    <cellStyle name="Note 6 2 2" xfId="16161" hidden="1" xr:uid="{00000000-0005-0000-0000-00002BC00000}"/>
    <cellStyle name="Note 6 2 2" xfId="16498" hidden="1" xr:uid="{00000000-0005-0000-0000-00002CC00000}"/>
    <cellStyle name="Note 6 2 2" xfId="17063" hidden="1" xr:uid="{00000000-0005-0000-0000-00002DC00000}"/>
    <cellStyle name="Note 6 2 2" xfId="17178" hidden="1" xr:uid="{00000000-0005-0000-0000-00002EC00000}"/>
    <cellStyle name="Note 6 2 2" xfId="17901" hidden="1" xr:uid="{00000000-0005-0000-0000-00002FC00000}"/>
    <cellStyle name="Note 6 2 2" xfId="18074" hidden="1" xr:uid="{00000000-0005-0000-0000-000030C00000}"/>
    <cellStyle name="Note 6 2 2" xfId="18467" hidden="1" xr:uid="{00000000-0005-0000-0000-000031C00000}"/>
    <cellStyle name="Note 6 2 2" xfId="18615" hidden="1" xr:uid="{00000000-0005-0000-0000-000032C00000}"/>
    <cellStyle name="Note 6 2 2" xfId="18953" hidden="1" xr:uid="{00000000-0005-0000-0000-000033C00000}"/>
    <cellStyle name="Note 6 2 2" xfId="19290" hidden="1" xr:uid="{00000000-0005-0000-0000-000034C00000}"/>
    <cellStyle name="Note 6 2 2" xfId="13480" hidden="1" xr:uid="{00000000-0005-0000-0000-000035C00000}"/>
    <cellStyle name="Note 6 2 2" xfId="7642" hidden="1" xr:uid="{00000000-0005-0000-0000-000036C00000}"/>
    <cellStyle name="Note 6 2 2" xfId="5144" hidden="1" xr:uid="{00000000-0005-0000-0000-000037C00000}"/>
    <cellStyle name="Note 6 2 2" xfId="4500" hidden="1" xr:uid="{00000000-0005-0000-0000-000038C00000}"/>
    <cellStyle name="Note 6 2 2" xfId="3281" hidden="1" xr:uid="{00000000-0005-0000-0000-000039C00000}"/>
    <cellStyle name="Note 6 2 2" xfId="2710" hidden="1" xr:uid="{00000000-0005-0000-0000-00003AC00000}"/>
    <cellStyle name="Note 6 2 2" xfId="1554" hidden="1" xr:uid="{00000000-0005-0000-0000-00003BC00000}"/>
    <cellStyle name="Note 6 2 2" xfId="450" hidden="1" xr:uid="{00000000-0005-0000-0000-00003CC00000}"/>
    <cellStyle name="Note 6 2 2" xfId="19993" hidden="1" xr:uid="{00000000-0005-0000-0000-00003DC00000}"/>
    <cellStyle name="Note 6 2 2" xfId="20108" hidden="1" xr:uid="{00000000-0005-0000-0000-00003EC00000}"/>
    <cellStyle name="Note 6 2 2" xfId="20831" hidden="1" xr:uid="{00000000-0005-0000-0000-00003FC00000}"/>
    <cellStyle name="Note 6 2 2" xfId="21004" hidden="1" xr:uid="{00000000-0005-0000-0000-000040C00000}"/>
    <cellStyle name="Note 6 2 2" xfId="21397" hidden="1" xr:uid="{00000000-0005-0000-0000-000041C00000}"/>
    <cellStyle name="Note 6 2 2" xfId="21545" hidden="1" xr:uid="{00000000-0005-0000-0000-000042C00000}"/>
    <cellStyle name="Note 6 2 2" xfId="21883" hidden="1" xr:uid="{00000000-0005-0000-0000-000043C00000}"/>
    <cellStyle name="Note 6 2 2" xfId="22220" hidden="1" xr:uid="{00000000-0005-0000-0000-000044C00000}"/>
    <cellStyle name="Note 6 2 2" xfId="22785" hidden="1" xr:uid="{00000000-0005-0000-0000-000045C00000}"/>
    <cellStyle name="Note 6 2 2" xfId="22900" hidden="1" xr:uid="{00000000-0005-0000-0000-000046C00000}"/>
    <cellStyle name="Note 6 2 2" xfId="23623" hidden="1" xr:uid="{00000000-0005-0000-0000-000047C00000}"/>
    <cellStyle name="Note 6 2 2" xfId="23796" hidden="1" xr:uid="{00000000-0005-0000-0000-000048C00000}"/>
    <cellStyle name="Note 6 2 2" xfId="24189" hidden="1" xr:uid="{00000000-0005-0000-0000-000049C00000}"/>
    <cellStyle name="Note 6 2 2" xfId="24337" hidden="1" xr:uid="{00000000-0005-0000-0000-00004AC00000}"/>
    <cellStyle name="Note 6 2 2" xfId="24675" hidden="1" xr:uid="{00000000-0005-0000-0000-00004BC00000}"/>
    <cellStyle name="Note 6 2 2" xfId="25012" hidden="1" xr:uid="{00000000-0005-0000-0000-00004CC00000}"/>
    <cellStyle name="Note 6 2 2" xfId="25795" hidden="1" xr:uid="{00000000-0005-0000-0000-00004DC00000}"/>
    <cellStyle name="Note 6 2 2" xfId="25979" hidden="1" xr:uid="{00000000-0005-0000-0000-00004EC00000}"/>
    <cellStyle name="Note 6 2 2" xfId="27997" hidden="1" xr:uid="{00000000-0005-0000-0000-00004FC00000}"/>
    <cellStyle name="Note 6 2 2" xfId="28361" hidden="1" xr:uid="{00000000-0005-0000-0000-000050C00000}"/>
    <cellStyle name="Note 6 2 2" xfId="29525" hidden="1" xr:uid="{00000000-0005-0000-0000-000051C00000}"/>
    <cellStyle name="Note 6 2 2" xfId="29981" hidden="1" xr:uid="{00000000-0005-0000-0000-000052C00000}"/>
    <cellStyle name="Note 6 2 2" xfId="30823" hidden="1" xr:uid="{00000000-0005-0000-0000-000053C00000}"/>
    <cellStyle name="Note 6 2 2" xfId="31835" hidden="1" xr:uid="{00000000-0005-0000-0000-000054C00000}"/>
    <cellStyle name="Note 6 2 2" xfId="33244" hidden="1" xr:uid="{00000000-0005-0000-0000-000055C00000}"/>
    <cellStyle name="Note 6 2 2" xfId="33359" hidden="1" xr:uid="{00000000-0005-0000-0000-000056C00000}"/>
    <cellStyle name="Note 6 2 2" xfId="34082" hidden="1" xr:uid="{00000000-0005-0000-0000-000057C00000}"/>
    <cellStyle name="Note 6 2 2" xfId="34255" hidden="1" xr:uid="{00000000-0005-0000-0000-000058C00000}"/>
    <cellStyle name="Note 6 2 2" xfId="34648" hidden="1" xr:uid="{00000000-0005-0000-0000-000059C00000}"/>
    <cellStyle name="Note 6 2 2" xfId="34796" hidden="1" xr:uid="{00000000-0005-0000-0000-00005AC00000}"/>
    <cellStyle name="Note 6 2 2" xfId="35134" hidden="1" xr:uid="{00000000-0005-0000-0000-00005BC00000}"/>
    <cellStyle name="Note 6 2 2" xfId="35471" hidden="1" xr:uid="{00000000-0005-0000-0000-00005CC00000}"/>
    <cellStyle name="Note 6 2 2" xfId="36036" hidden="1" xr:uid="{00000000-0005-0000-0000-00005DC00000}"/>
    <cellStyle name="Note 6 2 2" xfId="36151" hidden="1" xr:uid="{00000000-0005-0000-0000-00005EC00000}"/>
    <cellStyle name="Note 6 2 2" xfId="36874" hidden="1" xr:uid="{00000000-0005-0000-0000-00005FC00000}"/>
    <cellStyle name="Note 6 2 2" xfId="37047" hidden="1" xr:uid="{00000000-0005-0000-0000-000060C00000}"/>
    <cellStyle name="Note 6 2 2" xfId="37440" hidden="1" xr:uid="{00000000-0005-0000-0000-000061C00000}"/>
    <cellStyle name="Note 6 2 2" xfId="37588" hidden="1" xr:uid="{00000000-0005-0000-0000-000062C00000}"/>
    <cellStyle name="Note 6 2 2" xfId="37926" hidden="1" xr:uid="{00000000-0005-0000-0000-000063C00000}"/>
    <cellStyle name="Note 6 2 2" xfId="38263" hidden="1" xr:uid="{00000000-0005-0000-0000-000064C00000}"/>
    <cellStyle name="Note 6 2 2" xfId="32345" hidden="1" xr:uid="{00000000-0005-0000-0000-000065C00000}"/>
    <cellStyle name="Note 6 2 2" xfId="31974" hidden="1" xr:uid="{00000000-0005-0000-0000-000066C00000}"/>
    <cellStyle name="Note 6 2 2" xfId="29821" hidden="1" xr:uid="{00000000-0005-0000-0000-000067C00000}"/>
    <cellStyle name="Note 6 2 2" xfId="29289" hidden="1" xr:uid="{00000000-0005-0000-0000-000068C00000}"/>
    <cellStyle name="Note 6 2 2" xfId="28175" hidden="1" xr:uid="{00000000-0005-0000-0000-000069C00000}"/>
    <cellStyle name="Note 6 2 2" xfId="27708" hidden="1" xr:uid="{00000000-0005-0000-0000-00006AC00000}"/>
    <cellStyle name="Note 6 2 2" xfId="26505" hidden="1" xr:uid="{00000000-0005-0000-0000-00006BC00000}"/>
    <cellStyle name="Note 6 2 2" xfId="25438" hidden="1" xr:uid="{00000000-0005-0000-0000-00006CC00000}"/>
    <cellStyle name="Note 6 2 2" xfId="39399" hidden="1" xr:uid="{00000000-0005-0000-0000-00006DC00000}"/>
    <cellStyle name="Note 6 2 2" xfId="39514" hidden="1" xr:uid="{00000000-0005-0000-0000-00006EC00000}"/>
    <cellStyle name="Note 6 2 2" xfId="40237" hidden="1" xr:uid="{00000000-0005-0000-0000-00006FC00000}"/>
    <cellStyle name="Note 6 2 2" xfId="40410" hidden="1" xr:uid="{00000000-0005-0000-0000-000070C00000}"/>
    <cellStyle name="Note 6 2 2" xfId="40803" hidden="1" xr:uid="{00000000-0005-0000-0000-000071C00000}"/>
    <cellStyle name="Note 6 2 2" xfId="40951" hidden="1" xr:uid="{00000000-0005-0000-0000-000072C00000}"/>
    <cellStyle name="Note 6 2 2" xfId="41289" hidden="1" xr:uid="{00000000-0005-0000-0000-000073C00000}"/>
    <cellStyle name="Note 6 2 2" xfId="41626" hidden="1" xr:uid="{00000000-0005-0000-0000-000074C00000}"/>
    <cellStyle name="Note 6 2 2" xfId="42191" hidden="1" xr:uid="{00000000-0005-0000-0000-000075C00000}"/>
    <cellStyle name="Note 6 2 2" xfId="42306" hidden="1" xr:uid="{00000000-0005-0000-0000-000076C00000}"/>
    <cellStyle name="Note 6 2 2" xfId="43029" hidden="1" xr:uid="{00000000-0005-0000-0000-000077C00000}"/>
    <cellStyle name="Note 6 2 2" xfId="43202" hidden="1" xr:uid="{00000000-0005-0000-0000-000078C00000}"/>
    <cellStyle name="Note 6 2 2" xfId="43595" hidden="1" xr:uid="{00000000-0005-0000-0000-000079C00000}"/>
    <cellStyle name="Note 6 2 2" xfId="43743" hidden="1" xr:uid="{00000000-0005-0000-0000-00007AC00000}"/>
    <cellStyle name="Note 6 2 2" xfId="44081" hidden="1" xr:uid="{00000000-0005-0000-0000-00007BC00000}"/>
    <cellStyle name="Note 6 2 2" xfId="44418" hidden="1" xr:uid="{00000000-0005-0000-0000-00007CC00000}"/>
    <cellStyle name="Note 6 2 2" xfId="38608" hidden="1" xr:uid="{00000000-0005-0000-0000-00007DC00000}"/>
    <cellStyle name="Note 6 2 2" xfId="32770" hidden="1" xr:uid="{00000000-0005-0000-0000-00007EC00000}"/>
    <cellStyle name="Note 6 2 2" xfId="30272" hidden="1" xr:uid="{00000000-0005-0000-0000-00007FC00000}"/>
    <cellStyle name="Note 6 2 2" xfId="29628" hidden="1" xr:uid="{00000000-0005-0000-0000-000080C00000}"/>
    <cellStyle name="Note 6 2 2" xfId="28409" hidden="1" xr:uid="{00000000-0005-0000-0000-000081C00000}"/>
    <cellStyle name="Note 6 2 2" xfId="27838" hidden="1" xr:uid="{00000000-0005-0000-0000-000082C00000}"/>
    <cellStyle name="Note 6 2 2" xfId="26682" hidden="1" xr:uid="{00000000-0005-0000-0000-000083C00000}"/>
    <cellStyle name="Note 6 2 2" xfId="25578" hidden="1" xr:uid="{00000000-0005-0000-0000-000084C00000}"/>
    <cellStyle name="Note 6 2 2" xfId="45121" hidden="1" xr:uid="{00000000-0005-0000-0000-000085C00000}"/>
    <cellStyle name="Note 6 2 2" xfId="45236" hidden="1" xr:uid="{00000000-0005-0000-0000-000086C00000}"/>
    <cellStyle name="Note 6 2 2" xfId="45959" hidden="1" xr:uid="{00000000-0005-0000-0000-000087C00000}"/>
    <cellStyle name="Note 6 2 2" xfId="46132" hidden="1" xr:uid="{00000000-0005-0000-0000-000088C00000}"/>
    <cellStyle name="Note 6 2 2" xfId="46525" hidden="1" xr:uid="{00000000-0005-0000-0000-000089C00000}"/>
    <cellStyle name="Note 6 2 2" xfId="46673" hidden="1" xr:uid="{00000000-0005-0000-0000-00008AC00000}"/>
    <cellStyle name="Note 6 2 2" xfId="47011" hidden="1" xr:uid="{00000000-0005-0000-0000-00008BC00000}"/>
    <cellStyle name="Note 6 2 2" xfId="47348" hidden="1" xr:uid="{00000000-0005-0000-0000-00008CC00000}"/>
    <cellStyle name="Note 6 2 2" xfId="47913" hidden="1" xr:uid="{00000000-0005-0000-0000-00008DC00000}"/>
    <cellStyle name="Note 6 2 2" xfId="48028" hidden="1" xr:uid="{00000000-0005-0000-0000-00008EC00000}"/>
    <cellStyle name="Note 6 2 2" xfId="48751" hidden="1" xr:uid="{00000000-0005-0000-0000-00008FC00000}"/>
    <cellStyle name="Note 6 2 2" xfId="48924" hidden="1" xr:uid="{00000000-0005-0000-0000-000090C00000}"/>
    <cellStyle name="Note 6 2 2" xfId="49317" hidden="1" xr:uid="{00000000-0005-0000-0000-000091C00000}"/>
    <cellStyle name="Note 6 2 2" xfId="49465" hidden="1" xr:uid="{00000000-0005-0000-0000-000092C00000}"/>
    <cellStyle name="Note 6 2 2" xfId="49803" hidden="1" xr:uid="{00000000-0005-0000-0000-000093C00000}"/>
    <cellStyle name="Note 6 2 2" xfId="50140" hidden="1" xr:uid="{00000000-0005-0000-0000-000094C00000}"/>
    <cellStyle name="Note 6 3" xfId="606" hidden="1" xr:uid="{00000000-0005-0000-0000-000095C00000}"/>
    <cellStyle name="Note 6 3" xfId="790" hidden="1" xr:uid="{00000000-0005-0000-0000-000096C00000}"/>
    <cellStyle name="Note 6 3" xfId="2808" hidden="1" xr:uid="{00000000-0005-0000-0000-000097C00000}"/>
    <cellStyle name="Note 6 3" xfId="3172" hidden="1" xr:uid="{00000000-0005-0000-0000-000098C00000}"/>
    <cellStyle name="Note 6 3" xfId="4336" hidden="1" xr:uid="{00000000-0005-0000-0000-000099C00000}"/>
    <cellStyle name="Note 6 3" xfId="4792" hidden="1" xr:uid="{00000000-0005-0000-0000-00009AC00000}"/>
    <cellStyle name="Note 6 3" xfId="5634" hidden="1" xr:uid="{00000000-0005-0000-0000-00009BC00000}"/>
    <cellStyle name="Note 6 3" xfId="6646" hidden="1" xr:uid="{00000000-0005-0000-0000-00009CC00000}"/>
    <cellStyle name="Note 6 3" xfId="8055" hidden="1" xr:uid="{00000000-0005-0000-0000-00009DC00000}"/>
    <cellStyle name="Note 6 3" xfId="8170" hidden="1" xr:uid="{00000000-0005-0000-0000-00009EC00000}"/>
    <cellStyle name="Note 6 3" xfId="8893" hidden="1" xr:uid="{00000000-0005-0000-0000-00009FC00000}"/>
    <cellStyle name="Note 6 3" xfId="9066" hidden="1" xr:uid="{00000000-0005-0000-0000-0000A0C00000}"/>
    <cellStyle name="Note 6 3" xfId="9459" hidden="1" xr:uid="{00000000-0005-0000-0000-0000A1C00000}"/>
    <cellStyle name="Note 6 3" xfId="9607" hidden="1" xr:uid="{00000000-0005-0000-0000-0000A2C00000}"/>
    <cellStyle name="Note 6 3" xfId="9945" hidden="1" xr:uid="{00000000-0005-0000-0000-0000A3C00000}"/>
    <cellStyle name="Note 6 3" xfId="10282" hidden="1" xr:uid="{00000000-0005-0000-0000-0000A4C00000}"/>
    <cellStyle name="Note 6 3" xfId="10847" hidden="1" xr:uid="{00000000-0005-0000-0000-0000A5C00000}"/>
    <cellStyle name="Note 6 3" xfId="10962" hidden="1" xr:uid="{00000000-0005-0000-0000-0000A6C00000}"/>
    <cellStyle name="Note 6 3" xfId="11685" hidden="1" xr:uid="{00000000-0005-0000-0000-0000A7C00000}"/>
    <cellStyle name="Note 6 3" xfId="11858" hidden="1" xr:uid="{00000000-0005-0000-0000-0000A8C00000}"/>
    <cellStyle name="Note 6 3" xfId="12251" hidden="1" xr:uid="{00000000-0005-0000-0000-0000A9C00000}"/>
    <cellStyle name="Note 6 3" xfId="12399" hidden="1" xr:uid="{00000000-0005-0000-0000-0000AAC00000}"/>
    <cellStyle name="Note 6 3" xfId="12737" hidden="1" xr:uid="{00000000-0005-0000-0000-0000ABC00000}"/>
    <cellStyle name="Note 6 3" xfId="13074" hidden="1" xr:uid="{00000000-0005-0000-0000-0000ACC00000}"/>
    <cellStyle name="Note 6 3" xfId="7279" hidden="1" xr:uid="{00000000-0005-0000-0000-0000ADC00000}"/>
    <cellStyle name="Note 6 3" xfId="6907" hidden="1" xr:uid="{00000000-0005-0000-0000-0000AEC00000}"/>
    <cellStyle name="Note 6 3" xfId="4755" hidden="1" xr:uid="{00000000-0005-0000-0000-0000AFC00000}"/>
    <cellStyle name="Note 6 3" xfId="4222" hidden="1" xr:uid="{00000000-0005-0000-0000-0000B0C00000}"/>
    <cellStyle name="Note 6 3" xfId="3110" hidden="1" xr:uid="{00000000-0005-0000-0000-0000B1C00000}"/>
    <cellStyle name="Note 6 3" xfId="2642" hidden="1" xr:uid="{00000000-0005-0000-0000-0000B2C00000}"/>
    <cellStyle name="Note 6 3" xfId="1450" hidden="1" xr:uid="{00000000-0005-0000-0000-0000B3C00000}"/>
    <cellStyle name="Note 6 3" xfId="402" hidden="1" xr:uid="{00000000-0005-0000-0000-0000B4C00000}"/>
    <cellStyle name="Note 6 3" xfId="14210" hidden="1" xr:uid="{00000000-0005-0000-0000-0000B5C00000}"/>
    <cellStyle name="Note 6 3" xfId="14325" hidden="1" xr:uid="{00000000-0005-0000-0000-0000B6C00000}"/>
    <cellStyle name="Note 6 3" xfId="15048" hidden="1" xr:uid="{00000000-0005-0000-0000-0000B7C00000}"/>
    <cellStyle name="Note 6 3" xfId="15221" hidden="1" xr:uid="{00000000-0005-0000-0000-0000B8C00000}"/>
    <cellStyle name="Note 6 3" xfId="15614" hidden="1" xr:uid="{00000000-0005-0000-0000-0000B9C00000}"/>
    <cellStyle name="Note 6 3" xfId="15762" hidden="1" xr:uid="{00000000-0005-0000-0000-0000BAC00000}"/>
    <cellStyle name="Note 6 3" xfId="16100" hidden="1" xr:uid="{00000000-0005-0000-0000-0000BBC00000}"/>
    <cellStyle name="Note 6 3" xfId="16437" hidden="1" xr:uid="{00000000-0005-0000-0000-0000BCC00000}"/>
    <cellStyle name="Note 6 3" xfId="17002" hidden="1" xr:uid="{00000000-0005-0000-0000-0000BDC00000}"/>
    <cellStyle name="Note 6 3" xfId="17117" hidden="1" xr:uid="{00000000-0005-0000-0000-0000BEC00000}"/>
    <cellStyle name="Note 6 3" xfId="17840" hidden="1" xr:uid="{00000000-0005-0000-0000-0000BFC00000}"/>
    <cellStyle name="Note 6 3" xfId="18013" hidden="1" xr:uid="{00000000-0005-0000-0000-0000C0C00000}"/>
    <cellStyle name="Note 6 3" xfId="18406" hidden="1" xr:uid="{00000000-0005-0000-0000-0000C1C00000}"/>
    <cellStyle name="Note 6 3" xfId="18554" hidden="1" xr:uid="{00000000-0005-0000-0000-0000C2C00000}"/>
    <cellStyle name="Note 6 3" xfId="18892" hidden="1" xr:uid="{00000000-0005-0000-0000-0000C3C00000}"/>
    <cellStyle name="Note 6 3" xfId="19229" hidden="1" xr:uid="{00000000-0005-0000-0000-0000C4C00000}"/>
    <cellStyle name="Note 6 3" xfId="13542" hidden="1" xr:uid="{00000000-0005-0000-0000-0000C5C00000}"/>
    <cellStyle name="Note 6 3" xfId="7703" hidden="1" xr:uid="{00000000-0005-0000-0000-0000C6C00000}"/>
    <cellStyle name="Note 6 3" xfId="5214" hidden="1" xr:uid="{00000000-0005-0000-0000-0000C7C00000}"/>
    <cellStyle name="Note 6 3" xfId="4575" hidden="1" xr:uid="{00000000-0005-0000-0000-0000C8C00000}"/>
    <cellStyle name="Note 6 3" xfId="3342" hidden="1" xr:uid="{00000000-0005-0000-0000-0000C9C00000}"/>
    <cellStyle name="Note 6 3" xfId="2776" hidden="1" xr:uid="{00000000-0005-0000-0000-0000CAC00000}"/>
    <cellStyle name="Note 6 3" xfId="1621" hidden="1" xr:uid="{00000000-0005-0000-0000-0000CBC00000}"/>
    <cellStyle name="Note 6 3" xfId="518" hidden="1" xr:uid="{00000000-0005-0000-0000-0000CCC00000}"/>
    <cellStyle name="Note 6 3" xfId="19932" hidden="1" xr:uid="{00000000-0005-0000-0000-0000CDC00000}"/>
    <cellStyle name="Note 6 3" xfId="20047" hidden="1" xr:uid="{00000000-0005-0000-0000-0000CEC00000}"/>
    <cellStyle name="Note 6 3" xfId="20770" hidden="1" xr:uid="{00000000-0005-0000-0000-0000CFC00000}"/>
    <cellStyle name="Note 6 3" xfId="20943" hidden="1" xr:uid="{00000000-0005-0000-0000-0000D0C00000}"/>
    <cellStyle name="Note 6 3" xfId="21336" hidden="1" xr:uid="{00000000-0005-0000-0000-0000D1C00000}"/>
    <cellStyle name="Note 6 3" xfId="21484" hidden="1" xr:uid="{00000000-0005-0000-0000-0000D2C00000}"/>
    <cellStyle name="Note 6 3" xfId="21822" hidden="1" xr:uid="{00000000-0005-0000-0000-0000D3C00000}"/>
    <cellStyle name="Note 6 3" xfId="22159" hidden="1" xr:uid="{00000000-0005-0000-0000-0000D4C00000}"/>
    <cellStyle name="Note 6 3" xfId="22724" hidden="1" xr:uid="{00000000-0005-0000-0000-0000D5C00000}"/>
    <cellStyle name="Note 6 3" xfId="22839" hidden="1" xr:uid="{00000000-0005-0000-0000-0000D6C00000}"/>
    <cellStyle name="Note 6 3" xfId="23562" hidden="1" xr:uid="{00000000-0005-0000-0000-0000D7C00000}"/>
    <cellStyle name="Note 6 3" xfId="23735" hidden="1" xr:uid="{00000000-0005-0000-0000-0000D8C00000}"/>
    <cellStyle name="Note 6 3" xfId="24128" hidden="1" xr:uid="{00000000-0005-0000-0000-0000D9C00000}"/>
    <cellStyle name="Note 6 3" xfId="24276" hidden="1" xr:uid="{00000000-0005-0000-0000-0000DAC00000}"/>
    <cellStyle name="Note 6 3" xfId="24614" hidden="1" xr:uid="{00000000-0005-0000-0000-0000DBC00000}"/>
    <cellStyle name="Note 6 3" xfId="24951" hidden="1" xr:uid="{00000000-0005-0000-0000-0000DCC00000}"/>
    <cellStyle name="Note 6 3" xfId="25734" hidden="1" xr:uid="{00000000-0005-0000-0000-0000DDC00000}"/>
    <cellStyle name="Note 6 3" xfId="25918" hidden="1" xr:uid="{00000000-0005-0000-0000-0000DEC00000}"/>
    <cellStyle name="Note 6 3" xfId="27936" hidden="1" xr:uid="{00000000-0005-0000-0000-0000DFC00000}"/>
    <cellStyle name="Note 6 3" xfId="28300" hidden="1" xr:uid="{00000000-0005-0000-0000-0000E0C00000}"/>
    <cellStyle name="Note 6 3" xfId="29464" hidden="1" xr:uid="{00000000-0005-0000-0000-0000E1C00000}"/>
    <cellStyle name="Note 6 3" xfId="29920" hidden="1" xr:uid="{00000000-0005-0000-0000-0000E2C00000}"/>
    <cellStyle name="Note 6 3" xfId="30762" hidden="1" xr:uid="{00000000-0005-0000-0000-0000E3C00000}"/>
    <cellStyle name="Note 6 3" xfId="31774" hidden="1" xr:uid="{00000000-0005-0000-0000-0000E4C00000}"/>
    <cellStyle name="Note 6 3" xfId="33183" hidden="1" xr:uid="{00000000-0005-0000-0000-0000E5C00000}"/>
    <cellStyle name="Note 6 3" xfId="33298" hidden="1" xr:uid="{00000000-0005-0000-0000-0000E6C00000}"/>
    <cellStyle name="Note 6 3" xfId="34021" hidden="1" xr:uid="{00000000-0005-0000-0000-0000E7C00000}"/>
    <cellStyle name="Note 6 3" xfId="34194" hidden="1" xr:uid="{00000000-0005-0000-0000-0000E8C00000}"/>
    <cellStyle name="Note 6 3" xfId="34587" hidden="1" xr:uid="{00000000-0005-0000-0000-0000E9C00000}"/>
    <cellStyle name="Note 6 3" xfId="34735" hidden="1" xr:uid="{00000000-0005-0000-0000-0000EAC00000}"/>
    <cellStyle name="Note 6 3" xfId="35073" hidden="1" xr:uid="{00000000-0005-0000-0000-0000EBC00000}"/>
    <cellStyle name="Note 6 3" xfId="35410" hidden="1" xr:uid="{00000000-0005-0000-0000-0000ECC00000}"/>
    <cellStyle name="Note 6 3" xfId="35975" hidden="1" xr:uid="{00000000-0005-0000-0000-0000EDC00000}"/>
    <cellStyle name="Note 6 3" xfId="36090" hidden="1" xr:uid="{00000000-0005-0000-0000-0000EEC00000}"/>
    <cellStyle name="Note 6 3" xfId="36813" hidden="1" xr:uid="{00000000-0005-0000-0000-0000EFC00000}"/>
    <cellStyle name="Note 6 3" xfId="36986" hidden="1" xr:uid="{00000000-0005-0000-0000-0000F0C00000}"/>
    <cellStyle name="Note 6 3" xfId="37379" hidden="1" xr:uid="{00000000-0005-0000-0000-0000F1C00000}"/>
    <cellStyle name="Note 6 3" xfId="37527" hidden="1" xr:uid="{00000000-0005-0000-0000-0000F2C00000}"/>
    <cellStyle name="Note 6 3" xfId="37865" hidden="1" xr:uid="{00000000-0005-0000-0000-0000F3C00000}"/>
    <cellStyle name="Note 6 3" xfId="38202" hidden="1" xr:uid="{00000000-0005-0000-0000-0000F4C00000}"/>
    <cellStyle name="Note 6 3" xfId="32407" hidden="1" xr:uid="{00000000-0005-0000-0000-0000F5C00000}"/>
    <cellStyle name="Note 6 3" xfId="32035" hidden="1" xr:uid="{00000000-0005-0000-0000-0000F6C00000}"/>
    <cellStyle name="Note 6 3" xfId="29883" hidden="1" xr:uid="{00000000-0005-0000-0000-0000F7C00000}"/>
    <cellStyle name="Note 6 3" xfId="29350" hidden="1" xr:uid="{00000000-0005-0000-0000-0000F8C00000}"/>
    <cellStyle name="Note 6 3" xfId="28238" hidden="1" xr:uid="{00000000-0005-0000-0000-0000F9C00000}"/>
    <cellStyle name="Note 6 3" xfId="27770" hidden="1" xr:uid="{00000000-0005-0000-0000-0000FAC00000}"/>
    <cellStyle name="Note 6 3" xfId="26578" hidden="1" xr:uid="{00000000-0005-0000-0000-0000FBC00000}"/>
    <cellStyle name="Note 6 3" xfId="25530" hidden="1" xr:uid="{00000000-0005-0000-0000-0000FCC00000}"/>
    <cellStyle name="Note 6 3" xfId="39338" hidden="1" xr:uid="{00000000-0005-0000-0000-0000FDC00000}"/>
    <cellStyle name="Note 6 3" xfId="39453" hidden="1" xr:uid="{00000000-0005-0000-0000-0000FEC00000}"/>
    <cellStyle name="Note 6 3" xfId="40176" hidden="1" xr:uid="{00000000-0005-0000-0000-0000FFC00000}"/>
    <cellStyle name="Note 6 3" xfId="40349" hidden="1" xr:uid="{00000000-0005-0000-0000-000000C10000}"/>
    <cellStyle name="Note 6 3" xfId="40742" hidden="1" xr:uid="{00000000-0005-0000-0000-000001C10000}"/>
    <cellStyle name="Note 6 3" xfId="40890" hidden="1" xr:uid="{00000000-0005-0000-0000-000002C10000}"/>
    <cellStyle name="Note 6 3" xfId="41228" hidden="1" xr:uid="{00000000-0005-0000-0000-000003C10000}"/>
    <cellStyle name="Note 6 3" xfId="41565" hidden="1" xr:uid="{00000000-0005-0000-0000-000004C10000}"/>
    <cellStyle name="Note 6 3" xfId="42130" hidden="1" xr:uid="{00000000-0005-0000-0000-000005C10000}"/>
    <cellStyle name="Note 6 3" xfId="42245" hidden="1" xr:uid="{00000000-0005-0000-0000-000006C10000}"/>
    <cellStyle name="Note 6 3" xfId="42968" hidden="1" xr:uid="{00000000-0005-0000-0000-000007C10000}"/>
    <cellStyle name="Note 6 3" xfId="43141" hidden="1" xr:uid="{00000000-0005-0000-0000-000008C10000}"/>
    <cellStyle name="Note 6 3" xfId="43534" hidden="1" xr:uid="{00000000-0005-0000-0000-000009C10000}"/>
    <cellStyle name="Note 6 3" xfId="43682" hidden="1" xr:uid="{00000000-0005-0000-0000-00000AC10000}"/>
    <cellStyle name="Note 6 3" xfId="44020" hidden="1" xr:uid="{00000000-0005-0000-0000-00000BC10000}"/>
    <cellStyle name="Note 6 3" xfId="44357" hidden="1" xr:uid="{00000000-0005-0000-0000-00000CC10000}"/>
    <cellStyle name="Note 6 3" xfId="38670" hidden="1" xr:uid="{00000000-0005-0000-0000-00000DC10000}"/>
    <cellStyle name="Note 6 3" xfId="32831" hidden="1" xr:uid="{00000000-0005-0000-0000-00000EC10000}"/>
    <cellStyle name="Note 6 3" xfId="30342" hidden="1" xr:uid="{00000000-0005-0000-0000-00000FC10000}"/>
    <cellStyle name="Note 6 3" xfId="29703" hidden="1" xr:uid="{00000000-0005-0000-0000-000010C10000}"/>
    <cellStyle name="Note 6 3" xfId="28470" hidden="1" xr:uid="{00000000-0005-0000-0000-000011C10000}"/>
    <cellStyle name="Note 6 3" xfId="27904" hidden="1" xr:uid="{00000000-0005-0000-0000-000012C10000}"/>
    <cellStyle name="Note 6 3" xfId="26749" hidden="1" xr:uid="{00000000-0005-0000-0000-000013C10000}"/>
    <cellStyle name="Note 6 3" xfId="25646" hidden="1" xr:uid="{00000000-0005-0000-0000-000014C10000}"/>
    <cellStyle name="Note 6 3" xfId="45060" hidden="1" xr:uid="{00000000-0005-0000-0000-000015C10000}"/>
    <cellStyle name="Note 6 3" xfId="45175" hidden="1" xr:uid="{00000000-0005-0000-0000-000016C10000}"/>
    <cellStyle name="Note 6 3" xfId="45898" hidden="1" xr:uid="{00000000-0005-0000-0000-000017C10000}"/>
    <cellStyle name="Note 6 3" xfId="46071" hidden="1" xr:uid="{00000000-0005-0000-0000-000018C10000}"/>
    <cellStyle name="Note 6 3" xfId="46464" hidden="1" xr:uid="{00000000-0005-0000-0000-000019C10000}"/>
    <cellStyle name="Note 6 3" xfId="46612" hidden="1" xr:uid="{00000000-0005-0000-0000-00001AC10000}"/>
    <cellStyle name="Note 6 3" xfId="46950" hidden="1" xr:uid="{00000000-0005-0000-0000-00001BC10000}"/>
    <cellStyle name="Note 6 3" xfId="47287" hidden="1" xr:uid="{00000000-0005-0000-0000-00001CC10000}"/>
    <cellStyle name="Note 6 3" xfId="47852" hidden="1" xr:uid="{00000000-0005-0000-0000-00001DC10000}"/>
    <cellStyle name="Note 6 3" xfId="47967" hidden="1" xr:uid="{00000000-0005-0000-0000-00001EC10000}"/>
    <cellStyle name="Note 6 3" xfId="48690" hidden="1" xr:uid="{00000000-0005-0000-0000-00001FC10000}"/>
    <cellStyle name="Note 6 3" xfId="48863" hidden="1" xr:uid="{00000000-0005-0000-0000-000020C10000}"/>
    <cellStyle name="Note 6 3" xfId="49256" hidden="1" xr:uid="{00000000-0005-0000-0000-000021C10000}"/>
    <cellStyle name="Note 6 3" xfId="49404" hidden="1" xr:uid="{00000000-0005-0000-0000-000022C10000}"/>
    <cellStyle name="Note 6 3" xfId="49742" hidden="1" xr:uid="{00000000-0005-0000-0000-000023C10000}"/>
    <cellStyle name="Note 6 3" xfId="50079" hidden="1" xr:uid="{00000000-0005-0000-0000-000024C10000}"/>
    <cellStyle name="Note 8" xfId="75" hidden="1" xr:uid="{00000000-0005-0000-0000-000025C10000}"/>
    <cellStyle name="Note 8" xfId="163" hidden="1" xr:uid="{00000000-0005-0000-0000-000026C10000}"/>
    <cellStyle name="Note 8" xfId="243" hidden="1" xr:uid="{00000000-0005-0000-0000-000027C10000}"/>
    <cellStyle name="Note 8" xfId="422" hidden="1" xr:uid="{00000000-0005-0000-0000-000028C10000}"/>
    <cellStyle name="Note 8" xfId="1841" hidden="1" xr:uid="{00000000-0005-0000-0000-000029C10000}"/>
    <cellStyle name="Note 8" xfId="1973" hidden="1" xr:uid="{00000000-0005-0000-0000-00002AC10000}"/>
    <cellStyle name="Note 8" xfId="2124" hidden="1" xr:uid="{00000000-0005-0000-0000-00002BC10000}"/>
    <cellStyle name="Note 8" xfId="1489" hidden="1" xr:uid="{00000000-0005-0000-0000-00002CC10000}"/>
    <cellStyle name="Note 8" xfId="1288" hidden="1" xr:uid="{00000000-0005-0000-0000-00002DC10000}"/>
    <cellStyle name="Note 8" xfId="1350" hidden="1" xr:uid="{00000000-0005-0000-0000-00002EC10000}"/>
    <cellStyle name="Note 8" xfId="3038" hidden="1" xr:uid="{00000000-0005-0000-0000-00002FC10000}"/>
    <cellStyle name="Note 8" xfId="3537" hidden="1" xr:uid="{00000000-0005-0000-0000-000030C10000}"/>
    <cellStyle name="Note 8" xfId="3673" hidden="1" xr:uid="{00000000-0005-0000-0000-000031C10000}"/>
    <cellStyle name="Note 8" xfId="1343" hidden="1" xr:uid="{00000000-0005-0000-0000-000032C10000}"/>
    <cellStyle name="Note 8" xfId="2547" hidden="1" xr:uid="{00000000-0005-0000-0000-000033C10000}"/>
    <cellStyle name="Note 8" xfId="2987" hidden="1" xr:uid="{00000000-0005-0000-0000-000034C10000}"/>
    <cellStyle name="Note 8" xfId="4637" hidden="1" xr:uid="{00000000-0005-0000-0000-000035C10000}"/>
    <cellStyle name="Note 8" xfId="5021" hidden="1" xr:uid="{00000000-0005-0000-0000-000036C10000}"/>
    <cellStyle name="Note 8" xfId="5151" hidden="1" xr:uid="{00000000-0005-0000-0000-000037C10000}"/>
    <cellStyle name="Note 8" xfId="5411" hidden="1" xr:uid="{00000000-0005-0000-0000-000038C10000}"/>
    <cellStyle name="Note 8" xfId="6043" hidden="1" xr:uid="{00000000-0005-0000-0000-000039C10000}"/>
    <cellStyle name="Note 8" xfId="6194" hidden="1" xr:uid="{00000000-0005-0000-0000-00003AC10000}"/>
    <cellStyle name="Note 8" xfId="6491" hidden="1" xr:uid="{00000000-0005-0000-0000-00003BC10000}"/>
    <cellStyle name="Note 8" xfId="7037" hidden="1" xr:uid="{00000000-0005-0000-0000-00003CC10000}"/>
    <cellStyle name="Note 8" xfId="7731" hidden="1" xr:uid="{00000000-0005-0000-0000-00003DC10000}"/>
    <cellStyle name="Note 8" xfId="7817" hidden="1" xr:uid="{00000000-0005-0000-0000-00003EC10000}"/>
    <cellStyle name="Note 8" xfId="7895" hidden="1" xr:uid="{00000000-0005-0000-0000-00003FC10000}"/>
    <cellStyle name="Note 8" xfId="7973" hidden="1" xr:uid="{00000000-0005-0000-0000-000040C10000}"/>
    <cellStyle name="Note 8" xfId="8555" hidden="1" xr:uid="{00000000-0005-0000-0000-000041C10000}"/>
    <cellStyle name="Note 8" xfId="8634" hidden="1" xr:uid="{00000000-0005-0000-0000-000042C10000}"/>
    <cellStyle name="Note 8" xfId="8713" hidden="1" xr:uid="{00000000-0005-0000-0000-000043C10000}"/>
    <cellStyle name="Note 8" xfId="8366" hidden="1" xr:uid="{00000000-0005-0000-0000-000044C10000}"/>
    <cellStyle name="Note 8" xfId="8273" hidden="1" xr:uid="{00000000-0005-0000-0000-000045C10000}"/>
    <cellStyle name="Note 8" xfId="8327" hidden="1" xr:uid="{00000000-0005-0000-0000-000046C10000}"/>
    <cellStyle name="Note 8" xfId="9028" hidden="1" xr:uid="{00000000-0005-0000-0000-000047C10000}"/>
    <cellStyle name="Note 8" xfId="9229" hidden="1" xr:uid="{00000000-0005-0000-0000-000048C10000}"/>
    <cellStyle name="Note 8" xfId="9307" hidden="1" xr:uid="{00000000-0005-0000-0000-000049C10000}"/>
    <cellStyle name="Note 8" xfId="8321" hidden="1" xr:uid="{00000000-0005-0000-0000-00004AC10000}"/>
    <cellStyle name="Note 8" xfId="8853" hidden="1" xr:uid="{00000000-0005-0000-0000-00004BC10000}"/>
    <cellStyle name="Note 8" xfId="9013" hidden="1" xr:uid="{00000000-0005-0000-0000-00004CC10000}"/>
    <cellStyle name="Note 8" xfId="9576" hidden="1" xr:uid="{00000000-0005-0000-0000-00004DC10000}"/>
    <cellStyle name="Note 8" xfId="9761" hidden="1" xr:uid="{00000000-0005-0000-0000-00004EC10000}"/>
    <cellStyle name="Note 8" xfId="9839" hidden="1" xr:uid="{00000000-0005-0000-0000-00004FC10000}"/>
    <cellStyle name="Note 8" xfId="9918" hidden="1" xr:uid="{00000000-0005-0000-0000-000050C10000}"/>
    <cellStyle name="Note 8" xfId="10098" hidden="1" xr:uid="{00000000-0005-0000-0000-000051C10000}"/>
    <cellStyle name="Note 8" xfId="10176" hidden="1" xr:uid="{00000000-0005-0000-0000-000052C10000}"/>
    <cellStyle name="Note 8" xfId="10255" hidden="1" xr:uid="{00000000-0005-0000-0000-000053C10000}"/>
    <cellStyle name="Note 8" xfId="10435" hidden="1" xr:uid="{00000000-0005-0000-0000-000054C10000}"/>
    <cellStyle name="Note 8" xfId="10523" hidden="1" xr:uid="{00000000-0005-0000-0000-000055C10000}"/>
    <cellStyle name="Note 8" xfId="10609" hidden="1" xr:uid="{00000000-0005-0000-0000-000056C10000}"/>
    <cellStyle name="Note 8" xfId="10687" hidden="1" xr:uid="{00000000-0005-0000-0000-000057C10000}"/>
    <cellStyle name="Note 8" xfId="10765" hidden="1" xr:uid="{00000000-0005-0000-0000-000058C10000}"/>
    <cellStyle name="Note 8" xfId="11347" hidden="1" xr:uid="{00000000-0005-0000-0000-000059C10000}"/>
    <cellStyle name="Note 8" xfId="11426" hidden="1" xr:uid="{00000000-0005-0000-0000-00005AC10000}"/>
    <cellStyle name="Note 8" xfId="11505" hidden="1" xr:uid="{00000000-0005-0000-0000-00005BC10000}"/>
    <cellStyle name="Note 8" xfId="11158" hidden="1" xr:uid="{00000000-0005-0000-0000-00005CC10000}"/>
    <cellStyle name="Note 8" xfId="11065" hidden="1" xr:uid="{00000000-0005-0000-0000-00005DC10000}"/>
    <cellStyle name="Note 8" xfId="11119" hidden="1" xr:uid="{00000000-0005-0000-0000-00005EC10000}"/>
    <cellStyle name="Note 8" xfId="11820" hidden="1" xr:uid="{00000000-0005-0000-0000-00005FC10000}"/>
    <cellStyle name="Note 8" xfId="12021" hidden="1" xr:uid="{00000000-0005-0000-0000-000060C10000}"/>
    <cellStyle name="Note 8" xfId="12099" hidden="1" xr:uid="{00000000-0005-0000-0000-000061C10000}"/>
    <cellStyle name="Note 8" xfId="11113" hidden="1" xr:uid="{00000000-0005-0000-0000-000062C10000}"/>
    <cellStyle name="Note 8" xfId="11645" hidden="1" xr:uid="{00000000-0005-0000-0000-000063C10000}"/>
    <cellStyle name="Note 8" xfId="11805" hidden="1" xr:uid="{00000000-0005-0000-0000-000064C10000}"/>
    <cellStyle name="Note 8" xfId="12368" hidden="1" xr:uid="{00000000-0005-0000-0000-000065C10000}"/>
    <cellStyle name="Note 8" xfId="12553" hidden="1" xr:uid="{00000000-0005-0000-0000-000066C10000}"/>
    <cellStyle name="Note 8" xfId="12631" hidden="1" xr:uid="{00000000-0005-0000-0000-000067C10000}"/>
    <cellStyle name="Note 8" xfId="12710" hidden="1" xr:uid="{00000000-0005-0000-0000-000068C10000}"/>
    <cellStyle name="Note 8" xfId="12890" hidden="1" xr:uid="{00000000-0005-0000-0000-000069C10000}"/>
    <cellStyle name="Note 8" xfId="12968" hidden="1" xr:uid="{00000000-0005-0000-0000-00006AC10000}"/>
    <cellStyle name="Note 8" xfId="13047" hidden="1" xr:uid="{00000000-0005-0000-0000-00006BC10000}"/>
    <cellStyle name="Note 8" xfId="13227" hidden="1" xr:uid="{00000000-0005-0000-0000-00006CC10000}"/>
    <cellStyle name="Note 8" xfId="7616" hidden="1" xr:uid="{00000000-0005-0000-0000-00006DC10000}"/>
    <cellStyle name="Note 8" xfId="7530" hidden="1" xr:uid="{00000000-0005-0000-0000-00006EC10000}"/>
    <cellStyle name="Note 8" xfId="7451" hidden="1" xr:uid="{00000000-0005-0000-0000-00006FC10000}"/>
    <cellStyle name="Note 8" xfId="7368" hidden="1" xr:uid="{00000000-0005-0000-0000-000070C10000}"/>
    <cellStyle name="Note 8" xfId="5610" hidden="1" xr:uid="{00000000-0005-0000-0000-000071C10000}"/>
    <cellStyle name="Note 8" xfId="5513" hidden="1" xr:uid="{00000000-0005-0000-0000-000072C10000}"/>
    <cellStyle name="Note 8" xfId="5425" hidden="1" xr:uid="{00000000-0005-0000-0000-000073C10000}"/>
    <cellStyle name="Note 8" xfId="6252" hidden="1" xr:uid="{00000000-0005-0000-0000-000074C10000}"/>
    <cellStyle name="Note 8" xfId="6538" hidden="1" xr:uid="{00000000-0005-0000-0000-000075C10000}"/>
    <cellStyle name="Note 8" xfId="6398" hidden="1" xr:uid="{00000000-0005-0000-0000-000076C10000}"/>
    <cellStyle name="Note 8" xfId="4444" hidden="1" xr:uid="{00000000-0005-0000-0000-000077C10000}"/>
    <cellStyle name="Note 8" xfId="3822" hidden="1" xr:uid="{00000000-0005-0000-0000-000078C10000}"/>
    <cellStyle name="Note 8" xfId="3633" hidden="1" xr:uid="{00000000-0005-0000-0000-000079C10000}"/>
    <cellStyle name="Note 8" xfId="6417" hidden="1" xr:uid="{00000000-0005-0000-0000-00007AC10000}"/>
    <cellStyle name="Note 8" xfId="4961" hidden="1" xr:uid="{00000000-0005-0000-0000-00007BC10000}"/>
    <cellStyle name="Note 8" xfId="4465" hidden="1" xr:uid="{00000000-0005-0000-0000-00007CC10000}"/>
    <cellStyle name="Note 8" xfId="2895" hidden="1" xr:uid="{00000000-0005-0000-0000-00007DC10000}"/>
    <cellStyle name="Note 8" xfId="2139" hidden="1" xr:uid="{00000000-0005-0000-0000-00007EC10000}"/>
    <cellStyle name="Note 8" xfId="1950" hidden="1" xr:uid="{00000000-0005-0000-0000-00007FC10000}"/>
    <cellStyle name="Note 8" xfId="1713" hidden="1" xr:uid="{00000000-0005-0000-0000-000080C10000}"/>
    <cellStyle name="Note 8" xfId="1077" hidden="1" xr:uid="{00000000-0005-0000-0000-000081C10000}"/>
    <cellStyle name="Note 8" xfId="951" hidden="1" xr:uid="{00000000-0005-0000-0000-000082C10000}"/>
    <cellStyle name="Note 8" xfId="719" hidden="1" xr:uid="{00000000-0005-0000-0000-000083C10000}"/>
    <cellStyle name="Note 8" xfId="13373" hidden="1" xr:uid="{00000000-0005-0000-0000-000084C10000}"/>
    <cellStyle name="Note 8" xfId="13886" hidden="1" xr:uid="{00000000-0005-0000-0000-000085C10000}"/>
    <cellStyle name="Note 8" xfId="13972" hidden="1" xr:uid="{00000000-0005-0000-0000-000086C10000}"/>
    <cellStyle name="Note 8" xfId="14050" hidden="1" xr:uid="{00000000-0005-0000-0000-000087C10000}"/>
    <cellStyle name="Note 8" xfId="14128" hidden="1" xr:uid="{00000000-0005-0000-0000-000088C10000}"/>
    <cellStyle name="Note 8" xfId="14710" hidden="1" xr:uid="{00000000-0005-0000-0000-000089C10000}"/>
    <cellStyle name="Note 8" xfId="14789" hidden="1" xr:uid="{00000000-0005-0000-0000-00008AC10000}"/>
    <cellStyle name="Note 8" xfId="14868" hidden="1" xr:uid="{00000000-0005-0000-0000-00008BC10000}"/>
    <cellStyle name="Note 8" xfId="14521" hidden="1" xr:uid="{00000000-0005-0000-0000-00008CC10000}"/>
    <cellStyle name="Note 8" xfId="14428" hidden="1" xr:uid="{00000000-0005-0000-0000-00008DC10000}"/>
    <cellStyle name="Note 8" xfId="14482" hidden="1" xr:uid="{00000000-0005-0000-0000-00008EC10000}"/>
    <cellStyle name="Note 8" xfId="15183" hidden="1" xr:uid="{00000000-0005-0000-0000-00008FC10000}"/>
    <cellStyle name="Note 8" xfId="15384" hidden="1" xr:uid="{00000000-0005-0000-0000-000090C10000}"/>
    <cellStyle name="Note 8" xfId="15462" hidden="1" xr:uid="{00000000-0005-0000-0000-000091C10000}"/>
    <cellStyle name="Note 8" xfId="14476" hidden="1" xr:uid="{00000000-0005-0000-0000-000092C10000}"/>
    <cellStyle name="Note 8" xfId="15008" hidden="1" xr:uid="{00000000-0005-0000-0000-000093C10000}"/>
    <cellStyle name="Note 8" xfId="15168" hidden="1" xr:uid="{00000000-0005-0000-0000-000094C10000}"/>
    <cellStyle name="Note 8" xfId="15731" hidden="1" xr:uid="{00000000-0005-0000-0000-000095C10000}"/>
    <cellStyle name="Note 8" xfId="15916" hidden="1" xr:uid="{00000000-0005-0000-0000-000096C10000}"/>
    <cellStyle name="Note 8" xfId="15994" hidden="1" xr:uid="{00000000-0005-0000-0000-000097C10000}"/>
    <cellStyle name="Note 8" xfId="16073" hidden="1" xr:uid="{00000000-0005-0000-0000-000098C10000}"/>
    <cellStyle name="Note 8" xfId="16253" hidden="1" xr:uid="{00000000-0005-0000-0000-000099C10000}"/>
    <cellStyle name="Note 8" xfId="16331" hidden="1" xr:uid="{00000000-0005-0000-0000-00009AC10000}"/>
    <cellStyle name="Note 8" xfId="16410" hidden="1" xr:uid="{00000000-0005-0000-0000-00009BC10000}"/>
    <cellStyle name="Note 8" xfId="16590" hidden="1" xr:uid="{00000000-0005-0000-0000-00009CC10000}"/>
    <cellStyle name="Note 8" xfId="16678" hidden="1" xr:uid="{00000000-0005-0000-0000-00009DC10000}"/>
    <cellStyle name="Note 8" xfId="16764" hidden="1" xr:uid="{00000000-0005-0000-0000-00009EC10000}"/>
    <cellStyle name="Note 8" xfId="16842" hidden="1" xr:uid="{00000000-0005-0000-0000-00009FC10000}"/>
    <cellStyle name="Note 8" xfId="16920" hidden="1" xr:uid="{00000000-0005-0000-0000-0000A0C10000}"/>
    <cellStyle name="Note 8" xfId="17502" hidden="1" xr:uid="{00000000-0005-0000-0000-0000A1C10000}"/>
    <cellStyle name="Note 8" xfId="17581" hidden="1" xr:uid="{00000000-0005-0000-0000-0000A2C10000}"/>
    <cellStyle name="Note 8" xfId="17660" hidden="1" xr:uid="{00000000-0005-0000-0000-0000A3C10000}"/>
    <cellStyle name="Note 8" xfId="17313" hidden="1" xr:uid="{00000000-0005-0000-0000-0000A4C10000}"/>
    <cellStyle name="Note 8" xfId="17220" hidden="1" xr:uid="{00000000-0005-0000-0000-0000A5C10000}"/>
    <cellStyle name="Note 8" xfId="17274" hidden="1" xr:uid="{00000000-0005-0000-0000-0000A6C10000}"/>
    <cellStyle name="Note 8" xfId="17975" hidden="1" xr:uid="{00000000-0005-0000-0000-0000A7C10000}"/>
    <cellStyle name="Note 8" xfId="18176" hidden="1" xr:uid="{00000000-0005-0000-0000-0000A8C10000}"/>
    <cellStyle name="Note 8" xfId="18254" hidden="1" xr:uid="{00000000-0005-0000-0000-0000A9C10000}"/>
    <cellStyle name="Note 8" xfId="17268" hidden="1" xr:uid="{00000000-0005-0000-0000-0000AAC10000}"/>
    <cellStyle name="Note 8" xfId="17800" hidden="1" xr:uid="{00000000-0005-0000-0000-0000ABC10000}"/>
    <cellStyle name="Note 8" xfId="17960" hidden="1" xr:uid="{00000000-0005-0000-0000-0000ACC10000}"/>
    <cellStyle name="Note 8" xfId="18523" hidden="1" xr:uid="{00000000-0005-0000-0000-0000ADC10000}"/>
    <cellStyle name="Note 8" xfId="18708" hidden="1" xr:uid="{00000000-0005-0000-0000-0000AEC10000}"/>
    <cellStyle name="Note 8" xfId="18786" hidden="1" xr:uid="{00000000-0005-0000-0000-0000AFC10000}"/>
    <cellStyle name="Note 8" xfId="18865" hidden="1" xr:uid="{00000000-0005-0000-0000-0000B0C10000}"/>
    <cellStyle name="Note 8" xfId="19045" hidden="1" xr:uid="{00000000-0005-0000-0000-0000B1C10000}"/>
    <cellStyle name="Note 8" xfId="19123" hidden="1" xr:uid="{00000000-0005-0000-0000-0000B2C10000}"/>
    <cellStyle name="Note 8" xfId="19202" hidden="1" xr:uid="{00000000-0005-0000-0000-0000B3C10000}"/>
    <cellStyle name="Note 8" xfId="19382" hidden="1" xr:uid="{00000000-0005-0000-0000-0000B4C10000}"/>
    <cellStyle name="Note 8" xfId="13876" hidden="1" xr:uid="{00000000-0005-0000-0000-0000B5C10000}"/>
    <cellStyle name="Note 8" xfId="13790" hidden="1" xr:uid="{00000000-0005-0000-0000-0000B6C10000}"/>
    <cellStyle name="Note 8" xfId="13711" hidden="1" xr:uid="{00000000-0005-0000-0000-0000B7C10000}"/>
    <cellStyle name="Note 8" xfId="13628" hidden="1" xr:uid="{00000000-0005-0000-0000-0000B8C10000}"/>
    <cellStyle name="Note 8" xfId="6489" hidden="1" xr:uid="{00000000-0005-0000-0000-0000B9C10000}"/>
    <cellStyle name="Note 8" xfId="6355" hidden="1" xr:uid="{00000000-0005-0000-0000-0000BAC10000}"/>
    <cellStyle name="Note 8" xfId="6107" hidden="1" xr:uid="{00000000-0005-0000-0000-0000BBC10000}"/>
    <cellStyle name="Note 8" xfId="6934" hidden="1" xr:uid="{00000000-0005-0000-0000-0000BCC10000}"/>
    <cellStyle name="Note 8" xfId="7173" hidden="1" xr:uid="{00000000-0005-0000-0000-0000BDC10000}"/>
    <cellStyle name="Note 8" xfId="7045" hidden="1" xr:uid="{00000000-0005-0000-0000-0000BEC10000}"/>
    <cellStyle name="Note 8" xfId="4663" hidden="1" xr:uid="{00000000-0005-0000-0000-0000BFC10000}"/>
    <cellStyle name="Note 8" xfId="4243" hidden="1" xr:uid="{00000000-0005-0000-0000-0000C0C10000}"/>
    <cellStyle name="Note 8" xfId="4056" hidden="1" xr:uid="{00000000-0005-0000-0000-0000C1C10000}"/>
    <cellStyle name="Note 8" xfId="7058" hidden="1" xr:uid="{00000000-0005-0000-0000-0000C2C10000}"/>
    <cellStyle name="Note 8" xfId="5597" hidden="1" xr:uid="{00000000-0005-0000-0000-0000C3C10000}"/>
    <cellStyle name="Note 8" xfId="4887" hidden="1" xr:uid="{00000000-0005-0000-0000-0000C4C10000}"/>
    <cellStyle name="Note 8" xfId="2944" hidden="1" xr:uid="{00000000-0005-0000-0000-0000C5C10000}"/>
    <cellStyle name="Note 8" xfId="2451" hidden="1" xr:uid="{00000000-0005-0000-0000-0000C6C10000}"/>
    <cellStyle name="Note 8" xfId="2337" hidden="1" xr:uid="{00000000-0005-0000-0000-0000C7C10000}"/>
    <cellStyle name="Note 8" xfId="1808" hidden="1" xr:uid="{00000000-0005-0000-0000-0000C8C10000}"/>
    <cellStyle name="Note 8" xfId="1205" hidden="1" xr:uid="{00000000-0005-0000-0000-0000C9C10000}"/>
    <cellStyle name="Note 8" xfId="1056" hidden="1" xr:uid="{00000000-0005-0000-0000-0000CAC10000}"/>
    <cellStyle name="Note 8" xfId="726" hidden="1" xr:uid="{00000000-0005-0000-0000-0000CBC10000}"/>
    <cellStyle name="Note 8" xfId="19520" hidden="1" xr:uid="{00000000-0005-0000-0000-0000CCC10000}"/>
    <cellStyle name="Note 8" xfId="19608" hidden="1" xr:uid="{00000000-0005-0000-0000-0000CDC10000}"/>
    <cellStyle name="Note 8" xfId="19694" hidden="1" xr:uid="{00000000-0005-0000-0000-0000CEC10000}"/>
    <cellStyle name="Note 8" xfId="19772" hidden="1" xr:uid="{00000000-0005-0000-0000-0000CFC10000}"/>
    <cellStyle name="Note 8" xfId="19850" hidden="1" xr:uid="{00000000-0005-0000-0000-0000D0C10000}"/>
    <cellStyle name="Note 8" xfId="20432" hidden="1" xr:uid="{00000000-0005-0000-0000-0000D1C10000}"/>
    <cellStyle name="Note 8" xfId="20511" hidden="1" xr:uid="{00000000-0005-0000-0000-0000D2C10000}"/>
    <cellStyle name="Note 8" xfId="20590" hidden="1" xr:uid="{00000000-0005-0000-0000-0000D3C10000}"/>
    <cellStyle name="Note 8" xfId="20243" hidden="1" xr:uid="{00000000-0005-0000-0000-0000D4C10000}"/>
    <cellStyle name="Note 8" xfId="20150" hidden="1" xr:uid="{00000000-0005-0000-0000-0000D5C10000}"/>
    <cellStyle name="Note 8" xfId="20204" hidden="1" xr:uid="{00000000-0005-0000-0000-0000D6C10000}"/>
    <cellStyle name="Note 8" xfId="20905" hidden="1" xr:uid="{00000000-0005-0000-0000-0000D7C10000}"/>
    <cellStyle name="Note 8" xfId="21106" hidden="1" xr:uid="{00000000-0005-0000-0000-0000D8C10000}"/>
    <cellStyle name="Note 8" xfId="21184" hidden="1" xr:uid="{00000000-0005-0000-0000-0000D9C10000}"/>
    <cellStyle name="Note 8" xfId="20198" hidden="1" xr:uid="{00000000-0005-0000-0000-0000DAC10000}"/>
    <cellStyle name="Note 8" xfId="20730" hidden="1" xr:uid="{00000000-0005-0000-0000-0000DBC10000}"/>
    <cellStyle name="Note 8" xfId="20890" hidden="1" xr:uid="{00000000-0005-0000-0000-0000DCC10000}"/>
    <cellStyle name="Note 8" xfId="21453" hidden="1" xr:uid="{00000000-0005-0000-0000-0000DDC10000}"/>
    <cellStyle name="Note 8" xfId="21638" hidden="1" xr:uid="{00000000-0005-0000-0000-0000DEC10000}"/>
    <cellStyle name="Note 8" xfId="21716" hidden="1" xr:uid="{00000000-0005-0000-0000-0000DFC10000}"/>
    <cellStyle name="Note 8" xfId="21795" hidden="1" xr:uid="{00000000-0005-0000-0000-0000E0C10000}"/>
    <cellStyle name="Note 8" xfId="21975" hidden="1" xr:uid="{00000000-0005-0000-0000-0000E1C10000}"/>
    <cellStyle name="Note 8" xfId="22053" hidden="1" xr:uid="{00000000-0005-0000-0000-0000E2C10000}"/>
    <cellStyle name="Note 8" xfId="22132" hidden="1" xr:uid="{00000000-0005-0000-0000-0000E3C10000}"/>
    <cellStyle name="Note 8" xfId="22312" hidden="1" xr:uid="{00000000-0005-0000-0000-0000E4C10000}"/>
    <cellStyle name="Note 8" xfId="22400" hidden="1" xr:uid="{00000000-0005-0000-0000-0000E5C10000}"/>
    <cellStyle name="Note 8" xfId="22486" hidden="1" xr:uid="{00000000-0005-0000-0000-0000E6C10000}"/>
    <cellStyle name="Note 8" xfId="22564" hidden="1" xr:uid="{00000000-0005-0000-0000-0000E7C10000}"/>
    <cellStyle name="Note 8" xfId="22642" hidden="1" xr:uid="{00000000-0005-0000-0000-0000E8C10000}"/>
    <cellStyle name="Note 8" xfId="23224" hidden="1" xr:uid="{00000000-0005-0000-0000-0000E9C10000}"/>
    <cellStyle name="Note 8" xfId="23303" hidden="1" xr:uid="{00000000-0005-0000-0000-0000EAC10000}"/>
    <cellStyle name="Note 8" xfId="23382" hidden="1" xr:uid="{00000000-0005-0000-0000-0000EBC10000}"/>
    <cellStyle name="Note 8" xfId="23035" hidden="1" xr:uid="{00000000-0005-0000-0000-0000ECC10000}"/>
    <cellStyle name="Note 8" xfId="22942" hidden="1" xr:uid="{00000000-0005-0000-0000-0000EDC10000}"/>
    <cellStyle name="Note 8" xfId="22996" hidden="1" xr:uid="{00000000-0005-0000-0000-0000EEC10000}"/>
    <cellStyle name="Note 8" xfId="23697" hidden="1" xr:uid="{00000000-0005-0000-0000-0000EFC10000}"/>
    <cellStyle name="Note 8" xfId="23898" hidden="1" xr:uid="{00000000-0005-0000-0000-0000F0C10000}"/>
    <cellStyle name="Note 8" xfId="23976" hidden="1" xr:uid="{00000000-0005-0000-0000-0000F1C10000}"/>
    <cellStyle name="Note 8" xfId="22990" hidden="1" xr:uid="{00000000-0005-0000-0000-0000F2C10000}"/>
    <cellStyle name="Note 8" xfId="23522" hidden="1" xr:uid="{00000000-0005-0000-0000-0000F3C10000}"/>
    <cellStyle name="Note 8" xfId="23682" hidden="1" xr:uid="{00000000-0005-0000-0000-0000F4C10000}"/>
    <cellStyle name="Note 8" xfId="24245" hidden="1" xr:uid="{00000000-0005-0000-0000-0000F5C10000}"/>
    <cellStyle name="Note 8" xfId="24430" hidden="1" xr:uid="{00000000-0005-0000-0000-0000F6C10000}"/>
    <cellStyle name="Note 8" xfId="24508" hidden="1" xr:uid="{00000000-0005-0000-0000-0000F7C10000}"/>
    <cellStyle name="Note 8" xfId="24587" hidden="1" xr:uid="{00000000-0005-0000-0000-0000F8C10000}"/>
    <cellStyle name="Note 8" xfId="24767" hidden="1" xr:uid="{00000000-0005-0000-0000-0000F9C10000}"/>
    <cellStyle name="Note 8" xfId="24845" hidden="1" xr:uid="{00000000-0005-0000-0000-0000FAC10000}"/>
    <cellStyle name="Note 8" xfId="24924" hidden="1" xr:uid="{00000000-0005-0000-0000-0000FBC10000}"/>
    <cellStyle name="Note 8" xfId="25104" hidden="1" xr:uid="{00000000-0005-0000-0000-0000FCC10000}"/>
    <cellStyle name="Note 8" xfId="25203" hidden="1" xr:uid="{00000000-0005-0000-0000-0000FDC10000}"/>
    <cellStyle name="Note 8" xfId="25291" hidden="1" xr:uid="{00000000-0005-0000-0000-0000FEC10000}"/>
    <cellStyle name="Note 8" xfId="25371" hidden="1" xr:uid="{00000000-0005-0000-0000-0000FFC10000}"/>
    <cellStyle name="Note 8" xfId="25550" hidden="1" xr:uid="{00000000-0005-0000-0000-000000C20000}"/>
    <cellStyle name="Note 8" xfId="26969" hidden="1" xr:uid="{00000000-0005-0000-0000-000001C20000}"/>
    <cellStyle name="Note 8" xfId="27101" hidden="1" xr:uid="{00000000-0005-0000-0000-000002C20000}"/>
    <cellStyle name="Note 8" xfId="27252" hidden="1" xr:uid="{00000000-0005-0000-0000-000003C20000}"/>
    <cellStyle name="Note 8" xfId="26617" hidden="1" xr:uid="{00000000-0005-0000-0000-000004C20000}"/>
    <cellStyle name="Note 8" xfId="26416" hidden="1" xr:uid="{00000000-0005-0000-0000-000005C20000}"/>
    <cellStyle name="Note 8" xfId="26478" hidden="1" xr:uid="{00000000-0005-0000-0000-000006C20000}"/>
    <cellStyle name="Note 8" xfId="28166" hidden="1" xr:uid="{00000000-0005-0000-0000-000007C20000}"/>
    <cellStyle name="Note 8" xfId="28665" hidden="1" xr:uid="{00000000-0005-0000-0000-000008C20000}"/>
    <cellStyle name="Note 8" xfId="28801" hidden="1" xr:uid="{00000000-0005-0000-0000-000009C20000}"/>
    <cellStyle name="Note 8" xfId="26471" hidden="1" xr:uid="{00000000-0005-0000-0000-00000AC20000}"/>
    <cellStyle name="Note 8" xfId="27675" hidden="1" xr:uid="{00000000-0005-0000-0000-00000BC20000}"/>
    <cellStyle name="Note 8" xfId="28115" hidden="1" xr:uid="{00000000-0005-0000-0000-00000CC20000}"/>
    <cellStyle name="Note 8" xfId="29765" hidden="1" xr:uid="{00000000-0005-0000-0000-00000DC20000}"/>
    <cellStyle name="Note 8" xfId="30149" hidden="1" xr:uid="{00000000-0005-0000-0000-00000EC20000}"/>
    <cellStyle name="Note 8" xfId="30279" hidden="1" xr:uid="{00000000-0005-0000-0000-00000FC20000}"/>
    <cellStyle name="Note 8" xfId="30539" hidden="1" xr:uid="{00000000-0005-0000-0000-000010C20000}"/>
    <cellStyle name="Note 8" xfId="31171" hidden="1" xr:uid="{00000000-0005-0000-0000-000011C20000}"/>
    <cellStyle name="Note 8" xfId="31322" hidden="1" xr:uid="{00000000-0005-0000-0000-000012C20000}"/>
    <cellStyle name="Note 8" xfId="31619" hidden="1" xr:uid="{00000000-0005-0000-0000-000013C20000}"/>
    <cellStyle name="Note 8" xfId="32165" hidden="1" xr:uid="{00000000-0005-0000-0000-000014C20000}"/>
    <cellStyle name="Note 8" xfId="32859" hidden="1" xr:uid="{00000000-0005-0000-0000-000015C20000}"/>
    <cellStyle name="Note 8" xfId="32945" hidden="1" xr:uid="{00000000-0005-0000-0000-000016C20000}"/>
    <cellStyle name="Note 8" xfId="33023" hidden="1" xr:uid="{00000000-0005-0000-0000-000017C20000}"/>
    <cellStyle name="Note 8" xfId="33101" hidden="1" xr:uid="{00000000-0005-0000-0000-000018C20000}"/>
    <cellStyle name="Note 8" xfId="33683" hidden="1" xr:uid="{00000000-0005-0000-0000-000019C20000}"/>
    <cellStyle name="Note 8" xfId="33762" hidden="1" xr:uid="{00000000-0005-0000-0000-00001AC20000}"/>
    <cellStyle name="Note 8" xfId="33841" hidden="1" xr:uid="{00000000-0005-0000-0000-00001BC20000}"/>
    <cellStyle name="Note 8" xfId="33494" hidden="1" xr:uid="{00000000-0005-0000-0000-00001CC20000}"/>
    <cellStyle name="Note 8" xfId="33401" hidden="1" xr:uid="{00000000-0005-0000-0000-00001DC20000}"/>
    <cellStyle name="Note 8" xfId="33455" hidden="1" xr:uid="{00000000-0005-0000-0000-00001EC20000}"/>
    <cellStyle name="Note 8" xfId="34156" hidden="1" xr:uid="{00000000-0005-0000-0000-00001FC20000}"/>
    <cellStyle name="Note 8" xfId="34357" hidden="1" xr:uid="{00000000-0005-0000-0000-000020C20000}"/>
    <cellStyle name="Note 8" xfId="34435" hidden="1" xr:uid="{00000000-0005-0000-0000-000021C20000}"/>
    <cellStyle name="Note 8" xfId="33449" hidden="1" xr:uid="{00000000-0005-0000-0000-000022C20000}"/>
    <cellStyle name="Note 8" xfId="33981" hidden="1" xr:uid="{00000000-0005-0000-0000-000023C20000}"/>
    <cellStyle name="Note 8" xfId="34141" hidden="1" xr:uid="{00000000-0005-0000-0000-000024C20000}"/>
    <cellStyle name="Note 8" xfId="34704" hidden="1" xr:uid="{00000000-0005-0000-0000-000025C20000}"/>
    <cellStyle name="Note 8" xfId="34889" hidden="1" xr:uid="{00000000-0005-0000-0000-000026C20000}"/>
    <cellStyle name="Note 8" xfId="34967" hidden="1" xr:uid="{00000000-0005-0000-0000-000027C20000}"/>
    <cellStyle name="Note 8" xfId="35046" hidden="1" xr:uid="{00000000-0005-0000-0000-000028C20000}"/>
    <cellStyle name="Note 8" xfId="35226" hidden="1" xr:uid="{00000000-0005-0000-0000-000029C20000}"/>
    <cellStyle name="Note 8" xfId="35304" hidden="1" xr:uid="{00000000-0005-0000-0000-00002AC20000}"/>
    <cellStyle name="Note 8" xfId="35383" hidden="1" xr:uid="{00000000-0005-0000-0000-00002BC20000}"/>
    <cellStyle name="Note 8" xfId="35563" hidden="1" xr:uid="{00000000-0005-0000-0000-00002CC20000}"/>
    <cellStyle name="Note 8" xfId="35651" hidden="1" xr:uid="{00000000-0005-0000-0000-00002DC20000}"/>
    <cellStyle name="Note 8" xfId="35737" hidden="1" xr:uid="{00000000-0005-0000-0000-00002EC20000}"/>
    <cellStyle name="Note 8" xfId="35815" hidden="1" xr:uid="{00000000-0005-0000-0000-00002FC20000}"/>
    <cellStyle name="Note 8" xfId="35893" hidden="1" xr:uid="{00000000-0005-0000-0000-000030C20000}"/>
    <cellStyle name="Note 8" xfId="36475" hidden="1" xr:uid="{00000000-0005-0000-0000-000031C20000}"/>
    <cellStyle name="Note 8" xfId="36554" hidden="1" xr:uid="{00000000-0005-0000-0000-000032C20000}"/>
    <cellStyle name="Note 8" xfId="36633" hidden="1" xr:uid="{00000000-0005-0000-0000-000033C20000}"/>
    <cellStyle name="Note 8" xfId="36286" hidden="1" xr:uid="{00000000-0005-0000-0000-000034C20000}"/>
    <cellStyle name="Note 8" xfId="36193" hidden="1" xr:uid="{00000000-0005-0000-0000-000035C20000}"/>
    <cellStyle name="Note 8" xfId="36247" hidden="1" xr:uid="{00000000-0005-0000-0000-000036C20000}"/>
    <cellStyle name="Note 8" xfId="36948" hidden="1" xr:uid="{00000000-0005-0000-0000-000037C20000}"/>
    <cellStyle name="Note 8" xfId="37149" hidden="1" xr:uid="{00000000-0005-0000-0000-000038C20000}"/>
    <cellStyle name="Note 8" xfId="37227" hidden="1" xr:uid="{00000000-0005-0000-0000-000039C20000}"/>
    <cellStyle name="Note 8" xfId="36241" hidden="1" xr:uid="{00000000-0005-0000-0000-00003AC20000}"/>
    <cellStyle name="Note 8" xfId="36773" hidden="1" xr:uid="{00000000-0005-0000-0000-00003BC20000}"/>
    <cellStyle name="Note 8" xfId="36933" hidden="1" xr:uid="{00000000-0005-0000-0000-00003CC20000}"/>
    <cellStyle name="Note 8" xfId="37496" hidden="1" xr:uid="{00000000-0005-0000-0000-00003DC20000}"/>
    <cellStyle name="Note 8" xfId="37681" hidden="1" xr:uid="{00000000-0005-0000-0000-00003EC20000}"/>
    <cellStyle name="Note 8" xfId="37759" hidden="1" xr:uid="{00000000-0005-0000-0000-00003FC20000}"/>
    <cellStyle name="Note 8" xfId="37838" hidden="1" xr:uid="{00000000-0005-0000-0000-000040C20000}"/>
    <cellStyle name="Note 8" xfId="38018" hidden="1" xr:uid="{00000000-0005-0000-0000-000041C20000}"/>
    <cellStyle name="Note 8" xfId="38096" hidden="1" xr:uid="{00000000-0005-0000-0000-000042C20000}"/>
    <cellStyle name="Note 8" xfId="38175" hidden="1" xr:uid="{00000000-0005-0000-0000-000043C20000}"/>
    <cellStyle name="Note 8" xfId="38355" hidden="1" xr:uid="{00000000-0005-0000-0000-000044C20000}"/>
    <cellStyle name="Note 8" xfId="32744" hidden="1" xr:uid="{00000000-0005-0000-0000-000045C20000}"/>
    <cellStyle name="Note 8" xfId="32658" hidden="1" xr:uid="{00000000-0005-0000-0000-000046C20000}"/>
    <cellStyle name="Note 8" xfId="32579" hidden="1" xr:uid="{00000000-0005-0000-0000-000047C20000}"/>
    <cellStyle name="Note 8" xfId="32496" hidden="1" xr:uid="{00000000-0005-0000-0000-000048C20000}"/>
    <cellStyle name="Note 8" xfId="30738" hidden="1" xr:uid="{00000000-0005-0000-0000-000049C20000}"/>
    <cellStyle name="Note 8" xfId="30641" hidden="1" xr:uid="{00000000-0005-0000-0000-00004AC20000}"/>
    <cellStyle name="Note 8" xfId="30553" hidden="1" xr:uid="{00000000-0005-0000-0000-00004BC20000}"/>
    <cellStyle name="Note 8" xfId="31380" hidden="1" xr:uid="{00000000-0005-0000-0000-00004CC20000}"/>
    <cellStyle name="Note 8" xfId="31666" hidden="1" xr:uid="{00000000-0005-0000-0000-00004DC20000}"/>
    <cellStyle name="Note 8" xfId="31526" hidden="1" xr:uid="{00000000-0005-0000-0000-00004EC20000}"/>
    <cellStyle name="Note 8" xfId="29572" hidden="1" xr:uid="{00000000-0005-0000-0000-00004FC20000}"/>
    <cellStyle name="Note 8" xfId="28950" hidden="1" xr:uid="{00000000-0005-0000-0000-000050C20000}"/>
    <cellStyle name="Note 8" xfId="28761" hidden="1" xr:uid="{00000000-0005-0000-0000-000051C20000}"/>
    <cellStyle name="Note 8" xfId="31545" hidden="1" xr:uid="{00000000-0005-0000-0000-000052C20000}"/>
    <cellStyle name="Note 8" xfId="30089" hidden="1" xr:uid="{00000000-0005-0000-0000-000053C20000}"/>
    <cellStyle name="Note 8" xfId="29593" hidden="1" xr:uid="{00000000-0005-0000-0000-000054C20000}"/>
    <cellStyle name="Note 8" xfId="28023" hidden="1" xr:uid="{00000000-0005-0000-0000-000055C20000}"/>
    <cellStyle name="Note 8" xfId="27267" hidden="1" xr:uid="{00000000-0005-0000-0000-000056C20000}"/>
    <cellStyle name="Note 8" xfId="27078" hidden="1" xr:uid="{00000000-0005-0000-0000-000057C20000}"/>
    <cellStyle name="Note 8" xfId="26841" hidden="1" xr:uid="{00000000-0005-0000-0000-000058C20000}"/>
    <cellStyle name="Note 8" xfId="26205" hidden="1" xr:uid="{00000000-0005-0000-0000-000059C20000}"/>
    <cellStyle name="Note 8" xfId="26079" hidden="1" xr:uid="{00000000-0005-0000-0000-00005AC20000}"/>
    <cellStyle name="Note 8" xfId="25847" hidden="1" xr:uid="{00000000-0005-0000-0000-00005BC20000}"/>
    <cellStyle name="Note 8" xfId="38501" hidden="1" xr:uid="{00000000-0005-0000-0000-00005CC20000}"/>
    <cellStyle name="Note 8" xfId="39014" hidden="1" xr:uid="{00000000-0005-0000-0000-00005DC20000}"/>
    <cellStyle name="Note 8" xfId="39100" hidden="1" xr:uid="{00000000-0005-0000-0000-00005EC20000}"/>
    <cellStyle name="Note 8" xfId="39178" hidden="1" xr:uid="{00000000-0005-0000-0000-00005FC20000}"/>
    <cellStyle name="Note 8" xfId="39256" hidden="1" xr:uid="{00000000-0005-0000-0000-000060C20000}"/>
    <cellStyle name="Note 8" xfId="39838" hidden="1" xr:uid="{00000000-0005-0000-0000-000061C20000}"/>
    <cellStyle name="Note 8" xfId="39917" hidden="1" xr:uid="{00000000-0005-0000-0000-000062C20000}"/>
    <cellStyle name="Note 8" xfId="39996" hidden="1" xr:uid="{00000000-0005-0000-0000-000063C20000}"/>
    <cellStyle name="Note 8" xfId="39649" hidden="1" xr:uid="{00000000-0005-0000-0000-000064C20000}"/>
    <cellStyle name="Note 8" xfId="39556" hidden="1" xr:uid="{00000000-0005-0000-0000-000065C20000}"/>
    <cellStyle name="Note 8" xfId="39610" hidden="1" xr:uid="{00000000-0005-0000-0000-000066C20000}"/>
    <cellStyle name="Note 8" xfId="40311" hidden="1" xr:uid="{00000000-0005-0000-0000-000067C20000}"/>
    <cellStyle name="Note 8" xfId="40512" hidden="1" xr:uid="{00000000-0005-0000-0000-000068C20000}"/>
    <cellStyle name="Note 8" xfId="40590" hidden="1" xr:uid="{00000000-0005-0000-0000-000069C20000}"/>
    <cellStyle name="Note 8" xfId="39604" hidden="1" xr:uid="{00000000-0005-0000-0000-00006AC20000}"/>
    <cellStyle name="Note 8" xfId="40136" hidden="1" xr:uid="{00000000-0005-0000-0000-00006BC20000}"/>
    <cellStyle name="Note 8" xfId="40296" hidden="1" xr:uid="{00000000-0005-0000-0000-00006CC20000}"/>
    <cellStyle name="Note 8" xfId="40859" hidden="1" xr:uid="{00000000-0005-0000-0000-00006DC20000}"/>
    <cellStyle name="Note 8" xfId="41044" hidden="1" xr:uid="{00000000-0005-0000-0000-00006EC20000}"/>
    <cellStyle name="Note 8" xfId="41122" hidden="1" xr:uid="{00000000-0005-0000-0000-00006FC20000}"/>
    <cellStyle name="Note 8" xfId="41201" hidden="1" xr:uid="{00000000-0005-0000-0000-000070C20000}"/>
    <cellStyle name="Note 8" xfId="41381" hidden="1" xr:uid="{00000000-0005-0000-0000-000071C20000}"/>
    <cellStyle name="Note 8" xfId="41459" hidden="1" xr:uid="{00000000-0005-0000-0000-000072C20000}"/>
    <cellStyle name="Note 8" xfId="41538" hidden="1" xr:uid="{00000000-0005-0000-0000-000073C20000}"/>
    <cellStyle name="Note 8" xfId="41718" hidden="1" xr:uid="{00000000-0005-0000-0000-000074C20000}"/>
    <cellStyle name="Note 8" xfId="41806" hidden="1" xr:uid="{00000000-0005-0000-0000-000075C20000}"/>
    <cellStyle name="Note 8" xfId="41892" hidden="1" xr:uid="{00000000-0005-0000-0000-000076C20000}"/>
    <cellStyle name="Note 8" xfId="41970" hidden="1" xr:uid="{00000000-0005-0000-0000-000077C20000}"/>
    <cellStyle name="Note 8" xfId="42048" hidden="1" xr:uid="{00000000-0005-0000-0000-000078C20000}"/>
    <cellStyle name="Note 8" xfId="42630" hidden="1" xr:uid="{00000000-0005-0000-0000-000079C20000}"/>
    <cellStyle name="Note 8" xfId="42709" hidden="1" xr:uid="{00000000-0005-0000-0000-00007AC20000}"/>
    <cellStyle name="Note 8" xfId="42788" hidden="1" xr:uid="{00000000-0005-0000-0000-00007BC20000}"/>
    <cellStyle name="Note 8" xfId="42441" hidden="1" xr:uid="{00000000-0005-0000-0000-00007CC20000}"/>
    <cellStyle name="Note 8" xfId="42348" hidden="1" xr:uid="{00000000-0005-0000-0000-00007DC20000}"/>
    <cellStyle name="Note 8" xfId="42402" hidden="1" xr:uid="{00000000-0005-0000-0000-00007EC20000}"/>
    <cellStyle name="Note 8" xfId="43103" hidden="1" xr:uid="{00000000-0005-0000-0000-00007FC20000}"/>
    <cellStyle name="Note 8" xfId="43304" hidden="1" xr:uid="{00000000-0005-0000-0000-000080C20000}"/>
    <cellStyle name="Note 8" xfId="43382" hidden="1" xr:uid="{00000000-0005-0000-0000-000081C20000}"/>
    <cellStyle name="Note 8" xfId="42396" hidden="1" xr:uid="{00000000-0005-0000-0000-000082C20000}"/>
    <cellStyle name="Note 8" xfId="42928" hidden="1" xr:uid="{00000000-0005-0000-0000-000083C20000}"/>
    <cellStyle name="Note 8" xfId="43088" hidden="1" xr:uid="{00000000-0005-0000-0000-000084C20000}"/>
    <cellStyle name="Note 8" xfId="43651" hidden="1" xr:uid="{00000000-0005-0000-0000-000085C20000}"/>
    <cellStyle name="Note 8" xfId="43836" hidden="1" xr:uid="{00000000-0005-0000-0000-000086C20000}"/>
    <cellStyle name="Note 8" xfId="43914" hidden="1" xr:uid="{00000000-0005-0000-0000-000087C20000}"/>
    <cellStyle name="Note 8" xfId="43993" hidden="1" xr:uid="{00000000-0005-0000-0000-000088C20000}"/>
    <cellStyle name="Note 8" xfId="44173" hidden="1" xr:uid="{00000000-0005-0000-0000-000089C20000}"/>
    <cellStyle name="Note 8" xfId="44251" hidden="1" xr:uid="{00000000-0005-0000-0000-00008AC20000}"/>
    <cellStyle name="Note 8" xfId="44330" hidden="1" xr:uid="{00000000-0005-0000-0000-00008BC20000}"/>
    <cellStyle name="Note 8" xfId="44510" hidden="1" xr:uid="{00000000-0005-0000-0000-00008CC20000}"/>
    <cellStyle name="Note 8" xfId="39004" hidden="1" xr:uid="{00000000-0005-0000-0000-00008DC20000}"/>
    <cellStyle name="Note 8" xfId="38918" hidden="1" xr:uid="{00000000-0005-0000-0000-00008EC20000}"/>
    <cellStyle name="Note 8" xfId="38839" hidden="1" xr:uid="{00000000-0005-0000-0000-00008FC20000}"/>
    <cellStyle name="Note 8" xfId="38756" hidden="1" xr:uid="{00000000-0005-0000-0000-000090C20000}"/>
    <cellStyle name="Note 8" xfId="31617" hidden="1" xr:uid="{00000000-0005-0000-0000-000091C20000}"/>
    <cellStyle name="Note 8" xfId="31483" hidden="1" xr:uid="{00000000-0005-0000-0000-000092C20000}"/>
    <cellStyle name="Note 8" xfId="31235" hidden="1" xr:uid="{00000000-0005-0000-0000-000093C20000}"/>
    <cellStyle name="Note 8" xfId="32062" hidden="1" xr:uid="{00000000-0005-0000-0000-000094C20000}"/>
    <cellStyle name="Note 8" xfId="32301" hidden="1" xr:uid="{00000000-0005-0000-0000-000095C20000}"/>
    <cellStyle name="Note 8" xfId="32173" hidden="1" xr:uid="{00000000-0005-0000-0000-000096C20000}"/>
    <cellStyle name="Note 8" xfId="29791" hidden="1" xr:uid="{00000000-0005-0000-0000-000097C20000}"/>
    <cellStyle name="Note 8" xfId="29371" hidden="1" xr:uid="{00000000-0005-0000-0000-000098C20000}"/>
    <cellStyle name="Note 8" xfId="29184" hidden="1" xr:uid="{00000000-0005-0000-0000-000099C20000}"/>
    <cellStyle name="Note 8" xfId="32186" hidden="1" xr:uid="{00000000-0005-0000-0000-00009AC20000}"/>
    <cellStyle name="Note 8" xfId="30725" hidden="1" xr:uid="{00000000-0005-0000-0000-00009BC20000}"/>
    <cellStyle name="Note 8" xfId="30015" hidden="1" xr:uid="{00000000-0005-0000-0000-00009CC20000}"/>
    <cellStyle name="Note 8" xfId="28072" hidden="1" xr:uid="{00000000-0005-0000-0000-00009DC20000}"/>
    <cellStyle name="Note 8" xfId="27579" hidden="1" xr:uid="{00000000-0005-0000-0000-00009EC20000}"/>
    <cellStyle name="Note 8" xfId="27465" hidden="1" xr:uid="{00000000-0005-0000-0000-00009FC20000}"/>
    <cellStyle name="Note 8" xfId="26936" hidden="1" xr:uid="{00000000-0005-0000-0000-0000A0C20000}"/>
    <cellStyle name="Note 8" xfId="26333" hidden="1" xr:uid="{00000000-0005-0000-0000-0000A1C20000}"/>
    <cellStyle name="Note 8" xfId="26184" hidden="1" xr:uid="{00000000-0005-0000-0000-0000A2C20000}"/>
    <cellStyle name="Note 8" xfId="25854" hidden="1" xr:uid="{00000000-0005-0000-0000-0000A3C20000}"/>
    <cellStyle name="Note 8" xfId="44648" hidden="1" xr:uid="{00000000-0005-0000-0000-0000A4C20000}"/>
    <cellStyle name="Note 8" xfId="44736" hidden="1" xr:uid="{00000000-0005-0000-0000-0000A5C20000}"/>
    <cellStyle name="Note 8" xfId="44822" hidden="1" xr:uid="{00000000-0005-0000-0000-0000A6C20000}"/>
    <cellStyle name="Note 8" xfId="44900" hidden="1" xr:uid="{00000000-0005-0000-0000-0000A7C20000}"/>
    <cellStyle name="Note 8" xfId="44978" hidden="1" xr:uid="{00000000-0005-0000-0000-0000A8C20000}"/>
    <cellStyle name="Note 8" xfId="45560" hidden="1" xr:uid="{00000000-0005-0000-0000-0000A9C20000}"/>
    <cellStyle name="Note 8" xfId="45639" hidden="1" xr:uid="{00000000-0005-0000-0000-0000AAC20000}"/>
    <cellStyle name="Note 8" xfId="45718" hidden="1" xr:uid="{00000000-0005-0000-0000-0000ABC20000}"/>
    <cellStyle name="Note 8" xfId="45371" hidden="1" xr:uid="{00000000-0005-0000-0000-0000ACC20000}"/>
    <cellStyle name="Note 8" xfId="45278" hidden="1" xr:uid="{00000000-0005-0000-0000-0000ADC20000}"/>
    <cellStyle name="Note 8" xfId="45332" hidden="1" xr:uid="{00000000-0005-0000-0000-0000AEC20000}"/>
    <cellStyle name="Note 8" xfId="46033" hidden="1" xr:uid="{00000000-0005-0000-0000-0000AFC20000}"/>
    <cellStyle name="Note 8" xfId="46234" hidden="1" xr:uid="{00000000-0005-0000-0000-0000B0C20000}"/>
    <cellStyle name="Note 8" xfId="46312" hidden="1" xr:uid="{00000000-0005-0000-0000-0000B1C20000}"/>
    <cellStyle name="Note 8" xfId="45326" hidden="1" xr:uid="{00000000-0005-0000-0000-0000B2C20000}"/>
    <cellStyle name="Note 8" xfId="45858" hidden="1" xr:uid="{00000000-0005-0000-0000-0000B3C20000}"/>
    <cellStyle name="Note 8" xfId="46018" hidden="1" xr:uid="{00000000-0005-0000-0000-0000B4C20000}"/>
    <cellStyle name="Note 8" xfId="46581" hidden="1" xr:uid="{00000000-0005-0000-0000-0000B5C20000}"/>
    <cellStyle name="Note 8" xfId="46766" hidden="1" xr:uid="{00000000-0005-0000-0000-0000B6C20000}"/>
    <cellStyle name="Note 8" xfId="46844" hidden="1" xr:uid="{00000000-0005-0000-0000-0000B7C20000}"/>
    <cellStyle name="Note 8" xfId="46923" hidden="1" xr:uid="{00000000-0005-0000-0000-0000B8C20000}"/>
    <cellStyle name="Note 8" xfId="47103" hidden="1" xr:uid="{00000000-0005-0000-0000-0000B9C20000}"/>
    <cellStyle name="Note 8" xfId="47181" hidden="1" xr:uid="{00000000-0005-0000-0000-0000BAC20000}"/>
    <cellStyle name="Note 8" xfId="47260" hidden="1" xr:uid="{00000000-0005-0000-0000-0000BBC20000}"/>
    <cellStyle name="Note 8" xfId="47440" hidden="1" xr:uid="{00000000-0005-0000-0000-0000BCC20000}"/>
    <cellStyle name="Note 8" xfId="47528" hidden="1" xr:uid="{00000000-0005-0000-0000-0000BDC20000}"/>
    <cellStyle name="Note 8" xfId="47614" hidden="1" xr:uid="{00000000-0005-0000-0000-0000BEC20000}"/>
    <cellStyle name="Note 8" xfId="47692" hidden="1" xr:uid="{00000000-0005-0000-0000-0000BFC20000}"/>
    <cellStyle name="Note 8" xfId="47770" hidden="1" xr:uid="{00000000-0005-0000-0000-0000C0C20000}"/>
    <cellStyle name="Note 8" xfId="48352" hidden="1" xr:uid="{00000000-0005-0000-0000-0000C1C20000}"/>
    <cellStyle name="Note 8" xfId="48431" hidden="1" xr:uid="{00000000-0005-0000-0000-0000C2C20000}"/>
    <cellStyle name="Note 8" xfId="48510" hidden="1" xr:uid="{00000000-0005-0000-0000-0000C3C20000}"/>
    <cellStyle name="Note 8" xfId="48163" hidden="1" xr:uid="{00000000-0005-0000-0000-0000C4C20000}"/>
    <cellStyle name="Note 8" xfId="48070" hidden="1" xr:uid="{00000000-0005-0000-0000-0000C5C20000}"/>
    <cellStyle name="Note 8" xfId="48124" hidden="1" xr:uid="{00000000-0005-0000-0000-0000C6C20000}"/>
    <cellStyle name="Note 8" xfId="48825" hidden="1" xr:uid="{00000000-0005-0000-0000-0000C7C20000}"/>
    <cellStyle name="Note 8" xfId="49026" hidden="1" xr:uid="{00000000-0005-0000-0000-0000C8C20000}"/>
    <cellStyle name="Note 8" xfId="49104" hidden="1" xr:uid="{00000000-0005-0000-0000-0000C9C20000}"/>
    <cellStyle name="Note 8" xfId="48118" hidden="1" xr:uid="{00000000-0005-0000-0000-0000CAC20000}"/>
    <cellStyle name="Note 8" xfId="48650" hidden="1" xr:uid="{00000000-0005-0000-0000-0000CBC20000}"/>
    <cellStyle name="Note 8" xfId="48810" hidden="1" xr:uid="{00000000-0005-0000-0000-0000CCC20000}"/>
    <cellStyle name="Note 8" xfId="49373" hidden="1" xr:uid="{00000000-0005-0000-0000-0000CDC20000}"/>
    <cellStyle name="Note 8" xfId="49558" hidden="1" xr:uid="{00000000-0005-0000-0000-0000CEC20000}"/>
    <cellStyle name="Note 8" xfId="49636" hidden="1" xr:uid="{00000000-0005-0000-0000-0000CFC20000}"/>
    <cellStyle name="Note 8" xfId="49715" hidden="1" xr:uid="{00000000-0005-0000-0000-0000D0C20000}"/>
    <cellStyle name="Note 8" xfId="49895" hidden="1" xr:uid="{00000000-0005-0000-0000-0000D1C20000}"/>
    <cellStyle name="Note 8" xfId="49973" hidden="1" xr:uid="{00000000-0005-0000-0000-0000D2C20000}"/>
    <cellStyle name="Note 8" xfId="50052" hidden="1" xr:uid="{00000000-0005-0000-0000-0000D3C20000}"/>
    <cellStyle name="Note 8" xfId="50232" hidden="1" xr:uid="{00000000-0005-0000-0000-0000D4C20000}"/>
    <cellStyle name="Note 9" xfId="92" hidden="1" xr:uid="{00000000-0005-0000-0000-0000D5C20000}"/>
    <cellStyle name="Note 9" xfId="91" hidden="1" xr:uid="{00000000-0005-0000-0000-0000D6C20000}"/>
    <cellStyle name="Note 9" xfId="173" hidden="1" xr:uid="{00000000-0005-0000-0000-0000D7C20000}"/>
    <cellStyle name="Note 9" xfId="389" hidden="1" xr:uid="{00000000-0005-0000-0000-0000D8C20000}"/>
    <cellStyle name="Note 9" xfId="1805" hidden="1" xr:uid="{00000000-0005-0000-0000-0000D9C20000}"/>
    <cellStyle name="Note 9" xfId="1879" hidden="1" xr:uid="{00000000-0005-0000-0000-0000DAC20000}"/>
    <cellStyle name="Note 9" xfId="2112" hidden="1" xr:uid="{00000000-0005-0000-0000-0000DBC20000}"/>
    <cellStyle name="Note 9" xfId="2394" hidden="1" xr:uid="{00000000-0005-0000-0000-0000DCC20000}"/>
    <cellStyle name="Note 9" xfId="2961" hidden="1" xr:uid="{00000000-0005-0000-0000-0000DDC20000}"/>
    <cellStyle name="Note 9" xfId="1673" hidden="1" xr:uid="{00000000-0005-0000-0000-0000DEC20000}"/>
    <cellStyle name="Note 9" xfId="2985" hidden="1" xr:uid="{00000000-0005-0000-0000-0000DFC20000}"/>
    <cellStyle name="Note 9" xfId="1684" hidden="1" xr:uid="{00000000-0005-0000-0000-0000E0C20000}"/>
    <cellStyle name="Note 9" xfId="3657" hidden="1" xr:uid="{00000000-0005-0000-0000-0000E1C20000}"/>
    <cellStyle name="Note 9" xfId="3906" hidden="1" xr:uid="{00000000-0005-0000-0000-0000E2C20000}"/>
    <cellStyle name="Note 9" xfId="4604" hidden="1" xr:uid="{00000000-0005-0000-0000-0000E3C20000}"/>
    <cellStyle name="Note 9" xfId="1738" hidden="1" xr:uid="{00000000-0005-0000-0000-0000E4C20000}"/>
    <cellStyle name="Note 9" xfId="4622" hidden="1" xr:uid="{00000000-0005-0000-0000-0000E5C20000}"/>
    <cellStyle name="Note 9" xfId="2429" hidden="1" xr:uid="{00000000-0005-0000-0000-0000E6C20000}"/>
    <cellStyle name="Note 9" xfId="5114" hidden="1" xr:uid="{00000000-0005-0000-0000-0000E7C20000}"/>
    <cellStyle name="Note 9" xfId="1647" hidden="1" xr:uid="{00000000-0005-0000-0000-0000E8C20000}"/>
    <cellStyle name="Note 9" xfId="2765" hidden="1" xr:uid="{00000000-0005-0000-0000-0000E9C20000}"/>
    <cellStyle name="Note 9" xfId="6170" hidden="1" xr:uid="{00000000-0005-0000-0000-0000EAC20000}"/>
    <cellStyle name="Note 9" xfId="4776" hidden="1" xr:uid="{00000000-0005-0000-0000-0000EBC20000}"/>
    <cellStyle name="Note 9" xfId="3871" hidden="1" xr:uid="{00000000-0005-0000-0000-0000ECC20000}"/>
    <cellStyle name="Note 9" xfId="7748" hidden="1" xr:uid="{00000000-0005-0000-0000-0000EDC20000}"/>
    <cellStyle name="Note 9" xfId="7747" hidden="1" xr:uid="{00000000-0005-0000-0000-0000EEC20000}"/>
    <cellStyle name="Note 9" xfId="7825" hidden="1" xr:uid="{00000000-0005-0000-0000-0000EFC20000}"/>
    <cellStyle name="Note 9" xfId="7966" hidden="1" xr:uid="{00000000-0005-0000-0000-0000F0C20000}"/>
    <cellStyle name="Note 9" xfId="8550" hidden="1" xr:uid="{00000000-0005-0000-0000-0000F1C20000}"/>
    <cellStyle name="Note 9" xfId="8564" hidden="1" xr:uid="{00000000-0005-0000-0000-0000F2C20000}"/>
    <cellStyle name="Note 9" xfId="8705" hidden="1" xr:uid="{00000000-0005-0000-0000-0000F3C20000}"/>
    <cellStyle name="Note 9" xfId="8810" hidden="1" xr:uid="{00000000-0005-0000-0000-0000F4C20000}"/>
    <cellStyle name="Note 9" xfId="8993" hidden="1" xr:uid="{00000000-0005-0000-0000-0000F5C20000}"/>
    <cellStyle name="Note 9" xfId="8442" hidden="1" xr:uid="{00000000-0005-0000-0000-0000F6C20000}"/>
    <cellStyle name="Note 9" xfId="9012" hidden="1" xr:uid="{00000000-0005-0000-0000-0000F7C20000}"/>
    <cellStyle name="Note 9" xfId="8451" hidden="1" xr:uid="{00000000-0005-0000-0000-0000F8C20000}"/>
    <cellStyle name="Note 9" xfId="9300" hidden="1" xr:uid="{00000000-0005-0000-0000-0000F9C20000}"/>
    <cellStyle name="Note 9" xfId="9398" hidden="1" xr:uid="{00000000-0005-0000-0000-0000FAC20000}"/>
    <cellStyle name="Note 9" xfId="9553" hidden="1" xr:uid="{00000000-0005-0000-0000-0000FBC20000}"/>
    <cellStyle name="Note 9" xfId="8494" hidden="1" xr:uid="{00000000-0005-0000-0000-0000FCC20000}"/>
    <cellStyle name="Note 9" xfId="9570" hidden="1" xr:uid="{00000000-0005-0000-0000-0000FDC20000}"/>
    <cellStyle name="Note 9" xfId="8817" hidden="1" xr:uid="{00000000-0005-0000-0000-0000FEC20000}"/>
    <cellStyle name="Note 9" xfId="9832" hidden="1" xr:uid="{00000000-0005-0000-0000-0000FFC20000}"/>
    <cellStyle name="Note 9" xfId="8419" hidden="1" xr:uid="{00000000-0005-0000-0000-000000C30000}"/>
    <cellStyle name="Note 9" xfId="8876" hidden="1" xr:uid="{00000000-0005-0000-0000-000001C30000}"/>
    <cellStyle name="Note 9" xfId="10169" hidden="1" xr:uid="{00000000-0005-0000-0000-000002C30000}"/>
    <cellStyle name="Note 9" xfId="9592" hidden="1" xr:uid="{00000000-0005-0000-0000-000003C30000}"/>
    <cellStyle name="Note 9" xfId="9389" hidden="1" xr:uid="{00000000-0005-0000-0000-000004C30000}"/>
    <cellStyle name="Note 9" xfId="10540" hidden="1" xr:uid="{00000000-0005-0000-0000-000005C30000}"/>
    <cellStyle name="Note 9" xfId="10539" hidden="1" xr:uid="{00000000-0005-0000-0000-000006C30000}"/>
    <cellStyle name="Note 9" xfId="10617" hidden="1" xr:uid="{00000000-0005-0000-0000-000007C30000}"/>
    <cellStyle name="Note 9" xfId="10758" hidden="1" xr:uid="{00000000-0005-0000-0000-000008C30000}"/>
    <cellStyle name="Note 9" xfId="11342" hidden="1" xr:uid="{00000000-0005-0000-0000-000009C30000}"/>
    <cellStyle name="Note 9" xfId="11356" hidden="1" xr:uid="{00000000-0005-0000-0000-00000AC30000}"/>
    <cellStyle name="Note 9" xfId="11497" hidden="1" xr:uid="{00000000-0005-0000-0000-00000BC30000}"/>
    <cellStyle name="Note 9" xfId="11602" hidden="1" xr:uid="{00000000-0005-0000-0000-00000CC30000}"/>
    <cellStyle name="Note 9" xfId="11785" hidden="1" xr:uid="{00000000-0005-0000-0000-00000DC30000}"/>
    <cellStyle name="Note 9" xfId="11234" hidden="1" xr:uid="{00000000-0005-0000-0000-00000EC30000}"/>
    <cellStyle name="Note 9" xfId="11804" hidden="1" xr:uid="{00000000-0005-0000-0000-00000FC30000}"/>
    <cellStyle name="Note 9" xfId="11243" hidden="1" xr:uid="{00000000-0005-0000-0000-000010C30000}"/>
    <cellStyle name="Note 9" xfId="12092" hidden="1" xr:uid="{00000000-0005-0000-0000-000011C30000}"/>
    <cellStyle name="Note 9" xfId="12190" hidden="1" xr:uid="{00000000-0005-0000-0000-000012C30000}"/>
    <cellStyle name="Note 9" xfId="12345" hidden="1" xr:uid="{00000000-0005-0000-0000-000013C30000}"/>
    <cellStyle name="Note 9" xfId="11286" hidden="1" xr:uid="{00000000-0005-0000-0000-000014C30000}"/>
    <cellStyle name="Note 9" xfId="12362" hidden="1" xr:uid="{00000000-0005-0000-0000-000015C30000}"/>
    <cellStyle name="Note 9" xfId="11609" hidden="1" xr:uid="{00000000-0005-0000-0000-000016C30000}"/>
    <cellStyle name="Note 9" xfId="12624" hidden="1" xr:uid="{00000000-0005-0000-0000-000017C30000}"/>
    <cellStyle name="Note 9" xfId="11211" hidden="1" xr:uid="{00000000-0005-0000-0000-000018C30000}"/>
    <cellStyle name="Note 9" xfId="11668" hidden="1" xr:uid="{00000000-0005-0000-0000-000019C30000}"/>
    <cellStyle name="Note 9" xfId="12961" hidden="1" xr:uid="{00000000-0005-0000-0000-00001AC30000}"/>
    <cellStyle name="Note 9" xfId="12384" hidden="1" xr:uid="{00000000-0005-0000-0000-00001BC30000}"/>
    <cellStyle name="Note 9" xfId="12181" hidden="1" xr:uid="{00000000-0005-0000-0000-00001CC30000}"/>
    <cellStyle name="Note 9" xfId="7599" hidden="1" xr:uid="{00000000-0005-0000-0000-00001DC30000}"/>
    <cellStyle name="Note 9" xfId="7600" hidden="1" xr:uid="{00000000-0005-0000-0000-00001EC30000}"/>
    <cellStyle name="Note 9" xfId="7522" hidden="1" xr:uid="{00000000-0005-0000-0000-00001FC30000}"/>
    <cellStyle name="Note 9" xfId="7376" hidden="1" xr:uid="{00000000-0005-0000-0000-000020C30000}"/>
    <cellStyle name="Note 9" xfId="5730" hidden="1" xr:uid="{00000000-0005-0000-0000-000021C30000}"/>
    <cellStyle name="Note 9" xfId="5594" hidden="1" xr:uid="{00000000-0005-0000-0000-000022C30000}"/>
    <cellStyle name="Note 9" xfId="5433" hidden="1" xr:uid="{00000000-0005-0000-0000-000023C30000}"/>
    <cellStyle name="Note 9" xfId="5304" hidden="1" xr:uid="{00000000-0005-0000-0000-000024C30000}"/>
    <cellStyle name="Note 9" xfId="4537" hidden="1" xr:uid="{00000000-0005-0000-0000-000025C30000}"/>
    <cellStyle name="Note 9" xfId="5897" hidden="1" xr:uid="{00000000-0005-0000-0000-000026C30000}"/>
    <cellStyle name="Note 9" xfId="4466" hidden="1" xr:uid="{00000000-0005-0000-0000-000027C30000}"/>
    <cellStyle name="Note 9" xfId="5883" hidden="1" xr:uid="{00000000-0005-0000-0000-000028C30000}"/>
    <cellStyle name="Note 9" xfId="3660" hidden="1" xr:uid="{00000000-0005-0000-0000-000029C30000}"/>
    <cellStyle name="Note 9" xfId="3413" hidden="1" xr:uid="{00000000-0005-0000-0000-00002AC30000}"/>
    <cellStyle name="Note 9" xfId="2924" hidden="1" xr:uid="{00000000-0005-0000-0000-00002BC30000}"/>
    <cellStyle name="Note 9" xfId="5805" hidden="1" xr:uid="{00000000-0005-0000-0000-00002CC30000}"/>
    <cellStyle name="Note 9" xfId="2905" hidden="1" xr:uid="{00000000-0005-0000-0000-00002DC30000}"/>
    <cellStyle name="Note 9" xfId="5242" hidden="1" xr:uid="{00000000-0005-0000-0000-00002EC30000}"/>
    <cellStyle name="Note 9" xfId="1975" hidden="1" xr:uid="{00000000-0005-0000-0000-00002FC30000}"/>
    <cellStyle name="Note 9" xfId="6005" hidden="1" xr:uid="{00000000-0005-0000-0000-000030C30000}"/>
    <cellStyle name="Note 9" xfId="4775" hidden="1" xr:uid="{00000000-0005-0000-0000-000031C30000}"/>
    <cellStyle name="Note 9" xfId="970" hidden="1" xr:uid="{00000000-0005-0000-0000-000032C30000}"/>
    <cellStyle name="Note 9" xfId="2657" hidden="1" xr:uid="{00000000-0005-0000-0000-000033C30000}"/>
    <cellStyle name="Note 9" xfId="3423" hidden="1" xr:uid="{00000000-0005-0000-0000-000034C30000}"/>
    <cellStyle name="Note 9" xfId="13903" hidden="1" xr:uid="{00000000-0005-0000-0000-000035C30000}"/>
    <cellStyle name="Note 9" xfId="13902" hidden="1" xr:uid="{00000000-0005-0000-0000-000036C30000}"/>
    <cellStyle name="Note 9" xfId="13980" hidden="1" xr:uid="{00000000-0005-0000-0000-000037C30000}"/>
    <cellStyle name="Note 9" xfId="14121" hidden="1" xr:uid="{00000000-0005-0000-0000-000038C30000}"/>
    <cellStyle name="Note 9" xfId="14705" hidden="1" xr:uid="{00000000-0005-0000-0000-000039C30000}"/>
    <cellStyle name="Note 9" xfId="14719" hidden="1" xr:uid="{00000000-0005-0000-0000-00003AC30000}"/>
    <cellStyle name="Note 9" xfId="14860" hidden="1" xr:uid="{00000000-0005-0000-0000-00003BC30000}"/>
    <cellStyle name="Note 9" xfId="14965" hidden="1" xr:uid="{00000000-0005-0000-0000-00003CC30000}"/>
    <cellStyle name="Note 9" xfId="15148" hidden="1" xr:uid="{00000000-0005-0000-0000-00003DC30000}"/>
    <cellStyle name="Note 9" xfId="14597" hidden="1" xr:uid="{00000000-0005-0000-0000-00003EC30000}"/>
    <cellStyle name="Note 9" xfId="15167" hidden="1" xr:uid="{00000000-0005-0000-0000-00003FC30000}"/>
    <cellStyle name="Note 9" xfId="14606" hidden="1" xr:uid="{00000000-0005-0000-0000-000040C30000}"/>
    <cellStyle name="Note 9" xfId="15455" hidden="1" xr:uid="{00000000-0005-0000-0000-000041C30000}"/>
    <cellStyle name="Note 9" xfId="15553" hidden="1" xr:uid="{00000000-0005-0000-0000-000042C30000}"/>
    <cellStyle name="Note 9" xfId="15708" hidden="1" xr:uid="{00000000-0005-0000-0000-000043C30000}"/>
    <cellStyle name="Note 9" xfId="14649" hidden="1" xr:uid="{00000000-0005-0000-0000-000044C30000}"/>
    <cellStyle name="Note 9" xfId="15725" hidden="1" xr:uid="{00000000-0005-0000-0000-000045C30000}"/>
    <cellStyle name="Note 9" xfId="14972" hidden="1" xr:uid="{00000000-0005-0000-0000-000046C30000}"/>
    <cellStyle name="Note 9" xfId="15987" hidden="1" xr:uid="{00000000-0005-0000-0000-000047C30000}"/>
    <cellStyle name="Note 9" xfId="14574" hidden="1" xr:uid="{00000000-0005-0000-0000-000048C30000}"/>
    <cellStyle name="Note 9" xfId="15031" hidden="1" xr:uid="{00000000-0005-0000-0000-000049C30000}"/>
    <cellStyle name="Note 9" xfId="16324" hidden="1" xr:uid="{00000000-0005-0000-0000-00004AC30000}"/>
    <cellStyle name="Note 9" xfId="15747" hidden="1" xr:uid="{00000000-0005-0000-0000-00004BC30000}"/>
    <cellStyle name="Note 9" xfId="15544" hidden="1" xr:uid="{00000000-0005-0000-0000-00004CC30000}"/>
    <cellStyle name="Note 9" xfId="16695" hidden="1" xr:uid="{00000000-0005-0000-0000-00004DC30000}"/>
    <cellStyle name="Note 9" xfId="16694" hidden="1" xr:uid="{00000000-0005-0000-0000-00004EC30000}"/>
    <cellStyle name="Note 9" xfId="16772" hidden="1" xr:uid="{00000000-0005-0000-0000-00004FC30000}"/>
    <cellStyle name="Note 9" xfId="16913" hidden="1" xr:uid="{00000000-0005-0000-0000-000050C30000}"/>
    <cellStyle name="Note 9" xfId="17497" hidden="1" xr:uid="{00000000-0005-0000-0000-000051C30000}"/>
    <cellStyle name="Note 9" xfId="17511" hidden="1" xr:uid="{00000000-0005-0000-0000-000052C30000}"/>
    <cellStyle name="Note 9" xfId="17652" hidden="1" xr:uid="{00000000-0005-0000-0000-000053C30000}"/>
    <cellStyle name="Note 9" xfId="17757" hidden="1" xr:uid="{00000000-0005-0000-0000-000054C30000}"/>
    <cellStyle name="Note 9" xfId="17940" hidden="1" xr:uid="{00000000-0005-0000-0000-000055C30000}"/>
    <cellStyle name="Note 9" xfId="17389" hidden="1" xr:uid="{00000000-0005-0000-0000-000056C30000}"/>
    <cellStyle name="Note 9" xfId="17959" hidden="1" xr:uid="{00000000-0005-0000-0000-000057C30000}"/>
    <cellStyle name="Note 9" xfId="17398" hidden="1" xr:uid="{00000000-0005-0000-0000-000058C30000}"/>
    <cellStyle name="Note 9" xfId="18247" hidden="1" xr:uid="{00000000-0005-0000-0000-000059C30000}"/>
    <cellStyle name="Note 9" xfId="18345" hidden="1" xr:uid="{00000000-0005-0000-0000-00005AC30000}"/>
    <cellStyle name="Note 9" xfId="18500" hidden="1" xr:uid="{00000000-0005-0000-0000-00005BC30000}"/>
    <cellStyle name="Note 9" xfId="17441" hidden="1" xr:uid="{00000000-0005-0000-0000-00005CC30000}"/>
    <cellStyle name="Note 9" xfId="18517" hidden="1" xr:uid="{00000000-0005-0000-0000-00005DC30000}"/>
    <cellStyle name="Note 9" xfId="17764" hidden="1" xr:uid="{00000000-0005-0000-0000-00005EC30000}"/>
    <cellStyle name="Note 9" xfId="18779" hidden="1" xr:uid="{00000000-0005-0000-0000-00005FC30000}"/>
    <cellStyle name="Note 9" xfId="17366" hidden="1" xr:uid="{00000000-0005-0000-0000-000060C30000}"/>
    <cellStyle name="Note 9" xfId="17823" hidden="1" xr:uid="{00000000-0005-0000-0000-000061C30000}"/>
    <cellStyle name="Note 9" xfId="19116" hidden="1" xr:uid="{00000000-0005-0000-0000-000062C30000}"/>
    <cellStyle name="Note 9" xfId="18539" hidden="1" xr:uid="{00000000-0005-0000-0000-000063C30000}"/>
    <cellStyle name="Note 9" xfId="18336" hidden="1" xr:uid="{00000000-0005-0000-0000-000064C30000}"/>
    <cellStyle name="Note 9" xfId="13859" hidden="1" xr:uid="{00000000-0005-0000-0000-000065C30000}"/>
    <cellStyle name="Note 9" xfId="13860" hidden="1" xr:uid="{00000000-0005-0000-0000-000066C30000}"/>
    <cellStyle name="Note 9" xfId="13782" hidden="1" xr:uid="{00000000-0005-0000-0000-000067C30000}"/>
    <cellStyle name="Note 9" xfId="13636" hidden="1" xr:uid="{00000000-0005-0000-0000-000068C30000}"/>
    <cellStyle name="Note 9" xfId="6511" hidden="1" xr:uid="{00000000-0005-0000-0000-000069C30000}"/>
    <cellStyle name="Note 9" xfId="6468" hidden="1" xr:uid="{00000000-0005-0000-0000-00006AC30000}"/>
    <cellStyle name="Note 9" xfId="6145" hidden="1" xr:uid="{00000000-0005-0000-0000-00006BC30000}"/>
    <cellStyle name="Note 9" xfId="5829" hidden="1" xr:uid="{00000000-0005-0000-0000-00006CC30000}"/>
    <cellStyle name="Note 9" xfId="4910" hidden="1" xr:uid="{00000000-0005-0000-0000-00006DC30000}"/>
    <cellStyle name="Note 9" xfId="6754" hidden="1" xr:uid="{00000000-0005-0000-0000-00006EC30000}"/>
    <cellStyle name="Note 9" xfId="4888" hidden="1" xr:uid="{00000000-0005-0000-0000-00006FC30000}"/>
    <cellStyle name="Note 9" xfId="6744" hidden="1" xr:uid="{00000000-0005-0000-0000-000070C30000}"/>
    <cellStyle name="Note 9" xfId="4064" hidden="1" xr:uid="{00000000-0005-0000-0000-000071C30000}"/>
    <cellStyle name="Note 9" xfId="3926" hidden="1" xr:uid="{00000000-0005-0000-0000-000072C30000}"/>
    <cellStyle name="Note 9" xfId="3008" hidden="1" xr:uid="{00000000-0005-0000-0000-000073C30000}"/>
    <cellStyle name="Note 9" xfId="6598" hidden="1" xr:uid="{00000000-0005-0000-0000-000074C30000}"/>
    <cellStyle name="Note 9" xfId="2977" hidden="1" xr:uid="{00000000-0005-0000-0000-000075C30000}"/>
    <cellStyle name="Note 9" xfId="5801" hidden="1" xr:uid="{00000000-0005-0000-0000-000076C30000}"/>
    <cellStyle name="Note 9" xfId="2354" hidden="1" xr:uid="{00000000-0005-0000-0000-000077C30000}"/>
    <cellStyle name="Note 9" xfId="6777" hidden="1" xr:uid="{00000000-0005-0000-0000-000078C30000}"/>
    <cellStyle name="Note 9" xfId="5260" hidden="1" xr:uid="{00000000-0005-0000-0000-000079C30000}"/>
    <cellStyle name="Note 9" xfId="1066" hidden="1" xr:uid="{00000000-0005-0000-0000-00007AC30000}"/>
    <cellStyle name="Note 9" xfId="2792" hidden="1" xr:uid="{00000000-0005-0000-0000-00007BC30000}"/>
    <cellStyle name="Note 9" xfId="3938" hidden="1" xr:uid="{00000000-0005-0000-0000-00007CC30000}"/>
    <cellStyle name="Note 9" xfId="19625" hidden="1" xr:uid="{00000000-0005-0000-0000-00007DC30000}"/>
    <cellStyle name="Note 9" xfId="19624" hidden="1" xr:uid="{00000000-0005-0000-0000-00007EC30000}"/>
    <cellStyle name="Note 9" xfId="19702" hidden="1" xr:uid="{00000000-0005-0000-0000-00007FC30000}"/>
    <cellStyle name="Note 9" xfId="19843" hidden="1" xr:uid="{00000000-0005-0000-0000-000080C30000}"/>
    <cellStyle name="Note 9" xfId="20427" hidden="1" xr:uid="{00000000-0005-0000-0000-000081C30000}"/>
    <cellStyle name="Note 9" xfId="20441" hidden="1" xr:uid="{00000000-0005-0000-0000-000082C30000}"/>
    <cellStyle name="Note 9" xfId="20582" hidden="1" xr:uid="{00000000-0005-0000-0000-000083C30000}"/>
    <cellStyle name="Note 9" xfId="20687" hidden="1" xr:uid="{00000000-0005-0000-0000-000084C30000}"/>
    <cellStyle name="Note 9" xfId="20870" hidden="1" xr:uid="{00000000-0005-0000-0000-000085C30000}"/>
    <cellStyle name="Note 9" xfId="20319" hidden="1" xr:uid="{00000000-0005-0000-0000-000086C30000}"/>
    <cellStyle name="Note 9" xfId="20889" hidden="1" xr:uid="{00000000-0005-0000-0000-000087C30000}"/>
    <cellStyle name="Note 9" xfId="20328" hidden="1" xr:uid="{00000000-0005-0000-0000-000088C30000}"/>
    <cellStyle name="Note 9" xfId="21177" hidden="1" xr:uid="{00000000-0005-0000-0000-000089C30000}"/>
    <cellStyle name="Note 9" xfId="21275" hidden="1" xr:uid="{00000000-0005-0000-0000-00008AC30000}"/>
    <cellStyle name="Note 9" xfId="21430" hidden="1" xr:uid="{00000000-0005-0000-0000-00008BC30000}"/>
    <cellStyle name="Note 9" xfId="20371" hidden="1" xr:uid="{00000000-0005-0000-0000-00008CC30000}"/>
    <cellStyle name="Note 9" xfId="21447" hidden="1" xr:uid="{00000000-0005-0000-0000-00008DC30000}"/>
    <cellStyle name="Note 9" xfId="20694" hidden="1" xr:uid="{00000000-0005-0000-0000-00008EC30000}"/>
    <cellStyle name="Note 9" xfId="21709" hidden="1" xr:uid="{00000000-0005-0000-0000-00008FC30000}"/>
    <cellStyle name="Note 9" xfId="20296" hidden="1" xr:uid="{00000000-0005-0000-0000-000090C30000}"/>
    <cellStyle name="Note 9" xfId="20753" hidden="1" xr:uid="{00000000-0005-0000-0000-000091C30000}"/>
    <cellStyle name="Note 9" xfId="22046" hidden="1" xr:uid="{00000000-0005-0000-0000-000092C30000}"/>
    <cellStyle name="Note 9" xfId="21469" hidden="1" xr:uid="{00000000-0005-0000-0000-000093C30000}"/>
    <cellStyle name="Note 9" xfId="21266" hidden="1" xr:uid="{00000000-0005-0000-0000-000094C30000}"/>
    <cellStyle name="Note 9" xfId="22417" hidden="1" xr:uid="{00000000-0005-0000-0000-000095C30000}"/>
    <cellStyle name="Note 9" xfId="22416" hidden="1" xr:uid="{00000000-0005-0000-0000-000096C30000}"/>
    <cellStyle name="Note 9" xfId="22494" hidden="1" xr:uid="{00000000-0005-0000-0000-000097C30000}"/>
    <cellStyle name="Note 9" xfId="22635" hidden="1" xr:uid="{00000000-0005-0000-0000-000098C30000}"/>
    <cellStyle name="Note 9" xfId="23219" hidden="1" xr:uid="{00000000-0005-0000-0000-000099C30000}"/>
    <cellStyle name="Note 9" xfId="23233" hidden="1" xr:uid="{00000000-0005-0000-0000-00009AC30000}"/>
    <cellStyle name="Note 9" xfId="23374" hidden="1" xr:uid="{00000000-0005-0000-0000-00009BC30000}"/>
    <cellStyle name="Note 9" xfId="23479" hidden="1" xr:uid="{00000000-0005-0000-0000-00009CC30000}"/>
    <cellStyle name="Note 9" xfId="23662" hidden="1" xr:uid="{00000000-0005-0000-0000-00009DC30000}"/>
    <cellStyle name="Note 9" xfId="23111" hidden="1" xr:uid="{00000000-0005-0000-0000-00009EC30000}"/>
    <cellStyle name="Note 9" xfId="23681" hidden="1" xr:uid="{00000000-0005-0000-0000-00009FC30000}"/>
    <cellStyle name="Note 9" xfId="23120" hidden="1" xr:uid="{00000000-0005-0000-0000-0000A0C30000}"/>
    <cellStyle name="Note 9" xfId="23969" hidden="1" xr:uid="{00000000-0005-0000-0000-0000A1C30000}"/>
    <cellStyle name="Note 9" xfId="24067" hidden="1" xr:uid="{00000000-0005-0000-0000-0000A2C30000}"/>
    <cellStyle name="Note 9" xfId="24222" hidden="1" xr:uid="{00000000-0005-0000-0000-0000A3C30000}"/>
    <cellStyle name="Note 9" xfId="23163" hidden="1" xr:uid="{00000000-0005-0000-0000-0000A4C30000}"/>
    <cellStyle name="Note 9" xfId="24239" hidden="1" xr:uid="{00000000-0005-0000-0000-0000A5C30000}"/>
    <cellStyle name="Note 9" xfId="23486" hidden="1" xr:uid="{00000000-0005-0000-0000-0000A6C30000}"/>
    <cellStyle name="Note 9" xfId="24501" hidden="1" xr:uid="{00000000-0005-0000-0000-0000A7C30000}"/>
    <cellStyle name="Note 9" xfId="23088" hidden="1" xr:uid="{00000000-0005-0000-0000-0000A8C30000}"/>
    <cellStyle name="Note 9" xfId="23545" hidden="1" xr:uid="{00000000-0005-0000-0000-0000A9C30000}"/>
    <cellStyle name="Note 9" xfId="24838" hidden="1" xr:uid="{00000000-0005-0000-0000-0000AAC30000}"/>
    <cellStyle name="Note 9" xfId="24261" hidden="1" xr:uid="{00000000-0005-0000-0000-0000ABC30000}"/>
    <cellStyle name="Note 9" xfId="24058" hidden="1" xr:uid="{00000000-0005-0000-0000-0000ACC30000}"/>
    <cellStyle name="Note 9" xfId="25220" hidden="1" xr:uid="{00000000-0005-0000-0000-0000ADC30000}"/>
    <cellStyle name="Note 9" xfId="25219" hidden="1" xr:uid="{00000000-0005-0000-0000-0000AEC30000}"/>
    <cellStyle name="Note 9" xfId="25301" hidden="1" xr:uid="{00000000-0005-0000-0000-0000AFC30000}"/>
    <cellStyle name="Note 9" xfId="25517" hidden="1" xr:uid="{00000000-0005-0000-0000-0000B0C30000}"/>
    <cellStyle name="Note 9" xfId="26933" hidden="1" xr:uid="{00000000-0005-0000-0000-0000B1C30000}"/>
    <cellStyle name="Note 9" xfId="27007" hidden="1" xr:uid="{00000000-0005-0000-0000-0000B2C30000}"/>
    <cellStyle name="Note 9" xfId="27240" hidden="1" xr:uid="{00000000-0005-0000-0000-0000B3C30000}"/>
    <cellStyle name="Note 9" xfId="27522" hidden="1" xr:uid="{00000000-0005-0000-0000-0000B4C30000}"/>
    <cellStyle name="Note 9" xfId="28089" hidden="1" xr:uid="{00000000-0005-0000-0000-0000B5C30000}"/>
    <cellStyle name="Note 9" xfId="26801" hidden="1" xr:uid="{00000000-0005-0000-0000-0000B6C30000}"/>
    <cellStyle name="Note 9" xfId="28113" hidden="1" xr:uid="{00000000-0005-0000-0000-0000B7C30000}"/>
    <cellStyle name="Note 9" xfId="26812" hidden="1" xr:uid="{00000000-0005-0000-0000-0000B8C30000}"/>
    <cellStyle name="Note 9" xfId="28785" hidden="1" xr:uid="{00000000-0005-0000-0000-0000B9C30000}"/>
    <cellStyle name="Note 9" xfId="29034" hidden="1" xr:uid="{00000000-0005-0000-0000-0000BAC30000}"/>
    <cellStyle name="Note 9" xfId="29732" hidden="1" xr:uid="{00000000-0005-0000-0000-0000BBC30000}"/>
    <cellStyle name="Note 9" xfId="26866" hidden="1" xr:uid="{00000000-0005-0000-0000-0000BCC30000}"/>
    <cellStyle name="Note 9" xfId="29750" hidden="1" xr:uid="{00000000-0005-0000-0000-0000BDC30000}"/>
    <cellStyle name="Note 9" xfId="27557" hidden="1" xr:uid="{00000000-0005-0000-0000-0000BEC30000}"/>
    <cellStyle name="Note 9" xfId="30242" hidden="1" xr:uid="{00000000-0005-0000-0000-0000BFC30000}"/>
    <cellStyle name="Note 9" xfId="26775" hidden="1" xr:uid="{00000000-0005-0000-0000-0000C0C30000}"/>
    <cellStyle name="Note 9" xfId="27893" hidden="1" xr:uid="{00000000-0005-0000-0000-0000C1C30000}"/>
    <cellStyle name="Note 9" xfId="31298" hidden="1" xr:uid="{00000000-0005-0000-0000-0000C2C30000}"/>
    <cellStyle name="Note 9" xfId="29904" hidden="1" xr:uid="{00000000-0005-0000-0000-0000C3C30000}"/>
    <cellStyle name="Note 9" xfId="28999" hidden="1" xr:uid="{00000000-0005-0000-0000-0000C4C30000}"/>
    <cellStyle name="Note 9" xfId="32876" hidden="1" xr:uid="{00000000-0005-0000-0000-0000C5C30000}"/>
    <cellStyle name="Note 9" xfId="32875" hidden="1" xr:uid="{00000000-0005-0000-0000-0000C6C30000}"/>
    <cellStyle name="Note 9" xfId="32953" hidden="1" xr:uid="{00000000-0005-0000-0000-0000C7C30000}"/>
    <cellStyle name="Note 9" xfId="33094" hidden="1" xr:uid="{00000000-0005-0000-0000-0000C8C30000}"/>
    <cellStyle name="Note 9" xfId="33678" hidden="1" xr:uid="{00000000-0005-0000-0000-0000C9C30000}"/>
    <cellStyle name="Note 9" xfId="33692" hidden="1" xr:uid="{00000000-0005-0000-0000-0000CAC30000}"/>
    <cellStyle name="Note 9" xfId="33833" hidden="1" xr:uid="{00000000-0005-0000-0000-0000CBC30000}"/>
    <cellStyle name="Note 9" xfId="33938" hidden="1" xr:uid="{00000000-0005-0000-0000-0000CCC30000}"/>
    <cellStyle name="Note 9" xfId="34121" hidden="1" xr:uid="{00000000-0005-0000-0000-0000CDC30000}"/>
    <cellStyle name="Note 9" xfId="33570" hidden="1" xr:uid="{00000000-0005-0000-0000-0000CEC30000}"/>
    <cellStyle name="Note 9" xfId="34140" hidden="1" xr:uid="{00000000-0005-0000-0000-0000CFC30000}"/>
    <cellStyle name="Note 9" xfId="33579" hidden="1" xr:uid="{00000000-0005-0000-0000-0000D0C30000}"/>
    <cellStyle name="Note 9" xfId="34428" hidden="1" xr:uid="{00000000-0005-0000-0000-0000D1C30000}"/>
    <cellStyle name="Note 9" xfId="34526" hidden="1" xr:uid="{00000000-0005-0000-0000-0000D2C30000}"/>
    <cellStyle name="Note 9" xfId="34681" hidden="1" xr:uid="{00000000-0005-0000-0000-0000D3C30000}"/>
    <cellStyle name="Note 9" xfId="33622" hidden="1" xr:uid="{00000000-0005-0000-0000-0000D4C30000}"/>
    <cellStyle name="Note 9" xfId="34698" hidden="1" xr:uid="{00000000-0005-0000-0000-0000D5C30000}"/>
    <cellStyle name="Note 9" xfId="33945" hidden="1" xr:uid="{00000000-0005-0000-0000-0000D6C30000}"/>
    <cellStyle name="Note 9" xfId="34960" hidden="1" xr:uid="{00000000-0005-0000-0000-0000D7C30000}"/>
    <cellStyle name="Note 9" xfId="33547" hidden="1" xr:uid="{00000000-0005-0000-0000-0000D8C30000}"/>
    <cellStyle name="Note 9" xfId="34004" hidden="1" xr:uid="{00000000-0005-0000-0000-0000D9C30000}"/>
    <cellStyle name="Note 9" xfId="35297" hidden="1" xr:uid="{00000000-0005-0000-0000-0000DAC30000}"/>
    <cellStyle name="Note 9" xfId="34720" hidden="1" xr:uid="{00000000-0005-0000-0000-0000DBC30000}"/>
    <cellStyle name="Note 9" xfId="34517" hidden="1" xr:uid="{00000000-0005-0000-0000-0000DCC30000}"/>
    <cellStyle name="Note 9" xfId="35668" hidden="1" xr:uid="{00000000-0005-0000-0000-0000DDC30000}"/>
    <cellStyle name="Note 9" xfId="35667" hidden="1" xr:uid="{00000000-0005-0000-0000-0000DEC30000}"/>
    <cellStyle name="Note 9" xfId="35745" hidden="1" xr:uid="{00000000-0005-0000-0000-0000DFC30000}"/>
    <cellStyle name="Note 9" xfId="35886" hidden="1" xr:uid="{00000000-0005-0000-0000-0000E0C30000}"/>
    <cellStyle name="Note 9" xfId="36470" hidden="1" xr:uid="{00000000-0005-0000-0000-0000E1C30000}"/>
    <cellStyle name="Note 9" xfId="36484" hidden="1" xr:uid="{00000000-0005-0000-0000-0000E2C30000}"/>
    <cellStyle name="Note 9" xfId="36625" hidden="1" xr:uid="{00000000-0005-0000-0000-0000E3C30000}"/>
    <cellStyle name="Note 9" xfId="36730" hidden="1" xr:uid="{00000000-0005-0000-0000-0000E4C30000}"/>
    <cellStyle name="Note 9" xfId="36913" hidden="1" xr:uid="{00000000-0005-0000-0000-0000E5C30000}"/>
    <cellStyle name="Note 9" xfId="36362" hidden="1" xr:uid="{00000000-0005-0000-0000-0000E6C30000}"/>
    <cellStyle name="Note 9" xfId="36932" hidden="1" xr:uid="{00000000-0005-0000-0000-0000E7C30000}"/>
    <cellStyle name="Note 9" xfId="36371" hidden="1" xr:uid="{00000000-0005-0000-0000-0000E8C30000}"/>
    <cellStyle name="Note 9" xfId="37220" hidden="1" xr:uid="{00000000-0005-0000-0000-0000E9C30000}"/>
    <cellStyle name="Note 9" xfId="37318" hidden="1" xr:uid="{00000000-0005-0000-0000-0000EAC30000}"/>
    <cellStyle name="Note 9" xfId="37473" hidden="1" xr:uid="{00000000-0005-0000-0000-0000EBC30000}"/>
    <cellStyle name="Note 9" xfId="36414" hidden="1" xr:uid="{00000000-0005-0000-0000-0000ECC30000}"/>
    <cellStyle name="Note 9" xfId="37490" hidden="1" xr:uid="{00000000-0005-0000-0000-0000EDC30000}"/>
    <cellStyle name="Note 9" xfId="36737" hidden="1" xr:uid="{00000000-0005-0000-0000-0000EEC30000}"/>
    <cellStyle name="Note 9" xfId="37752" hidden="1" xr:uid="{00000000-0005-0000-0000-0000EFC30000}"/>
    <cellStyle name="Note 9" xfId="36339" hidden="1" xr:uid="{00000000-0005-0000-0000-0000F0C30000}"/>
    <cellStyle name="Note 9" xfId="36796" hidden="1" xr:uid="{00000000-0005-0000-0000-0000F1C30000}"/>
    <cellStyle name="Note 9" xfId="38089" hidden="1" xr:uid="{00000000-0005-0000-0000-0000F2C30000}"/>
    <cellStyle name="Note 9" xfId="37512" hidden="1" xr:uid="{00000000-0005-0000-0000-0000F3C30000}"/>
    <cellStyle name="Note 9" xfId="37309" hidden="1" xr:uid="{00000000-0005-0000-0000-0000F4C30000}"/>
    <cellStyle name="Note 9" xfId="32727" hidden="1" xr:uid="{00000000-0005-0000-0000-0000F5C30000}"/>
    <cellStyle name="Note 9" xfId="32728" hidden="1" xr:uid="{00000000-0005-0000-0000-0000F6C30000}"/>
    <cellStyle name="Note 9" xfId="32650" hidden="1" xr:uid="{00000000-0005-0000-0000-0000F7C30000}"/>
    <cellStyle name="Note 9" xfId="32504" hidden="1" xr:uid="{00000000-0005-0000-0000-0000F8C30000}"/>
    <cellStyle name="Note 9" xfId="30858" hidden="1" xr:uid="{00000000-0005-0000-0000-0000F9C30000}"/>
    <cellStyle name="Note 9" xfId="30722" hidden="1" xr:uid="{00000000-0005-0000-0000-0000FAC30000}"/>
    <cellStyle name="Note 9" xfId="30561" hidden="1" xr:uid="{00000000-0005-0000-0000-0000FBC30000}"/>
    <cellStyle name="Note 9" xfId="30432" hidden="1" xr:uid="{00000000-0005-0000-0000-0000FCC30000}"/>
    <cellStyle name="Note 9" xfId="29665" hidden="1" xr:uid="{00000000-0005-0000-0000-0000FDC30000}"/>
    <cellStyle name="Note 9" xfId="31025" hidden="1" xr:uid="{00000000-0005-0000-0000-0000FEC30000}"/>
    <cellStyle name="Note 9" xfId="29594" hidden="1" xr:uid="{00000000-0005-0000-0000-0000FFC30000}"/>
    <cellStyle name="Note 9" xfId="31011" hidden="1" xr:uid="{00000000-0005-0000-0000-000000C40000}"/>
    <cellStyle name="Note 9" xfId="28788" hidden="1" xr:uid="{00000000-0005-0000-0000-000001C40000}"/>
    <cellStyle name="Note 9" xfId="28541" hidden="1" xr:uid="{00000000-0005-0000-0000-000002C40000}"/>
    <cellStyle name="Note 9" xfId="28052" hidden="1" xr:uid="{00000000-0005-0000-0000-000003C40000}"/>
    <cellStyle name="Note 9" xfId="30933" hidden="1" xr:uid="{00000000-0005-0000-0000-000004C40000}"/>
    <cellStyle name="Note 9" xfId="28033" hidden="1" xr:uid="{00000000-0005-0000-0000-000005C40000}"/>
    <cellStyle name="Note 9" xfId="30370" hidden="1" xr:uid="{00000000-0005-0000-0000-000006C40000}"/>
    <cellStyle name="Note 9" xfId="27103" hidden="1" xr:uid="{00000000-0005-0000-0000-000007C40000}"/>
    <cellStyle name="Note 9" xfId="31133" hidden="1" xr:uid="{00000000-0005-0000-0000-000008C40000}"/>
    <cellStyle name="Note 9" xfId="29903" hidden="1" xr:uid="{00000000-0005-0000-0000-000009C40000}"/>
    <cellStyle name="Note 9" xfId="26098" hidden="1" xr:uid="{00000000-0005-0000-0000-00000AC40000}"/>
    <cellStyle name="Note 9" xfId="27785" hidden="1" xr:uid="{00000000-0005-0000-0000-00000BC40000}"/>
    <cellStyle name="Note 9" xfId="28551" hidden="1" xr:uid="{00000000-0005-0000-0000-00000CC40000}"/>
    <cellStyle name="Note 9" xfId="39031" hidden="1" xr:uid="{00000000-0005-0000-0000-00000DC40000}"/>
    <cellStyle name="Note 9" xfId="39030" hidden="1" xr:uid="{00000000-0005-0000-0000-00000EC40000}"/>
    <cellStyle name="Note 9" xfId="39108" hidden="1" xr:uid="{00000000-0005-0000-0000-00000FC40000}"/>
    <cellStyle name="Note 9" xfId="39249" hidden="1" xr:uid="{00000000-0005-0000-0000-000010C40000}"/>
    <cellStyle name="Note 9" xfId="39833" hidden="1" xr:uid="{00000000-0005-0000-0000-000011C40000}"/>
    <cellStyle name="Note 9" xfId="39847" hidden="1" xr:uid="{00000000-0005-0000-0000-000012C40000}"/>
    <cellStyle name="Note 9" xfId="39988" hidden="1" xr:uid="{00000000-0005-0000-0000-000013C40000}"/>
    <cellStyle name="Note 9" xfId="40093" hidden="1" xr:uid="{00000000-0005-0000-0000-000014C40000}"/>
    <cellStyle name="Note 9" xfId="40276" hidden="1" xr:uid="{00000000-0005-0000-0000-000015C40000}"/>
    <cellStyle name="Note 9" xfId="39725" hidden="1" xr:uid="{00000000-0005-0000-0000-000016C40000}"/>
    <cellStyle name="Note 9" xfId="40295" hidden="1" xr:uid="{00000000-0005-0000-0000-000017C40000}"/>
    <cellStyle name="Note 9" xfId="39734" hidden="1" xr:uid="{00000000-0005-0000-0000-000018C40000}"/>
    <cellStyle name="Note 9" xfId="40583" hidden="1" xr:uid="{00000000-0005-0000-0000-000019C40000}"/>
    <cellStyle name="Note 9" xfId="40681" hidden="1" xr:uid="{00000000-0005-0000-0000-00001AC40000}"/>
    <cellStyle name="Note 9" xfId="40836" hidden="1" xr:uid="{00000000-0005-0000-0000-00001BC40000}"/>
    <cellStyle name="Note 9" xfId="39777" hidden="1" xr:uid="{00000000-0005-0000-0000-00001CC40000}"/>
    <cellStyle name="Note 9" xfId="40853" hidden="1" xr:uid="{00000000-0005-0000-0000-00001DC40000}"/>
    <cellStyle name="Note 9" xfId="40100" hidden="1" xr:uid="{00000000-0005-0000-0000-00001EC40000}"/>
    <cellStyle name="Note 9" xfId="41115" hidden="1" xr:uid="{00000000-0005-0000-0000-00001FC40000}"/>
    <cellStyle name="Note 9" xfId="39702" hidden="1" xr:uid="{00000000-0005-0000-0000-000020C40000}"/>
    <cellStyle name="Note 9" xfId="40159" hidden="1" xr:uid="{00000000-0005-0000-0000-000021C40000}"/>
    <cellStyle name="Note 9" xfId="41452" hidden="1" xr:uid="{00000000-0005-0000-0000-000022C40000}"/>
    <cellStyle name="Note 9" xfId="40875" hidden="1" xr:uid="{00000000-0005-0000-0000-000023C40000}"/>
    <cellStyle name="Note 9" xfId="40672" hidden="1" xr:uid="{00000000-0005-0000-0000-000024C40000}"/>
    <cellStyle name="Note 9" xfId="41823" hidden="1" xr:uid="{00000000-0005-0000-0000-000025C40000}"/>
    <cellStyle name="Note 9" xfId="41822" hidden="1" xr:uid="{00000000-0005-0000-0000-000026C40000}"/>
    <cellStyle name="Note 9" xfId="41900" hidden="1" xr:uid="{00000000-0005-0000-0000-000027C40000}"/>
    <cellStyle name="Note 9" xfId="42041" hidden="1" xr:uid="{00000000-0005-0000-0000-000028C40000}"/>
    <cellStyle name="Note 9" xfId="42625" hidden="1" xr:uid="{00000000-0005-0000-0000-000029C40000}"/>
    <cellStyle name="Note 9" xfId="42639" hidden="1" xr:uid="{00000000-0005-0000-0000-00002AC40000}"/>
    <cellStyle name="Note 9" xfId="42780" hidden="1" xr:uid="{00000000-0005-0000-0000-00002BC40000}"/>
    <cellStyle name="Note 9" xfId="42885" hidden="1" xr:uid="{00000000-0005-0000-0000-00002CC40000}"/>
    <cellStyle name="Note 9" xfId="43068" hidden="1" xr:uid="{00000000-0005-0000-0000-00002DC40000}"/>
    <cellStyle name="Note 9" xfId="42517" hidden="1" xr:uid="{00000000-0005-0000-0000-00002EC40000}"/>
    <cellStyle name="Note 9" xfId="43087" hidden="1" xr:uid="{00000000-0005-0000-0000-00002FC40000}"/>
    <cellStyle name="Note 9" xfId="42526" hidden="1" xr:uid="{00000000-0005-0000-0000-000030C40000}"/>
    <cellStyle name="Note 9" xfId="43375" hidden="1" xr:uid="{00000000-0005-0000-0000-000031C40000}"/>
    <cellStyle name="Note 9" xfId="43473" hidden="1" xr:uid="{00000000-0005-0000-0000-000032C40000}"/>
    <cellStyle name="Note 9" xfId="43628" hidden="1" xr:uid="{00000000-0005-0000-0000-000033C40000}"/>
    <cellStyle name="Note 9" xfId="42569" hidden="1" xr:uid="{00000000-0005-0000-0000-000034C40000}"/>
    <cellStyle name="Note 9" xfId="43645" hidden="1" xr:uid="{00000000-0005-0000-0000-000035C40000}"/>
    <cellStyle name="Note 9" xfId="42892" hidden="1" xr:uid="{00000000-0005-0000-0000-000036C40000}"/>
    <cellStyle name="Note 9" xfId="43907" hidden="1" xr:uid="{00000000-0005-0000-0000-000037C40000}"/>
    <cellStyle name="Note 9" xfId="42494" hidden="1" xr:uid="{00000000-0005-0000-0000-000038C40000}"/>
    <cellStyle name="Note 9" xfId="42951" hidden="1" xr:uid="{00000000-0005-0000-0000-000039C40000}"/>
    <cellStyle name="Note 9" xfId="44244" hidden="1" xr:uid="{00000000-0005-0000-0000-00003AC40000}"/>
    <cellStyle name="Note 9" xfId="43667" hidden="1" xr:uid="{00000000-0005-0000-0000-00003BC40000}"/>
    <cellStyle name="Note 9" xfId="43464" hidden="1" xr:uid="{00000000-0005-0000-0000-00003CC40000}"/>
    <cellStyle name="Note 9" xfId="38987" hidden="1" xr:uid="{00000000-0005-0000-0000-00003DC40000}"/>
    <cellStyle name="Note 9" xfId="38988" hidden="1" xr:uid="{00000000-0005-0000-0000-00003EC40000}"/>
    <cellStyle name="Note 9" xfId="38910" hidden="1" xr:uid="{00000000-0005-0000-0000-00003FC40000}"/>
    <cellStyle name="Note 9" xfId="38764" hidden="1" xr:uid="{00000000-0005-0000-0000-000040C40000}"/>
    <cellStyle name="Note 9" xfId="31639" hidden="1" xr:uid="{00000000-0005-0000-0000-000041C40000}"/>
    <cellStyle name="Note 9" xfId="31596" hidden="1" xr:uid="{00000000-0005-0000-0000-000042C40000}"/>
    <cellStyle name="Note 9" xfId="31273" hidden="1" xr:uid="{00000000-0005-0000-0000-000043C40000}"/>
    <cellStyle name="Note 9" xfId="30957" hidden="1" xr:uid="{00000000-0005-0000-0000-000044C40000}"/>
    <cellStyle name="Note 9" xfId="30038" hidden="1" xr:uid="{00000000-0005-0000-0000-000045C40000}"/>
    <cellStyle name="Note 9" xfId="31882" hidden="1" xr:uid="{00000000-0005-0000-0000-000046C40000}"/>
    <cellStyle name="Note 9" xfId="30016" hidden="1" xr:uid="{00000000-0005-0000-0000-000047C40000}"/>
    <cellStyle name="Note 9" xfId="31872" hidden="1" xr:uid="{00000000-0005-0000-0000-000048C40000}"/>
    <cellStyle name="Note 9" xfId="29192" hidden="1" xr:uid="{00000000-0005-0000-0000-000049C40000}"/>
    <cellStyle name="Note 9" xfId="29054" hidden="1" xr:uid="{00000000-0005-0000-0000-00004AC40000}"/>
    <cellStyle name="Note 9" xfId="28136" hidden="1" xr:uid="{00000000-0005-0000-0000-00004BC40000}"/>
    <cellStyle name="Note 9" xfId="31726" hidden="1" xr:uid="{00000000-0005-0000-0000-00004CC40000}"/>
    <cellStyle name="Note 9" xfId="28105" hidden="1" xr:uid="{00000000-0005-0000-0000-00004DC40000}"/>
    <cellStyle name="Note 9" xfId="30929" hidden="1" xr:uid="{00000000-0005-0000-0000-00004EC40000}"/>
    <cellStyle name="Note 9" xfId="27482" hidden="1" xr:uid="{00000000-0005-0000-0000-00004FC40000}"/>
    <cellStyle name="Note 9" xfId="31905" hidden="1" xr:uid="{00000000-0005-0000-0000-000050C40000}"/>
    <cellStyle name="Note 9" xfId="30388" hidden="1" xr:uid="{00000000-0005-0000-0000-000051C40000}"/>
    <cellStyle name="Note 9" xfId="26194" hidden="1" xr:uid="{00000000-0005-0000-0000-000052C40000}"/>
    <cellStyle name="Note 9" xfId="27920" hidden="1" xr:uid="{00000000-0005-0000-0000-000053C40000}"/>
    <cellStyle name="Note 9" xfId="29066" hidden="1" xr:uid="{00000000-0005-0000-0000-000054C40000}"/>
    <cellStyle name="Note 9" xfId="44753" hidden="1" xr:uid="{00000000-0005-0000-0000-000055C40000}"/>
    <cellStyle name="Note 9" xfId="44752" hidden="1" xr:uid="{00000000-0005-0000-0000-000056C40000}"/>
    <cellStyle name="Note 9" xfId="44830" hidden="1" xr:uid="{00000000-0005-0000-0000-000057C40000}"/>
    <cellStyle name="Note 9" xfId="44971" hidden="1" xr:uid="{00000000-0005-0000-0000-000058C40000}"/>
    <cellStyle name="Note 9" xfId="45555" hidden="1" xr:uid="{00000000-0005-0000-0000-000059C40000}"/>
    <cellStyle name="Note 9" xfId="45569" hidden="1" xr:uid="{00000000-0005-0000-0000-00005AC40000}"/>
    <cellStyle name="Note 9" xfId="45710" hidden="1" xr:uid="{00000000-0005-0000-0000-00005BC40000}"/>
    <cellStyle name="Note 9" xfId="45815" hidden="1" xr:uid="{00000000-0005-0000-0000-00005CC40000}"/>
    <cellStyle name="Note 9" xfId="45998" hidden="1" xr:uid="{00000000-0005-0000-0000-00005DC40000}"/>
    <cellStyle name="Note 9" xfId="45447" hidden="1" xr:uid="{00000000-0005-0000-0000-00005EC40000}"/>
    <cellStyle name="Note 9" xfId="46017" hidden="1" xr:uid="{00000000-0005-0000-0000-00005FC40000}"/>
    <cellStyle name="Note 9" xfId="45456" hidden="1" xr:uid="{00000000-0005-0000-0000-000060C40000}"/>
    <cellStyle name="Note 9" xfId="46305" hidden="1" xr:uid="{00000000-0005-0000-0000-000061C40000}"/>
    <cellStyle name="Note 9" xfId="46403" hidden="1" xr:uid="{00000000-0005-0000-0000-000062C40000}"/>
    <cellStyle name="Note 9" xfId="46558" hidden="1" xr:uid="{00000000-0005-0000-0000-000063C40000}"/>
    <cellStyle name="Note 9" xfId="45499" hidden="1" xr:uid="{00000000-0005-0000-0000-000064C40000}"/>
    <cellStyle name="Note 9" xfId="46575" hidden="1" xr:uid="{00000000-0005-0000-0000-000065C40000}"/>
    <cellStyle name="Note 9" xfId="45822" hidden="1" xr:uid="{00000000-0005-0000-0000-000066C40000}"/>
    <cellStyle name="Note 9" xfId="46837" hidden="1" xr:uid="{00000000-0005-0000-0000-000067C40000}"/>
    <cellStyle name="Note 9" xfId="45424" hidden="1" xr:uid="{00000000-0005-0000-0000-000068C40000}"/>
    <cellStyle name="Note 9" xfId="45881" hidden="1" xr:uid="{00000000-0005-0000-0000-000069C40000}"/>
    <cellStyle name="Note 9" xfId="47174" hidden="1" xr:uid="{00000000-0005-0000-0000-00006AC40000}"/>
    <cellStyle name="Note 9" xfId="46597" hidden="1" xr:uid="{00000000-0005-0000-0000-00006BC40000}"/>
    <cellStyle name="Note 9" xfId="46394" hidden="1" xr:uid="{00000000-0005-0000-0000-00006CC40000}"/>
    <cellStyle name="Note 9" xfId="47545" hidden="1" xr:uid="{00000000-0005-0000-0000-00006DC40000}"/>
    <cellStyle name="Note 9" xfId="47544" hidden="1" xr:uid="{00000000-0005-0000-0000-00006EC40000}"/>
    <cellStyle name="Note 9" xfId="47622" hidden="1" xr:uid="{00000000-0005-0000-0000-00006FC40000}"/>
    <cellStyle name="Note 9" xfId="47763" hidden="1" xr:uid="{00000000-0005-0000-0000-000070C40000}"/>
    <cellStyle name="Note 9" xfId="48347" hidden="1" xr:uid="{00000000-0005-0000-0000-000071C40000}"/>
    <cellStyle name="Note 9" xfId="48361" hidden="1" xr:uid="{00000000-0005-0000-0000-000072C40000}"/>
    <cellStyle name="Note 9" xfId="48502" hidden="1" xr:uid="{00000000-0005-0000-0000-000073C40000}"/>
    <cellStyle name="Note 9" xfId="48607" hidden="1" xr:uid="{00000000-0005-0000-0000-000074C40000}"/>
    <cellStyle name="Note 9" xfId="48790" hidden="1" xr:uid="{00000000-0005-0000-0000-000075C40000}"/>
    <cellStyle name="Note 9" xfId="48239" hidden="1" xr:uid="{00000000-0005-0000-0000-000076C40000}"/>
    <cellStyle name="Note 9" xfId="48809" hidden="1" xr:uid="{00000000-0005-0000-0000-000077C40000}"/>
    <cellStyle name="Note 9" xfId="48248" hidden="1" xr:uid="{00000000-0005-0000-0000-000078C40000}"/>
    <cellStyle name="Note 9" xfId="49097" hidden="1" xr:uid="{00000000-0005-0000-0000-000079C40000}"/>
    <cellStyle name="Note 9" xfId="49195" hidden="1" xr:uid="{00000000-0005-0000-0000-00007AC40000}"/>
    <cellStyle name="Note 9" xfId="49350" hidden="1" xr:uid="{00000000-0005-0000-0000-00007BC40000}"/>
    <cellStyle name="Note 9" xfId="48291" hidden="1" xr:uid="{00000000-0005-0000-0000-00007CC40000}"/>
    <cellStyle name="Note 9" xfId="49367" hidden="1" xr:uid="{00000000-0005-0000-0000-00007DC40000}"/>
    <cellStyle name="Note 9" xfId="48614" hidden="1" xr:uid="{00000000-0005-0000-0000-00007EC40000}"/>
    <cellStyle name="Note 9" xfId="49629" hidden="1" xr:uid="{00000000-0005-0000-0000-00007FC40000}"/>
    <cellStyle name="Note 9" xfId="48216" hidden="1" xr:uid="{00000000-0005-0000-0000-000080C40000}"/>
    <cellStyle name="Note 9" xfId="48673" hidden="1" xr:uid="{00000000-0005-0000-0000-000081C40000}"/>
    <cellStyle name="Note 9" xfId="49966" hidden="1" xr:uid="{00000000-0005-0000-0000-000082C40000}"/>
    <cellStyle name="Note 9" xfId="49389" hidden="1" xr:uid="{00000000-0005-0000-0000-000083C40000}"/>
    <cellStyle name="Note 9" xfId="49186" hidden="1" xr:uid="{00000000-0005-0000-0000-000084C40000}"/>
    <cellStyle name="Output" xfId="30" builtinId="21" customBuiltin="1"/>
    <cellStyle name="Percent" xfId="6" builtinId="5" hidden="1"/>
    <cellStyle name="Percent [0]" xfId="17" xr:uid="{00000000-0005-0000-0000-000087C40000}"/>
    <cellStyle name="Percent [1]" xfId="13" xr:uid="{00000000-0005-0000-0000-000088C40000}"/>
    <cellStyle name="Percent [2]" xfId="20" xr:uid="{00000000-0005-0000-0000-000089C40000}"/>
    <cellStyle name="Percent [3]" xfId="50316" xr:uid="{00000000-0005-0000-0000-00008AC40000}"/>
    <cellStyle name="Rt border" xfId="50320" xr:uid="{00000000-0005-0000-0000-00008BC40000}"/>
    <cellStyle name="Text" xfId="19" xr:uid="{00000000-0005-0000-0000-00008CC40000}"/>
    <cellStyle name="Title" xfId="1" builtinId="15" hidden="1"/>
    <cellStyle name="Title" xfId="5" xr:uid="{00000000-0005-0000-0000-00008EC40000}"/>
    <cellStyle name="Total" xfId="34" builtinId="25" hidden="1"/>
    <cellStyle name="Warning Text" xfId="32" builtinId="11" hidden="1"/>
    <cellStyle name="Year" xfId="50321" xr:uid="{00000000-0005-0000-0000-000091C40000}"/>
  </cellStyles>
  <dxfs count="3">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3F5E58"/>
      <color rgb="FFBA0F2C"/>
      <color rgb="FFC00000"/>
      <color rgb="FFE89466"/>
      <color rgb="FF7EA0AE"/>
      <color rgb="FF00CC0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1</xdr:row>
      <xdr:rowOff>38100</xdr:rowOff>
    </xdr:from>
    <xdr:to>
      <xdr:col>1</xdr:col>
      <xdr:colOff>1220914</xdr:colOff>
      <xdr:row>1</xdr:row>
      <xdr:rowOff>893254</xdr:rowOff>
    </xdr:to>
    <xdr:pic>
      <xdr:nvPicPr>
        <xdr:cNvPr id="4" name="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228600"/>
          <a:ext cx="2816352" cy="850392"/>
        </a:xfrm>
        <a:prstGeom prst="rect">
          <a:avLst/>
        </a:prstGeom>
      </xdr:spPr>
    </xdr:pic>
    <xdr:clientData/>
  </xdr:twoCellAnchor>
  <xdr:twoCellAnchor editAs="oneCell">
    <xdr:from>
      <xdr:col>0</xdr:col>
      <xdr:colOff>0</xdr:colOff>
      <xdr:row>1</xdr:row>
      <xdr:rowOff>2209800</xdr:rowOff>
    </xdr:from>
    <xdr:to>
      <xdr:col>4</xdr:col>
      <xdr:colOff>0</xdr:colOff>
      <xdr:row>14</xdr:row>
      <xdr:rowOff>95250</xdr:rowOff>
    </xdr:to>
    <xdr:pic>
      <xdr:nvPicPr>
        <xdr:cNvPr id="5" name="Regulation">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400300"/>
          <a:ext cx="8982075" cy="3295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oddh\AppData\Local\Microsoft\Windows\INetCache\Content.Outlook\QT6O3AOA\2681544_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end-mod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ontrol"/>
      <sheetName val="Description"/>
      <sheetName val="Table of Contents"/>
      <sheetName val="Inputs"/>
      <sheetName val="GPB data"/>
      <sheetName val="Timing"/>
      <sheetName val="Diag"/>
      <sheetName val="RAB"/>
      <sheetName val="Tax"/>
      <sheetName val="BBAR"/>
      <sheetName val="Rev"/>
      <sheetName val="MAR"/>
      <sheetName val="Outputs"/>
      <sheetName val="Notes"/>
    </sheetNames>
    <sheetDataSet>
      <sheetData sheetId="0"/>
      <sheetData sheetId="1"/>
      <sheetData sheetId="2"/>
      <sheetData sheetId="3"/>
      <sheetData sheetId="4">
        <row r="3">
          <cell r="C3" t="str">
            <v>Vector</v>
          </cell>
        </row>
        <row r="23">
          <cell r="B23" t="str">
            <v>GasNet</v>
          </cell>
          <cell r="C23" t="str">
            <v>Powerco</v>
          </cell>
          <cell r="D23" t="str">
            <v>Vector</v>
          </cell>
          <cell r="E23" t="str">
            <v>1st State non-Auck</v>
          </cell>
          <cell r="F23" t="str">
            <v>1st State trans MDL</v>
          </cell>
          <cell r="G23" t="str">
            <v>1st State trans Vct</v>
          </cell>
        </row>
      </sheetData>
      <sheetData sheetId="5">
        <row r="7">
          <cell r="B7">
            <v>6.3100000000000003E-2</v>
          </cell>
        </row>
        <row r="16">
          <cell r="B16" t="b">
            <v>1</v>
          </cell>
        </row>
      </sheetData>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Description"/>
      <sheetName val="Table of Contents"/>
      <sheetName val="Inputs"/>
      <sheetName val="Calculations"/>
      <sheetName val="Output"/>
    </sheetNames>
    <sheetDataSet>
      <sheetData sheetId="0"/>
      <sheetData sheetId="1"/>
      <sheetData sheetId="2"/>
      <sheetData sheetId="3"/>
      <sheetData sheetId="4"/>
      <sheetData sheetId="5">
        <row r="4">
          <cell r="B4">
            <v>2.5205658872121664E-3</v>
          </cell>
          <cell r="C4">
            <v>1.4678901595410286E-2</v>
          </cell>
          <cell r="D4">
            <v>1.8653082296003185E-2</v>
          </cell>
          <cell r="E4">
            <v>2.5876859080206947E-2</v>
          </cell>
          <cell r="F4">
            <v>0</v>
          </cell>
        </row>
        <row r="5">
          <cell r="B5">
            <v>2.7045923590361945E-3</v>
          </cell>
          <cell r="C5">
            <v>1.2082611371732506E-2</v>
          </cell>
          <cell r="D5">
            <v>1.3435105049855844E-2</v>
          </cell>
          <cell r="E5">
            <v>2.1491241342185087E-2</v>
          </cell>
          <cell r="F5">
            <v>0</v>
          </cell>
        </row>
        <row r="6">
          <cell r="B6">
            <v>2.6900087727865199E-3</v>
          </cell>
          <cell r="C6">
            <v>1.189235902233567E-2</v>
          </cell>
          <cell r="D6">
            <v>1.2575082640341087E-2</v>
          </cell>
          <cell r="E6">
            <v>1.9554424124792129E-2</v>
          </cell>
          <cell r="F6">
            <v>0</v>
          </cell>
        </row>
        <row r="7">
          <cell r="B7">
            <v>2.6755816170085187E-3</v>
          </cell>
          <cell r="C7">
            <v>1.1728472642228246E-2</v>
          </cell>
          <cell r="D7">
            <v>1.4513410488224937E-2</v>
          </cell>
          <cell r="E7">
            <v>1.7719021932939651E-2</v>
          </cell>
          <cell r="F7">
            <v>0</v>
          </cell>
        </row>
        <row r="8">
          <cell r="B8">
            <v>2.6613083882077774E-3</v>
          </cell>
          <cell r="C8">
            <v>1.1562328971510799E-2</v>
          </cell>
          <cell r="D8">
            <v>1.2810154449671537E-2</v>
          </cell>
          <cell r="E8">
            <v>1.5971902333776676E-2</v>
          </cell>
          <cell r="F8">
            <v>0</v>
          </cell>
        </row>
        <row r="9">
          <cell r="B9">
            <v>2.6613083882077774E-3</v>
          </cell>
          <cell r="C9">
            <v>1.1567020840429303E-2</v>
          </cell>
          <cell r="D9">
            <v>1.2086055124861217E-2</v>
          </cell>
          <cell r="E9">
            <v>1.4960945580849927E-2</v>
          </cell>
          <cell r="F9">
            <v>0</v>
          </cell>
        </row>
        <row r="10">
          <cell r="B10">
            <v>2.6613083882077774E-3</v>
          </cell>
          <cell r="C10">
            <v>1.1617067442226727E-2</v>
          </cell>
          <cell r="D10">
            <v>1.1579678182068695E-2</v>
          </cell>
          <cell r="E10">
            <v>1.4025886482046807E-2</v>
          </cell>
          <cell r="F10">
            <v>0</v>
          </cell>
        </row>
      </sheetData>
    </sheetDataSet>
  </externalBook>
</externalLink>
</file>

<file path=xl/theme/theme1.xml><?xml version="1.0" encoding="utf-8"?>
<a:theme xmlns:a="http://schemas.openxmlformats.org/drawingml/2006/main" name="DPP theme">
  <a:themeElements>
    <a:clrScheme name="Office">
      <a:dk1>
        <a:srgbClr val="000000"/>
      </a:dk1>
      <a:lt1>
        <a:srgbClr val="FFFFFF"/>
      </a:lt1>
      <a:dk2>
        <a:srgbClr val="F9F9F5"/>
      </a:dk2>
      <a:lt2>
        <a:srgbClr val="C00000"/>
      </a:lt2>
      <a:accent1>
        <a:srgbClr val="EAE8DA"/>
      </a:accent1>
      <a:accent2>
        <a:srgbClr val="D7D3BB"/>
      </a:accent2>
      <a:accent3>
        <a:srgbClr val="C9C4A3"/>
      </a:accent3>
      <a:accent4>
        <a:srgbClr val="B0A978"/>
      </a:accent4>
      <a:accent5>
        <a:srgbClr val="968F58"/>
      </a:accent5>
      <a:accent6>
        <a:srgbClr val="645F3A"/>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D18"/>
  <sheetViews>
    <sheetView showGridLines="0" tabSelected="1" view="pageBreakPreview" zoomScaleNormal="100" zoomScaleSheetLayoutView="100" workbookViewId="0"/>
  </sheetViews>
  <sheetFormatPr defaultColWidth="9.109375" defaultRowHeight="14.4"/>
  <cols>
    <col min="1" max="1" width="26.5546875" style="44" customWidth="1"/>
    <col min="2" max="2" width="43.109375" style="44" customWidth="1"/>
    <col min="3" max="3" width="32.77734375" style="44" customWidth="1"/>
    <col min="4" max="4" width="32.21875" style="44" customWidth="1"/>
    <col min="5" max="16384" width="9.109375" style="44"/>
  </cols>
  <sheetData>
    <row r="1" spans="1:4" ht="15" customHeight="1">
      <c r="A1" s="45"/>
      <c r="B1" s="45"/>
      <c r="C1" s="45"/>
      <c r="D1" s="45"/>
    </row>
    <row r="2" spans="1:4" ht="189" customHeight="1">
      <c r="A2" s="89"/>
      <c r="B2" s="45"/>
      <c r="C2" s="45"/>
      <c r="D2" s="45"/>
    </row>
    <row r="3" spans="1:4" ht="22.5" customHeight="1">
      <c r="A3" s="90" t="s">
        <v>67</v>
      </c>
      <c r="B3" s="47"/>
      <c r="C3" s="47"/>
      <c r="D3" s="47"/>
    </row>
    <row r="4" spans="1:4" ht="22.5" customHeight="1">
      <c r="A4" s="90" t="s">
        <v>315</v>
      </c>
      <c r="B4" s="47"/>
      <c r="C4" s="47"/>
      <c r="D4" s="47"/>
    </row>
    <row r="5" spans="1:4" ht="22.5" customHeight="1">
      <c r="A5" s="90" t="s">
        <v>444</v>
      </c>
      <c r="B5" s="47"/>
      <c r="C5" s="47"/>
      <c r="D5" s="47"/>
    </row>
    <row r="6" spans="1:4" s="29" customFormat="1" ht="22.5" customHeight="1">
      <c r="A6" s="91"/>
      <c r="B6" s="47"/>
      <c r="C6" s="47"/>
      <c r="D6" s="47"/>
    </row>
    <row r="7" spans="1:4" ht="42" customHeight="1">
      <c r="A7" s="45"/>
      <c r="B7" s="45"/>
      <c r="C7" s="45"/>
      <c r="D7" s="45"/>
    </row>
    <row r="8" spans="1:4" ht="15" customHeight="1">
      <c r="A8" s="45"/>
      <c r="B8" s="45"/>
      <c r="C8" s="45"/>
      <c r="D8" s="45"/>
    </row>
    <row r="9" spans="1:4" ht="15" customHeight="1">
      <c r="A9" s="45"/>
      <c r="B9" s="45"/>
      <c r="C9" s="45"/>
      <c r="D9" s="45"/>
    </row>
    <row r="10" spans="1:4" ht="15" customHeight="1">
      <c r="A10" s="45"/>
      <c r="B10" s="45"/>
      <c r="C10" s="45"/>
      <c r="D10" s="45"/>
    </row>
    <row r="11" spans="1:4" ht="15" customHeight="1">
      <c r="A11" s="45"/>
      <c r="B11" s="45"/>
      <c r="C11" s="45"/>
      <c r="D11" s="45"/>
    </row>
    <row r="12" spans="1:4" ht="15" customHeight="1">
      <c r="A12" s="45"/>
      <c r="B12" s="45"/>
      <c r="C12" s="45"/>
      <c r="D12" s="45"/>
    </row>
    <row r="13" spans="1:4" ht="15" customHeight="1">
      <c r="A13" s="45"/>
      <c r="B13" s="45"/>
      <c r="C13" s="45"/>
      <c r="D13" s="45"/>
    </row>
    <row r="14" spans="1:4" ht="15" customHeight="1">
      <c r="A14" s="45"/>
      <c r="B14" s="45"/>
      <c r="C14" s="45"/>
      <c r="D14" s="45"/>
    </row>
    <row r="15" spans="1:4" ht="15" customHeight="1">
      <c r="A15" s="45"/>
      <c r="B15" s="45"/>
      <c r="C15" s="45"/>
      <c r="D15" s="45"/>
    </row>
    <row r="16" spans="1:4" ht="15" customHeight="1">
      <c r="A16" s="45"/>
      <c r="B16" s="45"/>
      <c r="C16" s="45"/>
      <c r="D16" s="45"/>
    </row>
    <row r="17" spans="1:4" ht="15" customHeight="1">
      <c r="A17" s="92" t="s">
        <v>445</v>
      </c>
      <c r="B17" s="47"/>
      <c r="C17" s="47"/>
      <c r="D17" s="47"/>
    </row>
    <row r="18" spans="1:4" ht="15" customHeight="1">
      <c r="A18" s="45"/>
      <c r="B18" s="45"/>
      <c r="C18" s="45"/>
      <c r="D18" s="45"/>
    </row>
  </sheetData>
  <sheetProtection formatColumns="0" formatRows="0"/>
  <pageMargins left="0.70866141732283472" right="0.70866141732283472" top="0.74803149606299213" bottom="0.74803149606299213" header="0.31496062992125984" footer="0.31496062992125984"/>
  <pageSetup paperSize="9" scale="97" orientation="landscape" r:id="rId1"/>
  <headerFooter>
    <oddFooter>&amp;L&amp;F&amp;C&amp;A&amp;R&amp;P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B082E-FBCD-4C35-99B0-E60F8E11A44F}">
  <sheetPr codeName="Sheet8"/>
  <dimension ref="A1:CI50"/>
  <sheetViews>
    <sheetView showGridLines="0" view="pageBreakPreview" zoomScaleNormal="100" zoomScaleSheetLayoutView="100" workbookViewId="0"/>
  </sheetViews>
  <sheetFormatPr defaultRowHeight="14.4"/>
  <cols>
    <col min="1" max="1" width="21.44140625" style="400" customWidth="1"/>
    <col min="2" max="2" width="28.44140625" style="400" customWidth="1"/>
    <col min="3" max="87" width="9.109375" style="400"/>
  </cols>
  <sheetData>
    <row r="1" spans="1:87" ht="25.8">
      <c r="A1" s="215" t="s">
        <v>385</v>
      </c>
    </row>
    <row r="2" spans="1:87" s="399" customFormat="1">
      <c r="A2" s="666" t="s">
        <v>431</v>
      </c>
      <c r="B2" s="666"/>
      <c r="C2" s="666"/>
      <c r="D2" s="666"/>
      <c r="E2" s="666"/>
      <c r="F2" s="666"/>
      <c r="G2" s="666"/>
      <c r="H2" s="666"/>
      <c r="I2" s="666"/>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row>
    <row r="3" spans="1:87" s="399" customFormat="1" ht="42.75" customHeight="1">
      <c r="A3" s="666" t="s">
        <v>432</v>
      </c>
      <c r="B3" s="666"/>
      <c r="C3" s="666"/>
      <c r="D3" s="666"/>
      <c r="E3" s="666"/>
      <c r="F3" s="666"/>
      <c r="G3" s="666"/>
      <c r="H3" s="666"/>
      <c r="I3" s="666"/>
      <c r="J3" s="467"/>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row>
    <row r="5" spans="1:87" ht="18">
      <c r="A5" s="465" t="s">
        <v>22</v>
      </c>
      <c r="C5" s="466">
        <v>2023</v>
      </c>
      <c r="D5" s="466">
        <v>2024</v>
      </c>
      <c r="E5" s="466">
        <v>2025</v>
      </c>
      <c r="F5" s="466">
        <v>2026</v>
      </c>
      <c r="G5" s="466"/>
      <c r="H5" s="466"/>
    </row>
    <row r="6" spans="1:87" s="314" customFormat="1" ht="18">
      <c r="A6" s="219" t="s">
        <v>1</v>
      </c>
      <c r="B6" s="400"/>
      <c r="C6" s="466"/>
      <c r="D6" s="466"/>
      <c r="E6" s="466"/>
      <c r="F6" s="466"/>
      <c r="G6" s="466"/>
      <c r="H6" s="466"/>
      <c r="I6" s="400"/>
      <c r="J6" s="400"/>
      <c r="K6" s="400"/>
      <c r="L6" s="400"/>
      <c r="M6" s="400"/>
      <c r="N6" s="400"/>
      <c r="O6" s="400"/>
      <c r="P6" s="400"/>
      <c r="Q6" s="400"/>
      <c r="R6" s="400"/>
      <c r="S6" s="400"/>
      <c r="T6" s="400"/>
      <c r="U6" s="400"/>
      <c r="V6" s="400"/>
      <c r="W6" s="400"/>
      <c r="X6" s="400"/>
      <c r="Y6" s="400"/>
      <c r="Z6" s="400"/>
      <c r="AA6" s="400"/>
      <c r="AB6" s="400"/>
      <c r="AC6" s="400"/>
      <c r="AD6" s="400"/>
      <c r="AE6" s="400"/>
      <c r="AF6" s="400"/>
      <c r="AG6" s="400"/>
      <c r="AH6" s="400"/>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400"/>
      <c r="BS6" s="400"/>
      <c r="BT6" s="400"/>
      <c r="BU6" s="400"/>
      <c r="BV6" s="400"/>
      <c r="BW6" s="400"/>
      <c r="BX6" s="400"/>
      <c r="BY6" s="400"/>
      <c r="BZ6" s="400"/>
      <c r="CA6" s="400"/>
      <c r="CB6" s="400"/>
      <c r="CC6" s="400"/>
      <c r="CD6" s="400"/>
      <c r="CE6" s="400"/>
      <c r="CF6" s="400"/>
      <c r="CG6" s="400"/>
      <c r="CH6" s="400"/>
      <c r="CI6" s="400"/>
    </row>
    <row r="7" spans="1:87">
      <c r="A7" s="295" t="s">
        <v>386</v>
      </c>
      <c r="B7" s="295"/>
      <c r="C7" s="468">
        <f>Inputs!H89</f>
        <v>0</v>
      </c>
      <c r="D7" s="468">
        <f>Inputs!I89</f>
        <v>0</v>
      </c>
      <c r="E7" s="468">
        <f>Inputs!J89</f>
        <v>0</v>
      </c>
      <c r="F7" s="468">
        <f>Inputs!K89</f>
        <v>0</v>
      </c>
    </row>
    <row r="8" spans="1:87">
      <c r="A8" s="300" t="s">
        <v>387</v>
      </c>
      <c r="B8" s="300"/>
      <c r="C8" s="468">
        <f>Inputs!H90</f>
        <v>1287</v>
      </c>
      <c r="D8" s="468">
        <f>Inputs!I90</f>
        <v>1000</v>
      </c>
      <c r="E8" s="468">
        <f>Inputs!J90</f>
        <v>1000</v>
      </c>
      <c r="F8" s="468">
        <f>Inputs!K90</f>
        <v>1000</v>
      </c>
    </row>
    <row r="9" spans="1:87">
      <c r="C9" s="448"/>
      <c r="D9" s="448"/>
      <c r="E9" s="448"/>
      <c r="F9" s="448"/>
    </row>
    <row r="10" spans="1:87" ht="18">
      <c r="A10" s="219" t="s">
        <v>237</v>
      </c>
      <c r="C10" s="466"/>
      <c r="D10" s="466"/>
      <c r="E10" s="466"/>
      <c r="F10" s="466"/>
    </row>
    <row r="11" spans="1:87">
      <c r="A11" s="295" t="s">
        <v>386</v>
      </c>
      <c r="B11" s="295"/>
      <c r="C11" s="468">
        <f>Inputs!H100</f>
        <v>58</v>
      </c>
      <c r="D11" s="468">
        <f>Inputs!I100</f>
        <v>58</v>
      </c>
      <c r="E11" s="468">
        <f>Inputs!J100</f>
        <v>58</v>
      </c>
      <c r="F11" s="468">
        <f>Inputs!K100</f>
        <v>58</v>
      </c>
    </row>
    <row r="12" spans="1:87">
      <c r="A12" s="300" t="s">
        <v>387</v>
      </c>
      <c r="B12" s="300"/>
      <c r="C12" s="468">
        <f>Inputs!H101</f>
        <v>18947</v>
      </c>
      <c r="D12" s="468">
        <f>Inputs!I101</f>
        <v>18711</v>
      </c>
      <c r="E12" s="468">
        <f>Inputs!J101</f>
        <v>19399</v>
      </c>
      <c r="F12" s="468">
        <f>Inputs!K101</f>
        <v>20656</v>
      </c>
    </row>
    <row r="13" spans="1:87">
      <c r="C13" s="448"/>
      <c r="D13" s="448"/>
      <c r="E13" s="448"/>
      <c r="F13" s="448"/>
    </row>
    <row r="14" spans="1:87" ht="18">
      <c r="A14" s="219" t="s">
        <v>8</v>
      </c>
      <c r="C14" s="466"/>
      <c r="D14" s="466"/>
      <c r="E14" s="466"/>
      <c r="F14" s="466"/>
    </row>
    <row r="15" spans="1:87">
      <c r="A15" s="295" t="s">
        <v>386</v>
      </c>
      <c r="B15" s="295"/>
      <c r="C15" s="468">
        <f>Inputs!H111</f>
        <v>234</v>
      </c>
      <c r="D15" s="468">
        <f>Inputs!I111</f>
        <v>291</v>
      </c>
      <c r="E15" s="468">
        <f>Inputs!J111</f>
        <v>254</v>
      </c>
      <c r="F15" s="468">
        <f>Inputs!K111</f>
        <v>254</v>
      </c>
    </row>
    <row r="16" spans="1:87">
      <c r="A16" s="300" t="s">
        <v>387</v>
      </c>
      <c r="B16" s="300"/>
      <c r="C16" s="468">
        <f>Inputs!H112</f>
        <v>9070</v>
      </c>
      <c r="D16" s="468">
        <f>Inputs!I112</f>
        <v>7090</v>
      </c>
      <c r="E16" s="468">
        <f>Inputs!J112</f>
        <v>7468</v>
      </c>
      <c r="F16" s="468">
        <f>Inputs!K112</f>
        <v>6848</v>
      </c>
    </row>
    <row r="17" spans="1:87">
      <c r="C17" s="448"/>
      <c r="D17" s="448"/>
      <c r="E17" s="448"/>
      <c r="F17" s="448"/>
    </row>
    <row r="18" spans="1:87" ht="18">
      <c r="A18" s="219" t="s">
        <v>19</v>
      </c>
      <c r="C18" s="466"/>
      <c r="D18" s="466"/>
      <c r="E18" s="466"/>
      <c r="F18" s="466"/>
    </row>
    <row r="19" spans="1:87">
      <c r="A19" s="295" t="s">
        <v>386</v>
      </c>
      <c r="B19" s="295"/>
      <c r="C19" s="468">
        <f>Inputs!H122</f>
        <v>68</v>
      </c>
      <c r="D19" s="468">
        <f>Inputs!I122</f>
        <v>67</v>
      </c>
      <c r="E19" s="468">
        <f>Inputs!J122</f>
        <v>65</v>
      </c>
      <c r="F19" s="468">
        <f>Inputs!K122</f>
        <v>64</v>
      </c>
    </row>
    <row r="20" spans="1:87">
      <c r="A20" s="300" t="s">
        <v>387</v>
      </c>
      <c r="B20" s="300"/>
      <c r="C20" s="468">
        <f>Inputs!H123</f>
        <v>16103</v>
      </c>
      <c r="D20" s="468">
        <f>Inputs!I123</f>
        <v>15751</v>
      </c>
      <c r="E20" s="468">
        <f>Inputs!J123</f>
        <v>15509</v>
      </c>
      <c r="F20" s="468">
        <f>Inputs!K123</f>
        <v>15154</v>
      </c>
    </row>
    <row r="21" spans="1:87">
      <c r="C21" s="448"/>
      <c r="D21" s="448"/>
      <c r="E21" s="448"/>
      <c r="F21" s="448"/>
    </row>
    <row r="22" spans="1:87" ht="18">
      <c r="A22" s="219" t="s">
        <v>51</v>
      </c>
      <c r="C22" s="466"/>
      <c r="D22" s="466"/>
      <c r="E22" s="466"/>
      <c r="F22" s="466"/>
    </row>
    <row r="23" spans="1:87">
      <c r="A23" s="295" t="s">
        <v>386</v>
      </c>
      <c r="B23" s="295"/>
      <c r="C23" s="468">
        <f>Inputs!H133</f>
        <v>477</v>
      </c>
      <c r="D23" s="468">
        <f>Inputs!I133</f>
        <v>390</v>
      </c>
      <c r="E23" s="468">
        <f>Inputs!J133</f>
        <v>335</v>
      </c>
      <c r="F23" s="468">
        <f>Inputs!K133</f>
        <v>348</v>
      </c>
    </row>
    <row r="24" spans="1:87">
      <c r="A24" s="300" t="s">
        <v>387</v>
      </c>
      <c r="B24" s="300"/>
      <c r="C24" s="468">
        <f>Inputs!H134</f>
        <v>54255</v>
      </c>
      <c r="D24" s="468">
        <f>Inputs!I134</f>
        <v>43998</v>
      </c>
      <c r="E24" s="468">
        <f>Inputs!J134</f>
        <v>37487</v>
      </c>
      <c r="F24" s="468">
        <f>Inputs!K134</f>
        <v>38976</v>
      </c>
    </row>
    <row r="25" spans="1:87">
      <c r="C25" s="448"/>
      <c r="D25" s="448"/>
      <c r="E25" s="448"/>
      <c r="F25" s="448"/>
    </row>
    <row r="26" spans="1:87" ht="18">
      <c r="A26" s="219" t="s">
        <v>388</v>
      </c>
      <c r="C26" s="448"/>
      <c r="D26" s="448"/>
      <c r="E26" s="448"/>
      <c r="F26" s="448"/>
    </row>
    <row r="27" spans="1:87" s="314" customFormat="1" ht="18">
      <c r="A27" s="219" t="s">
        <v>389</v>
      </c>
      <c r="B27" s="400"/>
      <c r="C27" s="448"/>
      <c r="D27" s="448"/>
      <c r="E27" s="448"/>
      <c r="F27" s="448"/>
      <c r="G27" s="400"/>
      <c r="H27" s="400"/>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row>
    <row r="28" spans="1:87">
      <c r="A28" s="295" t="s">
        <v>1</v>
      </c>
      <c r="B28" s="468">
        <f>SUM(C7:F7)</f>
        <v>0</v>
      </c>
      <c r="C28" s="448"/>
      <c r="D28" s="448"/>
      <c r="E28" s="448"/>
      <c r="F28" s="448"/>
    </row>
    <row r="29" spans="1:87">
      <c r="A29" s="300" t="s">
        <v>237</v>
      </c>
      <c r="B29" s="468">
        <f>SUM(C11:F11)</f>
        <v>232</v>
      </c>
      <c r="C29" s="448"/>
      <c r="D29" s="448"/>
      <c r="E29" s="448"/>
      <c r="F29" s="448"/>
    </row>
    <row r="30" spans="1:87">
      <c r="A30" s="295" t="s">
        <v>8</v>
      </c>
      <c r="B30" s="468">
        <f>SUM(C15:F15)</f>
        <v>1033</v>
      </c>
      <c r="C30" s="448"/>
      <c r="D30" s="448"/>
      <c r="E30" s="448"/>
      <c r="F30" s="448"/>
    </row>
    <row r="31" spans="1:87">
      <c r="A31" s="300" t="s">
        <v>19</v>
      </c>
      <c r="B31" s="468">
        <f>SUM(C19:F19)</f>
        <v>264</v>
      </c>
      <c r="C31" s="448"/>
      <c r="D31" s="448"/>
      <c r="E31" s="448"/>
      <c r="F31" s="448"/>
    </row>
    <row r="32" spans="1:87">
      <c r="A32" s="295" t="s">
        <v>51</v>
      </c>
      <c r="B32" s="468">
        <f>SUM(C23:F23)</f>
        <v>1550</v>
      </c>
      <c r="C32" s="448"/>
      <c r="D32" s="448"/>
      <c r="E32" s="448"/>
      <c r="F32" s="448"/>
    </row>
    <row r="33" spans="1:6">
      <c r="B33" s="448"/>
      <c r="C33" s="448"/>
      <c r="D33" s="448"/>
      <c r="E33" s="448"/>
      <c r="F33" s="448"/>
    </row>
    <row r="34" spans="1:6" ht="18">
      <c r="A34" s="219" t="s">
        <v>390</v>
      </c>
      <c r="C34" s="448"/>
      <c r="D34" s="448"/>
      <c r="E34" s="448"/>
      <c r="F34" s="448"/>
    </row>
    <row r="35" spans="1:6">
      <c r="A35" s="295" t="s">
        <v>1</v>
      </c>
      <c r="B35" s="468">
        <f>SUM(C8:F8)</f>
        <v>4287</v>
      </c>
      <c r="C35" s="448"/>
      <c r="D35" s="448"/>
      <c r="E35" s="448"/>
      <c r="F35" s="448"/>
    </row>
    <row r="36" spans="1:6">
      <c r="A36" s="300" t="s">
        <v>237</v>
      </c>
      <c r="B36" s="468">
        <f>SUM(C12:F12)</f>
        <v>77713</v>
      </c>
      <c r="C36" s="448"/>
      <c r="D36" s="448"/>
      <c r="E36" s="448"/>
      <c r="F36" s="448"/>
    </row>
    <row r="37" spans="1:6">
      <c r="A37" s="295" t="s">
        <v>8</v>
      </c>
      <c r="B37" s="468">
        <f>SUM(C16:F16)</f>
        <v>30476</v>
      </c>
      <c r="C37" s="448"/>
      <c r="D37" s="448"/>
      <c r="E37" s="448"/>
      <c r="F37" s="448"/>
    </row>
    <row r="38" spans="1:6">
      <c r="A38" s="300" t="s">
        <v>19</v>
      </c>
      <c r="B38" s="468">
        <f>SUM(C20:F20)</f>
        <v>62517</v>
      </c>
      <c r="C38" s="448"/>
      <c r="D38" s="448"/>
      <c r="E38" s="448"/>
      <c r="F38" s="448"/>
    </row>
    <row r="39" spans="1:6">
      <c r="A39" s="295" t="s">
        <v>51</v>
      </c>
      <c r="B39" s="468">
        <f>SUM(C24:F24)</f>
        <v>174716</v>
      </c>
      <c r="C39" s="448"/>
      <c r="D39" s="448"/>
      <c r="E39" s="448"/>
      <c r="F39" s="448"/>
    </row>
    <row r="40" spans="1:6">
      <c r="B40" s="448"/>
      <c r="C40" s="448"/>
      <c r="D40" s="448"/>
      <c r="E40" s="448"/>
      <c r="F40" s="448"/>
    </row>
    <row r="41" spans="1:6" ht="18">
      <c r="A41" s="219" t="s">
        <v>385</v>
      </c>
      <c r="C41" s="448"/>
      <c r="D41" s="448"/>
      <c r="E41" s="448"/>
      <c r="F41" s="448"/>
    </row>
    <row r="42" spans="1:6">
      <c r="A42" s="295" t="s">
        <v>1</v>
      </c>
      <c r="B42" s="469">
        <f>B28/B35</f>
        <v>0</v>
      </c>
      <c r="C42" s="448"/>
      <c r="D42" s="448"/>
      <c r="E42" s="448"/>
      <c r="F42" s="448"/>
    </row>
    <row r="43" spans="1:6">
      <c r="A43" s="300" t="s">
        <v>237</v>
      </c>
      <c r="B43" s="469">
        <f t="shared" ref="B43:B46" si="0">B29/B36</f>
        <v>2.9853435075212643E-3</v>
      </c>
    </row>
    <row r="44" spans="1:6">
      <c r="A44" s="295" t="s">
        <v>8</v>
      </c>
      <c r="B44" s="469">
        <f t="shared" si="0"/>
        <v>3.3895524347027167E-2</v>
      </c>
    </row>
    <row r="45" spans="1:6">
      <c r="A45" s="300" t="s">
        <v>19</v>
      </c>
      <c r="B45" s="469">
        <f t="shared" si="0"/>
        <v>4.2228513844234372E-3</v>
      </c>
    </row>
    <row r="46" spans="1:6">
      <c r="A46" s="295" t="s">
        <v>51</v>
      </c>
      <c r="B46" s="469">
        <f t="shared" si="0"/>
        <v>8.8715400993612491E-3</v>
      </c>
    </row>
    <row r="47" spans="1:6">
      <c r="B47" s="448"/>
    </row>
    <row r="48" spans="1:6">
      <c r="B48" s="448"/>
    </row>
    <row r="49" spans="2:2">
      <c r="B49" s="448"/>
    </row>
    <row r="50" spans="2:2">
      <c r="B50" s="448"/>
    </row>
  </sheetData>
  <mergeCells count="2">
    <mergeCell ref="A2:I2"/>
    <mergeCell ref="A3:I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L63"/>
  <sheetViews>
    <sheetView showGridLines="0" view="pageBreakPreview" zoomScaleNormal="100" zoomScaleSheetLayoutView="100" workbookViewId="0"/>
  </sheetViews>
  <sheetFormatPr defaultRowHeight="14.4"/>
  <cols>
    <col min="1" max="1" width="51.109375" style="390" bestFit="1" customWidth="1"/>
    <col min="2" max="2" width="9.44140625" style="390" bestFit="1" customWidth="1"/>
    <col min="3" max="3" width="9.5546875" style="390" bestFit="1" customWidth="1"/>
    <col min="4" max="5" width="9.44140625" style="390" bestFit="1" customWidth="1"/>
    <col min="6" max="7" width="9.5546875" style="390" bestFit="1" customWidth="1"/>
    <col min="8" max="8" width="9.109375" style="390"/>
    <col min="9" max="9" width="9.21875" style="390" bestFit="1" customWidth="1"/>
    <col min="10" max="10" width="2.77734375" style="390" customWidth="1"/>
    <col min="11" max="12" width="9.109375" style="390"/>
  </cols>
  <sheetData>
    <row r="1" spans="1:12" ht="25.8">
      <c r="A1" s="215" t="s">
        <v>58</v>
      </c>
      <c r="B1" s="400"/>
      <c r="C1" s="400"/>
      <c r="D1" s="400"/>
      <c r="E1" s="400"/>
      <c r="F1" s="400"/>
      <c r="G1" s="400"/>
      <c r="H1" s="400"/>
      <c r="I1" s="400"/>
    </row>
    <row r="2" spans="1:12">
      <c r="A2" s="196" t="s">
        <v>66</v>
      </c>
      <c r="B2" s="400"/>
      <c r="C2" s="400"/>
      <c r="D2" s="400"/>
      <c r="E2" s="400"/>
      <c r="F2" s="400"/>
      <c r="G2" s="400"/>
      <c r="H2" s="400"/>
      <c r="I2" s="400"/>
    </row>
    <row r="3" spans="1:12" s="43" customFormat="1">
      <c r="A3" s="196" t="s">
        <v>238</v>
      </c>
      <c r="B3" s="400"/>
      <c r="C3" s="400"/>
      <c r="D3" s="400"/>
      <c r="E3" s="400"/>
      <c r="F3" s="400"/>
      <c r="G3" s="400"/>
      <c r="H3" s="400"/>
      <c r="I3" s="400"/>
      <c r="J3" s="390"/>
      <c r="K3" s="390"/>
      <c r="L3" s="390"/>
    </row>
    <row r="4" spans="1:12" ht="23.4">
      <c r="A4" s="313" t="s">
        <v>0</v>
      </c>
      <c r="B4" s="400"/>
      <c r="C4" s="400"/>
      <c r="D4" s="400"/>
      <c r="E4" s="400"/>
      <c r="F4" s="400"/>
      <c r="G4" s="400"/>
      <c r="H4" s="400"/>
      <c r="I4" s="400"/>
    </row>
    <row r="5" spans="1:12" s="85" customFormat="1" ht="23.4">
      <c r="A5" s="313" t="s">
        <v>187</v>
      </c>
      <c r="B5" s="400"/>
      <c r="C5" s="400"/>
      <c r="D5" s="400"/>
      <c r="E5" s="400"/>
      <c r="F5" s="400"/>
      <c r="G5" s="400"/>
      <c r="H5" s="400"/>
      <c r="I5" s="400"/>
      <c r="J5" s="390"/>
      <c r="K5" s="390"/>
      <c r="L5" s="390"/>
    </row>
    <row r="6" spans="1:12" s="85" customFormat="1">
      <c r="A6" s="149" t="s">
        <v>1</v>
      </c>
      <c r="B6" s="394">
        <f>'Cost of Finance Adjustment'!B42</f>
        <v>0</v>
      </c>
      <c r="C6" s="400"/>
      <c r="D6" s="400"/>
      <c r="E6" s="400"/>
      <c r="F6" s="400"/>
      <c r="G6" s="400"/>
      <c r="H6" s="400"/>
      <c r="I6" s="400"/>
      <c r="J6" s="390"/>
      <c r="K6" s="390"/>
      <c r="L6" s="390"/>
    </row>
    <row r="7" spans="1:12" s="85" customFormat="1">
      <c r="A7" s="295" t="s">
        <v>7</v>
      </c>
      <c r="B7" s="394">
        <f>'Cost of Finance Adjustment'!B43</f>
        <v>2.9853435075212643E-3</v>
      </c>
      <c r="C7" s="400"/>
      <c r="D7" s="400"/>
      <c r="E7" s="400"/>
      <c r="F7" s="400"/>
      <c r="G7" s="400"/>
      <c r="H7" s="400"/>
      <c r="I7" s="400"/>
      <c r="J7" s="390"/>
      <c r="K7" s="390"/>
      <c r="L7" s="390"/>
    </row>
    <row r="8" spans="1:12" s="85" customFormat="1">
      <c r="A8" s="149" t="s">
        <v>8</v>
      </c>
      <c r="B8" s="394">
        <f>'Cost of Finance Adjustment'!B44</f>
        <v>3.3895524347027167E-2</v>
      </c>
      <c r="C8" s="400"/>
      <c r="D8" s="400"/>
      <c r="E8" s="400"/>
      <c r="F8" s="400"/>
      <c r="G8" s="400"/>
      <c r="H8" s="400"/>
      <c r="I8" s="400"/>
      <c r="J8" s="390"/>
      <c r="K8" s="390"/>
      <c r="L8" s="390"/>
    </row>
    <row r="9" spans="1:12" s="85" customFormat="1">
      <c r="A9" s="149" t="s">
        <v>19</v>
      </c>
      <c r="B9" s="394">
        <f>'Cost of Finance Adjustment'!B45</f>
        <v>4.2228513844234372E-3</v>
      </c>
      <c r="C9" s="400"/>
      <c r="D9" s="400"/>
      <c r="E9" s="400"/>
      <c r="F9" s="400"/>
      <c r="G9" s="400"/>
      <c r="H9" s="400"/>
      <c r="I9" s="400"/>
      <c r="J9" s="390"/>
      <c r="K9" s="390"/>
      <c r="L9" s="390"/>
    </row>
    <row r="10" spans="1:12" s="85" customFormat="1">
      <c r="A10" s="149" t="s">
        <v>186</v>
      </c>
      <c r="B10" s="394">
        <f>'Cost of Finance Adjustment'!B46</f>
        <v>8.8715400993612491E-3</v>
      </c>
      <c r="C10" s="400"/>
      <c r="D10" s="400"/>
      <c r="E10" s="400"/>
      <c r="F10" s="400"/>
      <c r="G10" s="400"/>
      <c r="H10" s="400"/>
      <c r="I10" s="400"/>
      <c r="J10" s="390"/>
      <c r="K10" s="390"/>
      <c r="L10" s="390"/>
    </row>
    <row r="11" spans="1:12" s="85" customFormat="1" ht="23.4">
      <c r="A11" s="313"/>
      <c r="B11" s="400"/>
      <c r="C11" s="400"/>
      <c r="D11" s="400"/>
      <c r="E11" s="400"/>
      <c r="F11" s="400"/>
      <c r="G11" s="400"/>
      <c r="H11" s="400"/>
      <c r="I11" s="400"/>
      <c r="J11" s="390"/>
      <c r="K11" s="390"/>
      <c r="L11" s="390"/>
    </row>
    <row r="12" spans="1:12" ht="21">
      <c r="A12" s="158" t="s">
        <v>117</v>
      </c>
      <c r="B12" s="400"/>
      <c r="C12" s="400"/>
      <c r="D12" s="400"/>
      <c r="E12" s="400"/>
      <c r="F12" s="400"/>
      <c r="G12" s="400"/>
      <c r="H12" s="400"/>
      <c r="I12" s="400"/>
    </row>
    <row r="13" spans="1:12" ht="18">
      <c r="A13" s="316" t="s">
        <v>125</v>
      </c>
      <c r="B13" s="160">
        <v>2022</v>
      </c>
      <c r="C13" s="160">
        <v>2023</v>
      </c>
      <c r="D13" s="160">
        <v>2024</v>
      </c>
      <c r="E13" s="160">
        <v>2025</v>
      </c>
      <c r="F13" s="160">
        <v>2026</v>
      </c>
      <c r="G13" s="160">
        <v>2027</v>
      </c>
      <c r="H13" s="160">
        <v>2028</v>
      </c>
      <c r="L13"/>
    </row>
    <row r="14" spans="1:12">
      <c r="A14" s="295" t="s">
        <v>10</v>
      </c>
      <c r="B14" s="152">
        <f>Policy!B116</f>
        <v>165</v>
      </c>
      <c r="C14" s="152">
        <f>Policy!C116</f>
        <v>197</v>
      </c>
      <c r="D14" s="152">
        <f>Policy!D116</f>
        <v>220</v>
      </c>
      <c r="E14" s="152">
        <f>Policy!E116</f>
        <v>220</v>
      </c>
      <c r="F14" s="152">
        <f>Policy!F116</f>
        <v>220</v>
      </c>
      <c r="G14" s="152">
        <f>Policy!G116</f>
        <v>220</v>
      </c>
      <c r="H14" s="152">
        <f>Policy!H116</f>
        <v>220</v>
      </c>
      <c r="L14"/>
    </row>
    <row r="15" spans="1:12">
      <c r="A15" s="295" t="s">
        <v>11</v>
      </c>
      <c r="B15" s="152">
        <f>Policy!B117</f>
        <v>76</v>
      </c>
      <c r="C15" s="152">
        <f>Policy!C117</f>
        <v>55</v>
      </c>
      <c r="D15" s="152">
        <f>Policy!D117</f>
        <v>55</v>
      </c>
      <c r="E15" s="152">
        <f>Policy!E117</f>
        <v>55</v>
      </c>
      <c r="F15" s="152">
        <f>Policy!F117</f>
        <v>20</v>
      </c>
      <c r="G15" s="152">
        <f>Policy!G117</f>
        <v>20</v>
      </c>
      <c r="H15" s="152">
        <f>Policy!H117</f>
        <v>20</v>
      </c>
      <c r="L15"/>
    </row>
    <row r="16" spans="1:12">
      <c r="A16" s="295" t="s">
        <v>12</v>
      </c>
      <c r="B16" s="152">
        <f>Policy!B118</f>
        <v>98</v>
      </c>
      <c r="C16" s="152">
        <f>Policy!C118</f>
        <v>132.05847869921939</v>
      </c>
      <c r="D16" s="152">
        <f>Policy!D118</f>
        <v>132.05847869921939</v>
      </c>
      <c r="E16" s="152">
        <f>Policy!E118</f>
        <v>132.05847869921939</v>
      </c>
      <c r="F16" s="152">
        <f>Policy!F118</f>
        <v>132.05847869921939</v>
      </c>
      <c r="G16" s="152">
        <f>Policy!G118</f>
        <v>132.05847869921939</v>
      </c>
      <c r="H16" s="152">
        <f>Policy!H118</f>
        <v>132.05847869921939</v>
      </c>
      <c r="L16"/>
    </row>
    <row r="17" spans="1:12" s="388" customFormat="1">
      <c r="A17" s="300" t="s">
        <v>416</v>
      </c>
      <c r="B17" s="152">
        <f>Policy!B119</f>
        <v>435.33013485393178</v>
      </c>
      <c r="C17" s="152">
        <f>Policy!C119</f>
        <v>435.33013485393178</v>
      </c>
      <c r="D17" s="152">
        <f>Policy!D119</f>
        <v>435.33013485393178</v>
      </c>
      <c r="E17" s="152">
        <f>Policy!E119</f>
        <v>435.33013485393178</v>
      </c>
      <c r="F17" s="152">
        <f>Policy!F119</f>
        <v>435.33013485393178</v>
      </c>
      <c r="G17" s="152">
        <f>Policy!G119</f>
        <v>435.33013485393178</v>
      </c>
      <c r="H17" s="152">
        <f>Policy!H119</f>
        <v>435.33013485393178</v>
      </c>
      <c r="I17" s="390"/>
      <c r="J17" s="390"/>
      <c r="K17" s="390"/>
    </row>
    <row r="18" spans="1:12">
      <c r="A18" s="400"/>
      <c r="B18" s="400"/>
      <c r="C18" s="400"/>
      <c r="D18" s="400"/>
      <c r="E18" s="400"/>
      <c r="F18" s="400"/>
      <c r="G18" s="400"/>
      <c r="H18" s="400"/>
      <c r="L18"/>
    </row>
    <row r="19" spans="1:12" ht="18">
      <c r="A19" s="151" t="s">
        <v>7</v>
      </c>
      <c r="B19" s="400"/>
      <c r="C19" s="400"/>
      <c r="D19" s="400"/>
      <c r="E19" s="400"/>
      <c r="F19" s="400"/>
      <c r="G19" s="400"/>
      <c r="H19" s="400"/>
      <c r="L19"/>
    </row>
    <row r="20" spans="1:12">
      <c r="A20" s="295" t="s">
        <v>10</v>
      </c>
      <c r="B20" s="152">
        <f>Policy!B122</f>
        <v>6516</v>
      </c>
      <c r="C20" s="152">
        <f>Policy!C122</f>
        <v>6457</v>
      </c>
      <c r="D20" s="152">
        <f>Policy!D122</f>
        <v>6523</v>
      </c>
      <c r="E20" s="152">
        <f>Policy!E122</f>
        <v>6628</v>
      </c>
      <c r="F20" s="152">
        <f>Policy!F122</f>
        <v>6676</v>
      </c>
      <c r="G20" s="152">
        <f>Policy!G122</f>
        <v>6679</v>
      </c>
      <c r="H20" s="152">
        <f>Policy!H122</f>
        <v>6914.8766715542042</v>
      </c>
      <c r="L20"/>
    </row>
    <row r="21" spans="1:12">
      <c r="A21" s="295" t="s">
        <v>11</v>
      </c>
      <c r="B21" s="152">
        <f>Policy!B123</f>
        <v>2486</v>
      </c>
      <c r="C21" s="152">
        <f>Policy!C123</f>
        <v>2371</v>
      </c>
      <c r="D21" s="152">
        <f>Policy!D123</f>
        <v>1795</v>
      </c>
      <c r="E21" s="152">
        <f>Policy!E123</f>
        <v>1994</v>
      </c>
      <c r="F21" s="152">
        <f>Policy!F123</f>
        <v>2975</v>
      </c>
      <c r="G21" s="152">
        <f>Policy!G123</f>
        <v>3039</v>
      </c>
      <c r="H21" s="152">
        <f>Policy!H123</f>
        <v>2546</v>
      </c>
      <c r="L21"/>
    </row>
    <row r="22" spans="1:12">
      <c r="A22" s="295" t="s">
        <v>12</v>
      </c>
      <c r="B22" s="152">
        <f>Policy!B124</f>
        <v>1282.8736084431182</v>
      </c>
      <c r="C22" s="152">
        <f>Policy!C124</f>
        <v>1282.8736084431182</v>
      </c>
      <c r="D22" s="152">
        <f>Policy!D124</f>
        <v>1282.8736084431182</v>
      </c>
      <c r="E22" s="152">
        <f>Policy!E124</f>
        <v>1282.8736084431182</v>
      </c>
      <c r="F22" s="152">
        <f>Policy!F124</f>
        <v>1282.8736084431182</v>
      </c>
      <c r="G22" s="152">
        <f>Policy!G124</f>
        <v>884.03472383963935</v>
      </c>
      <c r="H22" s="152">
        <f>Policy!H124</f>
        <v>753.09040580862779</v>
      </c>
      <c r="L22"/>
    </row>
    <row r="23" spans="1:12" s="388" customFormat="1">
      <c r="A23" s="300" t="s">
        <v>416</v>
      </c>
      <c r="B23" s="152">
        <f>Policy!B125</f>
        <v>6629.9524664818709</v>
      </c>
      <c r="C23" s="152">
        <f>Policy!C125</f>
        <v>6629.9524664818709</v>
      </c>
      <c r="D23" s="152">
        <f>Policy!D125</f>
        <v>6629.9524664818709</v>
      </c>
      <c r="E23" s="152">
        <f>Policy!E125</f>
        <v>6629.9524664818709</v>
      </c>
      <c r="F23" s="152">
        <f>Policy!F125</f>
        <v>6629.9524664818709</v>
      </c>
      <c r="G23" s="152">
        <f>Policy!G125</f>
        <v>6629.9524664818709</v>
      </c>
      <c r="H23" s="152">
        <f>Policy!H125</f>
        <v>6629.9524664818709</v>
      </c>
      <c r="I23" s="390"/>
      <c r="J23" s="390"/>
      <c r="K23" s="390"/>
    </row>
    <row r="24" spans="1:12">
      <c r="A24" s="400"/>
      <c r="B24" s="400"/>
      <c r="C24" s="400"/>
      <c r="D24" s="400"/>
      <c r="E24" s="400"/>
      <c r="F24" s="400"/>
      <c r="G24" s="400"/>
      <c r="H24" s="400"/>
      <c r="L24"/>
    </row>
    <row r="25" spans="1:12" ht="18">
      <c r="A25" s="316" t="s">
        <v>8</v>
      </c>
      <c r="B25" s="400"/>
      <c r="C25" s="400"/>
      <c r="D25" s="400"/>
      <c r="E25" s="400"/>
      <c r="F25" s="400"/>
      <c r="G25" s="400"/>
      <c r="H25" s="400"/>
      <c r="L25"/>
    </row>
    <row r="26" spans="1:12">
      <c r="A26" s="295" t="s">
        <v>10</v>
      </c>
      <c r="B26" s="152">
        <f>Policy!B128</f>
        <v>0</v>
      </c>
      <c r="C26" s="152">
        <f>Policy!C128</f>
        <v>0</v>
      </c>
      <c r="D26" s="152">
        <f>Policy!D128</f>
        <v>0</v>
      </c>
      <c r="E26" s="152">
        <f>Policy!E128</f>
        <v>0</v>
      </c>
      <c r="F26" s="152">
        <f>Policy!F128</f>
        <v>0</v>
      </c>
      <c r="G26" s="152">
        <f>Policy!G128</f>
        <v>0</v>
      </c>
      <c r="H26" s="152">
        <f>Policy!H128</f>
        <v>0</v>
      </c>
      <c r="L26"/>
    </row>
    <row r="27" spans="1:12">
      <c r="A27" s="295" t="s">
        <v>11</v>
      </c>
      <c r="B27" s="152">
        <f>Policy!B129</f>
        <v>3198</v>
      </c>
      <c r="C27" s="152">
        <f>Policy!C129</f>
        <v>2146</v>
      </c>
      <c r="D27" s="152">
        <f>Policy!D129</f>
        <v>1390</v>
      </c>
      <c r="E27" s="152">
        <f>Policy!E129</f>
        <v>1776</v>
      </c>
      <c r="F27" s="152">
        <f>Policy!F129</f>
        <v>2394</v>
      </c>
      <c r="G27" s="152">
        <f>Policy!G129</f>
        <v>3460</v>
      </c>
      <c r="H27" s="152">
        <f>Policy!H129</f>
        <v>2125</v>
      </c>
      <c r="L27"/>
    </row>
    <row r="28" spans="1:12">
      <c r="A28" s="295" t="s">
        <v>12</v>
      </c>
      <c r="B28" s="152">
        <f>Policy!B130</f>
        <v>1210.0867497579784</v>
      </c>
      <c r="C28" s="152">
        <f>Policy!C130</f>
        <v>1210.0867497579784</v>
      </c>
      <c r="D28" s="152">
        <f>Policy!D130</f>
        <v>1210.0867497579784</v>
      </c>
      <c r="E28" s="152">
        <f>Policy!E130</f>
        <v>1210.0867497579784</v>
      </c>
      <c r="F28" s="152">
        <f>Policy!F130</f>
        <v>1210.0867497579784</v>
      </c>
      <c r="G28" s="152">
        <f>Policy!G130</f>
        <v>301.15068091960711</v>
      </c>
      <c r="H28" s="152">
        <f>Policy!H130</f>
        <v>231.70465273095033</v>
      </c>
      <c r="L28"/>
    </row>
    <row r="29" spans="1:12" s="388" customFormat="1">
      <c r="A29" s="300" t="s">
        <v>416</v>
      </c>
      <c r="B29" s="152">
        <f>Policy!B131</f>
        <v>2415.1671734576739</v>
      </c>
      <c r="C29" s="152">
        <f>Policy!C131</f>
        <v>2415.1671734576739</v>
      </c>
      <c r="D29" s="152">
        <f>Policy!D131</f>
        <v>2415.1671734576739</v>
      </c>
      <c r="E29" s="152">
        <f>Policy!E131</f>
        <v>2415.1671734576739</v>
      </c>
      <c r="F29" s="152">
        <f>Policy!F131</f>
        <v>2415.1671734576739</v>
      </c>
      <c r="G29" s="152">
        <f>Policy!G131</f>
        <v>2415.1671734576739</v>
      </c>
      <c r="H29" s="152">
        <f>Policy!H131</f>
        <v>2415.1671734576739</v>
      </c>
      <c r="I29" s="390"/>
      <c r="J29" s="390"/>
      <c r="K29" s="390"/>
    </row>
    <row r="30" spans="1:12">
      <c r="A30" s="400"/>
      <c r="B30" s="400"/>
      <c r="C30" s="400"/>
      <c r="D30" s="400"/>
      <c r="E30" s="400"/>
      <c r="F30" s="400"/>
      <c r="G30" s="400"/>
      <c r="H30" s="400"/>
      <c r="L30"/>
    </row>
    <row r="31" spans="1:12" ht="18">
      <c r="A31" s="316" t="s">
        <v>19</v>
      </c>
      <c r="B31" s="400"/>
      <c r="C31" s="400"/>
      <c r="D31" s="400"/>
      <c r="E31" s="400"/>
      <c r="F31" s="400"/>
      <c r="G31" s="400"/>
      <c r="H31" s="400"/>
      <c r="L31"/>
    </row>
    <row r="32" spans="1:12">
      <c r="A32" s="295" t="s">
        <v>10</v>
      </c>
      <c r="B32" s="152">
        <f>Policy!B134</f>
        <v>12390</v>
      </c>
      <c r="C32" s="152">
        <f>Policy!C134</f>
        <v>4953</v>
      </c>
      <c r="D32" s="152">
        <f>Policy!D134</f>
        <v>4633</v>
      </c>
      <c r="E32" s="152">
        <f>Policy!E134</f>
        <v>4322</v>
      </c>
      <c r="F32" s="152">
        <f>Policy!F134</f>
        <v>4017</v>
      </c>
      <c r="G32" s="152">
        <f>Policy!G134</f>
        <v>3966.9746274754134</v>
      </c>
      <c r="H32" s="152">
        <f>Policy!H134</f>
        <v>3658.9746274754134</v>
      </c>
      <c r="L32"/>
    </row>
    <row r="33" spans="1:12">
      <c r="A33" s="295" t="s">
        <v>11</v>
      </c>
      <c r="B33" s="152">
        <f>Policy!B135</f>
        <v>388</v>
      </c>
      <c r="C33" s="152">
        <f>Policy!C135</f>
        <v>420</v>
      </c>
      <c r="D33" s="152">
        <f>Policy!D135</f>
        <v>425</v>
      </c>
      <c r="E33" s="152">
        <f>Policy!E135</f>
        <v>423</v>
      </c>
      <c r="F33" s="152">
        <f>Policy!F135</f>
        <v>390</v>
      </c>
      <c r="G33" s="152">
        <f>Policy!G135</f>
        <v>471</v>
      </c>
      <c r="H33" s="152">
        <f>Policy!H135</f>
        <v>443</v>
      </c>
      <c r="L33"/>
    </row>
    <row r="34" spans="1:12">
      <c r="A34" s="295" t="s">
        <v>12</v>
      </c>
      <c r="B34" s="152">
        <f>Policy!B136</f>
        <v>3048.1480891766519</v>
      </c>
      <c r="C34" s="152">
        <f>Policy!C136</f>
        <v>3048.1480891766519</v>
      </c>
      <c r="D34" s="152">
        <f>Policy!D136</f>
        <v>3048.1480891766519</v>
      </c>
      <c r="E34" s="152">
        <f>Policy!E136</f>
        <v>3048.1480891766519</v>
      </c>
      <c r="F34" s="152">
        <f>Policy!F136</f>
        <v>3048.1480891766519</v>
      </c>
      <c r="G34" s="152">
        <f>Policy!G136</f>
        <v>3048.1480891766519</v>
      </c>
      <c r="H34" s="152">
        <f>Policy!H136</f>
        <v>3048.1480891766519</v>
      </c>
      <c r="L34"/>
    </row>
    <row r="35" spans="1:12" s="388" customFormat="1">
      <c r="A35" s="300" t="s">
        <v>416</v>
      </c>
      <c r="B35" s="152">
        <f>Policy!B137</f>
        <v>3798.9755641547586</v>
      </c>
      <c r="C35" s="152">
        <f>Policy!C137</f>
        <v>3798.9755641547586</v>
      </c>
      <c r="D35" s="152">
        <f>Policy!D137</f>
        <v>3798.9755641547586</v>
      </c>
      <c r="E35" s="152">
        <f>Policy!E137</f>
        <v>3798.9755641547586</v>
      </c>
      <c r="F35" s="152">
        <f>Policy!F137</f>
        <v>3798.9755641547586</v>
      </c>
      <c r="G35" s="152">
        <f>Policy!G137</f>
        <v>3798.9755641547586</v>
      </c>
      <c r="H35" s="152">
        <f>Policy!H137</f>
        <v>3798.9755641547586</v>
      </c>
      <c r="I35" s="390"/>
      <c r="J35" s="390"/>
      <c r="K35" s="390"/>
    </row>
    <row r="36" spans="1:12">
      <c r="L36"/>
    </row>
    <row r="37" spans="1:12" ht="18">
      <c r="A37" s="219" t="s">
        <v>51</v>
      </c>
      <c r="L37"/>
    </row>
    <row r="38" spans="1:12">
      <c r="A38" s="149" t="s">
        <v>11</v>
      </c>
      <c r="B38" s="152">
        <f>Policy!B140</f>
        <v>3967</v>
      </c>
      <c r="C38" s="152">
        <f>Policy!C140</f>
        <v>4934</v>
      </c>
      <c r="D38" s="152">
        <f>Policy!D140</f>
        <v>9479</v>
      </c>
      <c r="E38" s="152">
        <f>Policy!E140</f>
        <v>4456</v>
      </c>
      <c r="F38" s="152">
        <f>Policy!F140</f>
        <v>4227</v>
      </c>
      <c r="G38" s="152">
        <f>Policy!G140</f>
        <v>5504</v>
      </c>
      <c r="H38" s="152">
        <f>Policy!H140</f>
        <v>5183</v>
      </c>
      <c r="L38"/>
    </row>
    <row r="39" spans="1:12">
      <c r="A39" s="298" t="s">
        <v>340</v>
      </c>
      <c r="B39" s="152">
        <f>Policy!B141</f>
        <v>30349.292964042816</v>
      </c>
      <c r="C39" s="152">
        <f>Policy!C141</f>
        <v>30349.292964042816</v>
      </c>
      <c r="D39" s="152">
        <f>Policy!D141</f>
        <v>30349.292964042816</v>
      </c>
      <c r="E39" s="152">
        <f>Policy!E141</f>
        <v>28317</v>
      </c>
      <c r="F39" s="152">
        <f>Policy!F141</f>
        <v>29530</v>
      </c>
      <c r="G39" s="152">
        <f>Policy!G141</f>
        <v>29137.507292327206</v>
      </c>
      <c r="H39" s="152">
        <f>Policy!H141</f>
        <v>22517.174064403829</v>
      </c>
      <c r="L39"/>
    </row>
    <row r="40" spans="1:12">
      <c r="L40"/>
    </row>
    <row r="41" spans="1:12">
      <c r="L41"/>
    </row>
    <row r="42" spans="1:12" ht="23.4">
      <c r="A42" s="313" t="s">
        <v>119</v>
      </c>
      <c r="L42"/>
    </row>
    <row r="43" spans="1:12" ht="21">
      <c r="A43" s="158" t="s">
        <v>34</v>
      </c>
      <c r="L43"/>
    </row>
    <row r="44" spans="1:12">
      <c r="A44" s="149" t="s">
        <v>1</v>
      </c>
      <c r="B44" s="152">
        <f t="shared" ref="B44:H44" si="0">SUM(B14,B15,B16,B17)</f>
        <v>774.33013485393178</v>
      </c>
      <c r="C44" s="152">
        <f t="shared" si="0"/>
        <v>819.38861355315112</v>
      </c>
      <c r="D44" s="152">
        <f t="shared" si="0"/>
        <v>842.38861355315112</v>
      </c>
      <c r="E44" s="152">
        <f t="shared" si="0"/>
        <v>842.38861355315112</v>
      </c>
      <c r="F44" s="152">
        <f t="shared" si="0"/>
        <v>807.38861355315112</v>
      </c>
      <c r="G44" s="152">
        <f t="shared" si="0"/>
        <v>807.38861355315112</v>
      </c>
      <c r="H44" s="152">
        <f t="shared" si="0"/>
        <v>807.38861355315112</v>
      </c>
      <c r="L44"/>
    </row>
    <row r="45" spans="1:12">
      <c r="A45" s="295" t="s">
        <v>7</v>
      </c>
      <c r="B45" s="152">
        <f t="shared" ref="B45:H45" si="1">SUM(B20,B21,B22,B23)</f>
        <v>16914.826074924989</v>
      </c>
      <c r="C45" s="152">
        <f t="shared" si="1"/>
        <v>16740.826074924989</v>
      </c>
      <c r="D45" s="152">
        <f t="shared" si="1"/>
        <v>16230.826074924989</v>
      </c>
      <c r="E45" s="152">
        <f t="shared" si="1"/>
        <v>16534.826074924989</v>
      </c>
      <c r="F45" s="152">
        <f t="shared" si="1"/>
        <v>17563.826074924989</v>
      </c>
      <c r="G45" s="152">
        <f t="shared" si="1"/>
        <v>17231.98719032151</v>
      </c>
      <c r="H45" s="152">
        <f t="shared" si="1"/>
        <v>16843.919543844702</v>
      </c>
      <c r="L45"/>
    </row>
    <row r="46" spans="1:12">
      <c r="A46" s="149" t="s">
        <v>8</v>
      </c>
      <c r="B46" s="152">
        <f t="shared" ref="B46:H46" si="2">SUM(B26,B27,B28,B29)</f>
        <v>6823.2539232156523</v>
      </c>
      <c r="C46" s="152">
        <f t="shared" si="2"/>
        <v>5771.2539232156523</v>
      </c>
      <c r="D46" s="152">
        <f t="shared" si="2"/>
        <v>5015.2539232156523</v>
      </c>
      <c r="E46" s="152">
        <f t="shared" si="2"/>
        <v>5401.2539232156523</v>
      </c>
      <c r="F46" s="152">
        <f t="shared" si="2"/>
        <v>6019.2539232156523</v>
      </c>
      <c r="G46" s="152">
        <f t="shared" si="2"/>
        <v>6176.317854377281</v>
      </c>
      <c r="H46" s="152">
        <f t="shared" si="2"/>
        <v>4771.8718261886243</v>
      </c>
      <c r="L46"/>
    </row>
    <row r="47" spans="1:12">
      <c r="A47" s="149" t="s">
        <v>19</v>
      </c>
      <c r="B47" s="152">
        <f t="shared" ref="B47:H47" si="3">SUM(B32,B33,B34,B35)</f>
        <v>19625.123653331411</v>
      </c>
      <c r="C47" s="152">
        <f t="shared" si="3"/>
        <v>12220.12365333141</v>
      </c>
      <c r="D47" s="152">
        <f t="shared" si="3"/>
        <v>11905.12365333141</v>
      </c>
      <c r="E47" s="152">
        <f t="shared" si="3"/>
        <v>11592.12365333141</v>
      </c>
      <c r="F47" s="152">
        <f t="shared" si="3"/>
        <v>11254.12365333141</v>
      </c>
      <c r="G47" s="152">
        <f t="shared" si="3"/>
        <v>11285.098280806824</v>
      </c>
      <c r="H47" s="152">
        <f t="shared" si="3"/>
        <v>10949.098280806824</v>
      </c>
      <c r="L47"/>
    </row>
    <row r="48" spans="1:12">
      <c r="A48" s="298" t="s">
        <v>51</v>
      </c>
      <c r="B48" s="152">
        <f t="shared" ref="B48:H48" si="4">SUM(B38,B39)</f>
        <v>34316.292964042819</v>
      </c>
      <c r="C48" s="152">
        <f t="shared" si="4"/>
        <v>35283.292964042819</v>
      </c>
      <c r="D48" s="152">
        <f t="shared" si="4"/>
        <v>39828.292964042819</v>
      </c>
      <c r="E48" s="152">
        <f t="shared" si="4"/>
        <v>32773</v>
      </c>
      <c r="F48" s="152">
        <f t="shared" si="4"/>
        <v>33757</v>
      </c>
      <c r="G48" s="152">
        <f t="shared" si="4"/>
        <v>34641.507292327209</v>
      </c>
      <c r="H48" s="152">
        <f t="shared" si="4"/>
        <v>27700.174064403829</v>
      </c>
      <c r="L48"/>
    </row>
    <row r="49" spans="1:12" s="28" customFormat="1" ht="18">
      <c r="A49" s="219"/>
      <c r="B49" s="390"/>
      <c r="C49" s="390"/>
      <c r="D49" s="390"/>
      <c r="E49" s="390"/>
      <c r="F49" s="390"/>
      <c r="G49" s="390"/>
      <c r="H49" s="390"/>
      <c r="I49" s="390"/>
      <c r="J49" s="390"/>
      <c r="K49" s="390"/>
    </row>
    <row r="50" spans="1:12" ht="18">
      <c r="A50" s="292" t="s">
        <v>38</v>
      </c>
      <c r="L50"/>
    </row>
    <row r="51" spans="1:12">
      <c r="A51" s="149" t="s">
        <v>1</v>
      </c>
      <c r="B51" s="152">
        <f>Policy!B145</f>
        <v>2013</v>
      </c>
      <c r="C51" s="152">
        <f>Policy!C145</f>
        <v>2346</v>
      </c>
      <c r="D51" s="152">
        <f>Policy!D145</f>
        <v>2356</v>
      </c>
      <c r="E51" s="152">
        <f>Policy!E145</f>
        <v>2366</v>
      </c>
      <c r="F51" s="152">
        <f>Policy!F145</f>
        <v>2376</v>
      </c>
      <c r="G51" s="152">
        <f>Policy!G145</f>
        <v>2386</v>
      </c>
      <c r="H51" s="395">
        <f>Policy!H145</f>
        <v>2396</v>
      </c>
      <c r="L51"/>
    </row>
    <row r="52" spans="1:12">
      <c r="A52" s="149" t="s">
        <v>7</v>
      </c>
      <c r="B52" s="152">
        <f>Policy!B148</f>
        <v>18338.29178853385</v>
      </c>
      <c r="C52" s="152">
        <f>Policy!C148</f>
        <v>18395</v>
      </c>
      <c r="D52" s="152">
        <f>Policy!D148</f>
        <v>18306</v>
      </c>
      <c r="E52" s="152">
        <f>Policy!E148</f>
        <v>18389</v>
      </c>
      <c r="F52" s="152">
        <f>Policy!F148</f>
        <v>18495</v>
      </c>
      <c r="G52" s="152">
        <f>Policy!G148</f>
        <v>18530</v>
      </c>
      <c r="H52" s="152">
        <f>Policy!H148</f>
        <v>18564</v>
      </c>
      <c r="L52"/>
    </row>
    <row r="53" spans="1:12">
      <c r="A53" s="149" t="s">
        <v>8</v>
      </c>
      <c r="B53" s="152">
        <f>Policy!B151</f>
        <v>13918.875716492586</v>
      </c>
      <c r="C53" s="152">
        <f>Policy!C151</f>
        <v>14150.877273919552</v>
      </c>
      <c r="D53" s="152">
        <f>Policy!D151</f>
        <v>14197</v>
      </c>
      <c r="E53" s="152">
        <f>Policy!E151</f>
        <v>13930</v>
      </c>
      <c r="F53" s="152">
        <f>Policy!F151</f>
        <v>14004</v>
      </c>
      <c r="G53" s="152">
        <f>Policy!G151</f>
        <v>14109</v>
      </c>
      <c r="H53" s="152">
        <f>Policy!H151</f>
        <v>13901</v>
      </c>
      <c r="L53"/>
    </row>
    <row r="54" spans="1:12">
      <c r="A54" s="149" t="s">
        <v>23</v>
      </c>
      <c r="B54" s="152">
        <f>Policy!B154</f>
        <v>9388.8250143020541</v>
      </c>
      <c r="C54" s="152">
        <f>Policy!C154</f>
        <v>9725.6025186039642</v>
      </c>
      <c r="D54" s="152">
        <f>Policy!D154</f>
        <v>9913.1412278650441</v>
      </c>
      <c r="E54" s="152">
        <f>Policy!E154</f>
        <v>10086.400326744966</v>
      </c>
      <c r="F54" s="152">
        <f>Policy!F154</f>
        <v>10245.343120848051</v>
      </c>
      <c r="G54" s="152">
        <f>Policy!G154</f>
        <v>10396.603414082778</v>
      </c>
      <c r="H54" s="152">
        <f>Policy!H154</f>
        <v>10493</v>
      </c>
      <c r="L54"/>
    </row>
    <row r="55" spans="1:12">
      <c r="A55" s="300" t="s">
        <v>51</v>
      </c>
      <c r="B55" s="152">
        <f>Policy!B157</f>
        <v>47233</v>
      </c>
      <c r="C55" s="152">
        <f>Policy!C157</f>
        <v>49274</v>
      </c>
      <c r="D55" s="152">
        <f>Policy!D157</f>
        <v>49474</v>
      </c>
      <c r="E55" s="152">
        <f>Policy!E157</f>
        <v>49474</v>
      </c>
      <c r="F55" s="152">
        <f>Policy!F157</f>
        <v>49974</v>
      </c>
      <c r="G55" s="152">
        <f>Policy!G157</f>
        <v>49974</v>
      </c>
      <c r="H55" s="152">
        <f>Policy!H157</f>
        <v>50474</v>
      </c>
      <c r="L55"/>
    </row>
    <row r="56" spans="1:12">
      <c r="L56"/>
    </row>
    <row r="57" spans="1:12" ht="23.4">
      <c r="A57" s="313" t="s">
        <v>188</v>
      </c>
      <c r="L57"/>
    </row>
    <row r="58" spans="1:12" ht="21">
      <c r="A58" s="158" t="s">
        <v>34</v>
      </c>
      <c r="L58"/>
    </row>
    <row r="59" spans="1:12">
      <c r="A59" s="149" t="s">
        <v>1</v>
      </c>
      <c r="B59" s="152">
        <f t="shared" ref="B59:H63" si="5">B44*(1+$B6)</f>
        <v>774.33013485393178</v>
      </c>
      <c r="C59" s="152">
        <f t="shared" si="5"/>
        <v>819.38861355315112</v>
      </c>
      <c r="D59" s="152">
        <f t="shared" si="5"/>
        <v>842.38861355315112</v>
      </c>
      <c r="E59" s="152">
        <f t="shared" si="5"/>
        <v>842.38861355315112</v>
      </c>
      <c r="F59" s="152">
        <f t="shared" si="5"/>
        <v>807.38861355315112</v>
      </c>
      <c r="G59" s="152">
        <f t="shared" si="5"/>
        <v>807.38861355315112</v>
      </c>
      <c r="H59" s="152">
        <f t="shared" si="5"/>
        <v>807.38861355315112</v>
      </c>
      <c r="L59"/>
    </row>
    <row r="60" spans="1:12">
      <c r="A60" s="295" t="s">
        <v>7</v>
      </c>
      <c r="B60" s="152">
        <f t="shared" si="5"/>
        <v>16965.32264112862</v>
      </c>
      <c r="C60" s="152">
        <f t="shared" si="5"/>
        <v>16790.803191358311</v>
      </c>
      <c r="D60" s="152">
        <f t="shared" si="5"/>
        <v>16279.280666169474</v>
      </c>
      <c r="E60" s="152">
        <f t="shared" si="5"/>
        <v>16584.188210595759</v>
      </c>
      <c r="F60" s="152">
        <f t="shared" si="5"/>
        <v>17616.260129065002</v>
      </c>
      <c r="G60" s="152">
        <f t="shared" si="5"/>
        <v>17283.430591401826</v>
      </c>
      <c r="H60" s="152">
        <f t="shared" si="5"/>
        <v>16894.204429696132</v>
      </c>
      <c r="L60"/>
    </row>
    <row r="61" spans="1:12">
      <c r="A61" s="149" t="s">
        <v>8</v>
      </c>
      <c r="B61" s="152">
        <f t="shared" si="5"/>
        <v>7054.5316926959567</v>
      </c>
      <c r="C61" s="152">
        <f t="shared" si="5"/>
        <v>5966.8736010828843</v>
      </c>
      <c r="D61" s="152">
        <f t="shared" si="5"/>
        <v>5185.2485846765321</v>
      </c>
      <c r="E61" s="152">
        <f t="shared" si="5"/>
        <v>5584.332257074484</v>
      </c>
      <c r="F61" s="152">
        <f t="shared" si="5"/>
        <v>6223.2796911209471</v>
      </c>
      <c r="G61" s="152">
        <f t="shared" si="5"/>
        <v>6385.6673865853045</v>
      </c>
      <c r="H61" s="152">
        <f t="shared" si="5"/>
        <v>4933.6169238540933</v>
      </c>
      <c r="L61"/>
    </row>
    <row r="62" spans="1:12">
      <c r="A62" s="149" t="s">
        <v>19</v>
      </c>
      <c r="B62" s="152">
        <f t="shared" si="5"/>
        <v>19707.99763392036</v>
      </c>
      <c r="C62" s="152">
        <f t="shared" si="5"/>
        <v>12271.727419418705</v>
      </c>
      <c r="D62" s="152">
        <f t="shared" si="5"/>
        <v>11955.397221232612</v>
      </c>
      <c r="E62" s="152">
        <f t="shared" si="5"/>
        <v>11641.075468749286</v>
      </c>
      <c r="F62" s="152">
        <f t="shared" si="5"/>
        <v>11301.648144981351</v>
      </c>
      <c r="G62" s="152">
        <f t="shared" si="5"/>
        <v>11332.753573705282</v>
      </c>
      <c r="H62" s="152">
        <f t="shared" si="5"/>
        <v>10995.334695640116</v>
      </c>
      <c r="L62"/>
    </row>
    <row r="63" spans="1:12">
      <c r="A63" s="298" t="s">
        <v>51</v>
      </c>
      <c r="B63" s="152">
        <f t="shared" si="5"/>
        <v>34620.731333134754</v>
      </c>
      <c r="C63" s="152">
        <f t="shared" si="5"/>
        <v>35596.310112410836</v>
      </c>
      <c r="D63" s="152">
        <f t="shared" si="5"/>
        <v>40181.631262162438</v>
      </c>
      <c r="E63" s="152">
        <f t="shared" si="5"/>
        <v>33063.74698367637</v>
      </c>
      <c r="F63" s="152">
        <f t="shared" si="5"/>
        <v>34056.476579134142</v>
      </c>
      <c r="G63" s="152">
        <f t="shared" si="5"/>
        <v>34948.83081337341</v>
      </c>
      <c r="H63" s="152">
        <f t="shared" si="5"/>
        <v>27945.917269375477</v>
      </c>
      <c r="L63"/>
    </row>
  </sheetData>
  <pageMargins left="0.7" right="0.7" top="0.75" bottom="0.75" header="0.3" footer="0.3"/>
  <pageSetup paperSize="9" scale="67" fitToHeight="0" orientation="portrait" r:id="rId1"/>
  <headerFooter>
    <oddFooter>&amp;L&amp;F&amp;C&amp;A&amp;R&amp;P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I23"/>
  <sheetViews>
    <sheetView showGridLines="0" view="pageBreakPreview" zoomScaleNormal="85" zoomScaleSheetLayoutView="100" workbookViewId="0"/>
  </sheetViews>
  <sheetFormatPr defaultRowHeight="14.4"/>
  <cols>
    <col min="1" max="1" width="49.5546875" customWidth="1"/>
    <col min="2" max="9" width="10.44140625" customWidth="1"/>
    <col min="10" max="10" width="2.77734375" customWidth="1"/>
  </cols>
  <sheetData>
    <row r="1" spans="1:9" ht="25.8">
      <c r="A1" s="39" t="s">
        <v>41</v>
      </c>
    </row>
    <row r="2" spans="1:9" s="81" customFormat="1">
      <c r="A2" s="64" t="s">
        <v>239</v>
      </c>
    </row>
    <row r="3" spans="1:9" ht="21">
      <c r="A3" s="17" t="s">
        <v>124</v>
      </c>
      <c r="B3" s="70">
        <v>2022</v>
      </c>
      <c r="C3" s="70">
        <v>2023</v>
      </c>
      <c r="D3" s="70">
        <v>2024</v>
      </c>
      <c r="E3" s="70">
        <v>2025</v>
      </c>
      <c r="F3" s="70">
        <v>2026</v>
      </c>
      <c r="G3" s="5">
        <v>2027</v>
      </c>
      <c r="H3" s="5">
        <v>2028</v>
      </c>
    </row>
    <row r="4" spans="1:9">
      <c r="A4" s="163" t="s">
        <v>301</v>
      </c>
      <c r="B4" s="123">
        <f>Totals!B59</f>
        <v>774.33013485393178</v>
      </c>
      <c r="C4" s="123">
        <f>Totals!C59</f>
        <v>819.38861355315112</v>
      </c>
      <c r="D4" s="123">
        <f>Totals!D59</f>
        <v>842.38861355315112</v>
      </c>
      <c r="E4" s="123">
        <f>Totals!E59</f>
        <v>842.38861355315112</v>
      </c>
      <c r="F4" s="123">
        <f>Totals!F59</f>
        <v>807.38861355315112</v>
      </c>
      <c r="G4" s="123">
        <f>Totals!G59</f>
        <v>807.38861355315112</v>
      </c>
      <c r="H4" s="123">
        <f>Totals!H59</f>
        <v>807.38861355315112</v>
      </c>
      <c r="I4" s="73"/>
    </row>
    <row r="5" spans="1:9">
      <c r="A5" s="139" t="s">
        <v>291</v>
      </c>
      <c r="B5" s="123">
        <f>Totals!B60</f>
        <v>16965.32264112862</v>
      </c>
      <c r="C5" s="123">
        <f>Totals!C60</f>
        <v>16790.803191358311</v>
      </c>
      <c r="D5" s="123">
        <f>Totals!D60</f>
        <v>16279.280666169474</v>
      </c>
      <c r="E5" s="123">
        <f>Totals!E60</f>
        <v>16584.188210595759</v>
      </c>
      <c r="F5" s="123">
        <f>Totals!F60</f>
        <v>17616.260129065002</v>
      </c>
      <c r="G5" s="123">
        <f>Totals!G60</f>
        <v>17283.430591401826</v>
      </c>
      <c r="H5" s="123">
        <f>Totals!H60</f>
        <v>16894.204429696132</v>
      </c>
      <c r="I5" s="73"/>
    </row>
    <row r="6" spans="1:9">
      <c r="A6" s="163" t="s">
        <v>8</v>
      </c>
      <c r="B6" s="123">
        <f>Totals!B61</f>
        <v>7054.5316926959567</v>
      </c>
      <c r="C6" s="123">
        <f>Totals!C61</f>
        <v>5966.8736010828843</v>
      </c>
      <c r="D6" s="123">
        <f>Totals!D61</f>
        <v>5185.2485846765321</v>
      </c>
      <c r="E6" s="123">
        <f>Totals!E61</f>
        <v>5584.332257074484</v>
      </c>
      <c r="F6" s="123">
        <f>Totals!F61</f>
        <v>6223.2796911209471</v>
      </c>
      <c r="G6" s="123">
        <f>Totals!G61</f>
        <v>6385.6673865853045</v>
      </c>
      <c r="H6" s="123">
        <f>Totals!H61</f>
        <v>4933.6169238540933</v>
      </c>
      <c r="I6" s="73"/>
    </row>
    <row r="7" spans="1:9">
      <c r="A7" s="163" t="s">
        <v>19</v>
      </c>
      <c r="B7" s="123">
        <f>Totals!B62</f>
        <v>19707.99763392036</v>
      </c>
      <c r="C7" s="123">
        <f>Totals!C62</f>
        <v>12271.727419418705</v>
      </c>
      <c r="D7" s="123">
        <f>Totals!D62</f>
        <v>11955.397221232612</v>
      </c>
      <c r="E7" s="123">
        <f>Totals!E62</f>
        <v>11641.075468749286</v>
      </c>
      <c r="F7" s="123">
        <f>Totals!F62</f>
        <v>11301.648144981351</v>
      </c>
      <c r="G7" s="123">
        <f>Totals!G62</f>
        <v>11332.753573705282</v>
      </c>
      <c r="H7" s="123">
        <f>Totals!H62</f>
        <v>10995.334695640116</v>
      </c>
      <c r="I7" s="73"/>
    </row>
    <row r="8" spans="1:9">
      <c r="A8" s="163" t="s">
        <v>302</v>
      </c>
      <c r="B8" s="123">
        <f>Totals!B63</f>
        <v>34620.731333134754</v>
      </c>
      <c r="C8" s="123">
        <f>Totals!C63</f>
        <v>35596.310112410836</v>
      </c>
      <c r="D8" s="123">
        <f>Totals!D63</f>
        <v>40181.631262162438</v>
      </c>
      <c r="E8" s="123">
        <f>Totals!E63</f>
        <v>33063.74698367637</v>
      </c>
      <c r="F8" s="123">
        <f>Totals!F63</f>
        <v>34056.476579134142</v>
      </c>
      <c r="G8" s="123">
        <f>Totals!G63</f>
        <v>34948.83081337341</v>
      </c>
      <c r="H8" s="123">
        <f>Totals!H63</f>
        <v>27945.917269375477</v>
      </c>
      <c r="I8" s="73"/>
    </row>
    <row r="9" spans="1:9" s="248" customFormat="1">
      <c r="A9" s="163" t="s">
        <v>321</v>
      </c>
      <c r="B9" s="123">
        <f t="shared" ref="B9:H9" si="0">SUM(B4:B8)</f>
        <v>79122.913435733615</v>
      </c>
      <c r="C9" s="123">
        <f t="shared" si="0"/>
        <v>71445.102937823889</v>
      </c>
      <c r="D9" s="123">
        <f t="shared" si="0"/>
        <v>74443.946347794204</v>
      </c>
      <c r="E9" s="123">
        <f t="shared" si="0"/>
        <v>67715.731533649057</v>
      </c>
      <c r="F9" s="123">
        <f t="shared" si="0"/>
        <v>70005.053157854592</v>
      </c>
      <c r="G9" s="123">
        <f t="shared" si="0"/>
        <v>70758.070978618969</v>
      </c>
      <c r="H9" s="123">
        <f t="shared" si="0"/>
        <v>61576.461932118968</v>
      </c>
      <c r="I9" s="73"/>
    </row>
    <row r="10" spans="1:9" ht="18">
      <c r="A10" s="56"/>
      <c r="B10" s="88"/>
      <c r="C10" s="88"/>
      <c r="D10" s="88"/>
      <c r="E10" s="88"/>
      <c r="F10" s="88"/>
      <c r="G10" s="88"/>
      <c r="H10" s="88"/>
      <c r="I10" s="73"/>
    </row>
    <row r="11" spans="1:9" ht="18">
      <c r="A11" s="407" t="s">
        <v>38</v>
      </c>
      <c r="B11" s="118"/>
      <c r="C11" s="118"/>
      <c r="D11" s="118"/>
      <c r="E11" s="118"/>
      <c r="F11" s="118"/>
      <c r="G11" s="118"/>
      <c r="H11" s="118"/>
      <c r="I11" s="73"/>
    </row>
    <row r="12" spans="1:9">
      <c r="A12" s="67" t="s">
        <v>1</v>
      </c>
      <c r="B12" s="408">
        <f>Totals!B51</f>
        <v>2013</v>
      </c>
      <c r="C12" s="408">
        <f>Totals!C51</f>
        <v>2346</v>
      </c>
      <c r="D12" s="408">
        <f>Totals!D51</f>
        <v>2356</v>
      </c>
      <c r="E12" s="408">
        <f>Totals!E51</f>
        <v>2366</v>
      </c>
      <c r="F12" s="408">
        <f>Totals!F51</f>
        <v>2376</v>
      </c>
      <c r="G12" s="408">
        <f>Totals!G51</f>
        <v>2386</v>
      </c>
      <c r="H12" s="408">
        <f>Totals!H51</f>
        <v>2396</v>
      </c>
      <c r="I12" s="73"/>
    </row>
    <row r="13" spans="1:9">
      <c r="A13" s="67" t="s">
        <v>7</v>
      </c>
      <c r="B13" s="408">
        <f>Totals!B52</f>
        <v>18338.29178853385</v>
      </c>
      <c r="C13" s="408">
        <f>Totals!C52</f>
        <v>18395</v>
      </c>
      <c r="D13" s="408">
        <f>Totals!D52</f>
        <v>18306</v>
      </c>
      <c r="E13" s="408">
        <f>Totals!E52</f>
        <v>18389</v>
      </c>
      <c r="F13" s="408">
        <f>Totals!F52</f>
        <v>18495</v>
      </c>
      <c r="G13" s="408">
        <f>Totals!G52</f>
        <v>18530</v>
      </c>
      <c r="H13" s="408">
        <f>Totals!H52</f>
        <v>18564</v>
      </c>
      <c r="I13" s="73"/>
    </row>
    <row r="14" spans="1:9">
      <c r="A14" s="67" t="s">
        <v>8</v>
      </c>
      <c r="B14" s="408">
        <f>Totals!B53</f>
        <v>13918.875716492586</v>
      </c>
      <c r="C14" s="408">
        <f>Totals!C53</f>
        <v>14150.877273919552</v>
      </c>
      <c r="D14" s="408">
        <f>Totals!D53</f>
        <v>14197</v>
      </c>
      <c r="E14" s="408">
        <f>Totals!E53</f>
        <v>13930</v>
      </c>
      <c r="F14" s="408">
        <f>Totals!F53</f>
        <v>14004</v>
      </c>
      <c r="G14" s="408">
        <f>Totals!G53</f>
        <v>14109</v>
      </c>
      <c r="H14" s="408">
        <f>Totals!H53</f>
        <v>13901</v>
      </c>
      <c r="I14" s="73"/>
    </row>
    <row r="15" spans="1:9">
      <c r="A15" s="67" t="s">
        <v>23</v>
      </c>
      <c r="B15" s="408">
        <f>Totals!B54</f>
        <v>9388.8250143020541</v>
      </c>
      <c r="C15" s="408">
        <f>Totals!C54</f>
        <v>9725.6025186039642</v>
      </c>
      <c r="D15" s="408">
        <f>Totals!D54</f>
        <v>9913.1412278650441</v>
      </c>
      <c r="E15" s="408">
        <f>Totals!E54</f>
        <v>10086.400326744966</v>
      </c>
      <c r="F15" s="408">
        <f>Totals!F54</f>
        <v>10245.343120848051</v>
      </c>
      <c r="G15" s="408">
        <f>Totals!G54</f>
        <v>10396.603414082778</v>
      </c>
      <c r="H15" s="408">
        <f>Totals!H54</f>
        <v>10493</v>
      </c>
      <c r="I15" s="73"/>
    </row>
    <row r="16" spans="1:9">
      <c r="A16" s="139" t="s">
        <v>51</v>
      </c>
      <c r="B16" s="408">
        <f>Totals!B55</f>
        <v>47233</v>
      </c>
      <c r="C16" s="408">
        <f>Totals!C55</f>
        <v>49274</v>
      </c>
      <c r="D16" s="408">
        <f>Totals!D55</f>
        <v>49474</v>
      </c>
      <c r="E16" s="408">
        <f>Totals!E55</f>
        <v>49474</v>
      </c>
      <c r="F16" s="408">
        <f>Totals!F55</f>
        <v>49974</v>
      </c>
      <c r="G16" s="408">
        <f>Totals!G55</f>
        <v>49974</v>
      </c>
      <c r="H16" s="408">
        <f>Totals!H55</f>
        <v>50474</v>
      </c>
      <c r="I16" s="73"/>
    </row>
    <row r="17" spans="1:9" s="248" customFormat="1">
      <c r="A17" s="163" t="s">
        <v>321</v>
      </c>
      <c r="B17" s="408">
        <f t="shared" ref="B17:H17" si="1">SUM(B12:B16)</f>
        <v>90891.992519328487</v>
      </c>
      <c r="C17" s="408">
        <f t="shared" si="1"/>
        <v>93891.479792523518</v>
      </c>
      <c r="D17" s="408">
        <f t="shared" si="1"/>
        <v>94246.141227865039</v>
      </c>
      <c r="E17" s="408">
        <f t="shared" si="1"/>
        <v>94245.400326744973</v>
      </c>
      <c r="F17" s="408">
        <f t="shared" si="1"/>
        <v>95094.343120848047</v>
      </c>
      <c r="G17" s="408">
        <f t="shared" si="1"/>
        <v>95395.603414082783</v>
      </c>
      <c r="H17" s="408">
        <f t="shared" si="1"/>
        <v>95828</v>
      </c>
      <c r="I17" s="73"/>
    </row>
    <row r="18" spans="1:9">
      <c r="B18" s="23"/>
      <c r="C18" s="23"/>
      <c r="D18" s="23"/>
      <c r="E18" s="23"/>
      <c r="F18" s="23"/>
      <c r="G18" s="23"/>
      <c r="H18" s="23"/>
      <c r="I18" s="23"/>
    </row>
    <row r="19" spans="1:9">
      <c r="B19" s="23"/>
      <c r="C19" s="23"/>
      <c r="D19" s="23"/>
      <c r="E19" s="23"/>
      <c r="F19" s="23"/>
      <c r="G19" s="23"/>
      <c r="H19" s="23"/>
      <c r="I19" s="23"/>
    </row>
    <row r="23" spans="1:9">
      <c r="D23" s="255"/>
      <c r="E23" s="255"/>
      <c r="F23" s="255"/>
      <c r="G23" s="255"/>
    </row>
  </sheetData>
  <pageMargins left="0.7" right="0.7" top="0.75" bottom="0.75" header="0.3" footer="0.3"/>
  <pageSetup paperSize="9" scale="64" fitToHeight="0" orientation="portrait" r:id="rId1"/>
  <headerFooter>
    <oddFooter>&amp;L&amp;F&amp;C&amp;A&amp;R&amp;P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2B9B8-0AE3-4B3F-A52E-182AA8D35DA2}">
  <sheetPr codeName="Sheet10">
    <pageSetUpPr fitToPage="1"/>
  </sheetPr>
  <dimension ref="A1:J114"/>
  <sheetViews>
    <sheetView showGridLines="0" view="pageBreakPreview" zoomScaleNormal="100" zoomScaleSheetLayoutView="100" workbookViewId="0"/>
  </sheetViews>
  <sheetFormatPr defaultColWidth="9.109375" defaultRowHeight="14.4"/>
  <cols>
    <col min="1" max="1" width="41.44140625" style="62" customWidth="1"/>
    <col min="2" max="4" width="12.88671875" style="62" customWidth="1"/>
    <col min="5" max="10" width="12.88671875" style="183" customWidth="1"/>
    <col min="11" max="11" width="2.77734375" style="183" customWidth="1"/>
    <col min="12" max="16384" width="9.109375" style="183"/>
  </cols>
  <sheetData>
    <row r="1" spans="1:10" ht="39.9" customHeight="1">
      <c r="A1" s="184" t="s">
        <v>0</v>
      </c>
      <c r="B1" s="93"/>
      <c r="C1" s="93"/>
      <c r="D1" s="93"/>
      <c r="E1" s="93"/>
      <c r="F1" s="93"/>
      <c r="G1" s="93"/>
      <c r="H1" s="93"/>
      <c r="I1" s="93"/>
      <c r="J1" s="93"/>
    </row>
    <row r="2" spans="1:10" ht="18.600000000000001" customHeight="1">
      <c r="A2" s="185" t="s">
        <v>144</v>
      </c>
      <c r="B2" s="93"/>
      <c r="C2" s="93"/>
      <c r="D2" s="93"/>
      <c r="E2" s="93"/>
      <c r="F2" s="93"/>
      <c r="G2" s="93"/>
      <c r="H2" s="93"/>
      <c r="I2" s="93"/>
      <c r="J2" s="93"/>
    </row>
    <row r="3" spans="1:10" s="62" customFormat="1" ht="53.25" customHeight="1">
      <c r="A3" s="19" t="s">
        <v>151</v>
      </c>
      <c r="B3" s="98" t="s">
        <v>88</v>
      </c>
      <c r="C3" s="98" t="s">
        <v>89</v>
      </c>
      <c r="D3" s="491"/>
      <c r="E3" s="116"/>
      <c r="F3" s="116"/>
      <c r="G3" s="116"/>
      <c r="H3" s="116"/>
      <c r="I3" s="116"/>
      <c r="J3" s="116"/>
    </row>
    <row r="4" spans="1:10" s="62" customFormat="1">
      <c r="A4" s="181" t="s">
        <v>90</v>
      </c>
      <c r="B4" s="186"/>
      <c r="C4" s="186"/>
      <c r="D4" s="492"/>
      <c r="E4" s="116"/>
      <c r="F4" s="116"/>
      <c r="G4" s="116"/>
      <c r="H4" s="116"/>
      <c r="I4" s="116"/>
      <c r="J4" s="116"/>
    </row>
    <row r="5" spans="1:10" s="62" customFormat="1">
      <c r="A5" s="181" t="s">
        <v>149</v>
      </c>
      <c r="B5" s="182">
        <f>Inputs!B11</f>
        <v>0.6</v>
      </c>
      <c r="C5" s="182">
        <f>Inputs!B12</f>
        <v>0.4</v>
      </c>
      <c r="D5" s="493"/>
      <c r="E5" s="116"/>
      <c r="F5" s="116"/>
      <c r="G5" s="116"/>
      <c r="H5" s="116"/>
      <c r="I5" s="116"/>
      <c r="J5" s="116"/>
    </row>
    <row r="6" spans="1:10" s="62" customFormat="1">
      <c r="A6" s="181" t="s">
        <v>150</v>
      </c>
      <c r="B6" s="182">
        <f>Inputs!B14</f>
        <v>0</v>
      </c>
      <c r="C6" s="182">
        <f>Inputs!B15</f>
        <v>1</v>
      </c>
      <c r="D6" s="493"/>
      <c r="E6" s="116"/>
      <c r="F6" s="116"/>
      <c r="G6" s="116"/>
      <c r="H6" s="116"/>
      <c r="I6" s="116"/>
      <c r="J6" s="116"/>
    </row>
    <row r="7" spans="1:10" s="62" customFormat="1">
      <c r="A7" s="187"/>
      <c r="B7" s="103"/>
      <c r="C7" s="103"/>
      <c r="D7" s="260"/>
      <c r="E7" s="116"/>
      <c r="F7" s="116"/>
      <c r="G7" s="116"/>
      <c r="H7" s="116"/>
      <c r="I7" s="116"/>
      <c r="J7" s="116"/>
    </row>
    <row r="8" spans="1:10" s="62" customFormat="1" ht="21">
      <c r="A8" s="19" t="s">
        <v>91</v>
      </c>
      <c r="B8" s="103"/>
      <c r="C8" s="103"/>
      <c r="D8" s="260"/>
      <c r="E8" s="116"/>
      <c r="F8" s="116"/>
      <c r="G8" s="116"/>
      <c r="H8" s="116"/>
      <c r="I8" s="116"/>
      <c r="J8" s="116"/>
    </row>
    <row r="9" spans="1:10" s="62" customFormat="1">
      <c r="A9" s="129" t="s">
        <v>92</v>
      </c>
      <c r="B9" s="130">
        <v>0.25</v>
      </c>
      <c r="C9" s="130">
        <v>0.25</v>
      </c>
      <c r="D9" s="494"/>
      <c r="E9" s="116"/>
      <c r="F9" s="116"/>
      <c r="G9" s="116"/>
      <c r="H9" s="116"/>
      <c r="I9" s="116"/>
      <c r="J9" s="116"/>
    </row>
    <row r="10" spans="1:10" s="62" customFormat="1">
      <c r="A10" s="129" t="s">
        <v>93</v>
      </c>
      <c r="B10" s="130">
        <v>0.25</v>
      </c>
      <c r="C10" s="130">
        <v>0.25</v>
      </c>
      <c r="D10" s="494"/>
      <c r="E10" s="116"/>
      <c r="F10" s="116"/>
      <c r="G10" s="116"/>
      <c r="H10" s="116"/>
      <c r="I10" s="116"/>
      <c r="J10" s="116"/>
    </row>
    <row r="11" spans="1:10" s="62" customFormat="1">
      <c r="A11" s="129" t="s">
        <v>94</v>
      </c>
      <c r="B11" s="130">
        <v>0.25</v>
      </c>
      <c r="C11" s="130">
        <v>0.25</v>
      </c>
      <c r="D11" s="494"/>
      <c r="E11" s="116"/>
      <c r="F11" s="116"/>
      <c r="G11" s="116"/>
      <c r="H11" s="116"/>
      <c r="I11" s="116"/>
      <c r="J11" s="116"/>
    </row>
    <row r="12" spans="1:10" s="62" customFormat="1">
      <c r="A12" s="129" t="s">
        <v>95</v>
      </c>
      <c r="B12" s="130">
        <v>0.25</v>
      </c>
      <c r="C12" s="130">
        <v>0.25</v>
      </c>
      <c r="D12" s="494"/>
      <c r="E12" s="116"/>
      <c r="F12" s="116"/>
      <c r="G12" s="116"/>
      <c r="H12" s="116"/>
      <c r="I12" s="116"/>
      <c r="J12" s="116"/>
    </row>
    <row r="13" spans="1:10" s="62" customFormat="1">
      <c r="A13" s="188"/>
      <c r="B13" s="189"/>
      <c r="C13" s="189"/>
      <c r="D13" s="260"/>
      <c r="E13" s="116"/>
      <c r="F13" s="116"/>
      <c r="G13" s="116"/>
      <c r="H13" s="116"/>
      <c r="I13" s="116"/>
      <c r="J13" s="116"/>
    </row>
    <row r="14" spans="1:10" s="62" customFormat="1" ht="21">
      <c r="A14" s="19" t="s">
        <v>96</v>
      </c>
      <c r="B14" s="103"/>
      <c r="C14" s="103"/>
      <c r="D14" s="260"/>
      <c r="E14" s="116"/>
      <c r="F14" s="116"/>
      <c r="G14" s="116"/>
      <c r="H14" s="116"/>
      <c r="I14" s="116"/>
      <c r="J14" s="116"/>
    </row>
    <row r="15" spans="1:10" s="62" customFormat="1">
      <c r="A15" s="115" t="s">
        <v>126</v>
      </c>
      <c r="B15" s="103"/>
      <c r="C15" s="103"/>
      <c r="D15" s="260"/>
      <c r="E15" s="116"/>
      <c r="F15" s="116"/>
      <c r="G15" s="116"/>
      <c r="H15" s="116"/>
      <c r="I15" s="116"/>
      <c r="J15" s="116"/>
    </row>
    <row r="16" spans="1:10" s="62" customFormat="1">
      <c r="A16" s="122">
        <v>40268</v>
      </c>
      <c r="B16" s="131">
        <f>Inputs!B27</f>
        <v>1012</v>
      </c>
      <c r="C16" s="131">
        <f>Inputs!C27</f>
        <v>970.82228099999998</v>
      </c>
      <c r="D16" s="495"/>
      <c r="E16" s="116"/>
      <c r="F16" s="116"/>
      <c r="G16" s="116"/>
      <c r="H16" s="116"/>
      <c r="I16" s="116"/>
      <c r="J16" s="116"/>
    </row>
    <row r="17" spans="1:10" s="62" customFormat="1">
      <c r="A17" s="122">
        <v>40359</v>
      </c>
      <c r="B17" s="131">
        <f>Inputs!B28</f>
        <v>1016</v>
      </c>
      <c r="C17" s="131">
        <f>Inputs!C28</f>
        <v>984.084881</v>
      </c>
      <c r="D17" s="495"/>
      <c r="E17" s="116"/>
      <c r="F17" s="116"/>
      <c r="G17" s="116"/>
      <c r="H17" s="116"/>
      <c r="I17" s="116"/>
      <c r="J17" s="116"/>
    </row>
    <row r="18" spans="1:10" s="62" customFormat="1">
      <c r="A18" s="122">
        <v>40451</v>
      </c>
      <c r="B18" s="131">
        <f>Inputs!B29</f>
        <v>1021</v>
      </c>
      <c r="C18" s="131">
        <f>Inputs!C29</f>
        <v>990.71618000000001</v>
      </c>
      <c r="D18" s="495"/>
      <c r="E18" s="116"/>
      <c r="F18" s="116"/>
      <c r="G18" s="116"/>
      <c r="H18" s="116"/>
      <c r="I18" s="116"/>
      <c r="J18" s="116"/>
    </row>
    <row r="19" spans="1:10" s="62" customFormat="1">
      <c r="A19" s="122">
        <v>40543</v>
      </c>
      <c r="B19" s="131">
        <f>Inputs!B30</f>
        <v>1026</v>
      </c>
      <c r="C19" s="131">
        <f>Inputs!C30</f>
        <v>1000</v>
      </c>
      <c r="D19" s="495"/>
      <c r="E19" s="116"/>
      <c r="F19" s="116"/>
      <c r="G19" s="116"/>
      <c r="H19" s="116"/>
      <c r="I19" s="116"/>
      <c r="J19" s="116"/>
    </row>
    <row r="20" spans="1:10" s="62" customFormat="1">
      <c r="A20" s="122">
        <v>40633</v>
      </c>
      <c r="B20" s="131">
        <f>Inputs!B31</f>
        <v>1031</v>
      </c>
      <c r="C20" s="131">
        <f>Inputs!C31</f>
        <v>1022</v>
      </c>
      <c r="D20" s="495"/>
      <c r="E20" s="116"/>
      <c r="F20" s="116"/>
      <c r="G20" s="116"/>
      <c r="H20" s="116"/>
      <c r="I20" s="116"/>
      <c r="J20" s="116"/>
    </row>
    <row r="21" spans="1:10" s="62" customFormat="1">
      <c r="A21" s="122">
        <v>40724</v>
      </c>
      <c r="B21" s="131">
        <f>Inputs!B32</f>
        <v>1035</v>
      </c>
      <c r="C21" s="131">
        <f>Inputs!C32</f>
        <v>1031</v>
      </c>
      <c r="D21" s="495"/>
      <c r="E21" s="116"/>
      <c r="F21" s="116"/>
      <c r="G21" s="116"/>
      <c r="H21" s="116"/>
      <c r="I21" s="116"/>
      <c r="J21" s="116"/>
    </row>
    <row r="22" spans="1:10" s="62" customFormat="1">
      <c r="A22" s="122">
        <v>40816</v>
      </c>
      <c r="B22" s="131">
        <f>Inputs!B33</f>
        <v>1041</v>
      </c>
      <c r="C22" s="131">
        <f>Inputs!C33</f>
        <v>1037</v>
      </c>
      <c r="D22" s="495"/>
      <c r="E22" s="116"/>
      <c r="F22" s="116"/>
      <c r="G22" s="116"/>
      <c r="H22" s="116"/>
      <c r="I22" s="116"/>
      <c r="J22" s="116"/>
    </row>
    <row r="23" spans="1:10" s="62" customFormat="1">
      <c r="A23" s="122">
        <v>40908</v>
      </c>
      <c r="B23" s="131">
        <f>Inputs!B34</f>
        <v>1047</v>
      </c>
      <c r="C23" s="131">
        <f>Inputs!C34</f>
        <v>1042</v>
      </c>
      <c r="D23" s="495"/>
      <c r="E23" s="116"/>
      <c r="F23" s="116"/>
      <c r="G23" s="116"/>
      <c r="H23" s="116"/>
      <c r="I23" s="116"/>
      <c r="J23" s="116"/>
    </row>
    <row r="24" spans="1:10" s="62" customFormat="1">
      <c r="A24" s="122">
        <v>40999</v>
      </c>
      <c r="B24" s="131">
        <f>Inputs!B35</f>
        <v>1052</v>
      </c>
      <c r="C24" s="131">
        <f>Inputs!C35</f>
        <v>1045</v>
      </c>
      <c r="D24" s="495"/>
      <c r="E24" s="116"/>
      <c r="F24" s="116"/>
      <c r="G24" s="116"/>
      <c r="H24" s="116"/>
      <c r="I24" s="116"/>
      <c r="J24" s="116"/>
    </row>
    <row r="25" spans="1:10" s="62" customFormat="1">
      <c r="A25" s="122">
        <v>41090</v>
      </c>
      <c r="B25" s="131">
        <f>Inputs!B36</f>
        <v>1056</v>
      </c>
      <c r="C25" s="131">
        <f>Inputs!C36</f>
        <v>1051</v>
      </c>
      <c r="D25" s="495"/>
      <c r="E25" s="116"/>
      <c r="F25" s="116"/>
      <c r="G25" s="116"/>
      <c r="H25" s="116"/>
      <c r="I25" s="116"/>
      <c r="J25" s="116"/>
    </row>
    <row r="26" spans="1:10" s="62" customFormat="1">
      <c r="A26" s="122">
        <v>41182</v>
      </c>
      <c r="B26" s="131">
        <f>Inputs!B37</f>
        <v>1061</v>
      </c>
      <c r="C26" s="131">
        <f>Inputs!C37</f>
        <v>1040</v>
      </c>
      <c r="D26" s="495"/>
      <c r="E26" s="116"/>
      <c r="F26" s="116"/>
      <c r="G26" s="116"/>
      <c r="H26" s="116"/>
      <c r="I26" s="116"/>
      <c r="J26" s="116"/>
    </row>
    <row r="27" spans="1:10" s="62" customFormat="1">
      <c r="A27" s="122">
        <v>41274</v>
      </c>
      <c r="B27" s="131">
        <f>Inputs!B38</f>
        <v>1066</v>
      </c>
      <c r="C27" s="131">
        <f>Inputs!C38</f>
        <v>1037</v>
      </c>
      <c r="D27" s="495"/>
      <c r="E27" s="116"/>
      <c r="F27" s="116"/>
      <c r="G27" s="116"/>
      <c r="H27" s="116"/>
      <c r="I27" s="116"/>
      <c r="J27" s="116"/>
    </row>
    <row r="28" spans="1:10" s="62" customFormat="1">
      <c r="A28" s="122">
        <v>41364</v>
      </c>
      <c r="B28" s="131">
        <f>Inputs!B39</f>
        <v>1070</v>
      </c>
      <c r="C28" s="131">
        <f>Inputs!C39</f>
        <v>1045</v>
      </c>
      <c r="D28" s="495"/>
      <c r="E28" s="116"/>
      <c r="F28" s="116"/>
      <c r="G28" s="116"/>
      <c r="H28" s="116"/>
      <c r="I28" s="116"/>
      <c r="J28" s="116"/>
    </row>
    <row r="29" spans="1:10">
      <c r="A29" s="122">
        <v>41455</v>
      </c>
      <c r="B29" s="131">
        <f>Inputs!B40</f>
        <v>1074</v>
      </c>
      <c r="C29" s="131">
        <f>Inputs!C40</f>
        <v>1051</v>
      </c>
      <c r="D29" s="495"/>
      <c r="E29" s="116"/>
      <c r="F29" s="93"/>
      <c r="G29" s="93"/>
      <c r="H29" s="93"/>
      <c r="I29" s="93"/>
      <c r="J29" s="93"/>
    </row>
    <row r="30" spans="1:10">
      <c r="A30" s="122">
        <v>41547</v>
      </c>
      <c r="B30" s="131">
        <f>Inputs!B41</f>
        <v>1079</v>
      </c>
      <c r="C30" s="131">
        <f>Inputs!C41</f>
        <v>1074</v>
      </c>
      <c r="D30" s="495"/>
      <c r="E30" s="116"/>
      <c r="F30" s="93"/>
      <c r="G30" s="93"/>
      <c r="H30" s="93"/>
      <c r="I30" s="93"/>
      <c r="J30" s="93"/>
    </row>
    <row r="31" spans="1:10" s="62" customFormat="1">
      <c r="A31" s="122">
        <v>41639</v>
      </c>
      <c r="B31" s="131">
        <f>Inputs!B42</f>
        <v>1083</v>
      </c>
      <c r="C31" s="131">
        <f>Inputs!C42</f>
        <v>1066</v>
      </c>
      <c r="D31" s="495"/>
      <c r="E31" s="116"/>
      <c r="F31" s="116"/>
      <c r="G31" s="116"/>
      <c r="H31" s="116"/>
      <c r="I31" s="116"/>
      <c r="J31" s="116"/>
    </row>
    <row r="32" spans="1:10" s="62" customFormat="1">
      <c r="A32" s="122">
        <v>41729</v>
      </c>
      <c r="B32" s="131">
        <f>Inputs!B43</f>
        <v>1087</v>
      </c>
      <c r="C32" s="131">
        <f>Inputs!C43</f>
        <v>1077</v>
      </c>
      <c r="D32" s="495"/>
      <c r="E32" s="116"/>
      <c r="F32" s="116"/>
      <c r="G32" s="116"/>
      <c r="H32" s="116"/>
      <c r="I32" s="116"/>
      <c r="J32" s="116"/>
    </row>
    <row r="33" spans="1:10">
      <c r="A33" s="122">
        <v>41820</v>
      </c>
      <c r="B33" s="131">
        <f>Inputs!B44</f>
        <v>1092</v>
      </c>
      <c r="C33" s="131">
        <f>Inputs!C44</f>
        <v>1066</v>
      </c>
      <c r="D33" s="495"/>
      <c r="E33" s="93"/>
      <c r="F33" s="93"/>
      <c r="G33" s="93"/>
      <c r="H33" s="93"/>
      <c r="I33" s="93"/>
      <c r="J33" s="93"/>
    </row>
    <row r="34" spans="1:10">
      <c r="A34" s="122">
        <v>41912</v>
      </c>
      <c r="B34" s="131">
        <f>Inputs!B45</f>
        <v>1096</v>
      </c>
      <c r="C34" s="131">
        <f>Inputs!C45</f>
        <v>1050</v>
      </c>
      <c r="D34" s="495"/>
      <c r="E34" s="93"/>
      <c r="F34" s="93"/>
      <c r="G34" s="93"/>
      <c r="H34" s="93"/>
      <c r="I34" s="93"/>
      <c r="J34" s="93"/>
    </row>
    <row r="35" spans="1:10">
      <c r="A35" s="122">
        <v>42004</v>
      </c>
      <c r="B35" s="131">
        <f>Inputs!B46</f>
        <v>1102</v>
      </c>
      <c r="C35" s="131">
        <f>Inputs!C46</f>
        <v>1046</v>
      </c>
      <c r="D35" s="495"/>
      <c r="E35" s="93"/>
      <c r="F35" s="93"/>
      <c r="G35" s="93"/>
      <c r="H35" s="93"/>
      <c r="I35" s="93"/>
      <c r="J35" s="93"/>
    </row>
    <row r="36" spans="1:10">
      <c r="A36" s="122">
        <v>42094</v>
      </c>
      <c r="B36" s="131">
        <f>Inputs!B47</f>
        <v>1105</v>
      </c>
      <c r="C36" s="131">
        <f>Inputs!C47</f>
        <v>1034</v>
      </c>
      <c r="D36" s="495"/>
      <c r="E36" s="93"/>
      <c r="F36" s="93"/>
      <c r="G36" s="93"/>
      <c r="H36" s="93"/>
      <c r="I36" s="93"/>
      <c r="J36" s="93"/>
    </row>
    <row r="37" spans="1:10">
      <c r="A37" s="122">
        <v>42185</v>
      </c>
      <c r="B37" s="131">
        <f>Inputs!B48</f>
        <v>1110</v>
      </c>
      <c r="C37" s="131">
        <f>Inputs!C48</f>
        <v>1031</v>
      </c>
      <c r="D37" s="495"/>
      <c r="E37" s="93"/>
      <c r="F37" s="93"/>
      <c r="G37" s="93"/>
      <c r="H37" s="93"/>
      <c r="I37" s="93"/>
      <c r="J37" s="93"/>
    </row>
    <row r="38" spans="1:10">
      <c r="A38" s="122">
        <v>42277</v>
      </c>
      <c r="B38" s="131">
        <f>Inputs!B49</f>
        <v>1114</v>
      </c>
      <c r="C38" s="131">
        <f>Inputs!C49</f>
        <v>1048</v>
      </c>
      <c r="D38" s="495"/>
      <c r="E38" s="93"/>
      <c r="F38" s="93"/>
      <c r="G38" s="93"/>
      <c r="H38" s="93"/>
      <c r="I38" s="93"/>
      <c r="J38" s="93"/>
    </row>
    <row r="39" spans="1:10">
      <c r="A39" s="122">
        <v>42369</v>
      </c>
      <c r="B39" s="131">
        <f>Inputs!B50</f>
        <v>1119</v>
      </c>
      <c r="C39" s="131">
        <f>Inputs!C50</f>
        <v>1035</v>
      </c>
      <c r="D39" s="495"/>
      <c r="E39" s="93"/>
      <c r="F39" s="93"/>
      <c r="G39" s="93"/>
      <c r="H39" s="93"/>
      <c r="I39" s="93"/>
      <c r="J39" s="93"/>
    </row>
    <row r="40" spans="1:10">
      <c r="A40" s="122">
        <v>42460</v>
      </c>
      <c r="B40" s="131">
        <f>Inputs!B51</f>
        <v>1123</v>
      </c>
      <c r="C40" s="131">
        <f>Inputs!C51</f>
        <v>1025</v>
      </c>
      <c r="D40" s="495"/>
      <c r="E40" s="93"/>
      <c r="F40" s="93"/>
      <c r="G40" s="93"/>
      <c r="H40" s="93"/>
      <c r="I40" s="93"/>
      <c r="J40" s="93"/>
    </row>
    <row r="41" spans="1:10">
      <c r="A41" s="122">
        <v>42551</v>
      </c>
      <c r="B41" s="131">
        <f>Inputs!B52</f>
        <v>1127</v>
      </c>
      <c r="C41" s="131">
        <f>Inputs!C52</f>
        <v>1034</v>
      </c>
      <c r="D41" s="495"/>
      <c r="E41" s="93"/>
      <c r="F41" s="93"/>
      <c r="G41" s="93"/>
      <c r="H41" s="93"/>
      <c r="I41" s="93"/>
      <c r="J41" s="93"/>
    </row>
    <row r="42" spans="1:10">
      <c r="A42" s="122">
        <v>42643</v>
      </c>
      <c r="B42" s="131">
        <f>Inputs!B53</f>
        <v>1132</v>
      </c>
      <c r="C42" s="131">
        <f>Inputs!C53</f>
        <v>1049</v>
      </c>
      <c r="D42" s="495"/>
      <c r="E42" s="93"/>
      <c r="F42" s="93"/>
      <c r="G42" s="93"/>
      <c r="H42" s="93"/>
      <c r="I42" s="93"/>
      <c r="J42" s="93"/>
    </row>
    <row r="43" spans="1:10">
      <c r="A43" s="122">
        <v>42735</v>
      </c>
      <c r="B43" s="131">
        <f>Inputs!B54</f>
        <v>1137</v>
      </c>
      <c r="C43" s="131">
        <f>Inputs!C54</f>
        <v>1059</v>
      </c>
      <c r="D43" s="495"/>
      <c r="E43" s="93"/>
      <c r="F43" s="93"/>
      <c r="G43" s="93"/>
      <c r="H43" s="93"/>
      <c r="I43" s="93"/>
      <c r="J43" s="93"/>
    </row>
    <row r="44" spans="1:10">
      <c r="A44" s="122">
        <v>42825</v>
      </c>
      <c r="B44" s="131">
        <f>Inputs!B55</f>
        <v>1141</v>
      </c>
      <c r="C44" s="131">
        <f>Inputs!C55</f>
        <v>1068</v>
      </c>
      <c r="D44" s="495"/>
      <c r="E44" s="93"/>
      <c r="F44" s="93"/>
      <c r="G44" s="93"/>
      <c r="H44" s="93"/>
      <c r="I44" s="93"/>
      <c r="J44" s="93"/>
    </row>
    <row r="45" spans="1:10">
      <c r="A45" s="122">
        <v>42916</v>
      </c>
      <c r="B45" s="131">
        <f>Inputs!B56</f>
        <v>1146</v>
      </c>
      <c r="C45" s="131">
        <f>Inputs!C56</f>
        <v>1084</v>
      </c>
      <c r="D45" s="495"/>
      <c r="E45" s="93"/>
      <c r="F45" s="93"/>
      <c r="G45" s="93"/>
      <c r="H45" s="93"/>
      <c r="I45" s="93"/>
      <c r="J45" s="93"/>
    </row>
    <row r="46" spans="1:10">
      <c r="A46" s="122">
        <v>43008</v>
      </c>
      <c r="B46" s="131">
        <f>Inputs!B57</f>
        <v>1153</v>
      </c>
      <c r="C46" s="131">
        <f>Inputs!C57</f>
        <v>1096</v>
      </c>
      <c r="D46" s="495"/>
      <c r="E46" s="93"/>
      <c r="F46" s="93"/>
      <c r="G46" s="93"/>
      <c r="H46" s="93"/>
      <c r="I46" s="93"/>
      <c r="J46" s="93"/>
    </row>
    <row r="47" spans="1:10">
      <c r="A47" s="122">
        <v>43100</v>
      </c>
      <c r="B47" s="131">
        <f>Inputs!B58</f>
        <v>1158</v>
      </c>
      <c r="C47" s="131">
        <f>Inputs!C58</f>
        <v>1106</v>
      </c>
      <c r="D47" s="495"/>
      <c r="E47" s="93"/>
      <c r="F47" s="93"/>
      <c r="G47" s="93"/>
      <c r="H47" s="93"/>
      <c r="I47" s="93"/>
      <c r="J47" s="93"/>
    </row>
    <row r="48" spans="1:10">
      <c r="A48" s="122">
        <v>43190</v>
      </c>
      <c r="B48" s="131">
        <f>Inputs!B59</f>
        <v>1162</v>
      </c>
      <c r="C48" s="131">
        <f>Inputs!C59</f>
        <v>1113</v>
      </c>
      <c r="D48" s="495"/>
      <c r="E48" s="93"/>
      <c r="F48" s="93"/>
      <c r="G48" s="93"/>
      <c r="H48" s="93"/>
      <c r="I48" s="93"/>
      <c r="J48" s="93"/>
    </row>
    <row r="49" spans="1:10">
      <c r="A49" s="122">
        <v>43281</v>
      </c>
      <c r="B49" s="131">
        <f>Inputs!B60</f>
        <v>1168</v>
      </c>
      <c r="C49" s="131">
        <f>Inputs!C60</f>
        <v>1124</v>
      </c>
      <c r="D49" s="495"/>
      <c r="E49" s="93"/>
      <c r="F49" s="93"/>
      <c r="G49" s="93"/>
      <c r="H49" s="93"/>
      <c r="I49" s="93"/>
      <c r="J49" s="93"/>
    </row>
    <row r="50" spans="1:10">
      <c r="A50" s="122">
        <v>43373</v>
      </c>
      <c r="B50" s="131">
        <f>Inputs!B61</f>
        <v>1174</v>
      </c>
      <c r="C50" s="131">
        <f>Inputs!C61</f>
        <v>1140</v>
      </c>
      <c r="D50" s="495"/>
      <c r="E50" s="93"/>
      <c r="F50" s="93"/>
      <c r="G50" s="93"/>
      <c r="H50" s="93"/>
      <c r="I50" s="93"/>
      <c r="J50" s="93"/>
    </row>
    <row r="51" spans="1:10">
      <c r="A51" s="122">
        <v>43465</v>
      </c>
      <c r="B51" s="131">
        <f>Inputs!B62</f>
        <v>1180</v>
      </c>
      <c r="C51" s="131">
        <f>Inputs!C62</f>
        <v>1161</v>
      </c>
      <c r="D51" s="495"/>
      <c r="E51" s="93"/>
      <c r="F51" s="93"/>
      <c r="G51" s="93"/>
      <c r="H51" s="93"/>
      <c r="I51" s="93"/>
      <c r="J51" s="93"/>
    </row>
    <row r="52" spans="1:10">
      <c r="A52" s="122">
        <v>43555</v>
      </c>
      <c r="B52" s="131">
        <f>Inputs!B63</f>
        <v>1185</v>
      </c>
      <c r="C52" s="131">
        <f>Inputs!C63</f>
        <v>1151</v>
      </c>
      <c r="D52" s="495"/>
      <c r="E52" s="93"/>
      <c r="F52" s="93"/>
      <c r="G52" s="93"/>
      <c r="H52" s="93"/>
      <c r="I52" s="93"/>
      <c r="J52" s="93"/>
    </row>
    <row r="53" spans="1:10">
      <c r="A53" s="122">
        <v>43646</v>
      </c>
      <c r="B53" s="131">
        <f>Inputs!B64</f>
        <v>1193</v>
      </c>
      <c r="C53" s="131">
        <f>Inputs!C64</f>
        <v>1154</v>
      </c>
      <c r="D53" s="495"/>
      <c r="E53" s="93"/>
      <c r="F53" s="93"/>
      <c r="G53" s="93"/>
      <c r="H53" s="93"/>
      <c r="I53" s="93"/>
      <c r="J53" s="93"/>
    </row>
    <row r="54" spans="1:10">
      <c r="A54" s="122">
        <v>43738</v>
      </c>
      <c r="B54" s="131">
        <f>Inputs!B65</f>
        <v>1202</v>
      </c>
      <c r="C54" s="131">
        <f>Inputs!C65</f>
        <v>1166</v>
      </c>
      <c r="D54" s="495"/>
      <c r="E54" s="93"/>
      <c r="F54" s="93"/>
      <c r="G54" s="93"/>
      <c r="H54" s="93"/>
      <c r="I54" s="93"/>
      <c r="J54" s="93"/>
    </row>
    <row r="55" spans="1:10">
      <c r="A55" s="122">
        <v>43830</v>
      </c>
      <c r="B55" s="131">
        <f>Inputs!B66</f>
        <v>1211</v>
      </c>
      <c r="C55" s="131">
        <f>Inputs!C66</f>
        <v>1168</v>
      </c>
      <c r="D55" s="495"/>
      <c r="E55" s="93"/>
      <c r="F55" s="93"/>
      <c r="G55" s="93"/>
      <c r="H55" s="93"/>
      <c r="I55" s="93"/>
      <c r="J55" s="93"/>
    </row>
    <row r="56" spans="1:10">
      <c r="A56" s="122">
        <v>43921</v>
      </c>
      <c r="B56" s="131">
        <f>Inputs!B67</f>
        <v>1215</v>
      </c>
      <c r="C56" s="131">
        <f>Inputs!C67</f>
        <v>1165</v>
      </c>
      <c r="D56" s="495"/>
      <c r="E56" s="93"/>
      <c r="F56" s="93"/>
      <c r="G56" s="93"/>
      <c r="H56" s="93"/>
      <c r="I56" s="93"/>
      <c r="J56" s="93"/>
    </row>
    <row r="57" spans="1:10">
      <c r="A57" s="122">
        <v>44012</v>
      </c>
      <c r="B57" s="131">
        <f>Inputs!B68</f>
        <v>1218</v>
      </c>
      <c r="C57" s="131">
        <f>Inputs!C68</f>
        <v>1154</v>
      </c>
      <c r="D57" s="495"/>
      <c r="E57" s="93"/>
      <c r="F57" s="93"/>
      <c r="G57" s="93"/>
      <c r="H57" s="93"/>
      <c r="I57" s="93"/>
      <c r="J57" s="93"/>
    </row>
    <row r="58" spans="1:10">
      <c r="A58" s="122">
        <v>44104</v>
      </c>
      <c r="B58" s="131">
        <f>Inputs!B69</f>
        <v>1225</v>
      </c>
      <c r="C58" s="131">
        <f>Inputs!C69</f>
        <v>1161</v>
      </c>
      <c r="D58" s="495"/>
      <c r="E58" s="93"/>
      <c r="F58" s="93"/>
      <c r="G58" s="93"/>
      <c r="H58" s="93"/>
      <c r="I58" s="93"/>
      <c r="J58" s="93"/>
    </row>
    <row r="59" spans="1:10">
      <c r="A59" s="122">
        <v>44196</v>
      </c>
      <c r="B59" s="131">
        <f>Inputs!B70</f>
        <v>1230</v>
      </c>
      <c r="C59" s="131">
        <f>Inputs!C70</f>
        <v>1162</v>
      </c>
      <c r="D59" s="495"/>
      <c r="E59" s="93"/>
      <c r="F59" s="93"/>
      <c r="G59" s="93"/>
      <c r="H59" s="93"/>
      <c r="I59" s="93"/>
      <c r="J59" s="93"/>
    </row>
    <row r="60" spans="1:10">
      <c r="A60" s="122">
        <v>44286</v>
      </c>
      <c r="B60" s="131">
        <f>Inputs!B71</f>
        <v>1235</v>
      </c>
      <c r="C60" s="131">
        <f>Inputs!C71</f>
        <v>1186</v>
      </c>
      <c r="D60" s="495"/>
      <c r="E60" s="93"/>
      <c r="F60" s="93"/>
      <c r="G60" s="93"/>
      <c r="H60" s="93"/>
      <c r="I60" s="93"/>
      <c r="J60" s="93"/>
    </row>
    <row r="61" spans="1:10">
      <c r="A61" s="497">
        <v>44377</v>
      </c>
      <c r="B61" s="287">
        <v>1244</v>
      </c>
      <c r="C61" s="131">
        <v>1222</v>
      </c>
      <c r="D61" s="495"/>
      <c r="E61" s="93"/>
      <c r="F61" s="93"/>
      <c r="G61" s="93"/>
      <c r="H61" s="93"/>
      <c r="I61" s="93"/>
      <c r="J61" s="93"/>
    </row>
    <row r="62" spans="1:10" s="519" customFormat="1">
      <c r="A62" s="122">
        <v>44469</v>
      </c>
      <c r="B62" s="131">
        <v>1254</v>
      </c>
      <c r="C62" s="131">
        <v>1242</v>
      </c>
      <c r="D62" s="495"/>
      <c r="E62" s="93"/>
      <c r="F62" s="93"/>
      <c r="G62" s="93"/>
      <c r="H62" s="93"/>
      <c r="I62" s="93"/>
      <c r="J62" s="93"/>
    </row>
    <row r="63" spans="1:10">
      <c r="A63" s="190"/>
      <c r="B63" s="191"/>
      <c r="C63" s="191"/>
      <c r="D63" s="260"/>
      <c r="E63" s="93"/>
      <c r="F63" s="93"/>
      <c r="G63" s="93"/>
      <c r="H63" s="93"/>
      <c r="I63" s="93"/>
      <c r="J63" s="93"/>
    </row>
    <row r="64" spans="1:10" s="62" customFormat="1" ht="21">
      <c r="A64" s="19" t="s">
        <v>97</v>
      </c>
      <c r="B64" s="103"/>
      <c r="C64" s="103"/>
      <c r="D64" s="260"/>
      <c r="E64" s="116"/>
      <c r="F64" s="116"/>
      <c r="G64" s="116"/>
      <c r="H64" s="116"/>
      <c r="I64" s="116"/>
      <c r="J64" s="116"/>
    </row>
    <row r="65" spans="1:10" s="62" customFormat="1">
      <c r="A65" s="192" t="s">
        <v>434</v>
      </c>
      <c r="B65" s="103"/>
      <c r="C65" s="103"/>
      <c r="D65" s="260"/>
      <c r="E65" s="116"/>
      <c r="F65" s="116"/>
      <c r="G65" s="116"/>
      <c r="H65" s="116"/>
      <c r="I65" s="116"/>
      <c r="J65" s="116"/>
    </row>
    <row r="66" spans="1:10" s="62" customFormat="1">
      <c r="A66" s="192"/>
      <c r="B66" s="103"/>
      <c r="C66" s="103"/>
      <c r="D66" s="260"/>
      <c r="E66" s="116"/>
      <c r="F66" s="116"/>
      <c r="G66" s="116"/>
      <c r="H66" s="116"/>
      <c r="I66" s="116"/>
      <c r="J66" s="116"/>
    </row>
    <row r="67" spans="1:10" s="62" customFormat="1">
      <c r="A67" s="122">
        <v>44561</v>
      </c>
      <c r="B67" s="587">
        <v>1262</v>
      </c>
      <c r="C67" s="587">
        <v>1256</v>
      </c>
      <c r="D67" s="34"/>
      <c r="E67" s="183"/>
      <c r="F67" s="183"/>
      <c r="G67" s="183"/>
      <c r="H67" s="183"/>
      <c r="I67" s="183"/>
      <c r="J67" s="183"/>
    </row>
    <row r="68" spans="1:10" s="62" customFormat="1">
      <c r="A68" s="122">
        <v>44651</v>
      </c>
      <c r="B68" s="587">
        <v>1274.2101370789862</v>
      </c>
      <c r="C68" s="587">
        <v>1279.839058039157</v>
      </c>
      <c r="D68" s="34"/>
      <c r="E68" s="183"/>
      <c r="F68" s="183"/>
      <c r="G68" s="183"/>
      <c r="H68" s="183"/>
      <c r="I68" s="183"/>
      <c r="J68" s="183"/>
    </row>
    <row r="69" spans="1:10" s="62" customFormat="1">
      <c r="A69" s="122">
        <v>44742</v>
      </c>
      <c r="B69" s="587">
        <v>1281.0770252117895</v>
      </c>
      <c r="C69" s="587">
        <v>1301.3614845241752</v>
      </c>
      <c r="D69" s="34"/>
      <c r="E69" s="183"/>
      <c r="F69" s="183"/>
      <c r="G69" s="183"/>
      <c r="H69" s="183"/>
      <c r="I69" s="183"/>
      <c r="J69" s="183"/>
    </row>
    <row r="70" spans="1:10" s="62" customFormat="1">
      <c r="A70" s="122">
        <v>44834</v>
      </c>
      <c r="B70" s="496">
        <v>1293.18056107133</v>
      </c>
      <c r="C70" s="496">
        <v>1320.2594439222257</v>
      </c>
      <c r="D70" s="34"/>
      <c r="E70" s="183"/>
      <c r="F70" s="183"/>
      <c r="G70" s="183"/>
      <c r="H70" s="183"/>
      <c r="I70" s="183"/>
      <c r="J70" s="183"/>
    </row>
    <row r="71" spans="1:10" s="62" customFormat="1">
      <c r="A71" s="122">
        <v>44926</v>
      </c>
      <c r="B71" s="496">
        <v>1298.3673546063819</v>
      </c>
      <c r="C71" s="496">
        <v>1337.3281261295308</v>
      </c>
      <c r="D71" s="34"/>
      <c r="E71" s="183"/>
      <c r="F71" s="183"/>
      <c r="G71" s="183"/>
      <c r="H71" s="183"/>
      <c r="I71" s="183"/>
      <c r="J71" s="183"/>
    </row>
    <row r="72" spans="1:10" s="62" customFormat="1">
      <c r="A72" s="122">
        <v>45016</v>
      </c>
      <c r="B72" s="496">
        <v>1305.8712849853241</v>
      </c>
      <c r="C72" s="496">
        <v>1354.4934787205627</v>
      </c>
      <c r="D72" s="34"/>
      <c r="E72" s="183"/>
      <c r="F72" s="41"/>
      <c r="G72" s="183"/>
      <c r="H72" s="183"/>
      <c r="I72" s="183"/>
      <c r="J72" s="183"/>
    </row>
    <row r="73" spans="1:10" s="62" customFormat="1">
      <c r="A73" s="122">
        <v>45107</v>
      </c>
      <c r="B73" s="496">
        <v>1313.7172574710464</v>
      </c>
      <c r="C73" s="496">
        <v>1370.5680604554689</v>
      </c>
      <c r="D73" s="34"/>
      <c r="E73" s="183"/>
      <c r="F73" s="41"/>
      <c r="G73" s="183"/>
      <c r="H73" s="183"/>
      <c r="I73" s="183"/>
      <c r="J73" s="183"/>
    </row>
    <row r="74" spans="1:10" s="62" customFormat="1">
      <c r="A74" s="122">
        <v>45199</v>
      </c>
      <c r="B74" s="496">
        <v>1321.7642463264604</v>
      </c>
      <c r="C74" s="496">
        <v>1385.8047982897874</v>
      </c>
      <c r="D74" s="34"/>
      <c r="E74" s="183"/>
      <c r="F74" s="41"/>
      <c r="G74" s="183"/>
      <c r="H74" s="183"/>
      <c r="I74" s="183"/>
      <c r="J74" s="183"/>
    </row>
    <row r="75" spans="1:10" s="62" customFormat="1">
      <c r="A75" s="122">
        <v>45291</v>
      </c>
      <c r="B75" s="496">
        <v>1330.0809182288847</v>
      </c>
      <c r="C75" s="496">
        <v>1399.2876256274033</v>
      </c>
      <c r="D75" s="34"/>
      <c r="E75" s="183"/>
      <c r="F75" s="41"/>
      <c r="G75" s="183"/>
      <c r="H75" s="183"/>
      <c r="I75" s="183"/>
      <c r="J75" s="183"/>
    </row>
    <row r="76" spans="1:10" s="62" customFormat="1">
      <c r="A76" s="122">
        <v>45382</v>
      </c>
      <c r="B76" s="496">
        <v>1334.5917912498023</v>
      </c>
      <c r="C76" s="496">
        <v>1412.4553231206435</v>
      </c>
      <c r="D76" s="34"/>
      <c r="E76" s="183"/>
      <c r="F76" s="41"/>
      <c r="G76" s="183"/>
      <c r="H76" s="183"/>
      <c r="I76" s="183"/>
      <c r="J76" s="183"/>
    </row>
    <row r="77" spans="1:10" s="62" customFormat="1">
      <c r="A77" s="122">
        <v>45473</v>
      </c>
      <c r="B77" s="496">
        <v>1342.7564625751309</v>
      </c>
      <c r="C77" s="496">
        <v>1425.0401870986043</v>
      </c>
      <c r="D77" s="34"/>
      <c r="E77" s="183"/>
      <c r="F77" s="41"/>
      <c r="G77" s="183"/>
      <c r="H77" s="183"/>
      <c r="I77" s="183"/>
      <c r="J77" s="183"/>
    </row>
    <row r="78" spans="1:10" s="62" customFormat="1">
      <c r="A78" s="122">
        <v>45565</v>
      </c>
      <c r="B78" s="496">
        <v>1348.2930687282835</v>
      </c>
      <c r="C78" s="496">
        <v>1437.71962861471</v>
      </c>
      <c r="D78" s="34"/>
      <c r="E78" s="183"/>
      <c r="F78" s="41"/>
      <c r="G78" s="183"/>
      <c r="H78" s="183"/>
      <c r="I78" s="183"/>
      <c r="J78" s="183"/>
    </row>
    <row r="79" spans="1:10" s="62" customFormat="1">
      <c r="A79" s="122">
        <v>45657</v>
      </c>
      <c r="B79" s="496">
        <v>1354.4044109643196</v>
      </c>
      <c r="C79" s="496">
        <v>1448.7879918716221</v>
      </c>
      <c r="D79" s="34"/>
      <c r="E79" s="183"/>
      <c r="F79" s="41"/>
      <c r="G79" s="183"/>
      <c r="H79" s="183"/>
      <c r="I79" s="183"/>
      <c r="J79" s="183"/>
    </row>
    <row r="80" spans="1:10" s="62" customFormat="1">
      <c r="A80" s="122">
        <v>45747</v>
      </c>
      <c r="B80" s="496">
        <v>1358.7094901096109</v>
      </c>
      <c r="C80" s="496">
        <v>1460.1209920845031</v>
      </c>
      <c r="D80" s="34"/>
      <c r="E80" s="183"/>
      <c r="F80" s="41"/>
      <c r="G80" s="183"/>
      <c r="H80" s="183"/>
      <c r="I80" s="183"/>
      <c r="J80" s="183"/>
    </row>
    <row r="81" spans="1:10" s="62" customFormat="1">
      <c r="A81" s="122">
        <v>45838</v>
      </c>
      <c r="B81" s="496">
        <v>1365.8257955955339</v>
      </c>
      <c r="C81" s="496">
        <v>1471.0951816521854</v>
      </c>
      <c r="D81" s="34"/>
      <c r="E81" s="183"/>
      <c r="F81" s="41"/>
      <c r="G81" s="183"/>
      <c r="H81" s="183"/>
      <c r="I81" s="183"/>
      <c r="J81" s="183"/>
    </row>
    <row r="82" spans="1:10" s="62" customFormat="1">
      <c r="A82" s="122">
        <v>45930</v>
      </c>
      <c r="B82" s="496">
        <v>1371.0743087539756</v>
      </c>
      <c r="C82" s="496">
        <v>1482.4457910040821</v>
      </c>
      <c r="D82" s="34"/>
      <c r="E82" s="183"/>
      <c r="F82" s="41"/>
      <c r="G82" s="183"/>
      <c r="H82" s="183"/>
      <c r="I82" s="183"/>
      <c r="J82" s="183"/>
    </row>
    <row r="83" spans="1:10" s="62" customFormat="1">
      <c r="A83" s="122">
        <v>46022</v>
      </c>
      <c r="B83" s="496">
        <v>1376.652330551409</v>
      </c>
      <c r="C83" s="496">
        <v>1492.3998574990251</v>
      </c>
      <c r="D83" s="34"/>
      <c r="E83" s="183"/>
      <c r="F83" s="41"/>
      <c r="G83" s="183"/>
      <c r="H83" s="183"/>
      <c r="I83" s="183"/>
      <c r="J83" s="183"/>
    </row>
    <row r="84" spans="1:10" s="62" customFormat="1">
      <c r="A84" s="122">
        <v>46112</v>
      </c>
      <c r="B84" s="496">
        <v>1380.8192433343331</v>
      </c>
      <c r="C84" s="496">
        <v>1502.7855946137922</v>
      </c>
      <c r="D84" s="73"/>
      <c r="E84" s="183"/>
      <c r="F84" s="183"/>
      <c r="G84" s="183"/>
      <c r="H84" s="183"/>
      <c r="I84" s="183"/>
      <c r="J84" s="183"/>
    </row>
    <row r="85" spans="1:10" s="62" customFormat="1">
      <c r="A85" s="122">
        <v>46203</v>
      </c>
      <c r="B85" s="496">
        <v>1388.8085849013896</v>
      </c>
      <c r="C85" s="496">
        <v>1513.2218830202264</v>
      </c>
      <c r="D85" s="73"/>
      <c r="E85" s="183"/>
      <c r="F85" s="183"/>
      <c r="G85" s="183"/>
      <c r="H85" s="183"/>
      <c r="I85" s="183"/>
      <c r="J85" s="183"/>
    </row>
    <row r="86" spans="1:10" s="62" customFormat="1">
      <c r="A86" s="122">
        <v>46295</v>
      </c>
      <c r="B86" s="496">
        <v>1394.8786917576645</v>
      </c>
      <c r="C86" s="496">
        <v>1524.2016867945795</v>
      </c>
      <c r="D86" s="73"/>
      <c r="E86" s="183"/>
      <c r="F86" s="183"/>
      <c r="G86" s="183"/>
      <c r="H86" s="183"/>
      <c r="I86" s="183"/>
      <c r="J86" s="183"/>
    </row>
    <row r="87" spans="1:10" s="62" customFormat="1">
      <c r="A87" s="122">
        <v>46387</v>
      </c>
      <c r="B87" s="496">
        <v>1401.4802908181907</v>
      </c>
      <c r="C87" s="496">
        <v>1533.9930407048955</v>
      </c>
      <c r="D87" s="73"/>
      <c r="E87" s="183"/>
      <c r="F87" s="183"/>
      <c r="G87" s="183"/>
      <c r="H87" s="183"/>
      <c r="I87" s="183"/>
      <c r="J87" s="183"/>
    </row>
    <row r="88" spans="1:10" s="62" customFormat="1">
      <c r="A88" s="122">
        <v>46477</v>
      </c>
      <c r="B88" s="496">
        <v>1406.3856814544731</v>
      </c>
      <c r="C88" s="496">
        <v>1544.5908080796455</v>
      </c>
      <c r="D88" s="73"/>
      <c r="E88" s="183"/>
      <c r="F88" s="183"/>
      <c r="G88" s="183"/>
      <c r="H88" s="183"/>
      <c r="I88" s="183"/>
      <c r="J88" s="183"/>
    </row>
    <row r="89" spans="1:10" s="62" customFormat="1">
      <c r="A89" s="122">
        <v>46568</v>
      </c>
      <c r="B89" s="496">
        <v>1413.892911615892</v>
      </c>
      <c r="C89" s="496">
        <v>1553.9332971982158</v>
      </c>
      <c r="D89" s="73"/>
      <c r="E89" s="183"/>
      <c r="F89" s="183"/>
      <c r="G89" s="183"/>
      <c r="H89" s="183"/>
      <c r="I89" s="183"/>
      <c r="J89" s="183"/>
    </row>
    <row r="90" spans="1:10" s="62" customFormat="1">
      <c r="A90" s="122">
        <v>46660</v>
      </c>
      <c r="B90" s="496">
        <v>1419.6067520330162</v>
      </c>
      <c r="C90" s="496">
        <v>1564.9016593176138</v>
      </c>
      <c r="D90" s="73"/>
      <c r="E90" s="183"/>
      <c r="F90" s="183"/>
      <c r="G90" s="183"/>
      <c r="H90" s="183"/>
      <c r="I90" s="183"/>
      <c r="J90" s="183"/>
    </row>
    <row r="91" spans="1:10" s="62" customFormat="1">
      <c r="A91" s="122">
        <v>46752</v>
      </c>
      <c r="B91" s="496">
        <v>1424.9987299673185</v>
      </c>
      <c r="C91" s="496">
        <v>1573.836071009451</v>
      </c>
      <c r="D91" s="73"/>
      <c r="E91" s="183"/>
      <c r="F91" s="183"/>
      <c r="G91" s="183"/>
      <c r="H91" s="183"/>
      <c r="I91" s="183"/>
      <c r="J91" s="183"/>
    </row>
    <row r="92" spans="1:10" s="62" customFormat="1">
      <c r="A92" s="122">
        <v>46843</v>
      </c>
      <c r="B92" s="496">
        <v>1429.6955214764355</v>
      </c>
      <c r="C92" s="496">
        <v>1583.9272411669926</v>
      </c>
      <c r="D92" s="73"/>
      <c r="E92" s="183"/>
      <c r="F92" s="183"/>
      <c r="G92" s="183"/>
      <c r="H92" s="183"/>
      <c r="I92" s="183"/>
      <c r="J92" s="183"/>
    </row>
    <row r="93" spans="1:10" s="62" customFormat="1">
      <c r="A93" s="122">
        <v>46934</v>
      </c>
      <c r="B93" s="496">
        <v>1437.8758900451551</v>
      </c>
      <c r="C93" s="496">
        <v>1592.8545293565867</v>
      </c>
      <c r="D93" s="73"/>
      <c r="E93" s="183"/>
      <c r="F93" s="183"/>
      <c r="G93" s="183"/>
      <c r="H93" s="183"/>
      <c r="I93" s="183"/>
      <c r="J93" s="183"/>
    </row>
    <row r="94" spans="1:10" s="62" customFormat="1">
      <c r="A94" s="193"/>
      <c r="B94" s="194"/>
      <c r="C94" s="194"/>
      <c r="D94" s="93"/>
      <c r="E94" s="116"/>
      <c r="F94" s="116"/>
      <c r="G94" s="116"/>
      <c r="H94" s="116"/>
      <c r="I94" s="116"/>
      <c r="J94" s="116"/>
    </row>
    <row r="95" spans="1:10" s="62" customFormat="1">
      <c r="A95" s="383" t="s">
        <v>51</v>
      </c>
      <c r="B95" s="384">
        <v>44834</v>
      </c>
      <c r="C95" s="384">
        <v>45199</v>
      </c>
      <c r="D95" s="384">
        <v>45565</v>
      </c>
      <c r="E95" s="384">
        <v>45930</v>
      </c>
      <c r="F95" s="384">
        <v>46295</v>
      </c>
      <c r="G95" s="384">
        <v>46660</v>
      </c>
      <c r="H95" s="384">
        <v>47026</v>
      </c>
    </row>
    <row r="96" spans="1:10" s="62" customFormat="1">
      <c r="A96" s="149" t="s">
        <v>98</v>
      </c>
      <c r="B96" s="287">
        <f>Outputs!B16</f>
        <v>47233</v>
      </c>
      <c r="C96" s="287">
        <f>Outputs!C16</f>
        <v>49274</v>
      </c>
      <c r="D96" s="287">
        <f>Outputs!D16</f>
        <v>49474</v>
      </c>
      <c r="E96" s="287">
        <f>Outputs!E16</f>
        <v>49474</v>
      </c>
      <c r="F96" s="287">
        <f>Outputs!F16</f>
        <v>49974</v>
      </c>
      <c r="G96" s="287">
        <f>Outputs!G16</f>
        <v>49974</v>
      </c>
      <c r="H96" s="287">
        <f>Outputs!H16</f>
        <v>50474</v>
      </c>
    </row>
    <row r="97" spans="1:8" s="62" customFormat="1">
      <c r="A97" s="149" t="s">
        <v>99</v>
      </c>
      <c r="B97" s="287">
        <f>Outputs!B8</f>
        <v>34620.731333134754</v>
      </c>
      <c r="C97" s="287">
        <f>Outputs!C8</f>
        <v>35596.310112410836</v>
      </c>
      <c r="D97" s="287">
        <f>Outputs!D8</f>
        <v>40181.631262162438</v>
      </c>
      <c r="E97" s="287">
        <f>Outputs!E8</f>
        <v>33063.74698367637</v>
      </c>
      <c r="F97" s="287">
        <f>Outputs!F8</f>
        <v>34056.476579134142</v>
      </c>
      <c r="G97" s="287">
        <f>Outputs!G8</f>
        <v>34948.83081337341</v>
      </c>
      <c r="H97" s="287">
        <f>Outputs!H8</f>
        <v>27945.917269375477</v>
      </c>
    </row>
    <row r="98" spans="1:8" s="62" customFormat="1">
      <c r="A98" s="385"/>
      <c r="B98" s="386"/>
      <c r="C98" s="386"/>
      <c r="D98" s="386"/>
      <c r="E98" s="386"/>
      <c r="F98" s="386"/>
      <c r="G98" s="386"/>
      <c r="H98" s="386"/>
    </row>
    <row r="99" spans="1:8" s="62" customFormat="1">
      <c r="A99" s="383" t="s">
        <v>19</v>
      </c>
      <c r="B99" s="384">
        <v>44834</v>
      </c>
      <c r="C99" s="384">
        <v>45199</v>
      </c>
      <c r="D99" s="384">
        <v>45565</v>
      </c>
      <c r="E99" s="384">
        <v>45930</v>
      </c>
      <c r="F99" s="384">
        <v>46295</v>
      </c>
      <c r="G99" s="384">
        <v>46660</v>
      </c>
      <c r="H99" s="384">
        <v>47026</v>
      </c>
    </row>
    <row r="100" spans="1:8" s="62" customFormat="1">
      <c r="A100" s="149" t="s">
        <v>98</v>
      </c>
      <c r="B100" s="287">
        <f>Outputs!B15</f>
        <v>9388.8250143020541</v>
      </c>
      <c r="C100" s="287">
        <f>Outputs!C15</f>
        <v>9725.6025186039642</v>
      </c>
      <c r="D100" s="287">
        <f>Outputs!D15</f>
        <v>9913.1412278650441</v>
      </c>
      <c r="E100" s="287">
        <f>Outputs!E15</f>
        <v>10086.400326744966</v>
      </c>
      <c r="F100" s="287">
        <f>Outputs!F15</f>
        <v>10245.343120848051</v>
      </c>
      <c r="G100" s="287">
        <f>Outputs!G15</f>
        <v>10396.603414082778</v>
      </c>
      <c r="H100" s="287">
        <f>Outputs!H15</f>
        <v>10493</v>
      </c>
    </row>
    <row r="101" spans="1:8" s="62" customFormat="1">
      <c r="A101" s="149" t="s">
        <v>99</v>
      </c>
      <c r="B101" s="287">
        <f>Outputs!B7</f>
        <v>19707.99763392036</v>
      </c>
      <c r="C101" s="287">
        <f>Outputs!C7</f>
        <v>12271.727419418705</v>
      </c>
      <c r="D101" s="287">
        <f>Outputs!D7</f>
        <v>11955.397221232612</v>
      </c>
      <c r="E101" s="287">
        <f>Outputs!E7</f>
        <v>11641.075468749286</v>
      </c>
      <c r="F101" s="287">
        <f>Outputs!F7</f>
        <v>11301.648144981351</v>
      </c>
      <c r="G101" s="287">
        <f>Outputs!G7</f>
        <v>11332.753573705282</v>
      </c>
      <c r="H101" s="287">
        <f>Outputs!H7</f>
        <v>10995.334695640116</v>
      </c>
    </row>
    <row r="102" spans="1:8" s="62" customFormat="1">
      <c r="A102" s="385"/>
      <c r="B102" s="386"/>
      <c r="C102" s="386"/>
      <c r="D102" s="386"/>
      <c r="E102" s="386"/>
      <c r="F102" s="386"/>
      <c r="G102" s="386"/>
      <c r="H102" s="386"/>
    </row>
    <row r="103" spans="1:8" s="62" customFormat="1">
      <c r="A103" s="383" t="s">
        <v>100</v>
      </c>
      <c r="B103" s="384">
        <v>44742</v>
      </c>
      <c r="C103" s="384">
        <v>45107</v>
      </c>
      <c r="D103" s="384">
        <v>45473</v>
      </c>
      <c r="E103" s="384">
        <v>45838</v>
      </c>
      <c r="F103" s="384">
        <v>46203</v>
      </c>
      <c r="G103" s="384">
        <v>46568</v>
      </c>
      <c r="H103" s="384">
        <v>46934</v>
      </c>
    </row>
    <row r="104" spans="1:8" s="62" customFormat="1">
      <c r="A104" s="149" t="s">
        <v>98</v>
      </c>
      <c r="B104" s="287">
        <f>Outputs!B12</f>
        <v>2013</v>
      </c>
      <c r="C104" s="287">
        <f>Outputs!C12</f>
        <v>2346</v>
      </c>
      <c r="D104" s="287">
        <f>Outputs!D12</f>
        <v>2356</v>
      </c>
      <c r="E104" s="287">
        <f>Outputs!E12</f>
        <v>2366</v>
      </c>
      <c r="F104" s="287">
        <f>Outputs!F12</f>
        <v>2376</v>
      </c>
      <c r="G104" s="287">
        <f>Outputs!G12</f>
        <v>2386</v>
      </c>
      <c r="H104" s="287">
        <f>Outputs!H12</f>
        <v>2396</v>
      </c>
    </row>
    <row r="105" spans="1:8" s="62" customFormat="1">
      <c r="A105" s="149" t="s">
        <v>99</v>
      </c>
      <c r="B105" s="287">
        <f>Outputs!B4</f>
        <v>774.33013485393178</v>
      </c>
      <c r="C105" s="287">
        <f>Outputs!C4</f>
        <v>819.38861355315112</v>
      </c>
      <c r="D105" s="287">
        <f>Outputs!D4</f>
        <v>842.38861355315112</v>
      </c>
      <c r="E105" s="287">
        <f>Outputs!E4</f>
        <v>842.38861355315112</v>
      </c>
      <c r="F105" s="287">
        <f>Outputs!F4</f>
        <v>807.38861355315112</v>
      </c>
      <c r="G105" s="287">
        <f>Outputs!G4</f>
        <v>807.38861355315112</v>
      </c>
      <c r="H105" s="287">
        <f>Outputs!H4</f>
        <v>807.38861355315112</v>
      </c>
    </row>
    <row r="106" spans="1:8" s="62" customFormat="1">
      <c r="A106" s="385"/>
      <c r="B106" s="386"/>
      <c r="C106" s="386"/>
      <c r="D106" s="386"/>
      <c r="E106" s="386"/>
      <c r="F106" s="386"/>
      <c r="G106" s="386"/>
      <c r="H106" s="386"/>
    </row>
    <row r="107" spans="1:8" s="62" customFormat="1">
      <c r="A107" s="383" t="s">
        <v>101</v>
      </c>
      <c r="B107" s="384">
        <v>44742</v>
      </c>
      <c r="C107" s="384">
        <v>45107</v>
      </c>
      <c r="D107" s="384">
        <v>45473</v>
      </c>
      <c r="E107" s="384">
        <v>45838</v>
      </c>
      <c r="F107" s="384">
        <v>46203</v>
      </c>
      <c r="G107" s="384">
        <v>46568</v>
      </c>
      <c r="H107" s="384">
        <v>46934</v>
      </c>
    </row>
    <row r="108" spans="1:8" s="62" customFormat="1">
      <c r="A108" s="149" t="s">
        <v>98</v>
      </c>
      <c r="B108" s="287">
        <f>Outputs!B14</f>
        <v>13918.875716492586</v>
      </c>
      <c r="C108" s="287">
        <f>Outputs!C14</f>
        <v>14150.877273919552</v>
      </c>
      <c r="D108" s="287">
        <f>Outputs!D14</f>
        <v>14197</v>
      </c>
      <c r="E108" s="287">
        <f>Outputs!E14</f>
        <v>13930</v>
      </c>
      <c r="F108" s="287">
        <f>Outputs!F14</f>
        <v>14004</v>
      </c>
      <c r="G108" s="287">
        <f>Outputs!G14</f>
        <v>14109</v>
      </c>
      <c r="H108" s="287">
        <f>Outputs!H14</f>
        <v>13901</v>
      </c>
    </row>
    <row r="109" spans="1:8">
      <c r="A109" s="149" t="s">
        <v>99</v>
      </c>
      <c r="B109" s="287">
        <f>Outputs!B6</f>
        <v>7054.5316926959567</v>
      </c>
      <c r="C109" s="287">
        <f>Outputs!C6</f>
        <v>5966.8736010828843</v>
      </c>
      <c r="D109" s="287">
        <f>Outputs!D6</f>
        <v>5185.2485846765321</v>
      </c>
      <c r="E109" s="287">
        <f>Outputs!E6</f>
        <v>5584.332257074484</v>
      </c>
      <c r="F109" s="287">
        <f>Outputs!F6</f>
        <v>6223.2796911209471</v>
      </c>
      <c r="G109" s="287">
        <f>Outputs!G6</f>
        <v>6385.6673865853045</v>
      </c>
      <c r="H109" s="287">
        <f>Outputs!H6</f>
        <v>4933.6169238540933</v>
      </c>
    </row>
    <row r="110" spans="1:8">
      <c r="A110" s="385"/>
      <c r="B110" s="386"/>
      <c r="C110" s="386"/>
      <c r="D110" s="386"/>
      <c r="E110" s="386"/>
      <c r="F110" s="386"/>
      <c r="G110" s="386"/>
      <c r="H110" s="386"/>
    </row>
    <row r="111" spans="1:8">
      <c r="A111" s="383" t="s">
        <v>102</v>
      </c>
      <c r="B111" s="384">
        <v>44834</v>
      </c>
      <c r="C111" s="384">
        <v>45199</v>
      </c>
      <c r="D111" s="384">
        <v>45565</v>
      </c>
      <c r="E111" s="384">
        <v>45930</v>
      </c>
      <c r="F111" s="384">
        <v>46295</v>
      </c>
      <c r="G111" s="384">
        <v>46660</v>
      </c>
      <c r="H111" s="384">
        <v>47026</v>
      </c>
    </row>
    <row r="112" spans="1:8">
      <c r="A112" s="149" t="s">
        <v>98</v>
      </c>
      <c r="B112" s="287">
        <f>Outputs!B13</f>
        <v>18338.29178853385</v>
      </c>
      <c r="C112" s="287">
        <f>Outputs!C13</f>
        <v>18395</v>
      </c>
      <c r="D112" s="287">
        <f>Outputs!D13</f>
        <v>18306</v>
      </c>
      <c r="E112" s="287">
        <f>Outputs!E13</f>
        <v>18389</v>
      </c>
      <c r="F112" s="287">
        <f>Outputs!F13</f>
        <v>18495</v>
      </c>
      <c r="G112" s="287">
        <f>Outputs!G13</f>
        <v>18530</v>
      </c>
      <c r="H112" s="287">
        <f>Outputs!H13</f>
        <v>18564</v>
      </c>
    </row>
    <row r="113" spans="1:10">
      <c r="A113" s="149" t="s">
        <v>99</v>
      </c>
      <c r="B113" s="287">
        <f>Outputs!B5</f>
        <v>16965.32264112862</v>
      </c>
      <c r="C113" s="287">
        <f>Outputs!C5</f>
        <v>16790.803191358311</v>
      </c>
      <c r="D113" s="287">
        <f>Outputs!D5</f>
        <v>16279.280666169474</v>
      </c>
      <c r="E113" s="287">
        <f>Outputs!E5</f>
        <v>16584.188210595759</v>
      </c>
      <c r="F113" s="287">
        <f>Outputs!F5</f>
        <v>17616.260129065002</v>
      </c>
      <c r="G113" s="287">
        <f>Outputs!G5</f>
        <v>17283.430591401826</v>
      </c>
      <c r="H113" s="287">
        <f>Outputs!H5</f>
        <v>16894.204429696132</v>
      </c>
      <c r="I113" s="72"/>
    </row>
    <row r="114" spans="1:10">
      <c r="A114" s="193"/>
      <c r="B114" s="194"/>
      <c r="C114" s="194"/>
      <c r="D114" s="194"/>
      <c r="E114" s="194"/>
      <c r="F114" s="194"/>
      <c r="G114" s="194"/>
      <c r="H114" s="194"/>
      <c r="I114" s="194"/>
      <c r="J114" s="275"/>
    </row>
  </sheetData>
  <sheetProtection formatColumns="0" formatRows="0"/>
  <pageMargins left="0.23622047244094491" right="0.23622047244094491" top="0.74803149606299213" bottom="0.74803149606299213" header="0.31496062992125984" footer="0.31496062992125984"/>
  <pageSetup paperSize="9" scale="63" fitToHeight="0" orientation="portrait" r:id="rId1"/>
  <headerFooter>
    <oddFooter>&amp;L&amp;F&amp;C&amp;A&amp;R&amp;P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7301A-6065-44F3-B4D1-A43753F35D97}">
  <sheetPr codeName="Sheet13">
    <pageSetUpPr fitToPage="1"/>
  </sheetPr>
  <dimension ref="A1:AG133"/>
  <sheetViews>
    <sheetView showGridLines="0" view="pageBreakPreview" zoomScaleNormal="100" zoomScaleSheetLayoutView="100" workbookViewId="0"/>
  </sheetViews>
  <sheetFormatPr defaultColWidth="9.109375" defaultRowHeight="14.4"/>
  <cols>
    <col min="1" max="1" width="5.88671875" style="183" customWidth="1"/>
    <col min="2" max="13" width="14.109375" style="183" customWidth="1"/>
    <col min="14" max="14" width="1.88671875" style="183" customWidth="1"/>
    <col min="15" max="33" width="9.109375" style="183" customWidth="1"/>
    <col min="34" max="16384" width="9.109375" style="183"/>
  </cols>
  <sheetData>
    <row r="1" spans="1:14" ht="25.8">
      <c r="A1" s="195" t="s">
        <v>40</v>
      </c>
    </row>
    <row r="2" spans="1:14">
      <c r="A2" s="196" t="s">
        <v>144</v>
      </c>
    </row>
    <row r="3" spans="1:14" ht="39.9" customHeight="1">
      <c r="A3" s="197" t="s">
        <v>103</v>
      </c>
    </row>
    <row r="4" spans="1:14" ht="27.75" customHeight="1">
      <c r="B4" s="19" t="s">
        <v>104</v>
      </c>
      <c r="C4" s="198"/>
      <c r="D4" s="19"/>
      <c r="E4" s="19"/>
      <c r="F4" s="19"/>
      <c r="H4" s="19" t="s">
        <v>105</v>
      </c>
      <c r="I4" s="198"/>
      <c r="J4" s="19"/>
      <c r="K4" s="19"/>
      <c r="L4" s="19"/>
      <c r="M4" s="19"/>
    </row>
    <row r="5" spans="1:14" ht="69.75" customHeight="1">
      <c r="B5" s="66" t="s">
        <v>106</v>
      </c>
      <c r="C5" s="66" t="s">
        <v>47</v>
      </c>
      <c r="D5" s="63" t="s">
        <v>107</v>
      </c>
      <c r="E5" s="66" t="s">
        <v>108</v>
      </c>
      <c r="F5" s="66" t="s">
        <v>109</v>
      </c>
      <c r="H5" s="66" t="s">
        <v>106</v>
      </c>
      <c r="I5" s="66" t="s">
        <v>47</v>
      </c>
      <c r="J5" s="63" t="s">
        <v>107</v>
      </c>
      <c r="K5" s="66" t="s">
        <v>108</v>
      </c>
      <c r="L5" s="66" t="s">
        <v>109</v>
      </c>
      <c r="N5" s="199"/>
    </row>
    <row r="6" spans="1:14">
      <c r="B6" s="470">
        <v>40268</v>
      </c>
      <c r="C6" s="471">
        <f>'Reflation inputs'!B16</f>
        <v>1012</v>
      </c>
      <c r="D6" s="472"/>
      <c r="E6" s="165"/>
      <c r="F6" s="473">
        <v>0.25</v>
      </c>
      <c r="G6" s="400"/>
      <c r="H6" s="470">
        <v>40268</v>
      </c>
      <c r="I6" s="471">
        <f>'Reflation inputs'!C16</f>
        <v>970.82228099999998</v>
      </c>
      <c r="J6" s="472"/>
      <c r="K6" s="165"/>
      <c r="L6" s="473">
        <v>0.25</v>
      </c>
      <c r="N6" s="199"/>
    </row>
    <row r="7" spans="1:14">
      <c r="B7" s="470">
        <v>40359</v>
      </c>
      <c r="C7" s="471">
        <f>'Reflation inputs'!B17</f>
        <v>1016</v>
      </c>
      <c r="D7" s="472"/>
      <c r="E7" s="165"/>
      <c r="F7" s="473">
        <v>0.25</v>
      </c>
      <c r="G7" s="400"/>
      <c r="H7" s="470">
        <v>40359</v>
      </c>
      <c r="I7" s="471">
        <f>'Reflation inputs'!C17</f>
        <v>984.084881</v>
      </c>
      <c r="J7" s="472"/>
      <c r="K7" s="165"/>
      <c r="L7" s="473">
        <v>0.25</v>
      </c>
      <c r="N7" s="199"/>
    </row>
    <row r="8" spans="1:14">
      <c r="B8" s="470">
        <v>40451</v>
      </c>
      <c r="C8" s="471">
        <f>'Reflation inputs'!B18</f>
        <v>1021</v>
      </c>
      <c r="D8" s="474"/>
      <c r="E8" s="475"/>
      <c r="F8" s="473">
        <v>0.25</v>
      </c>
      <c r="G8" s="400"/>
      <c r="H8" s="470">
        <v>40451</v>
      </c>
      <c r="I8" s="471">
        <f>'Reflation inputs'!C18</f>
        <v>990.71618000000001</v>
      </c>
      <c r="J8" s="474"/>
      <c r="K8" s="476"/>
      <c r="L8" s="473">
        <v>0.25</v>
      </c>
    </row>
    <row r="9" spans="1:14">
      <c r="B9" s="470">
        <v>40543</v>
      </c>
      <c r="C9" s="471">
        <f>'Reflation inputs'!B19</f>
        <v>1026</v>
      </c>
      <c r="D9" s="477">
        <f>SUMPRODUCT(C6:C9,F6:F9)</f>
        <v>1018.75</v>
      </c>
      <c r="E9" s="478"/>
      <c r="F9" s="473">
        <v>0.25</v>
      </c>
      <c r="G9" s="448"/>
      <c r="H9" s="479">
        <v>40543</v>
      </c>
      <c r="I9" s="480">
        <f>'Reflation inputs'!C19</f>
        <v>1000</v>
      </c>
      <c r="J9" s="477">
        <f t="shared" ref="J9:J72" si="0">SUMPRODUCT(I6:I9,L6:L9)</f>
        <v>986.40583549999997</v>
      </c>
      <c r="K9" s="478"/>
      <c r="L9" s="473">
        <v>0.25</v>
      </c>
    </row>
    <row r="10" spans="1:14">
      <c r="B10" s="470">
        <v>40633</v>
      </c>
      <c r="C10" s="471">
        <f>'Reflation inputs'!B20</f>
        <v>1031</v>
      </c>
      <c r="D10" s="477">
        <f t="shared" ref="D10" si="1">SUMPRODUCT(C7:C10,F7:F10)</f>
        <v>1023.5</v>
      </c>
      <c r="E10" s="478"/>
      <c r="F10" s="473">
        <v>0.25</v>
      </c>
      <c r="G10" s="448"/>
      <c r="H10" s="479">
        <v>40633</v>
      </c>
      <c r="I10" s="480">
        <f>'Reflation inputs'!C20</f>
        <v>1022</v>
      </c>
      <c r="J10" s="477">
        <f t="shared" si="0"/>
        <v>999.20026525000003</v>
      </c>
      <c r="K10" s="478"/>
      <c r="L10" s="473">
        <v>0.25</v>
      </c>
    </row>
    <row r="11" spans="1:14">
      <c r="B11" s="470">
        <v>40724</v>
      </c>
      <c r="C11" s="471">
        <f>'Reflation inputs'!B21</f>
        <v>1035</v>
      </c>
      <c r="D11" s="477">
        <f>SUMPRODUCT(C8:C11,F8:F11)</f>
        <v>1028.25</v>
      </c>
      <c r="E11" s="478"/>
      <c r="F11" s="473">
        <v>0.25</v>
      </c>
      <c r="G11" s="448"/>
      <c r="H11" s="479">
        <v>40724</v>
      </c>
      <c r="I11" s="480">
        <f>'Reflation inputs'!C21</f>
        <v>1031</v>
      </c>
      <c r="J11" s="477">
        <f t="shared" si="0"/>
        <v>1010.929045</v>
      </c>
      <c r="K11" s="478"/>
      <c r="L11" s="473">
        <v>0.25</v>
      </c>
    </row>
    <row r="12" spans="1:14">
      <c r="B12" s="470">
        <v>40816</v>
      </c>
      <c r="C12" s="471">
        <f>'Reflation inputs'!B22</f>
        <v>1041</v>
      </c>
      <c r="D12" s="477">
        <f t="shared" ref="D12:D75" si="2">SUMPRODUCT(C9:C12,F9:F12)</f>
        <v>1033.25</v>
      </c>
      <c r="E12" s="478"/>
      <c r="F12" s="473">
        <v>0.25</v>
      </c>
      <c r="G12" s="448"/>
      <c r="H12" s="479">
        <v>40816</v>
      </c>
      <c r="I12" s="480">
        <f>'Reflation inputs'!C22</f>
        <v>1037</v>
      </c>
      <c r="J12" s="477">
        <f t="shared" si="0"/>
        <v>1022.5</v>
      </c>
      <c r="K12" s="478"/>
      <c r="L12" s="473">
        <v>0.25</v>
      </c>
    </row>
    <row r="13" spans="1:14">
      <c r="B13" s="470">
        <v>40908</v>
      </c>
      <c r="C13" s="471">
        <f>'Reflation inputs'!B23</f>
        <v>1047</v>
      </c>
      <c r="D13" s="477">
        <f t="shared" si="2"/>
        <v>1038.5</v>
      </c>
      <c r="E13" s="478">
        <f t="shared" ref="E13:E14" si="3">+D13/D9-1</f>
        <v>1.9386503067484684E-2</v>
      </c>
      <c r="F13" s="473">
        <v>0.25</v>
      </c>
      <c r="G13" s="448"/>
      <c r="H13" s="479">
        <v>40908</v>
      </c>
      <c r="I13" s="480">
        <f>'Reflation inputs'!C23</f>
        <v>1042</v>
      </c>
      <c r="J13" s="477">
        <f t="shared" si="0"/>
        <v>1033</v>
      </c>
      <c r="K13" s="478">
        <f t="shared" ref="K13:K14" si="4">+J13/J9-1</f>
        <v>4.723630256747402E-2</v>
      </c>
      <c r="L13" s="473">
        <v>0.25</v>
      </c>
    </row>
    <row r="14" spans="1:14">
      <c r="B14" s="470">
        <v>40999</v>
      </c>
      <c r="C14" s="471">
        <f>'Reflation inputs'!B24</f>
        <v>1052</v>
      </c>
      <c r="D14" s="477">
        <f t="shared" si="2"/>
        <v>1043.75</v>
      </c>
      <c r="E14" s="478">
        <f t="shared" si="3"/>
        <v>1.9785051294577416E-2</v>
      </c>
      <c r="F14" s="473">
        <v>0.25</v>
      </c>
      <c r="G14" s="448"/>
      <c r="H14" s="479">
        <v>40999</v>
      </c>
      <c r="I14" s="480">
        <f>'Reflation inputs'!C24</f>
        <v>1045</v>
      </c>
      <c r="J14" s="477">
        <f t="shared" si="0"/>
        <v>1038.75</v>
      </c>
      <c r="K14" s="478">
        <f t="shared" si="4"/>
        <v>3.9581389362526531E-2</v>
      </c>
      <c r="L14" s="473">
        <v>0.25</v>
      </c>
    </row>
    <row r="15" spans="1:14">
      <c r="B15" s="470">
        <v>41090</v>
      </c>
      <c r="C15" s="471">
        <f>'Reflation inputs'!B25</f>
        <v>1056</v>
      </c>
      <c r="D15" s="477">
        <f t="shared" si="2"/>
        <v>1049</v>
      </c>
      <c r="E15" s="478">
        <f>+D15/D11-1</f>
        <v>2.0179917335278352E-2</v>
      </c>
      <c r="F15" s="473">
        <v>0.25</v>
      </c>
      <c r="G15" s="448"/>
      <c r="H15" s="479">
        <v>41090</v>
      </c>
      <c r="I15" s="480">
        <f>'Reflation inputs'!C25</f>
        <v>1051</v>
      </c>
      <c r="J15" s="477">
        <f t="shared" si="0"/>
        <v>1043.75</v>
      </c>
      <c r="K15" s="478">
        <f>+J15/J11-1</f>
        <v>3.2466131191235093E-2</v>
      </c>
      <c r="L15" s="473">
        <v>0.25</v>
      </c>
      <c r="N15" s="41"/>
    </row>
    <row r="16" spans="1:14">
      <c r="B16" s="470">
        <v>41182</v>
      </c>
      <c r="C16" s="471">
        <f>'Reflation inputs'!B26</f>
        <v>1061</v>
      </c>
      <c r="D16" s="477">
        <f t="shared" si="2"/>
        <v>1054</v>
      </c>
      <c r="E16" s="478">
        <f t="shared" ref="E16:E78" si="5">+D16/D12-1</f>
        <v>2.008226469876595E-2</v>
      </c>
      <c r="F16" s="473">
        <v>0.25</v>
      </c>
      <c r="G16" s="448"/>
      <c r="H16" s="479">
        <v>41182</v>
      </c>
      <c r="I16" s="480">
        <f>'Reflation inputs'!C26</f>
        <v>1040</v>
      </c>
      <c r="J16" s="477">
        <f t="shared" si="0"/>
        <v>1044.5</v>
      </c>
      <c r="K16" s="478">
        <f t="shared" ref="K16:K79" si="6">+J16/J12-1</f>
        <v>2.1515892420537863E-2</v>
      </c>
      <c r="L16" s="473">
        <v>0.25</v>
      </c>
      <c r="N16" s="41"/>
    </row>
    <row r="17" spans="2:14">
      <c r="B17" s="470">
        <v>41274</v>
      </c>
      <c r="C17" s="471">
        <f>'Reflation inputs'!B27</f>
        <v>1066</v>
      </c>
      <c r="D17" s="477">
        <f t="shared" si="2"/>
        <v>1058.75</v>
      </c>
      <c r="E17" s="478">
        <f t="shared" si="5"/>
        <v>1.9499277804525761E-2</v>
      </c>
      <c r="F17" s="473">
        <v>0.25</v>
      </c>
      <c r="G17" s="448"/>
      <c r="H17" s="479">
        <v>41274</v>
      </c>
      <c r="I17" s="480">
        <f>'Reflation inputs'!C27</f>
        <v>1037</v>
      </c>
      <c r="J17" s="477">
        <f t="shared" si="0"/>
        <v>1043.25</v>
      </c>
      <c r="K17" s="478">
        <f t="shared" si="6"/>
        <v>9.9225556631170608E-3</v>
      </c>
      <c r="L17" s="473">
        <v>0.25</v>
      </c>
      <c r="N17" s="41"/>
    </row>
    <row r="18" spans="2:14">
      <c r="B18" s="470">
        <v>41364</v>
      </c>
      <c r="C18" s="471">
        <f>'Reflation inputs'!B28</f>
        <v>1070</v>
      </c>
      <c r="D18" s="477">
        <f t="shared" si="2"/>
        <v>1063.25</v>
      </c>
      <c r="E18" s="478">
        <f t="shared" si="5"/>
        <v>1.8682634730538883E-2</v>
      </c>
      <c r="F18" s="473">
        <v>0.25</v>
      </c>
      <c r="G18" s="448"/>
      <c r="H18" s="479">
        <v>41364</v>
      </c>
      <c r="I18" s="480">
        <f>'Reflation inputs'!C28</f>
        <v>1045</v>
      </c>
      <c r="J18" s="477">
        <f t="shared" si="0"/>
        <v>1043.25</v>
      </c>
      <c r="K18" s="478">
        <f t="shared" si="6"/>
        <v>4.3321299638989785E-3</v>
      </c>
      <c r="L18" s="473">
        <v>0.25</v>
      </c>
      <c r="N18" s="41"/>
    </row>
    <row r="19" spans="2:14">
      <c r="B19" s="470">
        <v>41455</v>
      </c>
      <c r="C19" s="471">
        <f>'Reflation inputs'!B29</f>
        <v>1074</v>
      </c>
      <c r="D19" s="477">
        <f t="shared" si="2"/>
        <v>1067.75</v>
      </c>
      <c r="E19" s="478">
        <f t="shared" si="5"/>
        <v>1.7874165872259207E-2</v>
      </c>
      <c r="F19" s="473">
        <v>0.25</v>
      </c>
      <c r="G19" s="448"/>
      <c r="H19" s="479">
        <v>41455</v>
      </c>
      <c r="I19" s="480">
        <f>'Reflation inputs'!C29</f>
        <v>1051</v>
      </c>
      <c r="J19" s="477">
        <f t="shared" si="0"/>
        <v>1043.25</v>
      </c>
      <c r="K19" s="478">
        <f t="shared" si="6"/>
        <v>-4.7904191616765512E-4</v>
      </c>
      <c r="L19" s="473">
        <v>0.25</v>
      </c>
      <c r="N19" s="41"/>
    </row>
    <row r="20" spans="2:14">
      <c r="B20" s="470">
        <v>41547</v>
      </c>
      <c r="C20" s="471">
        <f>'Reflation inputs'!B30</f>
        <v>1079</v>
      </c>
      <c r="D20" s="477">
        <f t="shared" si="2"/>
        <v>1072.25</v>
      </c>
      <c r="E20" s="478">
        <f t="shared" si="5"/>
        <v>1.7314990512333983E-2</v>
      </c>
      <c r="F20" s="473">
        <v>0.25</v>
      </c>
      <c r="G20" s="448"/>
      <c r="H20" s="479">
        <v>41547</v>
      </c>
      <c r="I20" s="480">
        <f>'Reflation inputs'!C30</f>
        <v>1074</v>
      </c>
      <c r="J20" s="477">
        <f t="shared" si="0"/>
        <v>1051.75</v>
      </c>
      <c r="K20" s="478">
        <f t="shared" si="6"/>
        <v>6.9411201531832667E-3</v>
      </c>
      <c r="L20" s="473">
        <v>0.25</v>
      </c>
      <c r="N20" s="41"/>
    </row>
    <row r="21" spans="2:14">
      <c r="B21" s="470">
        <v>41639</v>
      </c>
      <c r="C21" s="471">
        <f>'Reflation inputs'!B31</f>
        <v>1083</v>
      </c>
      <c r="D21" s="477">
        <f t="shared" si="2"/>
        <v>1076.5</v>
      </c>
      <c r="E21" s="478">
        <f t="shared" si="5"/>
        <v>1.6765053128689589E-2</v>
      </c>
      <c r="F21" s="473">
        <v>0.25</v>
      </c>
      <c r="G21" s="448"/>
      <c r="H21" s="479">
        <v>41639</v>
      </c>
      <c r="I21" s="480">
        <f>'Reflation inputs'!C31</f>
        <v>1066</v>
      </c>
      <c r="J21" s="477">
        <f t="shared" si="0"/>
        <v>1059</v>
      </c>
      <c r="K21" s="478">
        <f t="shared" si="6"/>
        <v>1.5097052480230078E-2</v>
      </c>
      <c r="L21" s="473">
        <v>0.25</v>
      </c>
      <c r="N21" s="41"/>
    </row>
    <row r="22" spans="2:14">
      <c r="B22" s="470">
        <v>41729</v>
      </c>
      <c r="C22" s="471">
        <f>'Reflation inputs'!B32</f>
        <v>1087</v>
      </c>
      <c r="D22" s="477">
        <f t="shared" si="2"/>
        <v>1080.75</v>
      </c>
      <c r="E22" s="478">
        <f t="shared" si="5"/>
        <v>1.6458970138725659E-2</v>
      </c>
      <c r="F22" s="473">
        <v>0.25</v>
      </c>
      <c r="G22" s="448"/>
      <c r="H22" s="479">
        <v>41729</v>
      </c>
      <c r="I22" s="480">
        <f>'Reflation inputs'!C32</f>
        <v>1077</v>
      </c>
      <c r="J22" s="477">
        <f t="shared" si="0"/>
        <v>1067</v>
      </c>
      <c r="K22" s="478">
        <f t="shared" si="6"/>
        <v>2.276539659717236E-2</v>
      </c>
      <c r="L22" s="473">
        <v>0.25</v>
      </c>
      <c r="N22" s="41"/>
    </row>
    <row r="23" spans="2:14">
      <c r="B23" s="470">
        <v>41820</v>
      </c>
      <c r="C23" s="471">
        <f>'Reflation inputs'!B33</f>
        <v>1092</v>
      </c>
      <c r="D23" s="477">
        <f t="shared" si="2"/>
        <v>1085.25</v>
      </c>
      <c r="E23" s="478">
        <f t="shared" si="5"/>
        <v>1.6389604308124639E-2</v>
      </c>
      <c r="F23" s="473">
        <v>0.25</v>
      </c>
      <c r="G23" s="448"/>
      <c r="H23" s="479">
        <v>41820</v>
      </c>
      <c r="I23" s="480">
        <f>'Reflation inputs'!C33</f>
        <v>1066</v>
      </c>
      <c r="J23" s="477">
        <f t="shared" si="0"/>
        <v>1070.75</v>
      </c>
      <c r="K23" s="478">
        <f t="shared" si="6"/>
        <v>2.6359932901989014E-2</v>
      </c>
      <c r="L23" s="473">
        <v>0.25</v>
      </c>
      <c r="N23" s="41"/>
    </row>
    <row r="24" spans="2:14">
      <c r="B24" s="470">
        <v>41912</v>
      </c>
      <c r="C24" s="471">
        <f>'Reflation inputs'!B34</f>
        <v>1096</v>
      </c>
      <c r="D24" s="477">
        <f t="shared" si="2"/>
        <v>1089.5</v>
      </c>
      <c r="E24" s="478">
        <f t="shared" si="5"/>
        <v>1.6087666122639233E-2</v>
      </c>
      <c r="F24" s="473">
        <v>0.25</v>
      </c>
      <c r="G24" s="448"/>
      <c r="H24" s="479">
        <v>41912</v>
      </c>
      <c r="I24" s="480">
        <f>'Reflation inputs'!C34</f>
        <v>1050</v>
      </c>
      <c r="J24" s="477">
        <f t="shared" si="0"/>
        <v>1064.75</v>
      </c>
      <c r="K24" s="478">
        <f t="shared" si="6"/>
        <v>1.2360351794628022E-2</v>
      </c>
      <c r="L24" s="473">
        <v>0.25</v>
      </c>
      <c r="N24" s="41"/>
    </row>
    <row r="25" spans="2:14">
      <c r="B25" s="470">
        <v>42004</v>
      </c>
      <c r="C25" s="471">
        <f>'Reflation inputs'!B35</f>
        <v>1102</v>
      </c>
      <c r="D25" s="477">
        <f t="shared" si="2"/>
        <v>1094.25</v>
      </c>
      <c r="E25" s="478">
        <f t="shared" si="5"/>
        <v>1.6488620529493625E-2</v>
      </c>
      <c r="F25" s="473">
        <v>0.25</v>
      </c>
      <c r="G25" s="448"/>
      <c r="H25" s="479">
        <v>42004</v>
      </c>
      <c r="I25" s="480">
        <f>'Reflation inputs'!C35</f>
        <v>1046</v>
      </c>
      <c r="J25" s="477">
        <f t="shared" si="0"/>
        <v>1059.75</v>
      </c>
      <c r="K25" s="478">
        <f t="shared" si="6"/>
        <v>7.0821529745046519E-4</v>
      </c>
      <c r="L25" s="473">
        <v>0.25</v>
      </c>
      <c r="N25" s="41"/>
    </row>
    <row r="26" spans="2:14">
      <c r="B26" s="470">
        <v>42094</v>
      </c>
      <c r="C26" s="471">
        <f>'Reflation inputs'!B36</f>
        <v>1105</v>
      </c>
      <c r="D26" s="477">
        <f t="shared" si="2"/>
        <v>1098.75</v>
      </c>
      <c r="E26" s="478">
        <f t="shared" si="5"/>
        <v>1.6655100624566321E-2</v>
      </c>
      <c r="F26" s="473">
        <v>0.25</v>
      </c>
      <c r="G26" s="448"/>
      <c r="H26" s="479">
        <v>42094</v>
      </c>
      <c r="I26" s="480">
        <f>'Reflation inputs'!C36</f>
        <v>1034</v>
      </c>
      <c r="J26" s="477">
        <f t="shared" si="0"/>
        <v>1049</v>
      </c>
      <c r="K26" s="478">
        <f t="shared" si="6"/>
        <v>-1.6869728209934376E-2</v>
      </c>
      <c r="L26" s="473">
        <v>0.25</v>
      </c>
      <c r="N26" s="41"/>
    </row>
    <row r="27" spans="2:14">
      <c r="B27" s="470">
        <v>42185</v>
      </c>
      <c r="C27" s="471">
        <f>'Reflation inputs'!B37</f>
        <v>1110</v>
      </c>
      <c r="D27" s="477">
        <f t="shared" si="2"/>
        <v>1103.25</v>
      </c>
      <c r="E27" s="478">
        <f t="shared" si="5"/>
        <v>1.6586040082930298E-2</v>
      </c>
      <c r="F27" s="473">
        <v>0.25</v>
      </c>
      <c r="G27" s="448"/>
      <c r="H27" s="479">
        <v>42185</v>
      </c>
      <c r="I27" s="480">
        <f>'Reflation inputs'!C37</f>
        <v>1031</v>
      </c>
      <c r="J27" s="477">
        <f t="shared" si="0"/>
        <v>1040.25</v>
      </c>
      <c r="K27" s="478">
        <f t="shared" si="6"/>
        <v>-2.848470698108807E-2</v>
      </c>
      <c r="L27" s="473">
        <v>0.25</v>
      </c>
      <c r="N27" s="41"/>
    </row>
    <row r="28" spans="2:14">
      <c r="B28" s="470">
        <v>42277</v>
      </c>
      <c r="C28" s="471">
        <f>'Reflation inputs'!B38</f>
        <v>1114</v>
      </c>
      <c r="D28" s="477">
        <f t="shared" si="2"/>
        <v>1107.75</v>
      </c>
      <c r="E28" s="478">
        <f t="shared" si="5"/>
        <v>1.6750803120697544E-2</v>
      </c>
      <c r="F28" s="473">
        <v>0.25</v>
      </c>
      <c r="G28" s="448"/>
      <c r="H28" s="479">
        <v>42277</v>
      </c>
      <c r="I28" s="480">
        <f>'Reflation inputs'!C38</f>
        <v>1048</v>
      </c>
      <c r="J28" s="477">
        <f t="shared" si="0"/>
        <v>1039.75</v>
      </c>
      <c r="K28" s="478">
        <f t="shared" si="6"/>
        <v>-2.3479690068091141E-2</v>
      </c>
      <c r="L28" s="473">
        <v>0.25</v>
      </c>
      <c r="N28" s="41"/>
    </row>
    <row r="29" spans="2:14">
      <c r="B29" s="470">
        <v>42369</v>
      </c>
      <c r="C29" s="471">
        <f>'Reflation inputs'!B39</f>
        <v>1119</v>
      </c>
      <c r="D29" s="477">
        <f t="shared" si="2"/>
        <v>1112</v>
      </c>
      <c r="E29" s="478">
        <f t="shared" si="5"/>
        <v>1.6221156042951712E-2</v>
      </c>
      <c r="F29" s="473">
        <v>0.25</v>
      </c>
      <c r="G29" s="448"/>
      <c r="H29" s="479">
        <v>42369</v>
      </c>
      <c r="I29" s="480">
        <f>'Reflation inputs'!C39</f>
        <v>1035</v>
      </c>
      <c r="J29" s="477">
        <f t="shared" si="0"/>
        <v>1037</v>
      </c>
      <c r="K29" s="478">
        <f t="shared" si="6"/>
        <v>-2.1467327199811259E-2</v>
      </c>
      <c r="L29" s="473">
        <v>0.25</v>
      </c>
      <c r="N29" s="41"/>
    </row>
    <row r="30" spans="2:14">
      <c r="B30" s="470">
        <v>42460</v>
      </c>
      <c r="C30" s="471">
        <f>'Reflation inputs'!B40</f>
        <v>1123</v>
      </c>
      <c r="D30" s="477">
        <f t="shared" si="2"/>
        <v>1116.5</v>
      </c>
      <c r="E30" s="478">
        <f t="shared" si="5"/>
        <v>1.6154721274175277E-2</v>
      </c>
      <c r="F30" s="473">
        <v>0.25</v>
      </c>
      <c r="G30" s="448"/>
      <c r="H30" s="479">
        <v>42460</v>
      </c>
      <c r="I30" s="480">
        <f>'Reflation inputs'!C40</f>
        <v>1025</v>
      </c>
      <c r="J30" s="477">
        <f t="shared" si="0"/>
        <v>1034.75</v>
      </c>
      <c r="K30" s="478">
        <f t="shared" si="6"/>
        <v>-1.3584366062917019E-2</v>
      </c>
      <c r="L30" s="473">
        <v>0.25</v>
      </c>
      <c r="N30" s="41"/>
    </row>
    <row r="31" spans="2:14">
      <c r="B31" s="470">
        <v>42551</v>
      </c>
      <c r="C31" s="471">
        <f>'Reflation inputs'!B41</f>
        <v>1127</v>
      </c>
      <c r="D31" s="477">
        <f t="shared" si="2"/>
        <v>1120.75</v>
      </c>
      <c r="E31" s="478">
        <f t="shared" si="5"/>
        <v>1.5862225243598482E-2</v>
      </c>
      <c r="F31" s="473">
        <v>0.25</v>
      </c>
      <c r="G31" s="448"/>
      <c r="H31" s="479">
        <v>42551</v>
      </c>
      <c r="I31" s="480">
        <f>'Reflation inputs'!C41</f>
        <v>1034</v>
      </c>
      <c r="J31" s="477">
        <f t="shared" si="0"/>
        <v>1035.5</v>
      </c>
      <c r="K31" s="478">
        <f t="shared" si="6"/>
        <v>-4.5662100456621557E-3</v>
      </c>
      <c r="L31" s="473">
        <v>0.25</v>
      </c>
      <c r="N31" s="41"/>
    </row>
    <row r="32" spans="2:14">
      <c r="B32" s="470">
        <v>42643</v>
      </c>
      <c r="C32" s="471">
        <f>'Reflation inputs'!B42</f>
        <v>1132</v>
      </c>
      <c r="D32" s="477">
        <f t="shared" si="2"/>
        <v>1125.25</v>
      </c>
      <c r="E32" s="478">
        <f t="shared" si="5"/>
        <v>1.579778830963674E-2</v>
      </c>
      <c r="F32" s="473">
        <v>0.25</v>
      </c>
      <c r="G32" s="448"/>
      <c r="H32" s="479">
        <v>42643</v>
      </c>
      <c r="I32" s="480">
        <f>'Reflation inputs'!C42</f>
        <v>1049</v>
      </c>
      <c r="J32" s="477">
        <f t="shared" si="0"/>
        <v>1035.75</v>
      </c>
      <c r="K32" s="478">
        <f t="shared" si="6"/>
        <v>-3.8470786246693756E-3</v>
      </c>
      <c r="L32" s="473">
        <v>0.25</v>
      </c>
      <c r="N32" s="41"/>
    </row>
    <row r="33" spans="2:14">
      <c r="B33" s="470">
        <v>42735</v>
      </c>
      <c r="C33" s="471">
        <f>'Reflation inputs'!B43</f>
        <v>1137</v>
      </c>
      <c r="D33" s="477">
        <f t="shared" si="2"/>
        <v>1129.75</v>
      </c>
      <c r="E33" s="478">
        <f t="shared" si="5"/>
        <v>1.5962230215827322E-2</v>
      </c>
      <c r="F33" s="473">
        <v>0.25</v>
      </c>
      <c r="G33" s="448"/>
      <c r="H33" s="479">
        <v>42735</v>
      </c>
      <c r="I33" s="480">
        <f>'Reflation inputs'!C43</f>
        <v>1059</v>
      </c>
      <c r="J33" s="477">
        <f t="shared" si="0"/>
        <v>1041.75</v>
      </c>
      <c r="K33" s="478">
        <f t="shared" si="6"/>
        <v>4.5805207328832864E-3</v>
      </c>
      <c r="L33" s="473">
        <v>0.25</v>
      </c>
      <c r="N33" s="41"/>
    </row>
    <row r="34" spans="2:14">
      <c r="B34" s="470">
        <v>42825</v>
      </c>
      <c r="C34" s="471">
        <f>'Reflation inputs'!B44</f>
        <v>1141</v>
      </c>
      <c r="D34" s="477">
        <f t="shared" si="2"/>
        <v>1134.25</v>
      </c>
      <c r="E34" s="478">
        <f t="shared" si="5"/>
        <v>1.5897895208240032E-2</v>
      </c>
      <c r="F34" s="473">
        <v>0.25</v>
      </c>
      <c r="G34" s="448"/>
      <c r="H34" s="479">
        <v>42825</v>
      </c>
      <c r="I34" s="480">
        <f>'Reflation inputs'!C44</f>
        <v>1068</v>
      </c>
      <c r="J34" s="477">
        <f t="shared" si="0"/>
        <v>1052.5</v>
      </c>
      <c r="K34" s="478">
        <f t="shared" si="6"/>
        <v>1.7153901908673497E-2</v>
      </c>
      <c r="L34" s="473">
        <v>0.25</v>
      </c>
      <c r="N34" s="41"/>
    </row>
    <row r="35" spans="2:14">
      <c r="B35" s="470">
        <v>42916</v>
      </c>
      <c r="C35" s="471">
        <f>'Reflation inputs'!B45</f>
        <v>1146</v>
      </c>
      <c r="D35" s="477">
        <f t="shared" si="2"/>
        <v>1139</v>
      </c>
      <c r="E35" s="478">
        <f t="shared" si="5"/>
        <v>1.6283738567923312E-2</v>
      </c>
      <c r="F35" s="473">
        <v>0.25</v>
      </c>
      <c r="G35" s="448"/>
      <c r="H35" s="479">
        <v>42916</v>
      </c>
      <c r="I35" s="480">
        <f>'Reflation inputs'!C45</f>
        <v>1084</v>
      </c>
      <c r="J35" s="477">
        <f t="shared" si="0"/>
        <v>1065</v>
      </c>
      <c r="K35" s="478">
        <f t="shared" si="6"/>
        <v>2.8488652824722349E-2</v>
      </c>
      <c r="L35" s="473">
        <v>0.25</v>
      </c>
      <c r="N35" s="41"/>
    </row>
    <row r="36" spans="2:14">
      <c r="B36" s="470">
        <v>43008</v>
      </c>
      <c r="C36" s="471">
        <f>'Reflation inputs'!B46</f>
        <v>1153</v>
      </c>
      <c r="D36" s="477">
        <f t="shared" si="2"/>
        <v>1144.25</v>
      </c>
      <c r="E36" s="478">
        <f t="shared" si="5"/>
        <v>1.6885136636302978E-2</v>
      </c>
      <c r="F36" s="473">
        <v>0.25</v>
      </c>
      <c r="G36" s="448"/>
      <c r="H36" s="479">
        <v>43008</v>
      </c>
      <c r="I36" s="480">
        <f>'Reflation inputs'!C46</f>
        <v>1096</v>
      </c>
      <c r="J36" s="477">
        <f t="shared" si="0"/>
        <v>1076.75</v>
      </c>
      <c r="K36" s="478">
        <f t="shared" si="6"/>
        <v>3.9584841902003287E-2</v>
      </c>
      <c r="L36" s="473">
        <v>0.25</v>
      </c>
      <c r="N36" s="41"/>
    </row>
    <row r="37" spans="2:14">
      <c r="B37" s="470">
        <v>43100</v>
      </c>
      <c r="C37" s="471">
        <f>'Reflation inputs'!B47</f>
        <v>1158</v>
      </c>
      <c r="D37" s="477">
        <f t="shared" si="2"/>
        <v>1149.5</v>
      </c>
      <c r="E37" s="478">
        <f t="shared" si="5"/>
        <v>1.7481743748616996E-2</v>
      </c>
      <c r="F37" s="473">
        <v>0.25</v>
      </c>
      <c r="G37" s="448"/>
      <c r="H37" s="479">
        <v>43100</v>
      </c>
      <c r="I37" s="480">
        <f>'Reflation inputs'!C47</f>
        <v>1106</v>
      </c>
      <c r="J37" s="477">
        <f t="shared" si="0"/>
        <v>1088.5</v>
      </c>
      <c r="K37" s="478">
        <f t="shared" si="6"/>
        <v>4.4876409887208979E-2</v>
      </c>
      <c r="L37" s="473">
        <v>0.25</v>
      </c>
      <c r="N37" s="41"/>
    </row>
    <row r="38" spans="2:14">
      <c r="B38" s="470">
        <v>43190</v>
      </c>
      <c r="C38" s="471">
        <f>'Reflation inputs'!B48</f>
        <v>1162</v>
      </c>
      <c r="D38" s="477">
        <f t="shared" si="2"/>
        <v>1154.75</v>
      </c>
      <c r="E38" s="478">
        <f t="shared" si="5"/>
        <v>1.8073616927485103E-2</v>
      </c>
      <c r="F38" s="473">
        <v>0.25</v>
      </c>
      <c r="G38" s="448"/>
      <c r="H38" s="479">
        <v>43190</v>
      </c>
      <c r="I38" s="480">
        <f>'Reflation inputs'!C48</f>
        <v>1113</v>
      </c>
      <c r="J38" s="477">
        <f t="shared" si="0"/>
        <v>1099.75</v>
      </c>
      <c r="K38" s="478">
        <f t="shared" si="6"/>
        <v>4.4893111638954819E-2</v>
      </c>
      <c r="L38" s="473">
        <v>0.25</v>
      </c>
      <c r="N38" s="41"/>
    </row>
    <row r="39" spans="2:14">
      <c r="B39" s="470">
        <v>43281</v>
      </c>
      <c r="C39" s="471">
        <f>'Reflation inputs'!B49</f>
        <v>1168</v>
      </c>
      <c r="D39" s="477">
        <f t="shared" si="2"/>
        <v>1160.25</v>
      </c>
      <c r="E39" s="478">
        <f t="shared" si="5"/>
        <v>1.8656716417910557E-2</v>
      </c>
      <c r="F39" s="473">
        <v>0.25</v>
      </c>
      <c r="G39" s="448"/>
      <c r="H39" s="479">
        <v>43281</v>
      </c>
      <c r="I39" s="480">
        <f>'Reflation inputs'!C49</f>
        <v>1124</v>
      </c>
      <c r="J39" s="477">
        <f t="shared" si="0"/>
        <v>1109.75</v>
      </c>
      <c r="K39" s="478">
        <f t="shared" si="6"/>
        <v>4.2018779342722912E-2</v>
      </c>
      <c r="L39" s="473">
        <v>0.25</v>
      </c>
      <c r="N39" s="41"/>
    </row>
    <row r="40" spans="2:14">
      <c r="B40" s="470">
        <v>43373</v>
      </c>
      <c r="C40" s="471">
        <f>'Reflation inputs'!B50</f>
        <v>1174</v>
      </c>
      <c r="D40" s="477">
        <f t="shared" si="2"/>
        <v>1165.5</v>
      </c>
      <c r="E40" s="478">
        <f t="shared" si="5"/>
        <v>1.8571116451824299E-2</v>
      </c>
      <c r="F40" s="473">
        <v>0.25</v>
      </c>
      <c r="G40" s="448"/>
      <c r="H40" s="479">
        <v>43373</v>
      </c>
      <c r="I40" s="480">
        <f>'Reflation inputs'!C50</f>
        <v>1140</v>
      </c>
      <c r="J40" s="477">
        <f t="shared" si="0"/>
        <v>1120.75</v>
      </c>
      <c r="K40" s="478">
        <f t="shared" si="6"/>
        <v>4.086371023914559E-2</v>
      </c>
      <c r="L40" s="473">
        <v>0.25</v>
      </c>
      <c r="N40" s="41"/>
    </row>
    <row r="41" spans="2:14">
      <c r="B41" s="470">
        <v>43465</v>
      </c>
      <c r="C41" s="471">
        <f>'Reflation inputs'!B51</f>
        <v>1180</v>
      </c>
      <c r="D41" s="477">
        <f t="shared" si="2"/>
        <v>1171</v>
      </c>
      <c r="E41" s="478">
        <f t="shared" si="5"/>
        <v>1.8703784254023414E-2</v>
      </c>
      <c r="F41" s="473">
        <v>0.25</v>
      </c>
      <c r="G41" s="448"/>
      <c r="H41" s="479">
        <v>43465</v>
      </c>
      <c r="I41" s="480">
        <f>'Reflation inputs'!C51</f>
        <v>1161</v>
      </c>
      <c r="J41" s="477">
        <f t="shared" si="0"/>
        <v>1134.5</v>
      </c>
      <c r="K41" s="478">
        <f t="shared" si="6"/>
        <v>4.2259990813045434E-2</v>
      </c>
      <c r="L41" s="473">
        <v>0.25</v>
      </c>
      <c r="N41" s="41"/>
    </row>
    <row r="42" spans="2:14">
      <c r="B42" s="470">
        <v>43555</v>
      </c>
      <c r="C42" s="471">
        <f>'Reflation inputs'!B52</f>
        <v>1185</v>
      </c>
      <c r="D42" s="477">
        <f t="shared" si="2"/>
        <v>1176.75</v>
      </c>
      <c r="E42" s="478">
        <f t="shared" si="5"/>
        <v>1.905174280147226E-2</v>
      </c>
      <c r="F42" s="473">
        <v>0.25</v>
      </c>
      <c r="G42" s="448"/>
      <c r="H42" s="479">
        <v>43555</v>
      </c>
      <c r="I42" s="480">
        <f>'Reflation inputs'!C52</f>
        <v>1151</v>
      </c>
      <c r="J42" s="477">
        <f t="shared" si="0"/>
        <v>1144</v>
      </c>
      <c r="K42" s="478">
        <f t="shared" si="6"/>
        <v>4.0236417367583543E-2</v>
      </c>
      <c r="L42" s="473">
        <v>0.25</v>
      </c>
      <c r="N42" s="41"/>
    </row>
    <row r="43" spans="2:14">
      <c r="B43" s="470">
        <v>43646</v>
      </c>
      <c r="C43" s="471">
        <f>'Reflation inputs'!B53</f>
        <v>1193</v>
      </c>
      <c r="D43" s="477">
        <f t="shared" si="2"/>
        <v>1183</v>
      </c>
      <c r="E43" s="478">
        <f t="shared" si="5"/>
        <v>1.9607843137254832E-2</v>
      </c>
      <c r="F43" s="473">
        <v>0.25</v>
      </c>
      <c r="G43" s="448"/>
      <c r="H43" s="479">
        <v>43646</v>
      </c>
      <c r="I43" s="480">
        <f>'Reflation inputs'!C53</f>
        <v>1154</v>
      </c>
      <c r="J43" s="477">
        <f t="shared" si="0"/>
        <v>1151.5</v>
      </c>
      <c r="K43" s="478">
        <f t="shared" si="6"/>
        <v>3.7621085830142009E-2</v>
      </c>
      <c r="L43" s="473">
        <v>0.25</v>
      </c>
      <c r="N43" s="41"/>
    </row>
    <row r="44" spans="2:14">
      <c r="B44" s="470">
        <v>43738</v>
      </c>
      <c r="C44" s="471">
        <f>'Reflation inputs'!B54</f>
        <v>1202</v>
      </c>
      <c r="D44" s="477">
        <f t="shared" si="2"/>
        <v>1190</v>
      </c>
      <c r="E44" s="478">
        <f t="shared" si="5"/>
        <v>2.1021021021021102E-2</v>
      </c>
      <c r="F44" s="473">
        <v>0.25</v>
      </c>
      <c r="G44" s="448"/>
      <c r="H44" s="479">
        <v>43738</v>
      </c>
      <c r="I44" s="480">
        <f>'Reflation inputs'!C54</f>
        <v>1166</v>
      </c>
      <c r="J44" s="477">
        <f t="shared" si="0"/>
        <v>1158</v>
      </c>
      <c r="K44" s="478">
        <f t="shared" si="6"/>
        <v>3.3236671871514689E-2</v>
      </c>
      <c r="L44" s="473">
        <v>0.25</v>
      </c>
      <c r="N44" s="41"/>
    </row>
    <row r="45" spans="2:14">
      <c r="B45" s="470">
        <v>43830</v>
      </c>
      <c r="C45" s="471">
        <f>'Reflation inputs'!B55</f>
        <v>1211</v>
      </c>
      <c r="D45" s="477">
        <f t="shared" si="2"/>
        <v>1197.75</v>
      </c>
      <c r="E45" s="478">
        <f t="shared" si="5"/>
        <v>2.2843723313407338E-2</v>
      </c>
      <c r="F45" s="473">
        <v>0.25</v>
      </c>
      <c r="G45" s="448"/>
      <c r="H45" s="479">
        <v>43830</v>
      </c>
      <c r="I45" s="480">
        <f>'Reflation inputs'!C55</f>
        <v>1168</v>
      </c>
      <c r="J45" s="477">
        <f t="shared" si="0"/>
        <v>1159.75</v>
      </c>
      <c r="K45" s="478">
        <f t="shared" si="6"/>
        <v>2.22565006610842E-2</v>
      </c>
      <c r="L45" s="473">
        <v>0.25</v>
      </c>
      <c r="N45" s="41"/>
    </row>
    <row r="46" spans="2:14">
      <c r="B46" s="470">
        <v>43921</v>
      </c>
      <c r="C46" s="471">
        <f>'Reflation inputs'!B56</f>
        <v>1215</v>
      </c>
      <c r="D46" s="477">
        <f t="shared" si="2"/>
        <v>1205.25</v>
      </c>
      <c r="E46" s="478">
        <f t="shared" si="5"/>
        <v>2.421924792861696E-2</v>
      </c>
      <c r="F46" s="473">
        <v>0.25</v>
      </c>
      <c r="G46" s="448"/>
      <c r="H46" s="479">
        <v>43921</v>
      </c>
      <c r="I46" s="480">
        <f>'Reflation inputs'!C56</f>
        <v>1165</v>
      </c>
      <c r="J46" s="477">
        <f t="shared" si="0"/>
        <v>1163.25</v>
      </c>
      <c r="K46" s="478">
        <f t="shared" si="6"/>
        <v>1.6826923076923128E-2</v>
      </c>
      <c r="L46" s="473">
        <v>0.25</v>
      </c>
      <c r="N46" s="41"/>
    </row>
    <row r="47" spans="2:14">
      <c r="B47" s="470">
        <v>44012</v>
      </c>
      <c r="C47" s="471">
        <f>'Reflation inputs'!B57</f>
        <v>1218</v>
      </c>
      <c r="D47" s="477">
        <f t="shared" si="2"/>
        <v>1211.5</v>
      </c>
      <c r="E47" s="478">
        <f t="shared" si="5"/>
        <v>2.4091293322062501E-2</v>
      </c>
      <c r="F47" s="473">
        <v>0.25</v>
      </c>
      <c r="G47" s="448"/>
      <c r="H47" s="479">
        <v>44012</v>
      </c>
      <c r="I47" s="480">
        <f>'Reflation inputs'!C57</f>
        <v>1154</v>
      </c>
      <c r="J47" s="477">
        <f t="shared" si="0"/>
        <v>1163.25</v>
      </c>
      <c r="K47" s="478">
        <f t="shared" si="6"/>
        <v>1.0204081632652962E-2</v>
      </c>
      <c r="L47" s="473">
        <v>0.25</v>
      </c>
      <c r="N47" s="41"/>
    </row>
    <row r="48" spans="2:14">
      <c r="B48" s="470">
        <v>44104</v>
      </c>
      <c r="C48" s="471">
        <f>'Reflation inputs'!B58</f>
        <v>1225</v>
      </c>
      <c r="D48" s="477">
        <f t="shared" si="2"/>
        <v>1217.25</v>
      </c>
      <c r="E48" s="478">
        <f t="shared" si="5"/>
        <v>2.2899159663865465E-2</v>
      </c>
      <c r="F48" s="473">
        <v>0.25</v>
      </c>
      <c r="G48" s="448"/>
      <c r="H48" s="479">
        <v>44104</v>
      </c>
      <c r="I48" s="480">
        <f>'Reflation inputs'!C58</f>
        <v>1161</v>
      </c>
      <c r="J48" s="477">
        <f t="shared" si="0"/>
        <v>1162</v>
      </c>
      <c r="K48" s="478">
        <f t="shared" si="6"/>
        <v>3.4542314335059832E-3</v>
      </c>
      <c r="L48" s="473">
        <v>0.25</v>
      </c>
      <c r="N48" s="41"/>
    </row>
    <row r="49" spans="2:14">
      <c r="B49" s="470">
        <v>44196</v>
      </c>
      <c r="C49" s="471">
        <f>'Reflation inputs'!B59</f>
        <v>1230</v>
      </c>
      <c r="D49" s="477">
        <f t="shared" si="2"/>
        <v>1222</v>
      </c>
      <c r="E49" s="478">
        <f t="shared" si="5"/>
        <v>2.0246295136714609E-2</v>
      </c>
      <c r="F49" s="473">
        <v>0.25</v>
      </c>
      <c r="G49" s="448"/>
      <c r="H49" s="479">
        <v>44196</v>
      </c>
      <c r="I49" s="480">
        <f>'Reflation inputs'!C59</f>
        <v>1162</v>
      </c>
      <c r="J49" s="477">
        <f t="shared" si="0"/>
        <v>1160.5</v>
      </c>
      <c r="K49" s="478">
        <f t="shared" si="6"/>
        <v>6.4669109721915419E-4</v>
      </c>
      <c r="L49" s="473">
        <v>0.25</v>
      </c>
      <c r="N49" s="41"/>
    </row>
    <row r="50" spans="2:14">
      <c r="B50" s="470">
        <v>44286</v>
      </c>
      <c r="C50" s="471">
        <f>'Reflation inputs'!B60</f>
        <v>1235</v>
      </c>
      <c r="D50" s="477">
        <f t="shared" si="2"/>
        <v>1227</v>
      </c>
      <c r="E50" s="478">
        <f t="shared" si="5"/>
        <v>1.8046048537647685E-2</v>
      </c>
      <c r="F50" s="473">
        <v>0.25</v>
      </c>
      <c r="G50" s="448"/>
      <c r="H50" s="479">
        <v>44286</v>
      </c>
      <c r="I50" s="480">
        <f>'Reflation inputs'!C60</f>
        <v>1186</v>
      </c>
      <c r="J50" s="477">
        <f t="shared" si="0"/>
        <v>1165.75</v>
      </c>
      <c r="K50" s="478">
        <f t="shared" si="6"/>
        <v>2.1491510853213214E-3</v>
      </c>
      <c r="L50" s="473">
        <v>0.25</v>
      </c>
      <c r="N50" s="41"/>
    </row>
    <row r="51" spans="2:14">
      <c r="B51" s="470">
        <v>44377</v>
      </c>
      <c r="C51" s="559">
        <f>'Reflation inputs'!B61</f>
        <v>1244</v>
      </c>
      <c r="D51" s="477">
        <f t="shared" si="2"/>
        <v>1233.5</v>
      </c>
      <c r="E51" s="478">
        <f t="shared" si="5"/>
        <v>1.8159306644655482E-2</v>
      </c>
      <c r="F51" s="473">
        <v>0.25</v>
      </c>
      <c r="G51" s="448"/>
      <c r="H51" s="479">
        <v>44377</v>
      </c>
      <c r="I51" s="480">
        <f>'Reflation inputs'!C61</f>
        <v>1222</v>
      </c>
      <c r="J51" s="477">
        <f t="shared" si="0"/>
        <v>1182.75</v>
      </c>
      <c r="K51" s="478">
        <f t="shared" si="6"/>
        <v>1.6763378465506129E-2</v>
      </c>
      <c r="L51" s="473">
        <v>0.25</v>
      </c>
      <c r="N51" s="41"/>
    </row>
    <row r="52" spans="2:14">
      <c r="B52" s="470">
        <v>44469</v>
      </c>
      <c r="C52" s="471">
        <f>'Reflation inputs'!B62</f>
        <v>1254</v>
      </c>
      <c r="D52" s="477">
        <f t="shared" si="2"/>
        <v>1240.75</v>
      </c>
      <c r="E52" s="478">
        <f t="shared" si="5"/>
        <v>1.9305812281782631E-2</v>
      </c>
      <c r="F52" s="473">
        <v>0.25</v>
      </c>
      <c r="G52" s="448"/>
      <c r="H52" s="479">
        <v>44469</v>
      </c>
      <c r="I52" s="480">
        <f>'Reflation inputs'!C62</f>
        <v>1242</v>
      </c>
      <c r="J52" s="477">
        <f t="shared" si="0"/>
        <v>1203</v>
      </c>
      <c r="K52" s="478">
        <f t="shared" si="6"/>
        <v>3.5283993115318379E-2</v>
      </c>
      <c r="L52" s="473">
        <v>0.25</v>
      </c>
      <c r="N52" s="41"/>
    </row>
    <row r="53" spans="2:14">
      <c r="B53" s="470">
        <v>44561</v>
      </c>
      <c r="C53" s="471">
        <f>'Reflation inputs'!B67</f>
        <v>1262</v>
      </c>
      <c r="D53" s="477">
        <f t="shared" si="2"/>
        <v>1248.75</v>
      </c>
      <c r="E53" s="478">
        <f t="shared" si="5"/>
        <v>2.1890343698854231E-2</v>
      </c>
      <c r="F53" s="473">
        <v>0.25</v>
      </c>
      <c r="G53" s="448"/>
      <c r="H53" s="479">
        <v>44561</v>
      </c>
      <c r="I53" s="480">
        <f>'Reflation inputs'!C67</f>
        <v>1256</v>
      </c>
      <c r="J53" s="477">
        <f t="shared" si="0"/>
        <v>1226.5</v>
      </c>
      <c r="K53" s="478">
        <f t="shared" si="6"/>
        <v>5.6872037914691864E-2</v>
      </c>
      <c r="L53" s="473">
        <v>0.25</v>
      </c>
      <c r="N53" s="41"/>
    </row>
    <row r="54" spans="2:14">
      <c r="B54" s="470">
        <v>44651</v>
      </c>
      <c r="C54" s="471">
        <f>'Reflation inputs'!B68</f>
        <v>1274.2101370789862</v>
      </c>
      <c r="D54" s="477">
        <f t="shared" si="2"/>
        <v>1258.5525342697465</v>
      </c>
      <c r="E54" s="478">
        <f t="shared" si="5"/>
        <v>2.5715186853909167E-2</v>
      </c>
      <c r="F54" s="473">
        <v>0.25</v>
      </c>
      <c r="G54" s="448"/>
      <c r="H54" s="479">
        <v>44651</v>
      </c>
      <c r="I54" s="480">
        <f>'Reflation inputs'!C68</f>
        <v>1279.839058039157</v>
      </c>
      <c r="J54" s="477">
        <f t="shared" si="0"/>
        <v>1249.9597645097892</v>
      </c>
      <c r="K54" s="478">
        <f t="shared" si="6"/>
        <v>7.2236555444811668E-2</v>
      </c>
      <c r="L54" s="473">
        <v>0.25</v>
      </c>
      <c r="N54" s="41"/>
    </row>
    <row r="55" spans="2:14">
      <c r="B55" s="470">
        <v>44742</v>
      </c>
      <c r="C55" s="471">
        <f>'Reflation inputs'!B69</f>
        <v>1281.0770252117895</v>
      </c>
      <c r="D55" s="477">
        <f t="shared" si="2"/>
        <v>1267.8217905726938</v>
      </c>
      <c r="E55" s="478">
        <f t="shared" si="5"/>
        <v>2.7824718745596888E-2</v>
      </c>
      <c r="F55" s="473">
        <v>0.25</v>
      </c>
      <c r="G55" s="448"/>
      <c r="H55" s="479">
        <v>44742</v>
      </c>
      <c r="I55" s="480">
        <f>'Reflation inputs'!C69</f>
        <v>1301.3614845241752</v>
      </c>
      <c r="J55" s="477">
        <f t="shared" si="0"/>
        <v>1269.8001356408331</v>
      </c>
      <c r="K55" s="478">
        <f t="shared" si="6"/>
        <v>7.3599776487704993E-2</v>
      </c>
      <c r="L55" s="473">
        <v>0.25</v>
      </c>
      <c r="N55" s="41"/>
    </row>
    <row r="56" spans="2:14">
      <c r="B56" s="470">
        <v>44834</v>
      </c>
      <c r="C56" s="471">
        <f>'Reflation inputs'!B70</f>
        <v>1293.18056107133</v>
      </c>
      <c r="D56" s="477">
        <f t="shared" si="2"/>
        <v>1277.6169308405265</v>
      </c>
      <c r="E56" s="478">
        <f t="shared" si="5"/>
        <v>2.9713424010095801E-2</v>
      </c>
      <c r="F56" s="473">
        <v>0.25</v>
      </c>
      <c r="G56" s="448"/>
      <c r="H56" s="479">
        <v>44834</v>
      </c>
      <c r="I56" s="480">
        <f>'Reflation inputs'!C70</f>
        <v>1320.2594439222257</v>
      </c>
      <c r="J56" s="477">
        <f t="shared" si="0"/>
        <v>1289.3649966213895</v>
      </c>
      <c r="K56" s="478">
        <f t="shared" si="6"/>
        <v>7.1791352137480891E-2</v>
      </c>
      <c r="L56" s="473">
        <v>0.25</v>
      </c>
      <c r="N56" s="41"/>
    </row>
    <row r="57" spans="2:14">
      <c r="B57" s="470">
        <v>44926</v>
      </c>
      <c r="C57" s="471">
        <f>'Reflation inputs'!B71</f>
        <v>1298.3673546063819</v>
      </c>
      <c r="D57" s="477">
        <f t="shared" si="2"/>
        <v>1286.708769492122</v>
      </c>
      <c r="E57" s="478">
        <f t="shared" si="5"/>
        <v>3.0397413006704177E-2</v>
      </c>
      <c r="F57" s="473">
        <v>0.25</v>
      </c>
      <c r="G57" s="481"/>
      <c r="H57" s="479">
        <v>44926</v>
      </c>
      <c r="I57" s="480">
        <f>'Reflation inputs'!C71</f>
        <v>1337.3281261295308</v>
      </c>
      <c r="J57" s="477">
        <f t="shared" si="0"/>
        <v>1309.6970281537722</v>
      </c>
      <c r="K57" s="478">
        <f t="shared" si="6"/>
        <v>6.7832880679797869E-2</v>
      </c>
      <c r="L57" s="473">
        <v>0.25</v>
      </c>
      <c r="N57" s="41"/>
    </row>
    <row r="58" spans="2:14">
      <c r="B58" s="470">
        <v>45016</v>
      </c>
      <c r="C58" s="471">
        <f>'Reflation inputs'!B72</f>
        <v>1305.8712849853241</v>
      </c>
      <c r="D58" s="477">
        <f t="shared" si="2"/>
        <v>1294.6240564687064</v>
      </c>
      <c r="E58" s="478">
        <f t="shared" si="5"/>
        <v>2.8661117606735287E-2</v>
      </c>
      <c r="F58" s="473">
        <v>0.25</v>
      </c>
      <c r="G58" s="448"/>
      <c r="H58" s="479">
        <v>45016</v>
      </c>
      <c r="I58" s="480">
        <f>'Reflation inputs'!C72</f>
        <v>1354.4934787205627</v>
      </c>
      <c r="J58" s="477">
        <f t="shared" si="0"/>
        <v>1328.3606333241237</v>
      </c>
      <c r="K58" s="478">
        <f t="shared" si="6"/>
        <v>6.2722713994783463E-2</v>
      </c>
      <c r="L58" s="473">
        <v>0.25</v>
      </c>
      <c r="N58" s="41"/>
    </row>
    <row r="59" spans="2:14">
      <c r="B59" s="470">
        <v>45107</v>
      </c>
      <c r="C59" s="471">
        <f>'Reflation inputs'!B73</f>
        <v>1313.7172574710464</v>
      </c>
      <c r="D59" s="477">
        <f t="shared" si="2"/>
        <v>1302.7841145335206</v>
      </c>
      <c r="E59" s="478">
        <f t="shared" si="5"/>
        <v>2.7576686424543695E-2</v>
      </c>
      <c r="F59" s="473">
        <v>0.25</v>
      </c>
      <c r="G59" s="448"/>
      <c r="H59" s="479">
        <v>45107</v>
      </c>
      <c r="I59" s="480">
        <f>'Reflation inputs'!C73</f>
        <v>1370.5680604554689</v>
      </c>
      <c r="J59" s="477">
        <f t="shared" si="0"/>
        <v>1345.6622773069471</v>
      </c>
      <c r="K59" s="478">
        <f t="shared" si="6"/>
        <v>5.9743371840032422E-2</v>
      </c>
      <c r="L59" s="473">
        <v>0.25</v>
      </c>
      <c r="N59" s="41"/>
    </row>
    <row r="60" spans="2:14">
      <c r="B60" s="470">
        <v>45199</v>
      </c>
      <c r="C60" s="471">
        <f>'Reflation inputs'!B74</f>
        <v>1321.7642463264604</v>
      </c>
      <c r="D60" s="477">
        <f t="shared" si="2"/>
        <v>1309.9300358473031</v>
      </c>
      <c r="E60" s="478">
        <f t="shared" si="5"/>
        <v>2.529170068646347E-2</v>
      </c>
      <c r="F60" s="473">
        <v>0.25</v>
      </c>
      <c r="G60" s="448"/>
      <c r="H60" s="479">
        <v>45199</v>
      </c>
      <c r="I60" s="480">
        <f>'Reflation inputs'!C74</f>
        <v>1385.8047982897874</v>
      </c>
      <c r="J60" s="477">
        <f t="shared" si="0"/>
        <v>1362.0486158988374</v>
      </c>
      <c r="K60" s="478">
        <f t="shared" si="6"/>
        <v>5.6371639890880898E-2</v>
      </c>
      <c r="L60" s="473">
        <v>0.25</v>
      </c>
      <c r="N60" s="41"/>
    </row>
    <row r="61" spans="2:14">
      <c r="B61" s="470">
        <v>45291</v>
      </c>
      <c r="C61" s="471">
        <f>'Reflation inputs'!B75</f>
        <v>1330.0809182288847</v>
      </c>
      <c r="D61" s="477">
        <f t="shared" si="2"/>
        <v>1317.8584267529288</v>
      </c>
      <c r="E61" s="478">
        <f t="shared" si="5"/>
        <v>2.420878601231724E-2</v>
      </c>
      <c r="F61" s="473">
        <v>0.25</v>
      </c>
      <c r="G61" s="448"/>
      <c r="H61" s="479">
        <v>45291</v>
      </c>
      <c r="I61" s="480">
        <f>'Reflation inputs'!C75</f>
        <v>1399.2876256274033</v>
      </c>
      <c r="J61" s="477">
        <f t="shared" si="0"/>
        <v>1377.5384907733055</v>
      </c>
      <c r="K61" s="478">
        <f t="shared" si="6"/>
        <v>5.1799356004622599E-2</v>
      </c>
      <c r="L61" s="473">
        <v>0.25</v>
      </c>
      <c r="N61" s="41"/>
    </row>
    <row r="62" spans="2:14">
      <c r="B62" s="470">
        <v>45382</v>
      </c>
      <c r="C62" s="471">
        <f>'Reflation inputs'!B76</f>
        <v>1334.5917912498023</v>
      </c>
      <c r="D62" s="477">
        <f t="shared" si="2"/>
        <v>1325.0385533190486</v>
      </c>
      <c r="E62" s="478">
        <f t="shared" si="5"/>
        <v>2.349291803931286E-2</v>
      </c>
      <c r="F62" s="473">
        <v>0.25</v>
      </c>
      <c r="G62" s="448"/>
      <c r="H62" s="479">
        <v>45382</v>
      </c>
      <c r="I62" s="480">
        <f>'Reflation inputs'!C76</f>
        <v>1412.4553231206435</v>
      </c>
      <c r="J62" s="477">
        <f t="shared" si="0"/>
        <v>1392.0289518733257</v>
      </c>
      <c r="K62" s="478">
        <f t="shared" si="6"/>
        <v>4.7929995026935401E-2</v>
      </c>
      <c r="L62" s="473">
        <v>0.25</v>
      </c>
      <c r="N62" s="41"/>
    </row>
    <row r="63" spans="2:14">
      <c r="B63" s="470">
        <v>45473</v>
      </c>
      <c r="C63" s="471">
        <f>'Reflation inputs'!B77</f>
        <v>1342.7564625751309</v>
      </c>
      <c r="D63" s="477">
        <f t="shared" si="2"/>
        <v>1332.2983545950697</v>
      </c>
      <c r="E63" s="478">
        <f t="shared" si="5"/>
        <v>2.265474358513897E-2</v>
      </c>
      <c r="F63" s="473">
        <v>0.25</v>
      </c>
      <c r="G63" s="448"/>
      <c r="H63" s="479">
        <v>45473</v>
      </c>
      <c r="I63" s="480">
        <f>'Reflation inputs'!C77</f>
        <v>1425.0401870986043</v>
      </c>
      <c r="J63" s="477">
        <f t="shared" si="0"/>
        <v>1405.6469835341097</v>
      </c>
      <c r="K63" s="478">
        <f t="shared" si="6"/>
        <v>4.4576345223267477E-2</v>
      </c>
      <c r="L63" s="473">
        <v>0.25</v>
      </c>
      <c r="N63" s="41"/>
    </row>
    <row r="64" spans="2:14">
      <c r="B64" s="470">
        <v>45565</v>
      </c>
      <c r="C64" s="471">
        <f>'Reflation inputs'!B78</f>
        <v>1348.2930687282835</v>
      </c>
      <c r="D64" s="477">
        <f t="shared" si="2"/>
        <v>1338.9305601955252</v>
      </c>
      <c r="E64" s="478">
        <f t="shared" si="5"/>
        <v>2.2138987239470165E-2</v>
      </c>
      <c r="F64" s="473">
        <v>0.25</v>
      </c>
      <c r="G64" s="448"/>
      <c r="H64" s="479">
        <v>45565</v>
      </c>
      <c r="I64" s="480">
        <f>'Reflation inputs'!C78</f>
        <v>1437.71962861471</v>
      </c>
      <c r="J64" s="477">
        <f t="shared" si="0"/>
        <v>1418.6256911153403</v>
      </c>
      <c r="K64" s="478">
        <f t="shared" si="6"/>
        <v>4.153822011644337E-2</v>
      </c>
      <c r="L64" s="473">
        <v>0.25</v>
      </c>
      <c r="N64" s="41"/>
    </row>
    <row r="65" spans="2:14">
      <c r="B65" s="470">
        <v>45657</v>
      </c>
      <c r="C65" s="471">
        <f>'Reflation inputs'!B79</f>
        <v>1354.4044109643196</v>
      </c>
      <c r="D65" s="477">
        <f t="shared" si="2"/>
        <v>1345.011433379384</v>
      </c>
      <c r="E65" s="478">
        <f t="shared" si="5"/>
        <v>2.0603887394306408E-2</v>
      </c>
      <c r="F65" s="473">
        <v>0.25</v>
      </c>
      <c r="G65" s="448"/>
      <c r="H65" s="479">
        <v>45657</v>
      </c>
      <c r="I65" s="480">
        <f>'Reflation inputs'!C79</f>
        <v>1448.7879918716221</v>
      </c>
      <c r="J65" s="477">
        <f t="shared" si="0"/>
        <v>1431.0007826763949</v>
      </c>
      <c r="K65" s="478">
        <f t="shared" si="6"/>
        <v>3.8810016751747778E-2</v>
      </c>
      <c r="L65" s="473">
        <v>0.25</v>
      </c>
      <c r="N65" s="41"/>
    </row>
    <row r="66" spans="2:14">
      <c r="B66" s="470">
        <v>45747</v>
      </c>
      <c r="C66" s="471">
        <f>'Reflation inputs'!B80</f>
        <v>1358.7094901096109</v>
      </c>
      <c r="D66" s="477">
        <f t="shared" si="2"/>
        <v>1351.0408580943363</v>
      </c>
      <c r="E66" s="478">
        <f t="shared" si="5"/>
        <v>1.962380997153268E-2</v>
      </c>
      <c r="F66" s="473">
        <v>0.25</v>
      </c>
      <c r="G66" s="448"/>
      <c r="H66" s="479">
        <v>45747</v>
      </c>
      <c r="I66" s="480">
        <f>'Reflation inputs'!C80</f>
        <v>1460.1209920845031</v>
      </c>
      <c r="J66" s="477">
        <f t="shared" si="0"/>
        <v>1442.91719991736</v>
      </c>
      <c r="K66" s="478">
        <f t="shared" si="6"/>
        <v>3.655688911897359E-2</v>
      </c>
      <c r="L66" s="473">
        <v>0.25</v>
      </c>
      <c r="N66" s="41"/>
    </row>
    <row r="67" spans="2:14">
      <c r="B67" s="470">
        <v>45838</v>
      </c>
      <c r="C67" s="471">
        <f>'Reflation inputs'!B81</f>
        <v>1365.8257955955339</v>
      </c>
      <c r="D67" s="477">
        <f t="shared" si="2"/>
        <v>1356.808191349437</v>
      </c>
      <c r="E67" s="478">
        <f t="shared" si="5"/>
        <v>1.8396657677939299E-2</v>
      </c>
      <c r="F67" s="473">
        <v>0.25</v>
      </c>
      <c r="G67" s="448"/>
      <c r="H67" s="479">
        <v>45838</v>
      </c>
      <c r="I67" s="480">
        <f>'Reflation inputs'!C81</f>
        <v>1471.0951816521854</v>
      </c>
      <c r="J67" s="477">
        <f t="shared" si="0"/>
        <v>1454.4309485557553</v>
      </c>
      <c r="K67" s="478">
        <f t="shared" si="6"/>
        <v>3.4705701782243858E-2</v>
      </c>
      <c r="L67" s="473">
        <v>0.25</v>
      </c>
      <c r="N67" s="41"/>
    </row>
    <row r="68" spans="2:14">
      <c r="B68" s="470">
        <v>45930</v>
      </c>
      <c r="C68" s="471">
        <f>'Reflation inputs'!B82</f>
        <v>1371.0743087539756</v>
      </c>
      <c r="D68" s="477">
        <f t="shared" si="2"/>
        <v>1362.5035013558602</v>
      </c>
      <c r="E68" s="478">
        <f t="shared" si="5"/>
        <v>1.760579813556018E-2</v>
      </c>
      <c r="F68" s="473">
        <v>0.25</v>
      </c>
      <c r="G68" s="448"/>
      <c r="H68" s="479">
        <v>45930</v>
      </c>
      <c r="I68" s="480">
        <f>'Reflation inputs'!C82</f>
        <v>1482.4457910040821</v>
      </c>
      <c r="J68" s="477">
        <f t="shared" si="0"/>
        <v>1465.6124891530981</v>
      </c>
      <c r="K68" s="478">
        <f t="shared" si="6"/>
        <v>3.3121350002350614E-2</v>
      </c>
      <c r="L68" s="473">
        <v>0.25</v>
      </c>
      <c r="N68" s="41"/>
    </row>
    <row r="69" spans="2:14">
      <c r="B69" s="470">
        <v>46022</v>
      </c>
      <c r="C69" s="471">
        <f>'Reflation inputs'!B83</f>
        <v>1376.652330551409</v>
      </c>
      <c r="D69" s="477">
        <f t="shared" si="2"/>
        <v>1368.0654812526325</v>
      </c>
      <c r="E69" s="478">
        <f t="shared" si="5"/>
        <v>1.7140410334895329E-2</v>
      </c>
      <c r="F69" s="473">
        <v>0.25</v>
      </c>
      <c r="G69" s="448"/>
      <c r="H69" s="479">
        <v>46022</v>
      </c>
      <c r="I69" s="480">
        <f>'Reflation inputs'!C83</f>
        <v>1492.3998574990251</v>
      </c>
      <c r="J69" s="477">
        <f t="shared" si="0"/>
        <v>1476.5154555599488</v>
      </c>
      <c r="K69" s="478">
        <f t="shared" si="6"/>
        <v>3.1806183081485084E-2</v>
      </c>
      <c r="L69" s="473">
        <v>0.25</v>
      </c>
      <c r="N69" s="41"/>
    </row>
    <row r="70" spans="2:14">
      <c r="B70" s="470">
        <v>46112</v>
      </c>
      <c r="C70" s="471">
        <f>'Reflation inputs'!B84</f>
        <v>1380.8192433343331</v>
      </c>
      <c r="D70" s="477">
        <f t="shared" si="2"/>
        <v>1373.5929195588128</v>
      </c>
      <c r="E70" s="478">
        <f t="shared" si="5"/>
        <v>1.669236080416292E-2</v>
      </c>
      <c r="F70" s="473">
        <v>0.25</v>
      </c>
      <c r="G70" s="448"/>
      <c r="H70" s="479">
        <v>46112</v>
      </c>
      <c r="I70" s="480">
        <f>'Reflation inputs'!C84</f>
        <v>1502.7855946137922</v>
      </c>
      <c r="J70" s="477">
        <f t="shared" si="0"/>
        <v>1487.1816061922711</v>
      </c>
      <c r="K70" s="478">
        <f t="shared" si="6"/>
        <v>3.0677024487230753E-2</v>
      </c>
      <c r="L70" s="473">
        <v>0.25</v>
      </c>
      <c r="N70" s="41"/>
    </row>
    <row r="71" spans="2:14">
      <c r="B71" s="470">
        <v>46203</v>
      </c>
      <c r="C71" s="471">
        <f>'Reflation inputs'!B85</f>
        <v>1388.8085849013896</v>
      </c>
      <c r="D71" s="477">
        <f t="shared" si="2"/>
        <v>1379.3386168852769</v>
      </c>
      <c r="E71" s="478">
        <f t="shared" si="5"/>
        <v>1.6605461022041634E-2</v>
      </c>
      <c r="F71" s="473">
        <v>0.25</v>
      </c>
      <c r="G71" s="448"/>
      <c r="H71" s="479">
        <v>46203</v>
      </c>
      <c r="I71" s="480">
        <f>'Reflation inputs'!C85</f>
        <v>1513.2218830202264</v>
      </c>
      <c r="J71" s="477">
        <f t="shared" si="0"/>
        <v>1497.7132815342816</v>
      </c>
      <c r="K71" s="478">
        <f t="shared" si="6"/>
        <v>2.9758946632362004E-2</v>
      </c>
      <c r="L71" s="473">
        <v>0.25</v>
      </c>
      <c r="N71" s="41"/>
    </row>
    <row r="72" spans="2:14">
      <c r="B72" s="470">
        <v>46295</v>
      </c>
      <c r="C72" s="471">
        <f>'Reflation inputs'!B86</f>
        <v>1394.8786917576645</v>
      </c>
      <c r="D72" s="477">
        <f t="shared" si="2"/>
        <v>1385.2897126361991</v>
      </c>
      <c r="E72" s="478">
        <f t="shared" si="5"/>
        <v>1.6723781816093464E-2</v>
      </c>
      <c r="F72" s="473">
        <v>0.25</v>
      </c>
      <c r="G72" s="448"/>
      <c r="H72" s="479">
        <v>46295</v>
      </c>
      <c r="I72" s="480">
        <f>'Reflation inputs'!C86</f>
        <v>1524.2016867945795</v>
      </c>
      <c r="J72" s="477">
        <f t="shared" si="0"/>
        <v>1508.1522554819057</v>
      </c>
      <c r="K72" s="478">
        <f t="shared" si="6"/>
        <v>2.9025248245113655E-2</v>
      </c>
      <c r="L72" s="473">
        <v>0.25</v>
      </c>
      <c r="N72" s="41"/>
    </row>
    <row r="73" spans="2:14">
      <c r="B73" s="470">
        <v>46387</v>
      </c>
      <c r="C73" s="471">
        <f>'Reflation inputs'!B87</f>
        <v>1401.4802908181907</v>
      </c>
      <c r="D73" s="477">
        <f t="shared" si="2"/>
        <v>1391.4967027028945</v>
      </c>
      <c r="E73" s="478">
        <f t="shared" si="5"/>
        <v>1.7127266034669519E-2</v>
      </c>
      <c r="F73" s="473">
        <v>0.25</v>
      </c>
      <c r="G73" s="448"/>
      <c r="H73" s="479">
        <v>46387</v>
      </c>
      <c r="I73" s="480">
        <f>'Reflation inputs'!C87</f>
        <v>1533.9930407048955</v>
      </c>
      <c r="J73" s="477">
        <f t="shared" ref="J73:J79" si="7">SUMPRODUCT(I70:I73,L70:L73)</f>
        <v>1518.5505512833734</v>
      </c>
      <c r="K73" s="478">
        <f t="shared" si="6"/>
        <v>2.8469120025217176E-2</v>
      </c>
      <c r="L73" s="473">
        <v>0.25</v>
      </c>
      <c r="N73" s="41"/>
    </row>
    <row r="74" spans="2:14">
      <c r="B74" s="470">
        <v>46477</v>
      </c>
      <c r="C74" s="471">
        <f>'Reflation inputs'!B88</f>
        <v>1406.3856814544731</v>
      </c>
      <c r="D74" s="477">
        <f t="shared" si="2"/>
        <v>1397.8883122329296</v>
      </c>
      <c r="E74" s="478">
        <f t="shared" si="5"/>
        <v>1.7687476637489041E-2</v>
      </c>
      <c r="F74" s="473">
        <v>0.25</v>
      </c>
      <c r="G74" s="448"/>
      <c r="H74" s="479">
        <v>46477</v>
      </c>
      <c r="I74" s="480">
        <f>'Reflation inputs'!C88</f>
        <v>1544.5908080796455</v>
      </c>
      <c r="J74" s="477">
        <f t="shared" si="7"/>
        <v>1529.0018546498368</v>
      </c>
      <c r="K74" s="478">
        <f t="shared" si="6"/>
        <v>2.8120471826329707E-2</v>
      </c>
      <c r="L74" s="473">
        <v>0.25</v>
      </c>
      <c r="N74" s="41"/>
    </row>
    <row r="75" spans="2:14">
      <c r="B75" s="470">
        <v>46568</v>
      </c>
      <c r="C75" s="471">
        <f>'Reflation inputs'!B89</f>
        <v>1413.892911615892</v>
      </c>
      <c r="D75" s="477">
        <f t="shared" si="2"/>
        <v>1404.1593939115551</v>
      </c>
      <c r="E75" s="478">
        <f t="shared" si="5"/>
        <v>1.7994694502446951E-2</v>
      </c>
      <c r="F75" s="473">
        <v>0.25</v>
      </c>
      <c r="G75" s="448"/>
      <c r="H75" s="479">
        <v>46568</v>
      </c>
      <c r="I75" s="480">
        <f>'Reflation inputs'!C89</f>
        <v>1553.9332971982158</v>
      </c>
      <c r="J75" s="477">
        <f t="shared" si="7"/>
        <v>1539.1797081943341</v>
      </c>
      <c r="K75" s="478">
        <f t="shared" si="6"/>
        <v>2.7686491914910238E-2</v>
      </c>
      <c r="L75" s="473">
        <v>0.25</v>
      </c>
      <c r="N75" s="41"/>
    </row>
    <row r="76" spans="2:14">
      <c r="B76" s="470">
        <v>46660</v>
      </c>
      <c r="C76" s="471">
        <f>'Reflation inputs'!B90</f>
        <v>1419.6067520330162</v>
      </c>
      <c r="D76" s="477">
        <f t="shared" ref="D76:D78" si="8">SUMPRODUCT(C73:C76,F73:F76)</f>
        <v>1410.341408980393</v>
      </c>
      <c r="E76" s="478">
        <f t="shared" si="5"/>
        <v>1.8084084589439886E-2</v>
      </c>
      <c r="F76" s="473">
        <v>0.25</v>
      </c>
      <c r="G76" s="448"/>
      <c r="H76" s="479">
        <v>46660</v>
      </c>
      <c r="I76" s="480">
        <f>'Reflation inputs'!C90</f>
        <v>1564.9016593176138</v>
      </c>
      <c r="J76" s="477">
        <f t="shared" si="7"/>
        <v>1549.3547013250927</v>
      </c>
      <c r="K76" s="478">
        <f t="shared" si="6"/>
        <v>2.7319818468872992E-2</v>
      </c>
      <c r="L76" s="473">
        <v>0.25</v>
      </c>
      <c r="N76" s="41"/>
    </row>
    <row r="77" spans="2:14">
      <c r="B77" s="470">
        <v>46752</v>
      </c>
      <c r="C77" s="471">
        <f>'Reflation inputs'!B91</f>
        <v>1424.9987299673185</v>
      </c>
      <c r="D77" s="477">
        <f t="shared" si="8"/>
        <v>1416.2210187676749</v>
      </c>
      <c r="E77" s="478">
        <f t="shared" si="5"/>
        <v>1.7768145635383092E-2</v>
      </c>
      <c r="F77" s="473">
        <v>0.25</v>
      </c>
      <c r="G77" s="448"/>
      <c r="H77" s="479">
        <v>46752</v>
      </c>
      <c r="I77" s="480">
        <f>'Reflation inputs'!C91</f>
        <v>1573.836071009451</v>
      </c>
      <c r="J77" s="477">
        <f t="shared" si="7"/>
        <v>1559.3154589012315</v>
      </c>
      <c r="K77" s="478">
        <f t="shared" si="6"/>
        <v>2.6844616785003605E-2</v>
      </c>
      <c r="L77" s="473">
        <v>0.25</v>
      </c>
      <c r="N77" s="41"/>
    </row>
    <row r="78" spans="2:14">
      <c r="B78" s="470">
        <v>46843</v>
      </c>
      <c r="C78" s="471">
        <f>'Reflation inputs'!B92</f>
        <v>1429.6955214764355</v>
      </c>
      <c r="D78" s="477">
        <f t="shared" si="8"/>
        <v>1422.0484787731655</v>
      </c>
      <c r="E78" s="478">
        <f t="shared" si="5"/>
        <v>1.7283331099351873E-2</v>
      </c>
      <c r="F78" s="473">
        <v>0.25</v>
      </c>
      <c r="G78" s="448"/>
      <c r="H78" s="479">
        <v>46843</v>
      </c>
      <c r="I78" s="480">
        <f>'Reflation inputs'!C92</f>
        <v>1583.9272411669926</v>
      </c>
      <c r="J78" s="477">
        <f t="shared" si="7"/>
        <v>1569.1495671730684</v>
      </c>
      <c r="K78" s="478">
        <f t="shared" si="6"/>
        <v>2.6257464895244276E-2</v>
      </c>
      <c r="L78" s="473">
        <v>0.25</v>
      </c>
      <c r="N78" s="41"/>
    </row>
    <row r="79" spans="2:14">
      <c r="B79" s="470">
        <v>46934</v>
      </c>
      <c r="C79" s="471">
        <f>'Reflation inputs'!B93</f>
        <v>1437.8758900451551</v>
      </c>
      <c r="D79" s="477">
        <f>SUMPRODUCT(C76:C79,F76:F79)</f>
        <v>1428.0442233804813</v>
      </c>
      <c r="E79" s="478">
        <f>+D79/D75-1</f>
        <v>1.7010055676364821E-2</v>
      </c>
      <c r="F79" s="473">
        <v>0.25</v>
      </c>
      <c r="G79" s="448"/>
      <c r="H79" s="479">
        <v>46934</v>
      </c>
      <c r="I79" s="480">
        <f>'Reflation inputs'!C93</f>
        <v>1592.8545293565867</v>
      </c>
      <c r="J79" s="477">
        <f t="shared" si="7"/>
        <v>1578.8798752126611</v>
      </c>
      <c r="K79" s="478">
        <f t="shared" si="6"/>
        <v>2.5793068091380045E-2</v>
      </c>
      <c r="L79" s="473">
        <v>0.25</v>
      </c>
      <c r="N79" s="41"/>
    </row>
    <row r="80" spans="2:14">
      <c r="B80" s="200"/>
      <c r="C80" s="201"/>
      <c r="D80" s="202"/>
      <c r="E80" s="203"/>
      <c r="F80" s="204"/>
      <c r="H80" s="200"/>
      <c r="I80" s="201"/>
      <c r="J80" s="202"/>
      <c r="K80" s="203"/>
      <c r="L80" s="204"/>
      <c r="N80" s="41"/>
    </row>
    <row r="81" spans="1:13" ht="27.6">
      <c r="A81" s="197" t="s">
        <v>257</v>
      </c>
      <c r="D81" s="98" t="s">
        <v>88</v>
      </c>
      <c r="E81" s="98" t="s">
        <v>89</v>
      </c>
      <c r="F81" s="483"/>
    </row>
    <row r="82" spans="1:13" ht="14.4" customHeight="1">
      <c r="A82" s="205" t="s">
        <v>20</v>
      </c>
      <c r="D82" s="629">
        <f>'Reflation inputs'!B5</f>
        <v>0.6</v>
      </c>
      <c r="E82" s="629">
        <f>'Reflation inputs'!C5</f>
        <v>0.4</v>
      </c>
      <c r="F82" s="484"/>
    </row>
    <row r="83" spans="1:13" ht="14.4" customHeight="1">
      <c r="A83" s="205" t="s">
        <v>70</v>
      </c>
      <c r="D83" s="629">
        <f>'Reflation inputs'!B6</f>
        <v>0</v>
      </c>
      <c r="E83" s="629">
        <f>'Reflation inputs'!C6</f>
        <v>1</v>
      </c>
      <c r="F83" s="482"/>
    </row>
    <row r="84" spans="1:13" ht="21">
      <c r="A84" s="197"/>
    </row>
    <row r="85" spans="1:13" ht="21">
      <c r="A85" s="197"/>
    </row>
    <row r="86" spans="1:13">
      <c r="A86" s="635" t="s">
        <v>240</v>
      </c>
      <c r="B86" s="67"/>
      <c r="C86" s="67"/>
      <c r="D86" s="67"/>
      <c r="E86" s="627">
        <v>44012</v>
      </c>
      <c r="F86" s="627">
        <v>44377</v>
      </c>
      <c r="G86" s="206">
        <v>44742</v>
      </c>
      <c r="H86" s="206">
        <v>45107</v>
      </c>
      <c r="I86" s="206">
        <v>45473</v>
      </c>
      <c r="J86" s="206">
        <v>45838</v>
      </c>
      <c r="K86" s="206">
        <v>46203</v>
      </c>
      <c r="L86" s="206">
        <v>46568</v>
      </c>
      <c r="M86" s="207"/>
    </row>
    <row r="87" spans="1:13">
      <c r="A87" s="67" t="s">
        <v>110</v>
      </c>
      <c r="B87" s="67"/>
      <c r="C87" s="67"/>
      <c r="D87" s="67"/>
      <c r="E87" s="628"/>
      <c r="F87" s="629"/>
      <c r="G87" s="490">
        <f>E55</f>
        <v>2.7824718745596888E-2</v>
      </c>
      <c r="H87" s="490">
        <f>E59</f>
        <v>2.7576686424543695E-2</v>
      </c>
      <c r="I87" s="490">
        <f>E63</f>
        <v>2.265474358513897E-2</v>
      </c>
      <c r="J87" s="490">
        <f>E67</f>
        <v>1.8396657677939299E-2</v>
      </c>
      <c r="K87" s="490">
        <f>E71</f>
        <v>1.6605461022041634E-2</v>
      </c>
      <c r="L87" s="490">
        <f>E75</f>
        <v>1.7994694502446951E-2</v>
      </c>
      <c r="M87" s="208"/>
    </row>
    <row r="88" spans="1:13">
      <c r="A88" s="67" t="s">
        <v>111</v>
      </c>
      <c r="B88" s="67"/>
      <c r="C88" s="67"/>
      <c r="D88" s="67"/>
      <c r="E88" s="628"/>
      <c r="F88" s="629"/>
      <c r="G88" s="490">
        <f>K55</f>
        <v>7.3599776487704993E-2</v>
      </c>
      <c r="H88" s="490">
        <f>K59</f>
        <v>5.9743371840032422E-2</v>
      </c>
      <c r="I88" s="490">
        <f>K63</f>
        <v>4.4576345223267477E-2</v>
      </c>
      <c r="J88" s="490">
        <f>K67</f>
        <v>3.4705701782243858E-2</v>
      </c>
      <c r="K88" s="490">
        <f>K71</f>
        <v>2.9758946632362004E-2</v>
      </c>
      <c r="L88" s="490">
        <f>K75</f>
        <v>2.7686491914910238E-2</v>
      </c>
      <c r="M88" s="208"/>
    </row>
    <row r="89" spans="1:13">
      <c r="A89" s="163" t="s">
        <v>258</v>
      </c>
      <c r="B89" s="67"/>
      <c r="C89" s="67"/>
      <c r="D89" s="67"/>
      <c r="E89" s="628"/>
      <c r="F89" s="629"/>
      <c r="G89" s="490">
        <f t="shared" ref="G89:L89" si="9">(G87*$D$82)+(G88*$E$82)</f>
        <v>4.6134741842440125E-2</v>
      </c>
      <c r="H89" s="490">
        <f t="shared" si="9"/>
        <v>4.0443360590739191E-2</v>
      </c>
      <c r="I89" s="490">
        <f t="shared" si="9"/>
        <v>3.1423384240390373E-2</v>
      </c>
      <c r="J89" s="490">
        <f t="shared" si="9"/>
        <v>2.4920275319661123E-2</v>
      </c>
      <c r="K89" s="490">
        <f t="shared" si="9"/>
        <v>2.1866855266169782E-2</v>
      </c>
      <c r="L89" s="490">
        <f t="shared" si="9"/>
        <v>2.1871413467432266E-2</v>
      </c>
    </row>
    <row r="90" spans="1:13">
      <c r="A90" s="163" t="s">
        <v>259</v>
      </c>
      <c r="B90" s="67"/>
      <c r="C90" s="67"/>
      <c r="D90" s="67"/>
      <c r="E90" s="628"/>
      <c r="F90" s="629"/>
      <c r="G90" s="490">
        <f t="shared" ref="G90:L90" si="10">(G87*$D$83)+(G88*$E$83)</f>
        <v>7.3599776487704993E-2</v>
      </c>
      <c r="H90" s="490">
        <f t="shared" si="10"/>
        <v>5.9743371840032422E-2</v>
      </c>
      <c r="I90" s="490">
        <f t="shared" si="10"/>
        <v>4.4576345223267477E-2</v>
      </c>
      <c r="J90" s="490">
        <f t="shared" si="10"/>
        <v>3.4705701782243858E-2</v>
      </c>
      <c r="K90" s="490">
        <f t="shared" si="10"/>
        <v>2.9758946632362004E-2</v>
      </c>
      <c r="L90" s="490">
        <f t="shared" si="10"/>
        <v>2.7686491914910238E-2</v>
      </c>
    </row>
    <row r="91" spans="1:13">
      <c r="A91" s="67" t="s">
        <v>112</v>
      </c>
      <c r="B91" s="67"/>
      <c r="C91" s="67"/>
      <c r="D91" s="67"/>
      <c r="E91" s="628"/>
      <c r="F91" s="630">
        <v>1</v>
      </c>
      <c r="G91" s="489">
        <f>F91*(1+G89)</f>
        <v>1.04613474184244</v>
      </c>
      <c r="H91" s="489">
        <f>G91*(1+H89)</f>
        <v>1.0884439464332738</v>
      </c>
      <c r="I91" s="489">
        <f t="shared" ref="I91:L92" si="11">H91*(1+I89)</f>
        <v>1.1226465387861735</v>
      </c>
      <c r="J91" s="489">
        <f t="shared" si="11"/>
        <v>1.1506231996193896</v>
      </c>
      <c r="K91" s="489">
        <f t="shared" si="11"/>
        <v>1.175783710591364</v>
      </c>
      <c r="L91" s="489">
        <f t="shared" si="11"/>
        <v>1.2014997622739794</v>
      </c>
    </row>
    <row r="92" spans="1:13" s="560" customFormat="1">
      <c r="A92" s="67" t="s">
        <v>172</v>
      </c>
      <c r="B92" s="67"/>
      <c r="C92" s="67"/>
      <c r="D92" s="67"/>
      <c r="E92" s="628"/>
      <c r="F92" s="630">
        <v>1</v>
      </c>
      <c r="G92" s="489">
        <f>F92*(1+G90)</f>
        <v>1.073599776487705</v>
      </c>
      <c r="H92" s="489">
        <f>G92*(1+H90)</f>
        <v>1.1377402471417857</v>
      </c>
      <c r="I92" s="489">
        <f t="shared" si="11"/>
        <v>1.1884565491727836</v>
      </c>
      <c r="J92" s="489">
        <f t="shared" si="11"/>
        <v>1.2297027677495289</v>
      </c>
      <c r="K92" s="489">
        <f t="shared" si="11"/>
        <v>1.2662974267886551</v>
      </c>
      <c r="L92" s="489">
        <f t="shared" si="11"/>
        <v>1.3013567602573108</v>
      </c>
    </row>
    <row r="93" spans="1:13" s="216" customFormat="1">
      <c r="A93" s="235"/>
      <c r="B93" s="235"/>
      <c r="C93" s="235"/>
      <c r="D93" s="235"/>
      <c r="E93" s="631"/>
      <c r="F93" s="632"/>
      <c r="G93" s="276"/>
      <c r="H93" s="276"/>
      <c r="I93" s="276"/>
      <c r="J93" s="276"/>
      <c r="K93" s="276"/>
      <c r="L93" s="276"/>
    </row>
    <row r="94" spans="1:13" s="216" customFormat="1">
      <c r="A94" s="635" t="s">
        <v>343</v>
      </c>
      <c r="B94" s="67"/>
      <c r="C94" s="67"/>
      <c r="D94" s="67"/>
      <c r="E94" s="627">
        <v>44104</v>
      </c>
      <c r="F94" s="627">
        <v>44469</v>
      </c>
      <c r="G94" s="206">
        <v>44834</v>
      </c>
      <c r="H94" s="206">
        <v>45199</v>
      </c>
      <c r="I94" s="206">
        <v>45565</v>
      </c>
      <c r="J94" s="206">
        <v>45930</v>
      </c>
      <c r="K94" s="206">
        <v>46295</v>
      </c>
      <c r="L94" s="206">
        <v>46660</v>
      </c>
    </row>
    <row r="95" spans="1:13" s="216" customFormat="1">
      <c r="A95" s="67" t="s">
        <v>110</v>
      </c>
      <c r="B95" s="67"/>
      <c r="C95" s="67"/>
      <c r="D95" s="67"/>
      <c r="E95" s="628"/>
      <c r="F95" s="629"/>
      <c r="G95" s="490">
        <f>E56</f>
        <v>2.9713424010095801E-2</v>
      </c>
      <c r="H95" s="490">
        <f>E60</f>
        <v>2.529170068646347E-2</v>
      </c>
      <c r="I95" s="490">
        <f>E64</f>
        <v>2.2138987239470165E-2</v>
      </c>
      <c r="J95" s="490">
        <f>E68</f>
        <v>1.760579813556018E-2</v>
      </c>
      <c r="K95" s="490">
        <f>E72</f>
        <v>1.6723781816093464E-2</v>
      </c>
      <c r="L95" s="490">
        <f>E76</f>
        <v>1.8084084589439886E-2</v>
      </c>
    </row>
    <row r="96" spans="1:13" s="216" customFormat="1">
      <c r="A96" s="67" t="s">
        <v>111</v>
      </c>
      <c r="B96" s="67"/>
      <c r="C96" s="67"/>
      <c r="D96" s="67"/>
      <c r="E96" s="628"/>
      <c r="F96" s="629"/>
      <c r="G96" s="490">
        <f>K56</f>
        <v>7.1791352137480891E-2</v>
      </c>
      <c r="H96" s="490">
        <f>K60</f>
        <v>5.6371639890880898E-2</v>
      </c>
      <c r="I96" s="490">
        <f>K64</f>
        <v>4.153822011644337E-2</v>
      </c>
      <c r="J96" s="490">
        <f>K68</f>
        <v>3.3121350002350614E-2</v>
      </c>
      <c r="K96" s="490">
        <f>K72</f>
        <v>2.9025248245113655E-2</v>
      </c>
      <c r="L96" s="490">
        <f>K76</f>
        <v>2.7319818468872992E-2</v>
      </c>
    </row>
    <row r="97" spans="1:33" s="216" customFormat="1">
      <c r="A97" s="163" t="s">
        <v>258</v>
      </c>
      <c r="B97" s="67"/>
      <c r="C97" s="67"/>
      <c r="D97" s="67"/>
      <c r="E97" s="628"/>
      <c r="F97" s="629"/>
      <c r="G97" s="490">
        <f>(G95*$D$82)+(G96*$E$82)</f>
        <v>4.6544595261049836E-2</v>
      </c>
      <c r="H97" s="490">
        <f t="shared" ref="H97:L97" si="12">(H95*$D$82)+(H96*$E$82)</f>
        <v>3.7723676368230444E-2</v>
      </c>
      <c r="I97" s="490">
        <f t="shared" si="12"/>
        <v>2.9898680390259447E-2</v>
      </c>
      <c r="J97" s="490">
        <f t="shared" si="12"/>
        <v>2.3812018882276353E-2</v>
      </c>
      <c r="K97" s="490">
        <f t="shared" si="12"/>
        <v>2.1644368387701542E-2</v>
      </c>
      <c r="L97" s="490">
        <f t="shared" si="12"/>
        <v>2.1778378141213129E-2</v>
      </c>
    </row>
    <row r="98" spans="1:33" s="216" customFormat="1">
      <c r="A98" s="163" t="s">
        <v>259</v>
      </c>
      <c r="B98" s="67"/>
      <c r="C98" s="67"/>
      <c r="D98" s="67"/>
      <c r="E98" s="628"/>
      <c r="F98" s="629"/>
      <c r="G98" s="490">
        <f t="shared" ref="G98:L98" si="13">(G95*$D$83)+(G96*$E$83)</f>
        <v>7.1791352137480891E-2</v>
      </c>
      <c r="H98" s="490">
        <f t="shared" si="13"/>
        <v>5.6371639890880898E-2</v>
      </c>
      <c r="I98" s="490">
        <f t="shared" si="13"/>
        <v>4.153822011644337E-2</v>
      </c>
      <c r="J98" s="490">
        <f t="shared" si="13"/>
        <v>3.3121350002350614E-2</v>
      </c>
      <c r="K98" s="490">
        <f t="shared" si="13"/>
        <v>2.9025248245113655E-2</v>
      </c>
      <c r="L98" s="490">
        <f t="shared" si="13"/>
        <v>2.7319818468872992E-2</v>
      </c>
      <c r="M98" s="636"/>
    </row>
    <row r="99" spans="1:33" s="216" customFormat="1">
      <c r="A99" s="67" t="s">
        <v>112</v>
      </c>
      <c r="B99" s="67"/>
      <c r="C99" s="67"/>
      <c r="D99" s="67"/>
      <c r="E99" s="628"/>
      <c r="F99" s="630">
        <v>1</v>
      </c>
      <c r="G99" s="489">
        <f>F99*(1+G97)</f>
        <v>1.0465445952610499</v>
      </c>
      <c r="H99" s="489">
        <f t="shared" ref="H99:L99" si="14">G99*(1+H97)</f>
        <v>1.0860241048775985</v>
      </c>
      <c r="I99" s="489">
        <f t="shared" si="14"/>
        <v>1.1184947924854514</v>
      </c>
      <c r="J99" s="489">
        <f t="shared" si="14"/>
        <v>1.1451284116038427</v>
      </c>
      <c r="K99" s="489">
        <f t="shared" si="14"/>
        <v>1.1699139927958198</v>
      </c>
      <c r="L99" s="489">
        <f t="shared" si="14"/>
        <v>1.1953928221236236</v>
      </c>
    </row>
    <row r="100" spans="1:33" s="216" customFormat="1">
      <c r="A100" s="67" t="s">
        <v>172</v>
      </c>
      <c r="B100" s="67"/>
      <c r="C100" s="67"/>
      <c r="D100" s="67"/>
      <c r="E100" s="628"/>
      <c r="F100" s="630">
        <v>1</v>
      </c>
      <c r="G100" s="489">
        <f>F100*(1+G98)</f>
        <v>1.0717913521374809</v>
      </c>
      <c r="H100" s="489">
        <f t="shared" ref="H100:L100" si="15">G100*(1+H98)</f>
        <v>1.1322099882783352</v>
      </c>
      <c r="I100" s="489">
        <f t="shared" si="15"/>
        <v>1.1792399759894765</v>
      </c>
      <c r="J100" s="489">
        <f t="shared" si="15"/>
        <v>1.2182979959709874</v>
      </c>
      <c r="K100" s="489">
        <f t="shared" si="15"/>
        <v>1.2536593977405699</v>
      </c>
      <c r="L100" s="489">
        <f t="shared" si="15"/>
        <v>1.2879091449086388</v>
      </c>
      <c r="M100" s="276"/>
      <c r="N100" s="631"/>
      <c r="O100" s="634"/>
      <c r="P100" s="634"/>
      <c r="Q100" s="634"/>
      <c r="R100" s="634"/>
      <c r="S100" s="634"/>
      <c r="T100" s="634"/>
      <c r="U100" s="634"/>
      <c r="V100" s="634"/>
      <c r="W100" s="634"/>
      <c r="X100" s="634"/>
      <c r="Y100" s="634"/>
      <c r="Z100" s="634"/>
      <c r="AA100" s="634"/>
      <c r="AB100" s="634"/>
      <c r="AC100" s="634"/>
      <c r="AD100" s="634"/>
      <c r="AE100" s="634"/>
      <c r="AF100" s="634"/>
    </row>
    <row r="101" spans="1:33">
      <c r="C101" s="70"/>
      <c r="D101" s="561"/>
      <c r="E101" s="561"/>
      <c r="F101" s="562"/>
      <c r="G101" s="486"/>
      <c r="H101" s="486"/>
      <c r="I101" s="486"/>
      <c r="J101" s="486"/>
      <c r="K101" s="486"/>
      <c r="L101" s="486"/>
      <c r="N101" s="72"/>
      <c r="O101" s="72"/>
      <c r="P101" s="72"/>
      <c r="Q101" s="72"/>
      <c r="R101" s="72"/>
      <c r="S101" s="72"/>
      <c r="T101" s="72"/>
      <c r="U101" s="72"/>
      <c r="V101" s="72"/>
      <c r="W101" s="72"/>
      <c r="X101" s="72"/>
      <c r="Y101" s="72"/>
      <c r="Z101" s="72"/>
      <c r="AA101" s="72"/>
      <c r="AB101" s="72"/>
      <c r="AC101" s="72"/>
      <c r="AD101" s="72"/>
      <c r="AE101" s="72"/>
      <c r="AF101" s="72"/>
      <c r="AG101" s="72"/>
    </row>
    <row r="102" spans="1:33">
      <c r="D102" s="561"/>
      <c r="E102" s="561"/>
      <c r="F102" s="561"/>
      <c r="G102" s="400"/>
      <c r="H102" s="400"/>
      <c r="I102" s="400"/>
      <c r="J102" s="400"/>
      <c r="K102" s="400"/>
      <c r="L102" s="400"/>
      <c r="N102" s="72"/>
      <c r="O102" s="72"/>
      <c r="P102" s="72"/>
      <c r="Q102" s="72"/>
      <c r="R102" s="72"/>
      <c r="S102" s="72"/>
      <c r="T102" s="72"/>
      <c r="U102" s="72"/>
      <c r="V102" s="72"/>
      <c r="W102" s="72"/>
      <c r="X102" s="72"/>
      <c r="Y102" s="72"/>
      <c r="Z102" s="72"/>
      <c r="AA102" s="72"/>
      <c r="AB102" s="72"/>
      <c r="AC102" s="72"/>
      <c r="AD102" s="72"/>
      <c r="AE102" s="72"/>
      <c r="AF102" s="72"/>
      <c r="AG102" s="72"/>
    </row>
    <row r="103" spans="1:33" ht="21">
      <c r="A103" s="197" t="s">
        <v>113</v>
      </c>
      <c r="D103" s="561"/>
      <c r="E103" s="561"/>
      <c r="F103" s="561"/>
      <c r="G103" s="400"/>
      <c r="H103" s="400"/>
      <c r="I103" s="400"/>
      <c r="J103" s="400"/>
      <c r="K103" s="400"/>
      <c r="L103" s="400"/>
      <c r="N103" s="72"/>
      <c r="O103" s="72"/>
      <c r="P103" s="72"/>
      <c r="Q103" s="72"/>
      <c r="R103" s="72"/>
      <c r="S103" s="72"/>
      <c r="T103" s="72"/>
      <c r="U103" s="72"/>
      <c r="V103" s="72"/>
      <c r="W103" s="72"/>
      <c r="X103" s="72"/>
      <c r="Y103" s="72"/>
      <c r="Z103" s="72"/>
      <c r="AA103" s="72"/>
      <c r="AB103" s="72"/>
      <c r="AC103" s="72"/>
      <c r="AD103" s="72"/>
      <c r="AE103" s="72"/>
      <c r="AF103" s="72"/>
      <c r="AG103" s="72"/>
    </row>
    <row r="104" spans="1:33">
      <c r="A104" s="637" t="s">
        <v>51</v>
      </c>
      <c r="B104" s="485"/>
      <c r="C104" s="485"/>
      <c r="D104" s="485"/>
      <c r="E104" s="485"/>
      <c r="F104" s="485">
        <v>44834</v>
      </c>
      <c r="G104" s="485">
        <v>45199</v>
      </c>
      <c r="H104" s="485">
        <v>45565</v>
      </c>
      <c r="I104" s="485">
        <v>45930</v>
      </c>
      <c r="J104" s="485">
        <v>46295</v>
      </c>
      <c r="K104" s="485">
        <v>46660</v>
      </c>
      <c r="N104" s="72"/>
      <c r="O104" s="72"/>
      <c r="P104" s="72"/>
      <c r="Q104" s="72"/>
      <c r="R104" s="72"/>
      <c r="S104" s="72"/>
      <c r="T104" s="72"/>
      <c r="U104" s="72"/>
      <c r="V104" s="72"/>
      <c r="W104" s="72"/>
      <c r="X104" s="72"/>
      <c r="Y104" s="72"/>
      <c r="Z104" s="72"/>
      <c r="AA104" s="72"/>
      <c r="AB104" s="72"/>
      <c r="AC104" s="72"/>
      <c r="AD104" s="72"/>
      <c r="AE104" s="72"/>
      <c r="AF104" s="72"/>
      <c r="AG104" s="72"/>
    </row>
    <row r="105" spans="1:33">
      <c r="A105" s="67" t="s">
        <v>98</v>
      </c>
      <c r="B105" s="67"/>
      <c r="C105" s="67"/>
      <c r="D105" s="67"/>
      <c r="E105" s="633"/>
      <c r="F105" s="152">
        <f>'Reflation inputs'!B96</f>
        <v>47233</v>
      </c>
      <c r="G105" s="152">
        <f>'Reflation inputs'!C96</f>
        <v>49274</v>
      </c>
      <c r="H105" s="152">
        <f>'Reflation inputs'!D96</f>
        <v>49474</v>
      </c>
      <c r="I105" s="152">
        <f>'Reflation inputs'!E96</f>
        <v>49474</v>
      </c>
      <c r="J105" s="152">
        <f>'Reflation inputs'!F96</f>
        <v>49974</v>
      </c>
      <c r="K105" s="152">
        <f>'Reflation inputs'!G96</f>
        <v>49974</v>
      </c>
    </row>
    <row r="106" spans="1:33">
      <c r="A106" s="67" t="s">
        <v>114</v>
      </c>
      <c r="B106" s="67"/>
      <c r="C106" s="67"/>
      <c r="D106" s="67"/>
      <c r="E106" s="633"/>
      <c r="F106" s="152">
        <f t="shared" ref="F106:K106" si="16">F105*G99</f>
        <v>49431.440867965168</v>
      </c>
      <c r="G106" s="152">
        <f t="shared" si="16"/>
        <v>53512.751743738787</v>
      </c>
      <c r="H106" s="152">
        <f t="shared" si="16"/>
        <v>55336.411363425221</v>
      </c>
      <c r="I106" s="152">
        <f t="shared" si="16"/>
        <v>56654.083035688513</v>
      </c>
      <c r="J106" s="152">
        <f t="shared" si="16"/>
        <v>58465.281875978297</v>
      </c>
      <c r="K106" s="152">
        <f t="shared" si="16"/>
        <v>59738.560892805966</v>
      </c>
    </row>
    <row r="107" spans="1:33">
      <c r="A107" s="67" t="s">
        <v>99</v>
      </c>
      <c r="B107" s="67"/>
      <c r="C107" s="67"/>
      <c r="D107" s="67"/>
      <c r="E107" s="633"/>
      <c r="F107" s="152">
        <f>'Reflation inputs'!B97</f>
        <v>34620.731333134754</v>
      </c>
      <c r="G107" s="152">
        <f>'Reflation inputs'!C97</f>
        <v>35596.310112410836</v>
      </c>
      <c r="H107" s="152">
        <f>'Reflation inputs'!D97</f>
        <v>40181.631262162438</v>
      </c>
      <c r="I107" s="152">
        <f>'Reflation inputs'!E97</f>
        <v>33063.74698367637</v>
      </c>
      <c r="J107" s="152">
        <f>'Reflation inputs'!F97</f>
        <v>34056.476579134142</v>
      </c>
      <c r="K107" s="152">
        <f>'Reflation inputs'!G97</f>
        <v>34948.83081337341</v>
      </c>
    </row>
    <row r="108" spans="1:33">
      <c r="A108" s="67" t="s">
        <v>115</v>
      </c>
      <c r="B108" s="67"/>
      <c r="C108" s="67"/>
      <c r="D108" s="67"/>
      <c r="E108" s="633"/>
      <c r="F108" s="152">
        <f t="shared" ref="F108:K108" si="17">F107*G100</f>
        <v>37106.20044752895</v>
      </c>
      <c r="G108" s="152">
        <f t="shared" si="17"/>
        <v>40302.49785512466</v>
      </c>
      <c r="H108" s="152">
        <f t="shared" si="17"/>
        <v>47383.78588481043</v>
      </c>
      <c r="I108" s="152">
        <f t="shared" si="17"/>
        <v>40281.496689504704</v>
      </c>
      <c r="J108" s="152">
        <f t="shared" si="17"/>
        <v>42695.221917363131</v>
      </c>
      <c r="K108" s="152">
        <f t="shared" si="17"/>
        <v>45010.918808408438</v>
      </c>
    </row>
    <row r="109" spans="1:33">
      <c r="E109" s="597"/>
      <c r="F109" s="487"/>
      <c r="G109" s="487"/>
      <c r="H109" s="487"/>
      <c r="I109" s="487"/>
      <c r="J109" s="487"/>
      <c r="K109" s="487"/>
    </row>
    <row r="110" spans="1:33">
      <c r="A110" s="637" t="s">
        <v>19</v>
      </c>
      <c r="B110" s="485"/>
      <c r="C110" s="485"/>
      <c r="D110" s="485"/>
      <c r="E110" s="485"/>
      <c r="F110" s="485">
        <v>44834</v>
      </c>
      <c r="G110" s="485">
        <v>45199</v>
      </c>
      <c r="H110" s="485">
        <v>45565</v>
      </c>
      <c r="I110" s="485">
        <v>45930</v>
      </c>
      <c r="J110" s="485">
        <v>46295</v>
      </c>
      <c r="K110" s="485">
        <v>46660</v>
      </c>
    </row>
    <row r="111" spans="1:33">
      <c r="A111" s="67" t="s">
        <v>98</v>
      </c>
      <c r="B111" s="67"/>
      <c r="C111" s="67"/>
      <c r="D111" s="67"/>
      <c r="E111" s="633"/>
      <c r="F111" s="152">
        <f>'Reflation inputs'!B100</f>
        <v>9388.8250143020541</v>
      </c>
      <c r="G111" s="152">
        <f>'Reflation inputs'!C100</f>
        <v>9725.6025186039642</v>
      </c>
      <c r="H111" s="152">
        <f>'Reflation inputs'!D100</f>
        <v>9913.1412278650441</v>
      </c>
      <c r="I111" s="152">
        <f>'Reflation inputs'!E100</f>
        <v>10086.400326744966</v>
      </c>
      <c r="J111" s="152">
        <f>'Reflation inputs'!F100</f>
        <v>10245.343120848051</v>
      </c>
      <c r="K111" s="152">
        <f>'Reflation inputs'!G100</f>
        <v>10396.603414082778</v>
      </c>
    </row>
    <row r="112" spans="1:33">
      <c r="A112" s="67" t="s">
        <v>114</v>
      </c>
      <c r="B112" s="67"/>
      <c r="C112" s="67"/>
      <c r="D112" s="67"/>
      <c r="E112" s="633"/>
      <c r="F112" s="152">
        <f t="shared" ref="F112:K112" si="18">F111*G99</f>
        <v>9825.8240745695639</v>
      </c>
      <c r="G112" s="152">
        <f t="shared" si="18"/>
        <v>10562.238769662188</v>
      </c>
      <c r="H112" s="152">
        <f t="shared" si="18"/>
        <v>11087.796840539884</v>
      </c>
      <c r="I112" s="152">
        <f t="shared" si="18"/>
        <v>11550.223584965943</v>
      </c>
      <c r="J112" s="152">
        <f t="shared" si="18"/>
        <v>11986.170278074527</v>
      </c>
      <c r="K112" s="152">
        <f t="shared" si="18"/>
        <v>12428.025095660512</v>
      </c>
    </row>
    <row r="113" spans="1:12">
      <c r="A113" s="67" t="s">
        <v>99</v>
      </c>
      <c r="B113" s="67"/>
      <c r="C113" s="67"/>
      <c r="D113" s="67"/>
      <c r="E113" s="633"/>
      <c r="F113" s="152">
        <f>'Reflation inputs'!B101</f>
        <v>19707.99763392036</v>
      </c>
      <c r="G113" s="152">
        <f>'Reflation inputs'!C101</f>
        <v>12271.727419418705</v>
      </c>
      <c r="H113" s="152">
        <f>'Reflation inputs'!D101</f>
        <v>11955.397221232612</v>
      </c>
      <c r="I113" s="152">
        <f>'Reflation inputs'!E101</f>
        <v>11641.075468749286</v>
      </c>
      <c r="J113" s="152">
        <f>'Reflation inputs'!F101</f>
        <v>11301.648144981351</v>
      </c>
      <c r="K113" s="152">
        <f>'Reflation inputs'!G101</f>
        <v>11332.753573705282</v>
      </c>
    </row>
    <row r="114" spans="1:12">
      <c r="A114" s="67" t="s">
        <v>115</v>
      </c>
      <c r="B114" s="67"/>
      <c r="C114" s="67"/>
      <c r="D114" s="67"/>
      <c r="E114" s="633"/>
      <c r="F114" s="152">
        <f t="shared" ref="F114:K114" si="19">F113*G100</f>
        <v>21122.861431981779</v>
      </c>
      <c r="G114" s="152">
        <f t="shared" si="19"/>
        <v>13894.172357694977</v>
      </c>
      <c r="H114" s="152">
        <f t="shared" si="19"/>
        <v>14098.282332110999</v>
      </c>
      <c r="I114" s="152">
        <f t="shared" si="19"/>
        <v>14182.298914524279</v>
      </c>
      <c r="J114" s="152">
        <f t="shared" si="19"/>
        <v>14168.41740691315</v>
      </c>
      <c r="K114" s="152">
        <f t="shared" si="19"/>
        <v>14595.556964571091</v>
      </c>
    </row>
    <row r="115" spans="1:12">
      <c r="E115" s="597"/>
      <c r="F115" s="488"/>
      <c r="G115" s="487"/>
      <c r="H115" s="487"/>
      <c r="I115" s="487"/>
      <c r="J115" s="487"/>
      <c r="K115" s="487"/>
    </row>
    <row r="116" spans="1:12">
      <c r="A116" s="637" t="s">
        <v>100</v>
      </c>
      <c r="B116" s="485"/>
      <c r="C116" s="485"/>
      <c r="D116" s="485"/>
      <c r="E116" s="485"/>
      <c r="F116" s="485">
        <v>44742</v>
      </c>
      <c r="G116" s="485">
        <v>45107</v>
      </c>
      <c r="H116" s="485">
        <v>45473</v>
      </c>
      <c r="I116" s="485">
        <v>45838</v>
      </c>
      <c r="J116" s="485">
        <v>46203</v>
      </c>
      <c r="K116" s="485">
        <v>46568</v>
      </c>
    </row>
    <row r="117" spans="1:12">
      <c r="A117" s="67" t="s">
        <v>98</v>
      </c>
      <c r="B117" s="67"/>
      <c r="C117" s="67"/>
      <c r="D117" s="67"/>
      <c r="E117" s="633"/>
      <c r="F117" s="152">
        <f>'Reflation inputs'!B104</f>
        <v>2013</v>
      </c>
      <c r="G117" s="152">
        <f>'Reflation inputs'!C104</f>
        <v>2346</v>
      </c>
      <c r="H117" s="152">
        <f>'Reflation inputs'!D104</f>
        <v>2356</v>
      </c>
      <c r="I117" s="152">
        <f>'Reflation inputs'!E104</f>
        <v>2366</v>
      </c>
      <c r="J117" s="152">
        <f>'Reflation inputs'!F104</f>
        <v>2376</v>
      </c>
      <c r="K117" s="152">
        <f>'Reflation inputs'!G104</f>
        <v>2386</v>
      </c>
    </row>
    <row r="118" spans="1:12">
      <c r="A118" s="67" t="s">
        <v>114</v>
      </c>
      <c r="B118" s="67"/>
      <c r="C118" s="67"/>
      <c r="D118" s="67"/>
      <c r="E118" s="633"/>
      <c r="F118" s="152">
        <f t="shared" ref="F118:K118" si="20">F117*G91</f>
        <v>2105.869235328832</v>
      </c>
      <c r="G118" s="152">
        <f t="shared" si="20"/>
        <v>2553.4894983324602</v>
      </c>
      <c r="H118" s="152">
        <f t="shared" si="20"/>
        <v>2644.9552453802248</v>
      </c>
      <c r="I118" s="152">
        <f t="shared" si="20"/>
        <v>2722.3744902994758</v>
      </c>
      <c r="J118" s="152">
        <f t="shared" si="20"/>
        <v>2793.6620963650807</v>
      </c>
      <c r="K118" s="152">
        <f t="shared" si="20"/>
        <v>2866.7784327857148</v>
      </c>
    </row>
    <row r="119" spans="1:12">
      <c r="A119" s="67" t="s">
        <v>99</v>
      </c>
      <c r="B119" s="67"/>
      <c r="C119" s="67"/>
      <c r="D119" s="67"/>
      <c r="E119" s="633"/>
      <c r="F119" s="152">
        <f>'Reflation inputs'!B105</f>
        <v>774.33013485393178</v>
      </c>
      <c r="G119" s="152">
        <f>'Reflation inputs'!C105</f>
        <v>819.38861355315112</v>
      </c>
      <c r="H119" s="152">
        <f>'Reflation inputs'!D105</f>
        <v>842.38861355315112</v>
      </c>
      <c r="I119" s="152">
        <f>'Reflation inputs'!E105</f>
        <v>842.38861355315112</v>
      </c>
      <c r="J119" s="152">
        <f>'Reflation inputs'!F105</f>
        <v>807.38861355315112</v>
      </c>
      <c r="K119" s="152">
        <f>'Reflation inputs'!G105</f>
        <v>807.38861355315112</v>
      </c>
    </row>
    <row r="120" spans="1:12">
      <c r="A120" s="67" t="s">
        <v>115</v>
      </c>
      <c r="B120" s="67"/>
      <c r="C120" s="67"/>
      <c r="D120" s="67"/>
      <c r="E120" s="633"/>
      <c r="F120" s="152">
        <f t="shared" ref="F120:K120" si="21">F119*G92</f>
        <v>831.32065970687563</v>
      </c>
      <c r="G120" s="152">
        <f t="shared" si="21"/>
        <v>932.2514036891273</v>
      </c>
      <c r="H120" s="152">
        <f t="shared" si="21"/>
        <v>1001.1422647258236</v>
      </c>
      <c r="I120" s="152">
        <f t="shared" si="21"/>
        <v>1035.8876096069982</v>
      </c>
      <c r="J120" s="152">
        <f t="shared" si="21"/>
        <v>1022.3941237608151</v>
      </c>
      <c r="K120" s="152">
        <f t="shared" si="21"/>
        <v>1050.7006304021706</v>
      </c>
    </row>
    <row r="121" spans="1:12">
      <c r="E121" s="597"/>
      <c r="F121" s="487"/>
      <c r="G121" s="487"/>
      <c r="H121" s="487"/>
      <c r="I121" s="487"/>
      <c r="J121" s="487"/>
      <c r="K121" s="487"/>
    </row>
    <row r="122" spans="1:12">
      <c r="A122" s="637" t="s">
        <v>101</v>
      </c>
      <c r="B122" s="485"/>
      <c r="C122" s="485"/>
      <c r="D122" s="485"/>
      <c r="E122" s="485"/>
      <c r="F122" s="485">
        <v>44742</v>
      </c>
      <c r="G122" s="485">
        <v>45107</v>
      </c>
      <c r="H122" s="485">
        <v>45473</v>
      </c>
      <c r="I122" s="485">
        <v>45838</v>
      </c>
      <c r="J122" s="485">
        <v>46203</v>
      </c>
      <c r="K122" s="485">
        <v>46568</v>
      </c>
    </row>
    <row r="123" spans="1:12">
      <c r="A123" s="67" t="s">
        <v>98</v>
      </c>
      <c r="B123" s="67"/>
      <c r="C123" s="67"/>
      <c r="D123" s="67"/>
      <c r="E123" s="633"/>
      <c r="F123" s="152">
        <f>'Reflation inputs'!B108</f>
        <v>13918.875716492586</v>
      </c>
      <c r="G123" s="152">
        <f>'Reflation inputs'!C108</f>
        <v>14150.877273919552</v>
      </c>
      <c r="H123" s="152">
        <f>'Reflation inputs'!D108</f>
        <v>14197</v>
      </c>
      <c r="I123" s="152">
        <f>'Reflation inputs'!E108</f>
        <v>13930</v>
      </c>
      <c r="J123" s="152">
        <f>'Reflation inputs'!F108</f>
        <v>14004</v>
      </c>
      <c r="K123" s="152">
        <f>'Reflation inputs'!G108</f>
        <v>14109</v>
      </c>
    </row>
    <row r="124" spans="1:12">
      <c r="A124" s="67" t="s">
        <v>114</v>
      </c>
      <c r="B124" s="67"/>
      <c r="C124" s="67"/>
      <c r="D124" s="67"/>
      <c r="E124" s="633"/>
      <c r="F124" s="152">
        <f t="shared" ref="F124:K124" si="22">F123*G91</f>
        <v>14561.01945440998</v>
      </c>
      <c r="G124" s="152">
        <f t="shared" si="22"/>
        <v>15402.436705517925</v>
      </c>
      <c r="H124" s="152">
        <f t="shared" si="22"/>
        <v>15938.212911147304</v>
      </c>
      <c r="I124" s="152">
        <f t="shared" si="22"/>
        <v>16028.181170698097</v>
      </c>
      <c r="J124" s="152">
        <f t="shared" si="22"/>
        <v>16465.675083121463</v>
      </c>
      <c r="K124" s="152">
        <f t="shared" si="22"/>
        <v>16951.960145923575</v>
      </c>
    </row>
    <row r="125" spans="1:12">
      <c r="A125" s="67" t="s">
        <v>99</v>
      </c>
      <c r="B125" s="67"/>
      <c r="C125" s="67"/>
      <c r="D125" s="67"/>
      <c r="E125" s="633"/>
      <c r="F125" s="152">
        <f>'Reflation inputs'!B109</f>
        <v>7054.5316926959567</v>
      </c>
      <c r="G125" s="152">
        <f>'Reflation inputs'!C109</f>
        <v>5966.8736010828843</v>
      </c>
      <c r="H125" s="152">
        <f>'Reflation inputs'!D109</f>
        <v>5185.2485846765321</v>
      </c>
      <c r="I125" s="152">
        <f>'Reflation inputs'!E109</f>
        <v>5584.332257074484</v>
      </c>
      <c r="J125" s="152">
        <f>'Reflation inputs'!F109</f>
        <v>6223.2796911209471</v>
      </c>
      <c r="K125" s="152">
        <f>'Reflation inputs'!G109</f>
        <v>6385.6673865853045</v>
      </c>
    </row>
    <row r="126" spans="1:12">
      <c r="A126" s="67" t="s">
        <v>115</v>
      </c>
      <c r="B126" s="67"/>
      <c r="C126" s="67"/>
      <c r="D126" s="67"/>
      <c r="E126" s="633"/>
      <c r="F126" s="152">
        <f t="shared" ref="F126:K126" si="23">F125*G92</f>
        <v>7573.7436485038106</v>
      </c>
      <c r="G126" s="152">
        <f t="shared" si="23"/>
        <v>6788.7522455598373</v>
      </c>
      <c r="H126" s="152">
        <f t="shared" si="23"/>
        <v>6162.4426395477321</v>
      </c>
      <c r="I126" s="152">
        <f t="shared" si="23"/>
        <v>6867.0688325574665</v>
      </c>
      <c r="J126" s="152">
        <f t="shared" si="23"/>
        <v>7880.5230590525516</v>
      </c>
      <c r="K126" s="152">
        <f t="shared" si="23"/>
        <v>8310.0314222874204</v>
      </c>
    </row>
    <row r="127" spans="1:12">
      <c r="E127" s="597"/>
      <c r="F127" s="487"/>
      <c r="G127" s="487"/>
      <c r="H127" s="487"/>
      <c r="I127" s="487"/>
      <c r="J127" s="487"/>
      <c r="K127" s="487"/>
      <c r="L127" s="118"/>
    </row>
    <row r="128" spans="1:12">
      <c r="A128" s="637" t="s">
        <v>102</v>
      </c>
      <c r="B128" s="485"/>
      <c r="C128" s="485"/>
      <c r="D128" s="485"/>
      <c r="E128" s="485"/>
      <c r="F128" s="485">
        <v>44834</v>
      </c>
      <c r="G128" s="485">
        <v>45199</v>
      </c>
      <c r="H128" s="485">
        <v>45565</v>
      </c>
      <c r="I128" s="485">
        <v>45930</v>
      </c>
      <c r="J128" s="485">
        <v>46295</v>
      </c>
      <c r="K128" s="485">
        <v>46660</v>
      </c>
    </row>
    <row r="129" spans="1:13">
      <c r="A129" s="67" t="s">
        <v>98</v>
      </c>
      <c r="B129" s="67"/>
      <c r="C129" s="67"/>
      <c r="D129" s="67"/>
      <c r="E129" s="633"/>
      <c r="F129" s="152">
        <f>'Reflation inputs'!B112</f>
        <v>18338.29178853385</v>
      </c>
      <c r="G129" s="152">
        <f>'Reflation inputs'!C112</f>
        <v>18395</v>
      </c>
      <c r="H129" s="152">
        <f>'Reflation inputs'!D112</f>
        <v>18306</v>
      </c>
      <c r="I129" s="152">
        <f>'Reflation inputs'!E112</f>
        <v>18389</v>
      </c>
      <c r="J129" s="152">
        <f>'Reflation inputs'!F112</f>
        <v>18495</v>
      </c>
      <c r="K129" s="152">
        <f>'Reflation inputs'!G112</f>
        <v>18530</v>
      </c>
    </row>
    <row r="130" spans="1:13">
      <c r="A130" s="67" t="s">
        <v>114</v>
      </c>
      <c r="B130" s="67"/>
      <c r="C130" s="67"/>
      <c r="D130" s="67"/>
      <c r="E130" s="633"/>
      <c r="F130" s="152">
        <f t="shared" ref="F130:K130" si="24">F129*G99</f>
        <v>19191.840157610193</v>
      </c>
      <c r="G130" s="152">
        <f t="shared" si="24"/>
        <v>19977.413409223424</v>
      </c>
      <c r="H130" s="152">
        <f t="shared" si="24"/>
        <v>20475.165671238672</v>
      </c>
      <c r="I130" s="152">
        <f t="shared" si="24"/>
        <v>21057.766360983063</v>
      </c>
      <c r="J130" s="152">
        <f t="shared" si="24"/>
        <v>21637.559296758685</v>
      </c>
      <c r="K130" s="152">
        <f t="shared" si="24"/>
        <v>22150.628993950744</v>
      </c>
    </row>
    <row r="131" spans="1:13">
      <c r="A131" s="67" t="s">
        <v>99</v>
      </c>
      <c r="B131" s="67"/>
      <c r="C131" s="67"/>
      <c r="D131" s="67"/>
      <c r="E131" s="633"/>
      <c r="F131" s="152">
        <f>'Reflation inputs'!B113</f>
        <v>16965.32264112862</v>
      </c>
      <c r="G131" s="152">
        <f>'Reflation inputs'!C113</f>
        <v>16790.803191358311</v>
      </c>
      <c r="H131" s="152">
        <f>'Reflation inputs'!D113</f>
        <v>16279.280666169474</v>
      </c>
      <c r="I131" s="152">
        <f>'Reflation inputs'!E113</f>
        <v>16584.188210595759</v>
      </c>
      <c r="J131" s="152">
        <f>'Reflation inputs'!F113</f>
        <v>17616.260129065002</v>
      </c>
      <c r="K131" s="152">
        <f>'Reflation inputs'!G113</f>
        <v>17283.430591401826</v>
      </c>
    </row>
    <row r="132" spans="1:13">
      <c r="A132" s="67" t="s">
        <v>115</v>
      </c>
      <c r="B132" s="67"/>
      <c r="C132" s="67"/>
      <c r="D132" s="67"/>
      <c r="E132" s="633"/>
      <c r="F132" s="152">
        <f t="shared" ref="F132:K132" si="25">F131*G100</f>
        <v>18183.286092983861</v>
      </c>
      <c r="G132" s="152">
        <f t="shared" si="25"/>
        <v>19010.715084471627</v>
      </c>
      <c r="H132" s="152">
        <f t="shared" si="25"/>
        <v>19197.178541899641</v>
      </c>
      <c r="I132" s="152">
        <f t="shared" si="25"/>
        <v>20204.483261774491</v>
      </c>
      <c r="J132" s="152">
        <f t="shared" si="25"/>
        <v>22084.790063844845</v>
      </c>
      <c r="K132" s="152">
        <f t="shared" si="25"/>
        <v>22259.488314060134</v>
      </c>
    </row>
    <row r="133" spans="1:13">
      <c r="E133" s="400"/>
      <c r="F133" s="400"/>
      <c r="G133" s="400"/>
      <c r="H133" s="400"/>
      <c r="I133" s="400"/>
      <c r="J133" s="400"/>
      <c r="K133" s="400"/>
      <c r="L133" s="400"/>
      <c r="M133" s="400"/>
    </row>
  </sheetData>
  <sheetProtection formatColumns="0" formatRows="0"/>
  <pageMargins left="0.23622047244094491" right="0.23622047244094491" top="0.74803149606299213" bottom="0.74803149606299213" header="0.31496062992125984" footer="0.31496062992125984"/>
  <pageSetup paperSize="9" scale="56" fitToHeight="0" orientation="portrait" r:id="rId1"/>
  <headerFooter>
    <oddFooter>&amp;L&amp;F&amp;C&amp;A&amp;R&amp;P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17953-AF3D-4B9B-925C-60E66AA8685F}">
  <sheetPr codeName="Sheet14">
    <pageSetUpPr fitToPage="1"/>
  </sheetPr>
  <dimension ref="A1:S21"/>
  <sheetViews>
    <sheetView showGridLines="0" view="pageBreakPreview" zoomScaleNormal="85" zoomScaleSheetLayoutView="100" workbookViewId="0"/>
  </sheetViews>
  <sheetFormatPr defaultColWidth="8.88671875" defaultRowHeight="14.4"/>
  <cols>
    <col min="1" max="1" width="32.88671875" style="183" bestFit="1" customWidth="1"/>
    <col min="2" max="2" width="18.5546875" style="183" bestFit="1" customWidth="1"/>
    <col min="3" max="3" width="20" style="183" bestFit="1" customWidth="1"/>
    <col min="4" max="4" width="18.109375" style="183" bestFit="1" customWidth="1"/>
    <col min="5" max="5" width="19.5546875" style="183" bestFit="1" customWidth="1"/>
    <col min="6" max="6" width="20.5546875" style="183" bestFit="1" customWidth="1"/>
    <col min="7" max="7" width="2.77734375" style="183" customWidth="1"/>
    <col min="8" max="8" width="8.88671875" style="183"/>
    <col min="9" max="9" width="10.21875" style="183" bestFit="1" customWidth="1"/>
    <col min="10" max="16384" width="8.88671875" style="183"/>
  </cols>
  <sheetData>
    <row r="1" spans="1:19" ht="25.8">
      <c r="A1" s="195" t="s">
        <v>41</v>
      </c>
    </row>
    <row r="2" spans="1:19">
      <c r="A2" s="132" t="s">
        <v>144</v>
      </c>
    </row>
    <row r="3" spans="1:19">
      <c r="A3" s="70" t="s">
        <v>114</v>
      </c>
    </row>
    <row r="4" spans="1:19">
      <c r="A4" s="400" t="s">
        <v>183</v>
      </c>
      <c r="B4" s="400" t="s">
        <v>1</v>
      </c>
      <c r="C4" s="400" t="s">
        <v>7</v>
      </c>
      <c r="D4" s="400" t="s">
        <v>8</v>
      </c>
      <c r="E4" s="400" t="s">
        <v>19</v>
      </c>
      <c r="F4" s="400" t="s">
        <v>51</v>
      </c>
    </row>
    <row r="5" spans="1:19">
      <c r="A5" s="149">
        <v>2022</v>
      </c>
      <c r="B5" s="152">
        <f>'Reflation Calculations'!F118</f>
        <v>2105.869235328832</v>
      </c>
      <c r="C5" s="152">
        <f>'Reflation Calculations'!F130</f>
        <v>19191.840157610193</v>
      </c>
      <c r="D5" s="152">
        <f>'Reflation Calculations'!F124</f>
        <v>14561.01945440998</v>
      </c>
      <c r="E5" s="152">
        <f>'Reflation Calculations'!F112</f>
        <v>9825.8240745695639</v>
      </c>
      <c r="F5" s="152">
        <f>'Reflation Calculations'!F106</f>
        <v>49431.440867965168</v>
      </c>
      <c r="O5" s="180"/>
      <c r="P5" s="180"/>
      <c r="Q5" s="180"/>
      <c r="R5" s="180"/>
      <c r="S5" s="180"/>
    </row>
    <row r="6" spans="1:19">
      <c r="A6" s="149">
        <v>2023</v>
      </c>
      <c r="B6" s="152">
        <f>'Reflation Calculations'!G118</f>
        <v>2553.4894983324602</v>
      </c>
      <c r="C6" s="152">
        <f>'Reflation Calculations'!G130</f>
        <v>19977.413409223424</v>
      </c>
      <c r="D6" s="152">
        <f>'Reflation Calculations'!G124</f>
        <v>15402.436705517925</v>
      </c>
      <c r="E6" s="152">
        <f>'Reflation Calculations'!G112</f>
        <v>10562.238769662188</v>
      </c>
      <c r="F6" s="152">
        <f>'Reflation Calculations'!G106</f>
        <v>53512.751743738787</v>
      </c>
      <c r="O6" s="180"/>
      <c r="P6" s="180"/>
      <c r="Q6" s="180"/>
      <c r="R6" s="180"/>
      <c r="S6" s="180"/>
    </row>
    <row r="7" spans="1:19">
      <c r="A7" s="149">
        <v>2024</v>
      </c>
      <c r="B7" s="152">
        <f>'Reflation Calculations'!H118</f>
        <v>2644.9552453802248</v>
      </c>
      <c r="C7" s="152">
        <f>'Reflation Calculations'!H130</f>
        <v>20475.165671238672</v>
      </c>
      <c r="D7" s="152">
        <f>'Reflation Calculations'!H124</f>
        <v>15938.212911147304</v>
      </c>
      <c r="E7" s="152">
        <f>'Reflation Calculations'!H112</f>
        <v>11087.796840539884</v>
      </c>
      <c r="F7" s="152">
        <f>'Reflation Calculations'!H106</f>
        <v>55336.411363425221</v>
      </c>
      <c r="O7" s="180"/>
      <c r="P7" s="180"/>
      <c r="Q7" s="180"/>
      <c r="R7" s="180"/>
      <c r="S7" s="180"/>
    </row>
    <row r="8" spans="1:19">
      <c r="A8" s="149">
        <v>2025</v>
      </c>
      <c r="B8" s="152">
        <f>'Reflation Calculations'!I118</f>
        <v>2722.3744902994758</v>
      </c>
      <c r="C8" s="152">
        <f>'Reflation Calculations'!I130</f>
        <v>21057.766360983063</v>
      </c>
      <c r="D8" s="152">
        <f>'Reflation Calculations'!I124</f>
        <v>16028.181170698097</v>
      </c>
      <c r="E8" s="152">
        <f>'Reflation Calculations'!I112</f>
        <v>11550.223584965943</v>
      </c>
      <c r="F8" s="152">
        <f>'Reflation Calculations'!I106</f>
        <v>56654.083035688513</v>
      </c>
      <c r="O8" s="180"/>
      <c r="P8" s="180"/>
      <c r="Q8" s="180"/>
      <c r="R8" s="180"/>
      <c r="S8" s="180"/>
    </row>
    <row r="9" spans="1:19">
      <c r="A9" s="149">
        <v>2026</v>
      </c>
      <c r="B9" s="152">
        <f>'Reflation Calculations'!J118</f>
        <v>2793.6620963650807</v>
      </c>
      <c r="C9" s="152">
        <f>'Reflation Calculations'!J130</f>
        <v>21637.559296758685</v>
      </c>
      <c r="D9" s="152">
        <f>'Reflation Calculations'!J124</f>
        <v>16465.675083121463</v>
      </c>
      <c r="E9" s="152">
        <f>'Reflation Calculations'!J112</f>
        <v>11986.170278074527</v>
      </c>
      <c r="F9" s="152">
        <f>'Reflation Calculations'!J106</f>
        <v>58465.281875978297</v>
      </c>
      <c r="O9" s="180"/>
      <c r="P9" s="180"/>
      <c r="Q9" s="180"/>
      <c r="R9" s="180"/>
      <c r="S9" s="180"/>
    </row>
    <row r="10" spans="1:19">
      <c r="A10" s="149">
        <v>2027</v>
      </c>
      <c r="B10" s="395">
        <f>'Reflation Calculations'!K118</f>
        <v>2866.7784327857148</v>
      </c>
      <c r="C10" s="152">
        <f>'Reflation Calculations'!K130</f>
        <v>22150.628993950744</v>
      </c>
      <c r="D10" s="152">
        <f>'Reflation Calculations'!K124</f>
        <v>16951.960145923575</v>
      </c>
      <c r="E10" s="152">
        <f>'Reflation Calculations'!K112</f>
        <v>12428.025095660512</v>
      </c>
      <c r="F10" s="152">
        <f>'Reflation Calculations'!K106</f>
        <v>59738.560892805966</v>
      </c>
      <c r="I10" s="398"/>
      <c r="O10" s="396"/>
      <c r="P10" s="180"/>
      <c r="Q10" s="180"/>
      <c r="R10" s="180"/>
      <c r="S10" s="180"/>
    </row>
    <row r="11" spans="1:19">
      <c r="A11" s="400"/>
      <c r="B11" s="155"/>
      <c r="C11" s="155"/>
      <c r="D11" s="155"/>
      <c r="E11" s="155"/>
      <c r="F11" s="155"/>
    </row>
    <row r="12" spans="1:19">
      <c r="A12" s="160" t="s">
        <v>115</v>
      </c>
      <c r="B12" s="400"/>
      <c r="C12" s="400"/>
      <c r="D12" s="400"/>
      <c r="E12" s="400"/>
      <c r="F12" s="400"/>
    </row>
    <row r="13" spans="1:19">
      <c r="A13" s="400" t="s">
        <v>183</v>
      </c>
      <c r="B13" s="400" t="s">
        <v>1</v>
      </c>
      <c r="C13" s="400" t="s">
        <v>291</v>
      </c>
      <c r="D13" s="400" t="s">
        <v>344</v>
      </c>
      <c r="E13" s="400" t="s">
        <v>19</v>
      </c>
      <c r="F13" s="400" t="s">
        <v>51</v>
      </c>
      <c r="O13" s="397"/>
    </row>
    <row r="14" spans="1:19">
      <c r="A14" s="149">
        <v>2022</v>
      </c>
      <c r="B14" s="152">
        <f>'Reflation Calculations'!F120</f>
        <v>831.32065970687563</v>
      </c>
      <c r="C14" s="152">
        <f>'Reflation Calculations'!F132</f>
        <v>18183.286092983861</v>
      </c>
      <c r="D14" s="152">
        <f>'Reflation Calculations'!F126</f>
        <v>7573.7436485038106</v>
      </c>
      <c r="E14" s="152">
        <f>'Reflation Calculations'!F114</f>
        <v>21122.861431981779</v>
      </c>
      <c r="F14" s="152">
        <f>'Reflation Calculations'!F108</f>
        <v>37106.20044752895</v>
      </c>
    </row>
    <row r="15" spans="1:19">
      <c r="A15" s="149">
        <v>2023</v>
      </c>
      <c r="B15" s="152">
        <f>'Reflation Calculations'!G120</f>
        <v>932.2514036891273</v>
      </c>
      <c r="C15" s="152">
        <f>'Reflation Calculations'!G132</f>
        <v>19010.715084471627</v>
      </c>
      <c r="D15" s="152">
        <f>'Reflation Calculations'!G126</f>
        <v>6788.7522455598373</v>
      </c>
      <c r="E15" s="152">
        <f>'Reflation Calculations'!G114</f>
        <v>13894.172357694977</v>
      </c>
      <c r="F15" s="152">
        <f>'Reflation Calculations'!G108</f>
        <v>40302.49785512466</v>
      </c>
    </row>
    <row r="16" spans="1:19">
      <c r="A16" s="149">
        <v>2024</v>
      </c>
      <c r="B16" s="152">
        <f>'Reflation Calculations'!H120</f>
        <v>1001.1422647258236</v>
      </c>
      <c r="C16" s="152">
        <f>'Reflation Calculations'!H132</f>
        <v>19197.178541899641</v>
      </c>
      <c r="D16" s="152">
        <f>'Reflation Calculations'!H126</f>
        <v>6162.4426395477321</v>
      </c>
      <c r="E16" s="152">
        <f>'Reflation Calculations'!H114</f>
        <v>14098.282332110999</v>
      </c>
      <c r="F16" s="152">
        <f>'Reflation Calculations'!H108</f>
        <v>47383.78588481043</v>
      </c>
    </row>
    <row r="17" spans="1:6">
      <c r="A17" s="149">
        <v>2025</v>
      </c>
      <c r="B17" s="152">
        <f>'Reflation Calculations'!I120</f>
        <v>1035.8876096069982</v>
      </c>
      <c r="C17" s="152">
        <f>'Reflation Calculations'!I132</f>
        <v>20204.483261774491</v>
      </c>
      <c r="D17" s="152">
        <f>'Reflation Calculations'!I126</f>
        <v>6867.0688325574665</v>
      </c>
      <c r="E17" s="152">
        <f>'Reflation Calculations'!I114</f>
        <v>14182.298914524279</v>
      </c>
      <c r="F17" s="152">
        <f>'Reflation Calculations'!I108</f>
        <v>40281.496689504704</v>
      </c>
    </row>
    <row r="18" spans="1:6">
      <c r="A18" s="149">
        <v>2026</v>
      </c>
      <c r="B18" s="152">
        <f>'Reflation Calculations'!J120</f>
        <v>1022.3941237608151</v>
      </c>
      <c r="C18" s="152">
        <f>'Reflation Calculations'!J132</f>
        <v>22084.790063844845</v>
      </c>
      <c r="D18" s="152">
        <f>'Reflation Calculations'!J126</f>
        <v>7880.5230590525516</v>
      </c>
      <c r="E18" s="152">
        <f>'Reflation Calculations'!J114</f>
        <v>14168.41740691315</v>
      </c>
      <c r="F18" s="152">
        <f>'Reflation Calculations'!J108</f>
        <v>42695.221917363131</v>
      </c>
    </row>
    <row r="19" spans="1:6">
      <c r="A19" s="149">
        <v>2027</v>
      </c>
      <c r="B19" s="152">
        <f>'Reflation Calculations'!K120</f>
        <v>1050.7006304021706</v>
      </c>
      <c r="C19" s="152">
        <f>'Reflation Calculations'!K132</f>
        <v>22259.488314060134</v>
      </c>
      <c r="D19" s="152">
        <f>'Reflation Calculations'!K126</f>
        <v>8310.0314222874204</v>
      </c>
      <c r="E19" s="152">
        <f>'Reflation Calculations'!K114</f>
        <v>14595.556964571091</v>
      </c>
      <c r="F19" s="152">
        <f>'Reflation Calculations'!K108</f>
        <v>45010.918808408438</v>
      </c>
    </row>
    <row r="20" spans="1:6">
      <c r="A20" s="70"/>
      <c r="B20" s="73"/>
      <c r="C20" s="73"/>
      <c r="D20" s="73"/>
      <c r="E20" s="73"/>
      <c r="F20" s="73"/>
    </row>
    <row r="21" spans="1:6" ht="18">
      <c r="A21" s="40"/>
    </row>
  </sheetData>
  <pageMargins left="0.7" right="0.7" top="0.75" bottom="0.75" header="0.3" footer="0.3"/>
  <pageSetup paperSize="9" scale="99" fitToHeight="0" orientation="landscape" r:id="rId1"/>
  <headerFooter>
    <oddFooter>&amp;L&amp;F&amp;C&amp;A&amp;R&amp;P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pageSetUpPr fitToPage="1"/>
  </sheetPr>
  <dimension ref="A1:Q194"/>
  <sheetViews>
    <sheetView showGridLines="0" view="pageBreakPreview" zoomScaleNormal="85" zoomScaleSheetLayoutView="100" workbookViewId="0"/>
  </sheetViews>
  <sheetFormatPr defaultRowHeight="14.4"/>
  <cols>
    <col min="1" max="1" width="2.77734375" style="118" customWidth="1"/>
    <col min="2" max="2" width="87.109375" style="143" bestFit="1" customWidth="1"/>
    <col min="3" max="3" width="24.6640625" style="143" customWidth="1"/>
    <col min="4" max="4" width="36.44140625" style="143" customWidth="1"/>
    <col min="5" max="5" width="27.21875" style="143" customWidth="1"/>
    <col min="6" max="6" width="26.77734375" style="143" customWidth="1"/>
    <col min="7" max="8" width="13.88671875" style="143" bestFit="1" customWidth="1"/>
    <col min="9" max="9" width="13.44140625" style="143" bestFit="1" customWidth="1"/>
    <col min="10" max="10" width="13.5546875" style="143" bestFit="1" customWidth="1"/>
    <col min="11" max="11" width="13.77734375" style="143" bestFit="1" customWidth="1"/>
    <col min="12" max="12" width="13.5546875" style="143" bestFit="1" customWidth="1"/>
    <col min="13" max="13" width="9.109375" style="143"/>
    <col min="14" max="14" width="8.77734375" style="143"/>
    <col min="15" max="15" width="2.77734375" style="143" customWidth="1"/>
  </cols>
  <sheetData>
    <row r="1" spans="1:17" s="138" customFormat="1" ht="25.8">
      <c r="A1" s="215" t="s">
        <v>189</v>
      </c>
      <c r="C1" s="291"/>
      <c r="D1" s="291"/>
      <c r="E1" s="291"/>
      <c r="F1" s="291"/>
      <c r="G1" s="291"/>
      <c r="H1" s="291"/>
      <c r="I1" s="291"/>
      <c r="J1" s="291"/>
      <c r="K1" s="291"/>
      <c r="L1" s="291"/>
      <c r="M1" s="291"/>
      <c r="N1" s="291"/>
      <c r="O1" s="291"/>
    </row>
    <row r="2" spans="1:17" s="138" customFormat="1">
      <c r="A2" s="118"/>
      <c r="B2" s="196" t="s">
        <v>190</v>
      </c>
      <c r="C2" s="291"/>
      <c r="D2" s="291"/>
      <c r="E2" s="291"/>
      <c r="F2" s="291"/>
      <c r="G2" s="291"/>
      <c r="H2" s="291"/>
      <c r="I2" s="291"/>
      <c r="J2" s="291"/>
      <c r="K2" s="291"/>
      <c r="L2" s="291"/>
      <c r="M2" s="291"/>
      <c r="N2" s="291"/>
      <c r="O2" s="291"/>
    </row>
    <row r="3" spans="1:17" s="138" customFormat="1">
      <c r="A3" s="118"/>
      <c r="B3" s="196" t="s">
        <v>209</v>
      </c>
      <c r="C3" s="291"/>
      <c r="D3" s="291"/>
      <c r="E3" s="291"/>
      <c r="F3" s="291"/>
      <c r="G3" s="291"/>
      <c r="H3" s="291"/>
      <c r="I3" s="291"/>
      <c r="J3" s="291"/>
      <c r="K3" s="291"/>
      <c r="L3" s="291"/>
      <c r="M3" s="291"/>
      <c r="N3" s="291"/>
      <c r="O3" s="291"/>
    </row>
    <row r="4" spans="1:17">
      <c r="B4" s="291"/>
      <c r="C4" s="291"/>
      <c r="D4" s="291"/>
      <c r="E4" s="291"/>
      <c r="F4" s="291"/>
      <c r="G4" s="291"/>
      <c r="H4" s="291"/>
      <c r="I4" s="291"/>
      <c r="J4" s="291"/>
      <c r="K4" s="291"/>
      <c r="L4" s="291"/>
      <c r="M4" s="291"/>
      <c r="N4" s="291"/>
      <c r="O4" s="291"/>
    </row>
    <row r="5" spans="1:17" ht="21">
      <c r="A5"/>
      <c r="B5" s="158" t="s">
        <v>127</v>
      </c>
      <c r="C5" s="291"/>
      <c r="D5" s="291"/>
      <c r="E5" s="291"/>
      <c r="F5" s="291"/>
      <c r="G5" s="291"/>
      <c r="H5" s="291"/>
      <c r="I5" s="291"/>
      <c r="J5" s="291"/>
      <c r="K5" s="291"/>
      <c r="L5" s="291"/>
      <c r="M5" s="291"/>
      <c r="N5" s="291"/>
      <c r="O5" s="291"/>
    </row>
    <row r="6" spans="1:17" ht="41.4">
      <c r="A6"/>
      <c r="B6" s="330" t="s">
        <v>128</v>
      </c>
      <c r="C6" s="331" t="s">
        <v>403</v>
      </c>
      <c r="D6" s="331" t="s">
        <v>404</v>
      </c>
      <c r="E6" s="331" t="s">
        <v>411</v>
      </c>
      <c r="F6" s="331" t="s">
        <v>411</v>
      </c>
      <c r="G6" s="331" t="s">
        <v>409</v>
      </c>
      <c r="H6" s="331" t="s">
        <v>410</v>
      </c>
      <c r="I6" s="331" t="s">
        <v>512</v>
      </c>
      <c r="J6" s="291"/>
      <c r="K6" s="291"/>
      <c r="L6" s="291"/>
      <c r="M6" s="291"/>
      <c r="N6" s="291"/>
      <c r="O6" s="291"/>
      <c r="P6" s="291"/>
      <c r="Q6" s="291"/>
    </row>
    <row r="7" spans="1:17">
      <c r="A7"/>
      <c r="B7" s="149" t="s">
        <v>1</v>
      </c>
      <c r="C7" s="542">
        <f>'CB Exp fcast'!B184</f>
        <v>9.4540000000000006</v>
      </c>
      <c r="D7" s="542">
        <f>'CB Exp fcast'!C184</f>
        <v>3.3085544542126044</v>
      </c>
      <c r="E7" s="341">
        <f>'CB Accept'!B76/1000</f>
        <v>0</v>
      </c>
      <c r="F7" s="332">
        <f>D7-E7</f>
        <v>3.3085544542126044</v>
      </c>
      <c r="G7" s="542">
        <f>'CB Exp fcast'!E184</f>
        <v>9.2739999999999991</v>
      </c>
      <c r="H7" s="332">
        <f>'CB Exp fcast'!F184</f>
        <v>4.2152500000000002</v>
      </c>
      <c r="I7" s="542">
        <f>'CB Exp fcast'!G184</f>
        <v>9.6079987875448971</v>
      </c>
      <c r="J7" s="291"/>
      <c r="K7" s="291"/>
      <c r="L7" s="291"/>
      <c r="M7" s="291"/>
      <c r="N7" s="291"/>
      <c r="O7" s="291"/>
      <c r="P7" s="291"/>
      <c r="Q7" s="291"/>
    </row>
    <row r="8" spans="1:17">
      <c r="A8"/>
      <c r="B8" s="149" t="s">
        <v>7</v>
      </c>
      <c r="C8" s="542">
        <f>'CB Exp fcast'!B185</f>
        <v>73.584999999999994</v>
      </c>
      <c r="D8" s="542">
        <f>'CB Exp fcast'!C185</f>
        <v>67.270532197188558</v>
      </c>
      <c r="E8" s="341">
        <f>'CB Accept'!B77/1000</f>
        <v>0.20022789748858849</v>
      </c>
      <c r="F8" s="332">
        <f t="shared" ref="F8:F12" si="0">D8-E8</f>
        <v>67.07030429969997</v>
      </c>
      <c r="G8" s="542">
        <f>'CB Exp fcast'!E185</f>
        <v>73.405000000000001</v>
      </c>
      <c r="H8" s="332">
        <f>'CB Exp fcast'!F185</f>
        <v>72.694000000000003</v>
      </c>
      <c r="I8" s="542">
        <f>'CB Exp fcast'!G185</f>
        <v>75.561856071468114</v>
      </c>
      <c r="J8" s="291"/>
      <c r="K8" s="291"/>
      <c r="L8" s="291"/>
      <c r="M8" s="291"/>
      <c r="N8" s="291"/>
      <c r="O8" s="291"/>
      <c r="P8" s="291"/>
      <c r="Q8" s="291"/>
    </row>
    <row r="9" spans="1:17">
      <c r="A9"/>
      <c r="B9" s="149" t="s">
        <v>8</v>
      </c>
      <c r="C9" s="542">
        <f>'CB Exp fcast'!B186</f>
        <v>56.271407955439656</v>
      </c>
      <c r="D9" s="542">
        <f>'CB Exp fcast'!C186</f>
        <v>23.064432580330454</v>
      </c>
      <c r="E9" s="341">
        <f>'CB Accept'!B78/1000</f>
        <v>0.75615090467743606</v>
      </c>
      <c r="F9" s="332">
        <f t="shared" si="0"/>
        <v>22.308281675653017</v>
      </c>
      <c r="G9" s="542">
        <f>'CB Exp fcast'!E186</f>
        <v>56.336750000000002</v>
      </c>
      <c r="H9" s="332">
        <f>'CB Exp fcast'!F186</f>
        <v>36.6725376702299</v>
      </c>
      <c r="I9" s="542">
        <f>'CB Exp fcast'!G186</f>
        <v>57.922801949133195</v>
      </c>
      <c r="J9" s="291"/>
      <c r="K9" s="291"/>
      <c r="L9" s="291"/>
      <c r="M9" s="291"/>
      <c r="N9" s="291"/>
      <c r="O9" s="291"/>
      <c r="P9" s="291"/>
      <c r="Q9" s="291"/>
    </row>
    <row r="10" spans="1:17">
      <c r="A10"/>
      <c r="B10" s="149" t="s">
        <v>23</v>
      </c>
      <c r="C10" s="542">
        <f>'CB Exp fcast'!B187</f>
        <v>39.970487194062024</v>
      </c>
      <c r="D10" s="542">
        <f>'CB Exp fcast'!C187</f>
        <v>47.169848254381954</v>
      </c>
      <c r="E10" s="341">
        <f>'CB Accept'!B79/1000</f>
        <v>0.19835364105631562</v>
      </c>
      <c r="F10" s="332">
        <f t="shared" si="0"/>
        <v>46.971494613325639</v>
      </c>
      <c r="G10" s="542">
        <f>'CB Exp fcast'!E187</f>
        <v>41.972000000000001</v>
      </c>
      <c r="H10" s="332">
        <f>'CB Exp fcast'!F187</f>
        <v>57.600999999999999</v>
      </c>
      <c r="I10" s="542">
        <f>'CB Exp fcast'!G187</f>
        <v>39.970487194062024</v>
      </c>
      <c r="J10" s="291"/>
      <c r="K10" s="291"/>
      <c r="L10" s="291"/>
      <c r="M10" s="291"/>
      <c r="N10" s="291"/>
      <c r="O10" s="291"/>
      <c r="P10" s="291"/>
      <c r="Q10" s="291"/>
    </row>
    <row r="11" spans="1:17">
      <c r="A11"/>
      <c r="B11" s="149" t="s">
        <v>130</v>
      </c>
      <c r="C11" s="542">
        <f>'CB Exp fcast'!B188</f>
        <v>198.196</v>
      </c>
      <c r="D11" s="542">
        <f>'CB Exp fcast'!C188</f>
        <v>142.8981649373838</v>
      </c>
      <c r="E11" s="341">
        <f>'CB Accept'!B80/1000</f>
        <v>1.2565790092981479</v>
      </c>
      <c r="F11" s="332">
        <f t="shared" si="0"/>
        <v>141.64158592808565</v>
      </c>
      <c r="G11" s="542">
        <f>'CB Exp fcast'!E188</f>
        <v>198.196</v>
      </c>
      <c r="H11" s="332">
        <f>'CB Exp fcast'!F188</f>
        <v>156.101</v>
      </c>
      <c r="I11" s="542">
        <f>'CB Exp fcast'!G188</f>
        <v>201.2</v>
      </c>
      <c r="J11" s="291"/>
      <c r="K11" s="291"/>
      <c r="L11" s="291"/>
      <c r="M11" s="291"/>
      <c r="N11" s="291"/>
      <c r="O11" s="291"/>
      <c r="P11" s="291"/>
      <c r="Q11" s="291"/>
    </row>
    <row r="12" spans="1:17">
      <c r="A12"/>
      <c r="B12" s="149" t="s">
        <v>72</v>
      </c>
      <c r="C12" s="542">
        <f>'CB Exp fcast'!B189</f>
        <v>377.47689514950167</v>
      </c>
      <c r="D12" s="542">
        <f>'CB Exp fcast'!C189</f>
        <v>283.71153242349737</v>
      </c>
      <c r="E12" s="341">
        <f>'CB Accept'!B81/1000</f>
        <v>2.4113114525204882</v>
      </c>
      <c r="F12" s="332">
        <f t="shared" si="0"/>
        <v>281.30022097097691</v>
      </c>
      <c r="G12" s="542">
        <f>'CB Exp fcast'!E189</f>
        <v>379.18375000000003</v>
      </c>
      <c r="H12" s="332">
        <f>'CB Exp fcast'!F189</f>
        <v>327.28378767022991</v>
      </c>
      <c r="I12" s="542">
        <f>'CB Exp fcast'!G189</f>
        <v>384.26314400220826</v>
      </c>
      <c r="J12" s="291"/>
      <c r="K12" s="291"/>
      <c r="L12" s="291"/>
      <c r="M12" s="291"/>
      <c r="N12" s="291"/>
      <c r="O12" s="291"/>
      <c r="P12" s="291"/>
      <c r="Q12" s="291"/>
    </row>
    <row r="13" spans="1:17">
      <c r="A13"/>
      <c r="B13" s="291"/>
      <c r="C13" s="291"/>
      <c r="D13" s="291"/>
      <c r="E13" s="291"/>
      <c r="F13" s="291"/>
      <c r="G13" s="291"/>
      <c r="H13" s="291"/>
      <c r="I13" s="291"/>
      <c r="J13" s="291"/>
      <c r="K13" s="291"/>
      <c r="L13" s="291"/>
      <c r="M13" s="291"/>
      <c r="N13" s="291"/>
      <c r="O13" s="291"/>
    </row>
    <row r="14" spans="1:17">
      <c r="A14"/>
      <c r="B14" s="291"/>
      <c r="C14" s="291"/>
      <c r="D14" s="291"/>
      <c r="E14" s="291"/>
      <c r="F14" s="291"/>
      <c r="G14" s="291"/>
      <c r="H14" s="291"/>
      <c r="I14" s="291"/>
      <c r="J14" s="291"/>
      <c r="K14" s="291"/>
      <c r="L14" s="291"/>
      <c r="M14" s="291"/>
      <c r="N14" s="291"/>
      <c r="O14" s="291"/>
    </row>
    <row r="15" spans="1:17" ht="21">
      <c r="A15"/>
      <c r="B15" s="158" t="s">
        <v>380</v>
      </c>
      <c r="C15" s="291"/>
      <c r="D15" s="291"/>
      <c r="E15" s="291"/>
      <c r="F15" s="291"/>
      <c r="G15" s="291"/>
      <c r="H15" s="291"/>
      <c r="I15" s="291"/>
      <c r="J15" s="291"/>
      <c r="K15" s="291"/>
      <c r="L15" s="291"/>
      <c r="M15" s="291"/>
      <c r="N15" s="291"/>
      <c r="O15" s="291"/>
    </row>
    <row r="16" spans="1:17">
      <c r="A16"/>
      <c r="B16" s="330" t="s">
        <v>128</v>
      </c>
      <c r="C16" s="331" t="s">
        <v>20</v>
      </c>
      <c r="D16" s="331" t="s">
        <v>129</v>
      </c>
      <c r="E16" s="331" t="s">
        <v>85</v>
      </c>
      <c r="F16" s="291"/>
      <c r="G16" s="291"/>
      <c r="H16" s="291"/>
      <c r="I16" s="291"/>
      <c r="J16" s="291"/>
      <c r="K16" s="291"/>
      <c r="L16" s="291"/>
      <c r="M16" s="291"/>
      <c r="N16" s="291"/>
      <c r="O16" s="291"/>
    </row>
    <row r="17" spans="1:15">
      <c r="A17"/>
      <c r="B17" s="149" t="s">
        <v>1</v>
      </c>
      <c r="C17" s="334">
        <f t="shared" ref="C17:D22" si="1">C7*1000</f>
        <v>9454</v>
      </c>
      <c r="D17" s="335">
        <f t="shared" si="1"/>
        <v>3308.5544542126045</v>
      </c>
      <c r="E17" s="334">
        <f>D17+C17</f>
        <v>12762.554454212604</v>
      </c>
      <c r="F17" s="291"/>
      <c r="G17" s="291"/>
      <c r="H17" s="291"/>
      <c r="I17" s="291"/>
      <c r="J17" s="291"/>
      <c r="K17" s="291"/>
      <c r="L17" s="291"/>
      <c r="M17" s="291"/>
      <c r="N17" s="291"/>
      <c r="O17" s="291"/>
    </row>
    <row r="18" spans="1:15">
      <c r="A18"/>
      <c r="B18" s="149" t="s">
        <v>7</v>
      </c>
      <c r="C18" s="334">
        <f t="shared" si="1"/>
        <v>73585</v>
      </c>
      <c r="D18" s="335">
        <f t="shared" si="1"/>
        <v>67270.532197188557</v>
      </c>
      <c r="E18" s="334">
        <f t="shared" ref="E18:E22" si="2">D18+C18</f>
        <v>140855.53219718856</v>
      </c>
      <c r="F18" s="291"/>
      <c r="G18" s="291"/>
      <c r="H18" s="291"/>
      <c r="I18" s="291"/>
      <c r="J18" s="291"/>
      <c r="K18" s="291"/>
      <c r="L18" s="291"/>
      <c r="M18" s="291"/>
      <c r="N18" s="291"/>
      <c r="O18" s="291"/>
    </row>
    <row r="19" spans="1:15">
      <c r="A19"/>
      <c r="B19" s="149" t="s">
        <v>8</v>
      </c>
      <c r="C19" s="334">
        <f t="shared" si="1"/>
        <v>56271.407955439659</v>
      </c>
      <c r="D19" s="335">
        <f t="shared" si="1"/>
        <v>23064.432580330453</v>
      </c>
      <c r="E19" s="334">
        <f t="shared" si="2"/>
        <v>79335.840535770112</v>
      </c>
      <c r="F19" s="291"/>
      <c r="G19" s="291"/>
      <c r="H19" s="291"/>
      <c r="I19" s="291"/>
      <c r="J19" s="291"/>
      <c r="K19" s="291"/>
      <c r="L19" s="291"/>
      <c r="M19" s="291"/>
      <c r="N19" s="291"/>
      <c r="O19" s="291"/>
    </row>
    <row r="20" spans="1:15">
      <c r="A20"/>
      <c r="B20" s="149" t="s">
        <v>23</v>
      </c>
      <c r="C20" s="334">
        <f t="shared" si="1"/>
        <v>39970.487194062021</v>
      </c>
      <c r="D20" s="335">
        <f t="shared" si="1"/>
        <v>47169.848254381955</v>
      </c>
      <c r="E20" s="334">
        <f t="shared" si="2"/>
        <v>87140.335448443977</v>
      </c>
      <c r="F20" s="291"/>
      <c r="G20" s="291"/>
      <c r="H20" s="291"/>
      <c r="I20" s="291"/>
      <c r="J20" s="291"/>
      <c r="K20" s="291"/>
      <c r="L20" s="291"/>
      <c r="M20" s="291"/>
      <c r="N20" s="291"/>
      <c r="O20" s="291"/>
    </row>
    <row r="21" spans="1:15">
      <c r="A21"/>
      <c r="B21" s="149" t="s">
        <v>130</v>
      </c>
      <c r="C21" s="334">
        <f t="shared" si="1"/>
        <v>198196</v>
      </c>
      <c r="D21" s="335">
        <f>D11*1000</f>
        <v>142898.16493738379</v>
      </c>
      <c r="E21" s="334">
        <f t="shared" si="2"/>
        <v>341094.16493738379</v>
      </c>
      <c r="F21" s="291"/>
      <c r="G21" s="291"/>
      <c r="H21" s="291"/>
      <c r="I21" s="291"/>
      <c r="J21" s="291"/>
      <c r="K21" s="291"/>
      <c r="L21" s="291"/>
      <c r="M21" s="291"/>
      <c r="N21" s="291"/>
      <c r="O21" s="291"/>
    </row>
    <row r="22" spans="1:15">
      <c r="A22"/>
      <c r="B22" s="149" t="s">
        <v>72</v>
      </c>
      <c r="C22" s="334">
        <f t="shared" si="1"/>
        <v>377476.89514950168</v>
      </c>
      <c r="D22" s="335">
        <f t="shared" si="1"/>
        <v>283711.53242349735</v>
      </c>
      <c r="E22" s="334">
        <f t="shared" si="2"/>
        <v>661188.42757299903</v>
      </c>
      <c r="F22" s="291"/>
      <c r="G22" s="291"/>
      <c r="H22" s="291"/>
      <c r="I22" s="291"/>
      <c r="J22" s="291"/>
      <c r="K22" s="291"/>
      <c r="L22" s="291"/>
      <c r="M22" s="291"/>
      <c r="N22" s="291"/>
      <c r="O22" s="291"/>
    </row>
    <row r="23" spans="1:15">
      <c r="A23"/>
      <c r="B23" s="291"/>
      <c r="C23" s="291"/>
      <c r="D23" s="291"/>
      <c r="E23" s="291"/>
      <c r="F23" s="291"/>
      <c r="G23" s="291"/>
      <c r="H23" s="291"/>
      <c r="I23" s="291"/>
      <c r="J23" s="291"/>
      <c r="K23" s="291"/>
      <c r="L23" s="291"/>
      <c r="M23" s="291"/>
      <c r="N23" s="291"/>
      <c r="O23" s="291"/>
    </row>
    <row r="24" spans="1:15" ht="21">
      <c r="A24"/>
      <c r="B24" s="158" t="s">
        <v>131</v>
      </c>
      <c r="C24" s="291"/>
      <c r="D24" s="291"/>
      <c r="E24" s="291"/>
      <c r="F24" s="291"/>
      <c r="G24" s="291"/>
      <c r="H24" s="291"/>
      <c r="I24" s="291"/>
      <c r="J24" s="291"/>
      <c r="K24" s="291"/>
      <c r="L24" s="291"/>
      <c r="M24" s="291"/>
      <c r="N24" s="291"/>
      <c r="O24" s="291"/>
    </row>
    <row r="25" spans="1:15">
      <c r="A25"/>
      <c r="B25" s="330" t="s">
        <v>128</v>
      </c>
      <c r="C25" s="331" t="s">
        <v>20</v>
      </c>
      <c r="D25" s="331" t="s">
        <v>70</v>
      </c>
      <c r="E25" s="331" t="s">
        <v>85</v>
      </c>
      <c r="F25" s="291"/>
      <c r="G25" s="291"/>
      <c r="H25" s="291"/>
      <c r="I25" s="291"/>
      <c r="J25" s="291"/>
      <c r="K25" s="291"/>
      <c r="L25" s="291"/>
      <c r="M25" s="291"/>
      <c r="N25" s="291"/>
      <c r="O25" s="291"/>
    </row>
    <row r="26" spans="1:15">
      <c r="A26"/>
      <c r="B26" s="149" t="s">
        <v>1</v>
      </c>
      <c r="C26" s="333">
        <f>'CB Accept'!B84</f>
        <v>1.019409100711667</v>
      </c>
      <c r="D26" s="333">
        <f>'CB Accept'!C84</f>
        <v>0.78490112192932915</v>
      </c>
      <c r="E26" s="333">
        <f>'CB Accept'!D84</f>
        <v>0.94612780208036806</v>
      </c>
      <c r="F26" s="291"/>
      <c r="G26" s="291"/>
      <c r="H26" s="291"/>
      <c r="I26" s="291"/>
      <c r="J26" s="291"/>
      <c r="K26" s="291"/>
      <c r="L26" s="291"/>
      <c r="M26" s="291"/>
      <c r="N26" s="291"/>
      <c r="O26" s="291"/>
    </row>
    <row r="27" spans="1:15">
      <c r="A27"/>
      <c r="B27" s="149" t="s">
        <v>7</v>
      </c>
      <c r="C27" s="333">
        <f>'CB Accept'!B85</f>
        <v>1.0024521490361693</v>
      </c>
      <c r="D27" s="333">
        <f>'CB Accept'!C85</f>
        <v>0.92263879136792548</v>
      </c>
      <c r="E27" s="333">
        <f>'CB Accept'!D85</f>
        <v>0.96411017321945092</v>
      </c>
      <c r="F27" s="291"/>
      <c r="G27" s="291"/>
      <c r="H27" s="291"/>
      <c r="I27" s="291"/>
      <c r="J27" s="291"/>
      <c r="K27" s="291"/>
      <c r="L27" s="291"/>
      <c r="M27" s="291"/>
      <c r="N27" s="291"/>
      <c r="O27" s="291"/>
    </row>
    <row r="28" spans="1:15">
      <c r="A28"/>
      <c r="B28" s="149" t="s">
        <v>8</v>
      </c>
      <c r="C28" s="591">
        <f>'CB Accept'!B86</f>
        <v>0.99884015239501145</v>
      </c>
      <c r="D28" s="333">
        <f>'CB Accept'!C86</f>
        <v>0.60831028046805913</v>
      </c>
      <c r="E28" s="333">
        <f>'CB Accept'!D86</f>
        <v>0.85298836839886527</v>
      </c>
      <c r="F28" s="291"/>
      <c r="G28" s="291"/>
      <c r="H28" s="291"/>
      <c r="I28" s="291"/>
      <c r="J28" s="291"/>
      <c r="K28" s="291"/>
      <c r="L28" s="291"/>
      <c r="M28" s="291"/>
      <c r="N28" s="291"/>
      <c r="O28" s="291"/>
    </row>
    <row r="29" spans="1:15">
      <c r="A29"/>
      <c r="B29" s="149" t="s">
        <v>23</v>
      </c>
      <c r="C29" s="333">
        <f>'CB Accept'!B87</f>
        <v>0.95231314195325512</v>
      </c>
      <c r="D29" s="333">
        <f>'CB Accept'!C87</f>
        <v>0.81546317969003379</v>
      </c>
      <c r="E29" s="333">
        <f>'CB Accept'!D87</f>
        <v>0.87514020315189833</v>
      </c>
      <c r="F29" s="291"/>
      <c r="G29" s="291"/>
      <c r="H29" s="291"/>
      <c r="I29" s="291"/>
      <c r="J29" s="291"/>
      <c r="K29" s="291"/>
      <c r="L29" s="291"/>
      <c r="M29" s="291"/>
      <c r="N29" s="291"/>
      <c r="O29" s="291"/>
    </row>
    <row r="30" spans="1:15">
      <c r="A30"/>
      <c r="B30" s="149" t="s">
        <v>130</v>
      </c>
      <c r="C30" s="333">
        <f>'CB Accept'!B88</f>
        <v>1</v>
      </c>
      <c r="D30" s="333">
        <f>'CB Accept'!C88</f>
        <v>0.90737141932521659</v>
      </c>
      <c r="E30" s="333">
        <f>'CB Accept'!D88</f>
        <v>0.96273512035773312</v>
      </c>
      <c r="F30" s="291"/>
      <c r="G30" s="291"/>
      <c r="H30" s="291"/>
      <c r="I30" s="291"/>
      <c r="J30" s="291"/>
      <c r="K30" s="291"/>
      <c r="L30" s="291"/>
      <c r="M30" s="291"/>
      <c r="N30" s="291"/>
      <c r="O30" s="291"/>
    </row>
    <row r="31" spans="1:15">
      <c r="A31"/>
      <c r="B31" s="149" t="s">
        <v>72</v>
      </c>
      <c r="C31" s="333">
        <f>'CB Accept'!B89</f>
        <v>0.99549860759988185</v>
      </c>
      <c r="D31" s="333">
        <f>'CB Accept'!C89</f>
        <v>0.85949940561801996</v>
      </c>
      <c r="E31" s="333">
        <f>'CB Accept'!D89</f>
        <v>0.93590772727286076</v>
      </c>
      <c r="F31" s="291"/>
      <c r="G31" s="291"/>
      <c r="H31" s="291"/>
      <c r="I31" s="291"/>
      <c r="J31" s="291"/>
      <c r="K31" s="291"/>
      <c r="L31" s="291"/>
      <c r="M31" s="291"/>
      <c r="N31" s="291"/>
      <c r="O31" s="291"/>
    </row>
    <row r="32" spans="1:15">
      <c r="A32"/>
      <c r="B32" s="291"/>
      <c r="C32" s="291"/>
      <c r="D32" s="291"/>
      <c r="E32" s="291"/>
      <c r="F32" s="291"/>
      <c r="G32" s="291"/>
      <c r="H32" s="291"/>
      <c r="I32" s="291"/>
      <c r="J32" s="291"/>
      <c r="K32" s="291"/>
      <c r="L32" s="291"/>
      <c r="M32" s="291"/>
      <c r="N32" s="291"/>
      <c r="O32" s="291"/>
    </row>
    <row r="33" spans="1:15">
      <c r="A33"/>
      <c r="B33" s="291"/>
      <c r="C33" s="336"/>
      <c r="D33" s="291"/>
      <c r="E33" s="291"/>
      <c r="F33" s="291"/>
      <c r="G33" s="291"/>
      <c r="H33" s="291"/>
      <c r="I33" s="291"/>
      <c r="J33" s="291"/>
      <c r="K33" s="291"/>
      <c r="L33" s="291"/>
      <c r="M33" s="291"/>
      <c r="N33" s="291"/>
      <c r="O33" s="291"/>
    </row>
    <row r="34" spans="1:15" ht="21">
      <c r="A34"/>
      <c r="B34" s="158" t="s">
        <v>241</v>
      </c>
      <c r="C34" s="336"/>
      <c r="D34" s="291"/>
      <c r="E34" s="291"/>
      <c r="F34" s="291"/>
      <c r="G34" s="291"/>
      <c r="H34" s="291"/>
      <c r="I34" s="291"/>
      <c r="J34" s="291"/>
      <c r="K34" s="291"/>
      <c r="L34" s="291"/>
      <c r="M34" s="291"/>
      <c r="N34" s="291"/>
      <c r="O34" s="291"/>
    </row>
    <row r="35" spans="1:15">
      <c r="A35"/>
      <c r="B35" s="165"/>
      <c r="C35" s="337" t="s">
        <v>220</v>
      </c>
      <c r="D35" s="337" t="s">
        <v>221</v>
      </c>
      <c r="E35" s="337" t="s">
        <v>219</v>
      </c>
      <c r="F35" s="337" t="s">
        <v>222</v>
      </c>
      <c r="G35" s="337" t="s">
        <v>228</v>
      </c>
      <c r="H35" s="337" t="s">
        <v>229</v>
      </c>
      <c r="I35" s="337" t="s">
        <v>230</v>
      </c>
      <c r="J35" s="337" t="s">
        <v>231</v>
      </c>
      <c r="K35" s="337" t="s">
        <v>232</v>
      </c>
      <c r="L35" s="337" t="s">
        <v>233</v>
      </c>
      <c r="M35" s="291"/>
      <c r="N35" s="291"/>
      <c r="O35" s="291"/>
    </row>
    <row r="36" spans="1:15">
      <c r="A36"/>
      <c r="B36" s="149" t="s">
        <v>81</v>
      </c>
      <c r="C36" s="152">
        <f>'CB Ind tot comp'!C134</f>
        <v>83373.089769137514</v>
      </c>
      <c r="D36" s="152">
        <f>'CB Ind tot comp'!D134</f>
        <v>82855.589527647055</v>
      </c>
      <c r="E36" s="152">
        <f>'CB Ind tot comp'!E134</f>
        <v>90513.111520780483</v>
      </c>
      <c r="F36" s="152">
        <f>'CB Ind tot comp'!F134</f>
        <v>105505</v>
      </c>
      <c r="G36" s="152">
        <f>'CB Ind tot comp'!G134</f>
        <v>0</v>
      </c>
      <c r="H36" s="152">
        <f>'CB Ind tot comp'!H134</f>
        <v>0</v>
      </c>
      <c r="I36" s="152">
        <f>'CB Ind tot comp'!I134</f>
        <v>0</v>
      </c>
      <c r="J36" s="152">
        <f>'CB Ind tot comp'!J134</f>
        <v>0</v>
      </c>
      <c r="K36" s="152">
        <f>'CB Ind tot comp'!K134</f>
        <v>0</v>
      </c>
      <c r="L36" s="152">
        <f>'CB Ind tot comp'!L134</f>
        <v>0</v>
      </c>
      <c r="M36" s="291"/>
      <c r="N36" s="291"/>
      <c r="O36" s="291"/>
    </row>
    <row r="37" spans="1:15">
      <c r="A37"/>
      <c r="B37" s="149" t="s">
        <v>80</v>
      </c>
      <c r="C37" s="152">
        <f>'CB Ind tot comp'!C135</f>
        <v>0</v>
      </c>
      <c r="D37" s="152">
        <f>'CB Ind tot comp'!D135</f>
        <v>0</v>
      </c>
      <c r="E37" s="152">
        <f>'CB Ind tot comp'!E135</f>
        <v>0</v>
      </c>
      <c r="F37" s="152">
        <f>'CB Ind tot comp'!F135</f>
        <v>0</v>
      </c>
      <c r="G37" s="152">
        <f>'CB Ind tot comp'!G135</f>
        <v>93380.75</v>
      </c>
      <c r="H37" s="152">
        <f>'CB Ind tot comp'!H135</f>
        <v>94648.25</v>
      </c>
      <c r="I37" s="152">
        <f>'CB Ind tot comp'!I135</f>
        <v>94671.75</v>
      </c>
      <c r="J37" s="152">
        <f>'CB Ind tot comp'!J135</f>
        <v>94583</v>
      </c>
      <c r="K37" s="152">
        <f>'CB Ind tot comp'!K135</f>
        <v>95280.75</v>
      </c>
      <c r="L37" s="152">
        <f>'CB Ind tot comp'!L135</f>
        <v>95352.5</v>
      </c>
      <c r="M37" s="291"/>
      <c r="N37" s="291"/>
      <c r="O37" s="291"/>
    </row>
    <row r="38" spans="1:15">
      <c r="A38"/>
      <c r="B38" s="298" t="s">
        <v>381</v>
      </c>
      <c r="C38" s="152">
        <f>'CB Ind tot comp'!C136</f>
        <v>90392.030791159355</v>
      </c>
      <c r="D38" s="152">
        <f>'CB Ind tot comp'!D136</f>
        <v>87239.616614319471</v>
      </c>
      <c r="E38" s="152">
        <f>'CB Ind tot comp'!E136</f>
        <v>86569.302183519962</v>
      </c>
      <c r="F38" s="152">
        <f>'CB Ind tot comp'!F136</f>
        <v>86462.269532929495</v>
      </c>
      <c r="G38" s="152">
        <f>'CB Ind tot comp'!G136</f>
        <v>86034.670772106358</v>
      </c>
      <c r="H38" s="152">
        <f>'CB Ind tot comp'!H136</f>
        <v>0</v>
      </c>
      <c r="I38" s="152">
        <f>'CB Ind tot comp'!I136</f>
        <v>0</v>
      </c>
      <c r="J38" s="152">
        <f>'CB Ind tot comp'!J136</f>
        <v>0</v>
      </c>
      <c r="K38" s="152">
        <f>'CB Ind tot comp'!K136</f>
        <v>0</v>
      </c>
      <c r="L38" s="152">
        <f>'CB Ind tot comp'!L136</f>
        <v>0</v>
      </c>
      <c r="M38" s="291"/>
      <c r="N38" s="291"/>
      <c r="O38" s="291"/>
    </row>
    <row r="39" spans="1:15">
      <c r="A39"/>
      <c r="B39" s="298" t="s">
        <v>382</v>
      </c>
      <c r="C39" s="152">
        <f>'CB Ind tot comp'!C137</f>
        <v>0</v>
      </c>
      <c r="D39" s="152">
        <f>'CB Ind tot comp'!D137</f>
        <v>0</v>
      </c>
      <c r="E39" s="152">
        <f>'CB Ind tot comp'!E137</f>
        <v>0</v>
      </c>
      <c r="F39" s="152">
        <f>'CB Ind tot comp'!F137</f>
        <v>0</v>
      </c>
      <c r="G39" s="152">
        <f>'CB Ind tot comp'!G137</f>
        <v>0</v>
      </c>
      <c r="H39" s="152">
        <f>'CB Ind tot comp'!H137</f>
        <v>93905.510474043622</v>
      </c>
      <c r="I39" s="152">
        <f>'CB Ind tot comp'!I137</f>
        <v>94225.206002585022</v>
      </c>
      <c r="J39" s="152">
        <f>'CB Ind tot comp'!J137</f>
        <v>94306.136025270738</v>
      </c>
      <c r="K39" s="152">
        <f>'CB Ind tot comp'!K137</f>
        <v>95160.908194156742</v>
      </c>
      <c r="L39" s="152">
        <f>'CB Ind tot comp'!L137</f>
        <v>95370.202560562087</v>
      </c>
      <c r="M39" s="291"/>
      <c r="N39" s="291"/>
      <c r="O39" s="291"/>
    </row>
    <row r="40" spans="1:15">
      <c r="A40"/>
      <c r="B40" s="291"/>
      <c r="C40" s="291"/>
      <c r="D40" s="291"/>
      <c r="E40" s="291"/>
      <c r="F40" s="291"/>
      <c r="G40" s="291"/>
      <c r="H40" s="291"/>
      <c r="I40" s="291"/>
      <c r="J40" s="291"/>
      <c r="K40" s="291"/>
      <c r="L40" s="291"/>
      <c r="M40" s="291"/>
      <c r="N40" s="291"/>
      <c r="O40" s="291"/>
    </row>
    <row r="41" spans="1:15" ht="21">
      <c r="A41"/>
      <c r="B41" s="158" t="s">
        <v>242</v>
      </c>
      <c r="C41" s="291"/>
      <c r="D41" s="291"/>
      <c r="E41" s="291"/>
      <c r="F41" s="291"/>
      <c r="G41" s="291"/>
      <c r="H41" s="291"/>
      <c r="I41" s="291"/>
      <c r="J41" s="291"/>
      <c r="K41" s="291"/>
      <c r="L41" s="291"/>
      <c r="M41" s="291"/>
      <c r="N41" s="291"/>
      <c r="O41" s="291"/>
    </row>
    <row r="42" spans="1:15">
      <c r="A42"/>
      <c r="B42" s="165"/>
      <c r="C42" s="337" t="s">
        <v>220</v>
      </c>
      <c r="D42" s="337" t="s">
        <v>221</v>
      </c>
      <c r="E42" s="337" t="s">
        <v>219</v>
      </c>
      <c r="F42" s="337" t="s">
        <v>222</v>
      </c>
      <c r="G42" s="337" t="s">
        <v>228</v>
      </c>
      <c r="H42" s="337" t="s">
        <v>229</v>
      </c>
      <c r="I42" s="337" t="s">
        <v>230</v>
      </c>
      <c r="J42" s="337" t="s">
        <v>231</v>
      </c>
      <c r="K42" s="337" t="s">
        <v>232</v>
      </c>
      <c r="L42" s="337" t="s">
        <v>233</v>
      </c>
      <c r="M42" s="291"/>
      <c r="N42" s="291"/>
      <c r="O42" s="291"/>
    </row>
    <row r="43" spans="1:15">
      <c r="A43"/>
      <c r="B43" s="149" t="s">
        <v>81</v>
      </c>
      <c r="C43" s="152">
        <f>'CB Ind tot comp'!C140</f>
        <v>84085.631374590914</v>
      </c>
      <c r="D43" s="152">
        <f>'CB Ind tot comp'!D140</f>
        <v>109063.2701796911</v>
      </c>
      <c r="E43" s="152">
        <f>'CB Ind tot comp'!E140</f>
        <v>94707.7290558026</v>
      </c>
      <c r="F43" s="152">
        <f>'CB Ind tot comp'!F140</f>
        <v>65840</v>
      </c>
      <c r="G43" s="152">
        <f>'CB Ind tot comp'!G140</f>
        <v>0</v>
      </c>
      <c r="H43" s="152">
        <f>'CB Ind tot comp'!H140</f>
        <v>0</v>
      </c>
      <c r="I43" s="152">
        <f>'CB Ind tot comp'!I140</f>
        <v>0</v>
      </c>
      <c r="J43" s="152">
        <f>'CB Ind tot comp'!J140</f>
        <v>0</v>
      </c>
      <c r="K43" s="152">
        <f>'CB Ind tot comp'!K140</f>
        <v>0</v>
      </c>
      <c r="L43" s="152">
        <f>'CB Ind tot comp'!L140</f>
        <v>0</v>
      </c>
      <c r="M43" s="291"/>
      <c r="N43" s="291"/>
      <c r="O43" s="291"/>
    </row>
    <row r="44" spans="1:15">
      <c r="A44"/>
      <c r="B44" s="149" t="s">
        <v>80</v>
      </c>
      <c r="C44" s="152">
        <f>'CB Ind tot comp'!C141</f>
        <v>0</v>
      </c>
      <c r="D44" s="152">
        <f>'CB Ind tot comp'!D141</f>
        <v>0</v>
      </c>
      <c r="E44" s="152">
        <f>'CB Ind tot comp'!E141</f>
        <v>0</v>
      </c>
      <c r="F44" s="152">
        <f>'CB Ind tot comp'!F141</f>
        <v>0</v>
      </c>
      <c r="G44" s="152">
        <f>'CB Ind tot comp'!G141</f>
        <v>109935.5</v>
      </c>
      <c r="H44" s="152">
        <f>'CB Ind tot comp'!H141</f>
        <v>102596.75</v>
      </c>
      <c r="I44" s="152">
        <f>'CB Ind tot comp'!I141</f>
        <v>89328.25</v>
      </c>
      <c r="J44" s="152">
        <f>'CB Ind tot comp'!J141</f>
        <v>81604.25</v>
      </c>
      <c r="K44" s="152">
        <f>'CB Ind tot comp'!K141</f>
        <v>83195.537670229911</v>
      </c>
      <c r="L44" s="152">
        <f>'CB Ind tot comp'!L141</f>
        <v>82814.826549740668</v>
      </c>
      <c r="M44" s="291"/>
      <c r="N44" s="291"/>
      <c r="O44" s="291"/>
    </row>
    <row r="45" spans="1:15">
      <c r="A45"/>
      <c r="B45" s="298" t="s">
        <v>381</v>
      </c>
      <c r="C45" s="152">
        <f>'CB Ind tot comp'!C142</f>
        <v>95669.554602534976</v>
      </c>
      <c r="D45" s="152">
        <f>'CB Ind tot comp'!D142</f>
        <v>92295.447953461873</v>
      </c>
      <c r="E45" s="152">
        <f>'CB Ind tot comp'!E142</f>
        <v>76797.270817025885</v>
      </c>
      <c r="F45" s="152">
        <f>'CB Ind tot comp'!F142</f>
        <v>71014.112762036559</v>
      </c>
      <c r="G45" s="152">
        <f>'CB Ind tot comp'!G142</f>
        <v>72220.999673355254</v>
      </c>
      <c r="H45" s="152">
        <f>'CB Ind tot comp'!H142</f>
        <v>0</v>
      </c>
      <c r="I45" s="152">
        <f>'CB Ind tot comp'!I142</f>
        <v>0</v>
      </c>
      <c r="J45" s="152">
        <f>'CB Ind tot comp'!J142</f>
        <v>0</v>
      </c>
      <c r="K45" s="152">
        <f>'CB Ind tot comp'!K142</f>
        <v>0</v>
      </c>
      <c r="L45" s="152">
        <f>'CB Ind tot comp'!L142</f>
        <v>0</v>
      </c>
      <c r="M45" s="291"/>
      <c r="N45" s="291"/>
      <c r="O45" s="291"/>
    </row>
    <row r="46" spans="1:15">
      <c r="A46"/>
      <c r="B46" s="298" t="s">
        <v>382</v>
      </c>
      <c r="C46" s="152">
        <f>'CB Ind tot comp'!C143</f>
        <v>0</v>
      </c>
      <c r="D46" s="152">
        <f>'CB Ind tot comp'!D143</f>
        <v>0</v>
      </c>
      <c r="E46" s="152">
        <f>'CB Ind tot comp'!E143</f>
        <v>0</v>
      </c>
      <c r="F46" s="152">
        <f>'CB Ind tot comp'!F143</f>
        <v>0</v>
      </c>
      <c r="G46" s="152">
        <f>'CB Ind tot comp'!G143</f>
        <v>0</v>
      </c>
      <c r="H46" s="152">
        <f>'CB Ind tot comp'!H143</f>
        <v>71255.446683722301</v>
      </c>
      <c r="I46" s="152">
        <f>'CB Ind tot comp'!I143</f>
        <v>74543.717265893691</v>
      </c>
      <c r="J46" s="152">
        <f>'CB Ind tot comp'!J143</f>
        <v>67866.718392160663</v>
      </c>
      <c r="K46" s="152">
        <f>'CB Ind tot comp'!K143</f>
        <v>70045.650081720669</v>
      </c>
      <c r="L46" s="152">
        <f>'CB Ind tot comp'!L143</f>
        <v>70395.058362936164</v>
      </c>
      <c r="M46" s="291"/>
      <c r="N46" s="291"/>
      <c r="O46" s="291"/>
    </row>
    <row r="47" spans="1:15" s="560" customFormat="1">
      <c r="B47" s="262"/>
      <c r="C47" s="221"/>
      <c r="D47" s="221"/>
      <c r="E47" s="221"/>
      <c r="F47" s="221"/>
      <c r="G47" s="221"/>
      <c r="H47" s="221"/>
      <c r="I47" s="221"/>
      <c r="J47" s="221"/>
      <c r="K47" s="221"/>
      <c r="L47" s="221"/>
      <c r="M47" s="598"/>
      <c r="N47" s="598"/>
      <c r="O47" s="598"/>
    </row>
    <row r="48" spans="1:15" s="560" customFormat="1" ht="21">
      <c r="B48" s="158" t="s">
        <v>538</v>
      </c>
      <c r="C48" s="221"/>
      <c r="D48" s="221"/>
      <c r="E48" s="221"/>
      <c r="F48" s="221"/>
      <c r="G48" s="221"/>
      <c r="H48" s="221"/>
      <c r="I48" s="221"/>
      <c r="J48" s="221"/>
      <c r="K48" s="221"/>
      <c r="L48" s="221"/>
      <c r="M48" s="598"/>
      <c r="N48" s="598"/>
      <c r="O48" s="598"/>
    </row>
    <row r="49" spans="2:15" s="560" customFormat="1">
      <c r="B49" s="639" t="str">
        <f>'CB Capex approach'!A67</f>
        <v>Sector</v>
      </c>
      <c r="C49" s="639" t="str">
        <f>'CB Capex approach'!B67</f>
        <v>Capex category</v>
      </c>
      <c r="D49" s="639" t="str">
        <f>'CB Capex approach'!C67</f>
        <v>Historical average cap or accept forecast</v>
      </c>
      <c r="E49" s="639" t="str">
        <f>'CB Capex approach'!D67</f>
        <v>Total forecast amount ($000)</v>
      </c>
      <c r="F49" s="639" t="str">
        <f>'CB Capex approach'!E67</f>
        <v>Total allowance amount ($000)</v>
      </c>
      <c r="G49" s="232"/>
      <c r="H49" s="232"/>
      <c r="I49" s="221"/>
      <c r="J49" s="221"/>
      <c r="K49" s="221"/>
      <c r="L49" s="221"/>
      <c r="M49" s="598"/>
      <c r="N49" s="598"/>
      <c r="O49" s="598"/>
    </row>
    <row r="50" spans="2:15" s="560" customFormat="1">
      <c r="B50" s="300" t="str">
        <f>'CB Capex approach'!A68</f>
        <v>GTB</v>
      </c>
      <c r="C50" s="300" t="str">
        <f>'CB Capex approach'!B68</f>
        <v>Network capex</v>
      </c>
      <c r="D50" s="300" t="str">
        <f>'CB Capex approach'!C68</f>
        <v>Historical average cap</v>
      </c>
      <c r="E50" s="334">
        <f>'CB Capex approach'!D68</f>
        <v>134184.95919091557</v>
      </c>
      <c r="F50" s="334">
        <f>'CB Capex approach'!E68</f>
        <v>119597.26784724892</v>
      </c>
      <c r="G50" s="232"/>
      <c r="H50" s="232"/>
      <c r="I50" s="221"/>
      <c r="J50" s="221"/>
      <c r="K50" s="221"/>
      <c r="L50" s="221"/>
      <c r="M50" s="598"/>
      <c r="N50" s="598"/>
      <c r="O50" s="598"/>
    </row>
    <row r="51" spans="2:15" s="560" customFormat="1">
      <c r="B51" s="295" t="str">
        <f>'CB Capex approach'!A69</f>
        <v>GTB &amp; GDBs</v>
      </c>
      <c r="C51" s="295" t="str">
        <f>'CB Capex approach'!B69</f>
        <v>Non-network capex</v>
      </c>
      <c r="D51" s="295" t="str">
        <f>'CB Capex approach'!C69</f>
        <v>Accept forecast</v>
      </c>
      <c r="E51" s="334">
        <f>'CB Capex approach'!D69</f>
        <v>42790.59845632322</v>
      </c>
      <c r="F51" s="334">
        <f>'CB Capex approach'!E69</f>
        <v>42611.253281037629</v>
      </c>
      <c r="G51" s="232"/>
      <c r="H51" s="232"/>
      <c r="I51" s="221"/>
      <c r="J51" s="221"/>
      <c r="K51" s="221"/>
      <c r="L51" s="221"/>
      <c r="M51" s="598"/>
      <c r="N51" s="598"/>
      <c r="O51" s="598"/>
    </row>
    <row r="52" spans="2:15" s="560" customFormat="1">
      <c r="B52" s="295" t="str">
        <f>'CB Capex approach'!A70</f>
        <v>GDBs</v>
      </c>
      <c r="C52" s="295" t="str">
        <f>'CB Capex approach'!B70</f>
        <v>System growth capex</v>
      </c>
      <c r="D52" s="295" t="str">
        <f>'CB Capex approach'!C70</f>
        <v>Historical average cap</v>
      </c>
      <c r="E52" s="334">
        <f>'CB Capex approach'!D70</f>
        <v>34600.191977496805</v>
      </c>
      <c r="F52" s="334">
        <f>'CB Capex approach'!E70</f>
        <v>22688.604349594199</v>
      </c>
      <c r="G52" s="232"/>
      <c r="H52" s="232"/>
      <c r="I52" s="221"/>
      <c r="J52" s="221"/>
      <c r="K52" s="221"/>
      <c r="L52" s="221"/>
      <c r="M52" s="598"/>
      <c r="N52" s="598"/>
      <c r="O52" s="598"/>
    </row>
    <row r="53" spans="2:15" s="560" customFormat="1">
      <c r="B53" s="295" t="str">
        <f>'CB Capex approach'!A71</f>
        <v>GDBs</v>
      </c>
      <c r="C53" s="295" t="str">
        <f>'CB Capex approach'!B71</f>
        <v>Non-growth network capex</v>
      </c>
      <c r="D53" s="295" t="str">
        <f>'CB Capex approach'!C71</f>
        <v>Historical average cap</v>
      </c>
      <c r="E53" s="334">
        <f>'CB Capex approach'!D71</f>
        <v>73912.788314707417</v>
      </c>
      <c r="F53" s="334">
        <f>'CB Capex approach'!E71</f>
        <v>53588.495565799123</v>
      </c>
      <c r="G53" s="232"/>
      <c r="H53" s="232"/>
      <c r="I53" s="221"/>
      <c r="J53" s="221"/>
      <c r="K53" s="221"/>
      <c r="L53" s="221"/>
      <c r="M53" s="598"/>
      <c r="N53" s="598"/>
      <c r="O53" s="598"/>
    </row>
    <row r="54" spans="2:15" s="560" customFormat="1">
      <c r="B54" s="295" t="str">
        <f>'CB Capex approach'!A72</f>
        <v>GDBs</v>
      </c>
      <c r="C54" s="295" t="str">
        <f>'CB Capex approach'!B72</f>
        <v>Consumer connection capex</v>
      </c>
      <c r="D54" s="295" t="str">
        <f>'CB Capex approach'!C72</f>
        <v>Accept forecast</v>
      </c>
      <c r="E54" s="334">
        <f>'CB Capex approach'!D72</f>
        <v>44843.370148854323</v>
      </c>
      <c r="F54" s="334">
        <f>'CB Capex approach'!E72</f>
        <v>45225.91137981748</v>
      </c>
      <c r="G54" s="232"/>
      <c r="H54" s="232"/>
      <c r="I54" s="221"/>
      <c r="J54" s="221"/>
      <c r="K54" s="221"/>
      <c r="L54" s="221"/>
      <c r="M54" s="598"/>
      <c r="N54" s="598"/>
      <c r="O54" s="598"/>
    </row>
    <row r="55" spans="2:15" s="560" customFormat="1">
      <c r="B55" s="295" t="str">
        <f>'CB Capex approach'!A73</f>
        <v>Total</v>
      </c>
      <c r="C55" s="295"/>
      <c r="D55" s="295"/>
      <c r="E55" s="334">
        <f>'CB Capex approach'!D73</f>
        <v>330331.90808829735</v>
      </c>
      <c r="F55" s="334">
        <f>'CB Capex approach'!E73</f>
        <v>283711.53242349735</v>
      </c>
      <c r="G55" s="232"/>
      <c r="H55" s="232"/>
      <c r="I55" s="221"/>
      <c r="J55" s="221"/>
      <c r="K55" s="221"/>
      <c r="L55" s="221"/>
      <c r="M55" s="598"/>
      <c r="N55" s="598"/>
      <c r="O55" s="598"/>
    </row>
    <row r="56" spans="2:15" s="560" customFormat="1">
      <c r="B56" s="232"/>
      <c r="C56" s="232"/>
      <c r="D56" s="232"/>
      <c r="E56" s="232"/>
      <c r="F56" s="232"/>
      <c r="G56" s="232"/>
      <c r="H56" s="232"/>
      <c r="I56" s="221"/>
      <c r="J56" s="221"/>
      <c r="K56" s="221"/>
      <c r="L56" s="221"/>
      <c r="M56" s="598"/>
      <c r="N56" s="598"/>
      <c r="O56" s="598"/>
    </row>
    <row r="57" spans="2:15" s="560" customFormat="1" ht="21">
      <c r="B57" s="158" t="s">
        <v>539</v>
      </c>
      <c r="C57" s="647" t="s">
        <v>540</v>
      </c>
      <c r="D57" s="647" t="s">
        <v>541</v>
      </c>
      <c r="E57" s="647" t="s">
        <v>542</v>
      </c>
      <c r="F57" s="647" t="s">
        <v>543</v>
      </c>
      <c r="G57" s="221"/>
      <c r="H57" s="221"/>
      <c r="I57" s="221"/>
      <c r="J57" s="221"/>
      <c r="K57" s="221"/>
      <c r="L57" s="221"/>
      <c r="M57" s="598"/>
      <c r="N57" s="598"/>
      <c r="O57" s="598"/>
    </row>
    <row r="58" spans="2:15" s="560" customFormat="1">
      <c r="B58" s="295" t="s">
        <v>19</v>
      </c>
      <c r="C58" s="152">
        <v>8816</v>
      </c>
      <c r="D58" s="152">
        <f>'Assessment - Opex'!F51</f>
        <v>9988</v>
      </c>
      <c r="E58" s="152">
        <f>'Assessment - Opex'!I51</f>
        <v>9152</v>
      </c>
      <c r="F58" s="649">
        <f>E58/C58-1</f>
        <v>3.8112522686025496E-2</v>
      </c>
      <c r="G58" s="221"/>
      <c r="H58" s="221"/>
      <c r="I58" s="221"/>
      <c r="J58" s="221"/>
      <c r="K58" s="221"/>
      <c r="L58" s="221"/>
      <c r="M58" s="599"/>
      <c r="N58" s="599"/>
      <c r="O58" s="599"/>
    </row>
    <row r="59" spans="2:15" s="560" customFormat="1">
      <c r="B59" s="295" t="s">
        <v>51</v>
      </c>
      <c r="C59" s="152">
        <v>48386</v>
      </c>
      <c r="D59" s="152">
        <f>'Assessment - Opex'!F62</f>
        <v>62112</v>
      </c>
      <c r="E59" s="152">
        <f>'Assessment - Opex'!I62</f>
        <v>47233</v>
      </c>
      <c r="F59" s="649">
        <f t="shared" ref="F59:F62" si="3">E59/C59-1</f>
        <v>-2.3829206795354052E-2</v>
      </c>
      <c r="G59" s="221"/>
      <c r="H59" s="221"/>
      <c r="I59" s="221"/>
      <c r="J59" s="221"/>
      <c r="K59" s="221"/>
      <c r="L59" s="221"/>
      <c r="M59" s="599"/>
      <c r="N59" s="599"/>
      <c r="O59" s="599"/>
    </row>
    <row r="60" spans="2:15" s="560" customFormat="1">
      <c r="B60" s="295" t="s">
        <v>100</v>
      </c>
      <c r="C60" s="152">
        <v>1783</v>
      </c>
      <c r="D60" s="152">
        <f>'Assessment - Opex'!F27</f>
        <v>2009</v>
      </c>
      <c r="E60" s="152">
        <f>'Assessment - Opex'!I27</f>
        <v>2009</v>
      </c>
      <c r="F60" s="649">
        <f t="shared" si="3"/>
        <v>0.12675266404935503</v>
      </c>
      <c r="G60" s="221"/>
      <c r="H60" s="221"/>
      <c r="I60" s="221"/>
      <c r="J60" s="221"/>
      <c r="K60" s="221"/>
      <c r="L60" s="221"/>
      <c r="M60" s="599"/>
      <c r="N60" s="599"/>
      <c r="O60" s="599"/>
    </row>
    <row r="61" spans="2:15" s="560" customFormat="1">
      <c r="B61" s="295" t="s">
        <v>102</v>
      </c>
      <c r="C61" s="152">
        <v>18846</v>
      </c>
      <c r="D61" s="152">
        <f>'Assessment - Opex'!F35</f>
        <v>18073</v>
      </c>
      <c r="E61" s="152">
        <f>'Assessment - Opex'!I35</f>
        <v>18073</v>
      </c>
      <c r="F61" s="649">
        <f t="shared" si="3"/>
        <v>-4.1016661360500861E-2</v>
      </c>
      <c r="G61" s="221"/>
      <c r="H61" s="221"/>
      <c r="I61" s="221"/>
      <c r="J61" s="221"/>
      <c r="K61" s="221"/>
      <c r="L61" s="221"/>
      <c r="M61" s="599"/>
      <c r="N61" s="599"/>
      <c r="O61" s="599"/>
    </row>
    <row r="62" spans="2:15" s="560" customFormat="1">
      <c r="B62" s="295" t="s">
        <v>101</v>
      </c>
      <c r="C62" s="152">
        <v>13550</v>
      </c>
      <c r="D62" s="152">
        <f>'Assessment - Opex'!F43</f>
        <v>13323</v>
      </c>
      <c r="E62" s="152">
        <f>'Assessment - Opex'!I43</f>
        <v>13664</v>
      </c>
      <c r="F62" s="649">
        <f t="shared" si="3"/>
        <v>8.4132841328412589E-3</v>
      </c>
      <c r="G62" s="221"/>
      <c r="H62" s="221"/>
      <c r="I62" s="221"/>
      <c r="J62" s="221"/>
      <c r="K62" s="221"/>
      <c r="L62" s="221"/>
      <c r="M62" s="599"/>
      <c r="N62" s="599"/>
      <c r="O62" s="599"/>
    </row>
    <row r="63" spans="2:15" s="560" customFormat="1" ht="21">
      <c r="B63" s="158"/>
      <c r="C63" s="648" t="s">
        <v>544</v>
      </c>
      <c r="D63" s="221"/>
      <c r="E63" s="221"/>
      <c r="F63" s="221"/>
      <c r="G63" s="221"/>
      <c r="H63" s="221"/>
      <c r="I63" s="221"/>
      <c r="J63" s="221"/>
      <c r="K63" s="221"/>
      <c r="L63" s="221"/>
      <c r="M63" s="599"/>
      <c r="N63" s="599"/>
      <c r="O63" s="599"/>
    </row>
    <row r="64" spans="2:15" s="560" customFormat="1" ht="21">
      <c r="B64" s="158"/>
      <c r="C64" s="221"/>
      <c r="D64" s="221"/>
      <c r="E64" s="221"/>
      <c r="F64" s="221"/>
      <c r="G64" s="221"/>
      <c r="H64" s="221"/>
      <c r="I64" s="221"/>
      <c r="J64" s="221"/>
      <c r="K64" s="221"/>
      <c r="L64" s="221"/>
      <c r="M64" s="599"/>
      <c r="N64" s="599"/>
      <c r="O64" s="599"/>
    </row>
    <row r="65" spans="2:15" s="560" customFormat="1" ht="21">
      <c r="B65" s="158" t="s">
        <v>545</v>
      </c>
      <c r="C65" s="221"/>
      <c r="D65" s="221"/>
      <c r="E65" s="221"/>
      <c r="F65" s="221"/>
      <c r="G65" s="221"/>
      <c r="H65" s="221"/>
      <c r="I65" s="221"/>
      <c r="J65" s="221"/>
      <c r="K65" s="221"/>
      <c r="L65" s="221"/>
      <c r="M65" s="599"/>
      <c r="N65" s="599"/>
      <c r="O65" s="599"/>
    </row>
    <row r="66" spans="2:15" s="560" customFormat="1">
      <c r="B66" s="639" t="s">
        <v>546</v>
      </c>
      <c r="C66" s="639" t="s">
        <v>547</v>
      </c>
      <c r="D66" s="639" t="s">
        <v>548</v>
      </c>
      <c r="E66" s="639" t="s">
        <v>549</v>
      </c>
      <c r="F66" s="221"/>
      <c r="G66" s="221"/>
      <c r="H66" s="221"/>
      <c r="I66" s="221"/>
      <c r="J66" s="221"/>
      <c r="K66" s="221"/>
      <c r="L66" s="221"/>
      <c r="M66" s="599"/>
      <c r="N66" s="599"/>
      <c r="O66" s="599"/>
    </row>
    <row r="67" spans="2:15" s="560" customFormat="1">
      <c r="B67" s="295" t="s">
        <v>19</v>
      </c>
      <c r="C67" s="152">
        <f>SUM('Assessment - Capex'!K67:N67)</f>
        <v>17382</v>
      </c>
      <c r="D67" s="152">
        <v>12852</v>
      </c>
      <c r="E67" s="152">
        <f>SUM('Assessment - Capex'!C152:F152)</f>
        <v>12192.592356706607</v>
      </c>
      <c r="F67" s="221"/>
      <c r="G67" s="221"/>
      <c r="H67" s="221"/>
      <c r="I67" s="221"/>
      <c r="J67" s="221"/>
      <c r="K67" s="221"/>
      <c r="L67" s="221"/>
      <c r="M67" s="599"/>
      <c r="N67" s="599"/>
      <c r="O67" s="599"/>
    </row>
    <row r="68" spans="2:15" s="560" customFormat="1">
      <c r="B68" s="295" t="s">
        <v>100</v>
      </c>
      <c r="C68" s="152">
        <f>SUM('Assessment - Capex'!K31:N31)</f>
        <v>600</v>
      </c>
      <c r="D68" s="152">
        <v>528</v>
      </c>
      <c r="E68" s="152">
        <f>SUM('Assessment - Capex'!C131:F131)</f>
        <v>528.23391479687757</v>
      </c>
      <c r="F68" s="221"/>
      <c r="G68" s="221"/>
      <c r="H68" s="221"/>
      <c r="I68" s="221"/>
      <c r="J68" s="221"/>
      <c r="K68" s="221"/>
      <c r="L68" s="221"/>
      <c r="M68" s="599"/>
      <c r="N68" s="599"/>
      <c r="O68" s="599"/>
    </row>
    <row r="69" spans="2:15" s="560" customFormat="1">
      <c r="B69" s="295" t="s">
        <v>102</v>
      </c>
      <c r="C69" s="152">
        <f>SUM('Assessment - Capex'!K43:N43)</f>
        <v>5443</v>
      </c>
      <c r="D69" s="152">
        <v>5347</v>
      </c>
      <c r="E69" s="152">
        <f>SUM('Assessment - Capex'!C138:F138)</f>
        <v>5131.4944337724728</v>
      </c>
      <c r="F69" s="221"/>
      <c r="G69" s="221"/>
      <c r="H69" s="221"/>
      <c r="I69" s="221"/>
      <c r="J69" s="221"/>
      <c r="K69" s="221"/>
      <c r="L69" s="221"/>
      <c r="M69" s="599"/>
      <c r="N69" s="599"/>
      <c r="O69" s="599"/>
    </row>
    <row r="70" spans="2:15" s="560" customFormat="1">
      <c r="B70" s="295" t="s">
        <v>101</v>
      </c>
      <c r="C70" s="152">
        <f>SUM('Assessment - Capex'!K55:N55)</f>
        <v>11113</v>
      </c>
      <c r="D70" s="152">
        <v>3289</v>
      </c>
      <c r="E70" s="152">
        <f>SUM('Assessment - Capex'!C145:F145)</f>
        <v>4840.3469990319136</v>
      </c>
      <c r="F70" s="221"/>
      <c r="G70" s="221"/>
      <c r="H70" s="221"/>
      <c r="I70" s="221"/>
      <c r="J70" s="221"/>
      <c r="K70" s="221"/>
      <c r="L70" s="221"/>
      <c r="M70" s="599"/>
      <c r="N70" s="599"/>
      <c r="O70" s="599"/>
    </row>
    <row r="71" spans="2:15" s="560" customFormat="1">
      <c r="B71" s="650"/>
      <c r="C71" s="221"/>
      <c r="D71" s="648" t="s">
        <v>550</v>
      </c>
      <c r="E71" s="221"/>
      <c r="F71" s="221"/>
      <c r="G71" s="221"/>
      <c r="H71" s="221"/>
      <c r="I71" s="221"/>
      <c r="J71" s="221"/>
      <c r="K71" s="221"/>
      <c r="L71" s="221"/>
      <c r="M71" s="599"/>
      <c r="N71" s="599"/>
      <c r="O71" s="599"/>
    </row>
    <row r="72" spans="2:15" s="560" customFormat="1" ht="21">
      <c r="B72" s="651"/>
      <c r="C72" s="221"/>
      <c r="D72" s="221"/>
      <c r="E72" s="221"/>
      <c r="F72" s="221"/>
      <c r="G72" s="221"/>
      <c r="H72" s="221"/>
      <c r="I72" s="221"/>
      <c r="J72" s="221"/>
      <c r="K72" s="221"/>
      <c r="L72" s="221"/>
      <c r="M72" s="599"/>
      <c r="N72" s="599"/>
      <c r="O72" s="599"/>
    </row>
    <row r="73" spans="2:15" s="560" customFormat="1" ht="21">
      <c r="B73" s="158" t="s">
        <v>416</v>
      </c>
      <c r="C73" s="221"/>
      <c r="D73" s="221"/>
      <c r="E73" s="221"/>
      <c r="F73" s="221"/>
      <c r="G73" s="221"/>
      <c r="H73" s="221"/>
      <c r="I73" s="221"/>
      <c r="J73" s="221"/>
      <c r="K73" s="221"/>
      <c r="L73" s="221"/>
      <c r="M73" s="599"/>
      <c r="N73" s="599"/>
      <c r="O73" s="599"/>
    </row>
    <row r="74" spans="2:15" s="560" customFormat="1">
      <c r="B74" s="639" t="s">
        <v>546</v>
      </c>
      <c r="C74" s="639" t="s">
        <v>547</v>
      </c>
      <c r="D74" s="639" t="s">
        <v>548</v>
      </c>
      <c r="E74" s="639" t="s">
        <v>549</v>
      </c>
      <c r="F74" s="221"/>
      <c r="G74" s="221"/>
      <c r="H74" s="221"/>
      <c r="I74" s="221"/>
      <c r="J74" s="221"/>
      <c r="K74" s="221"/>
      <c r="L74" s="221"/>
      <c r="M74" s="599"/>
      <c r="N74" s="599"/>
      <c r="O74" s="599"/>
    </row>
    <row r="75" spans="2:15" s="560" customFormat="1">
      <c r="B75" s="295" t="s">
        <v>19</v>
      </c>
      <c r="C75" s="152">
        <f>SUM('Assessment - Capex'!K69:N69)</f>
        <v>20636</v>
      </c>
      <c r="D75" s="152">
        <v>16277</v>
      </c>
      <c r="E75" s="152">
        <f>SUM('Assessment - Capex'!C153:F153)</f>
        <v>15195.902256619034</v>
      </c>
      <c r="F75" s="221"/>
      <c r="G75" s="221"/>
      <c r="H75" s="221"/>
      <c r="I75" s="221"/>
      <c r="J75" s="221"/>
      <c r="K75" s="221"/>
      <c r="L75" s="221"/>
      <c r="M75" s="599"/>
      <c r="N75" s="599"/>
      <c r="O75" s="599"/>
    </row>
    <row r="76" spans="2:15" s="560" customFormat="1">
      <c r="B76" s="295" t="s">
        <v>100</v>
      </c>
      <c r="C76" s="152">
        <f>SUM('Assessment - Capex'!K33:N33)</f>
        <v>2500</v>
      </c>
      <c r="D76" s="152">
        <v>1666</v>
      </c>
      <c r="E76" s="152">
        <f>SUM('Assessment - Capex'!C132:F132)</f>
        <v>1741.3205394157271</v>
      </c>
      <c r="F76" s="221"/>
      <c r="G76" s="221"/>
      <c r="H76" s="221"/>
      <c r="I76" s="221"/>
      <c r="J76" s="221"/>
      <c r="K76" s="221"/>
      <c r="L76" s="221"/>
      <c r="M76" s="599"/>
      <c r="N76" s="599"/>
      <c r="O76" s="599"/>
    </row>
    <row r="77" spans="2:15" s="560" customFormat="1">
      <c r="B77" s="295" t="s">
        <v>102</v>
      </c>
      <c r="C77" s="152">
        <f>SUM('Assessment - Capex'!K45:N45)</f>
        <v>31832</v>
      </c>
      <c r="D77" s="152">
        <v>26586</v>
      </c>
      <c r="E77" s="152">
        <f>SUM('Assessment - Capex'!C139:F139)</f>
        <v>26519.809865927484</v>
      </c>
      <c r="F77" s="221"/>
      <c r="G77" s="221"/>
      <c r="H77" s="221"/>
      <c r="I77" s="221"/>
      <c r="J77" s="221"/>
      <c r="K77" s="221"/>
      <c r="L77" s="221"/>
      <c r="M77" s="599"/>
      <c r="N77" s="599"/>
      <c r="O77" s="599"/>
    </row>
    <row r="78" spans="2:15" s="560" customFormat="1">
      <c r="B78" s="295" t="s">
        <v>101</v>
      </c>
      <c r="C78" s="152">
        <f>SUM('Assessment - Capex'!K57:N57)</f>
        <v>19046</v>
      </c>
      <c r="D78" s="152">
        <v>9149</v>
      </c>
      <c r="E78" s="152">
        <f>SUM('Assessment - Capex'!C146:F146)</f>
        <v>9660.6686938306957</v>
      </c>
      <c r="F78" s="221"/>
      <c r="G78" s="221"/>
      <c r="H78" s="221"/>
      <c r="I78" s="221"/>
      <c r="J78" s="221"/>
      <c r="K78" s="221"/>
      <c r="L78" s="221"/>
      <c r="M78" s="599"/>
      <c r="N78" s="599"/>
      <c r="O78" s="599"/>
    </row>
    <row r="79" spans="2:15" s="560" customFormat="1">
      <c r="B79" s="650"/>
      <c r="C79" s="221"/>
      <c r="D79" s="648" t="s">
        <v>550</v>
      </c>
      <c r="E79" s="221"/>
      <c r="F79" s="221"/>
      <c r="G79" s="221"/>
      <c r="H79" s="221"/>
      <c r="I79" s="221"/>
      <c r="J79" s="221"/>
      <c r="K79" s="221"/>
      <c r="L79" s="221"/>
      <c r="M79" s="599"/>
      <c r="N79" s="599"/>
      <c r="O79" s="599"/>
    </row>
    <row r="80" spans="2:15" s="560" customFormat="1" ht="21">
      <c r="B80" s="158"/>
      <c r="C80" s="221"/>
      <c r="D80" s="221"/>
      <c r="E80" s="221"/>
      <c r="F80" s="221"/>
      <c r="G80" s="221"/>
      <c r="H80" s="221"/>
      <c r="I80" s="221"/>
      <c r="J80" s="221"/>
      <c r="K80" s="221"/>
      <c r="L80" s="221"/>
      <c r="M80" s="599"/>
      <c r="N80" s="599"/>
      <c r="O80" s="599"/>
    </row>
    <row r="81" spans="2:15" s="560" customFormat="1" ht="21">
      <c r="B81" s="158"/>
      <c r="C81" s="221"/>
      <c r="D81" s="221"/>
      <c r="E81" s="221"/>
      <c r="F81" s="221"/>
      <c r="G81" s="221"/>
      <c r="H81" s="221"/>
      <c r="I81" s="221"/>
      <c r="J81" s="221"/>
      <c r="K81" s="221"/>
      <c r="L81" s="221"/>
      <c r="M81" s="599"/>
      <c r="N81" s="599"/>
      <c r="O81" s="599"/>
    </row>
    <row r="82" spans="2:15" s="560" customFormat="1" ht="21">
      <c r="B82" s="158"/>
      <c r="C82" s="221"/>
      <c r="D82" s="221"/>
      <c r="E82" s="221"/>
      <c r="F82" s="221"/>
      <c r="G82" s="221"/>
      <c r="H82" s="221"/>
      <c r="I82" s="221"/>
      <c r="J82" s="221"/>
      <c r="K82" s="221"/>
      <c r="L82" s="221"/>
      <c r="M82" s="599"/>
      <c r="N82" s="599"/>
      <c r="O82" s="599"/>
    </row>
    <row r="83" spans="2:15" s="560" customFormat="1" ht="21">
      <c r="B83" s="158"/>
      <c r="C83" s="221"/>
      <c r="D83" s="221"/>
      <c r="E83" s="221"/>
      <c r="F83" s="221"/>
      <c r="G83" s="221"/>
      <c r="H83" s="221"/>
      <c r="I83" s="221"/>
      <c r="J83" s="221"/>
      <c r="K83" s="221"/>
      <c r="L83" s="221"/>
      <c r="M83" s="599"/>
      <c r="N83" s="599"/>
      <c r="O83" s="599"/>
    </row>
    <row r="84" spans="2:15" s="560" customFormat="1" ht="21">
      <c r="B84" s="158"/>
      <c r="C84" s="221"/>
      <c r="D84" s="221"/>
      <c r="E84" s="221"/>
      <c r="F84" s="221"/>
      <c r="G84" s="221"/>
      <c r="H84" s="221"/>
      <c r="I84" s="221"/>
      <c r="J84" s="221"/>
      <c r="K84" s="221"/>
      <c r="L84" s="221"/>
      <c r="M84" s="599"/>
      <c r="N84" s="599"/>
      <c r="O84" s="599"/>
    </row>
    <row r="85" spans="2:15" s="560" customFormat="1" ht="21">
      <c r="B85" s="158"/>
      <c r="C85" s="221"/>
      <c r="D85" s="221"/>
      <c r="E85" s="221"/>
      <c r="F85" s="221"/>
      <c r="G85" s="221"/>
      <c r="H85" s="221"/>
      <c r="I85" s="221"/>
      <c r="J85" s="221"/>
      <c r="K85" s="221"/>
      <c r="L85" s="221"/>
      <c r="M85" s="599"/>
      <c r="N85" s="599"/>
      <c r="O85" s="599"/>
    </row>
    <row r="86" spans="2:15" s="560" customFormat="1" ht="21">
      <c r="B86" s="158"/>
      <c r="C86" s="221"/>
      <c r="D86" s="221"/>
      <c r="E86" s="221"/>
      <c r="F86" s="221"/>
      <c r="G86" s="221"/>
      <c r="H86" s="221"/>
      <c r="I86" s="221"/>
      <c r="J86" s="221"/>
      <c r="K86" s="221"/>
      <c r="L86" s="221"/>
      <c r="M86" s="599"/>
      <c r="N86" s="599"/>
      <c r="O86" s="599"/>
    </row>
    <row r="87" spans="2:15" s="560" customFormat="1" ht="21">
      <c r="B87" s="158"/>
      <c r="C87" s="221"/>
      <c r="D87" s="221"/>
      <c r="E87" s="221"/>
      <c r="F87" s="221"/>
      <c r="G87" s="221"/>
      <c r="H87" s="221"/>
      <c r="I87" s="221"/>
      <c r="J87" s="221"/>
      <c r="K87" s="221"/>
      <c r="L87" s="221"/>
      <c r="M87" s="599"/>
      <c r="N87" s="599"/>
      <c r="O87" s="599"/>
    </row>
    <row r="88" spans="2:15" s="560" customFormat="1" ht="21">
      <c r="B88" s="158"/>
      <c r="C88" s="221"/>
      <c r="D88" s="221"/>
      <c r="E88" s="221"/>
      <c r="F88" s="221"/>
      <c r="G88" s="221"/>
      <c r="H88" s="221"/>
      <c r="I88" s="221"/>
      <c r="J88" s="221"/>
      <c r="K88" s="221"/>
      <c r="L88" s="221"/>
      <c r="M88" s="599"/>
      <c r="N88" s="599"/>
      <c r="O88" s="599"/>
    </row>
    <row r="89" spans="2:15" s="560" customFormat="1" ht="21">
      <c r="B89" s="158"/>
      <c r="C89" s="221"/>
      <c r="D89" s="221"/>
      <c r="E89" s="221"/>
      <c r="F89" s="221"/>
      <c r="G89" s="221"/>
      <c r="H89" s="221"/>
      <c r="I89" s="221"/>
      <c r="J89" s="221"/>
      <c r="K89" s="221"/>
      <c r="L89" s="221"/>
      <c r="M89" s="599"/>
      <c r="N89" s="599"/>
      <c r="O89" s="599"/>
    </row>
    <row r="90" spans="2:15" s="560" customFormat="1" ht="21">
      <c r="B90" s="158"/>
      <c r="C90" s="221"/>
      <c r="D90" s="221"/>
      <c r="E90" s="221"/>
      <c r="F90" s="221"/>
      <c r="G90" s="221"/>
      <c r="H90" s="221"/>
      <c r="I90" s="221"/>
      <c r="J90" s="221"/>
      <c r="K90" s="221"/>
      <c r="L90" s="221"/>
      <c r="M90" s="599"/>
      <c r="N90" s="599"/>
      <c r="O90" s="599"/>
    </row>
    <row r="91" spans="2:15" s="560" customFormat="1" ht="21">
      <c r="B91" s="158"/>
      <c r="C91" s="221"/>
      <c r="D91" s="221"/>
      <c r="E91" s="221"/>
      <c r="F91" s="221"/>
      <c r="G91" s="221"/>
      <c r="H91" s="221"/>
      <c r="I91" s="221"/>
      <c r="J91" s="221"/>
      <c r="K91" s="221"/>
      <c r="L91" s="221"/>
      <c r="M91" s="599"/>
      <c r="N91" s="599"/>
      <c r="O91" s="599"/>
    </row>
    <row r="92" spans="2:15" s="560" customFormat="1" ht="21">
      <c r="B92" s="158"/>
      <c r="C92" s="221"/>
      <c r="D92" s="221"/>
      <c r="E92" s="221"/>
      <c r="F92" s="221"/>
      <c r="G92" s="221"/>
      <c r="H92" s="221"/>
      <c r="I92" s="221"/>
      <c r="J92" s="221"/>
      <c r="K92" s="221"/>
      <c r="L92" s="221"/>
      <c r="M92" s="599"/>
      <c r="N92" s="599"/>
      <c r="O92" s="599"/>
    </row>
    <row r="93" spans="2:15" s="560" customFormat="1" ht="21">
      <c r="B93" s="158"/>
      <c r="C93" s="221"/>
      <c r="D93" s="221"/>
      <c r="E93" s="221"/>
      <c r="F93" s="221"/>
      <c r="G93" s="221"/>
      <c r="H93" s="221"/>
      <c r="I93" s="221"/>
      <c r="J93" s="221"/>
      <c r="K93" s="221"/>
      <c r="L93" s="221"/>
      <c r="M93" s="599"/>
      <c r="N93" s="599"/>
      <c r="O93" s="599"/>
    </row>
    <row r="94" spans="2:15" s="560" customFormat="1" ht="21">
      <c r="B94" s="158"/>
      <c r="C94" s="221"/>
      <c r="D94" s="221"/>
      <c r="E94" s="221"/>
      <c r="F94" s="221"/>
      <c r="G94" s="221"/>
      <c r="H94" s="221"/>
      <c r="I94" s="221"/>
      <c r="J94" s="221"/>
      <c r="K94" s="221"/>
      <c r="L94" s="221"/>
      <c r="M94" s="599"/>
      <c r="N94" s="599"/>
      <c r="O94" s="599"/>
    </row>
    <row r="95" spans="2:15" s="560" customFormat="1" ht="21">
      <c r="B95" s="158"/>
      <c r="C95" s="221"/>
      <c r="D95" s="221"/>
      <c r="E95" s="221"/>
      <c r="F95" s="221"/>
      <c r="G95" s="221"/>
      <c r="H95" s="221"/>
      <c r="I95" s="221"/>
      <c r="J95" s="221"/>
      <c r="K95" s="221"/>
      <c r="L95" s="221"/>
      <c r="M95" s="599"/>
      <c r="N95" s="599"/>
      <c r="O95" s="599"/>
    </row>
    <row r="96" spans="2:15" s="560" customFormat="1" ht="21">
      <c r="B96" s="158"/>
      <c r="C96" s="221"/>
      <c r="D96" s="221"/>
      <c r="E96" s="221"/>
      <c r="F96" s="221"/>
      <c r="G96" s="221"/>
      <c r="H96" s="221"/>
      <c r="I96" s="221"/>
      <c r="J96" s="221"/>
      <c r="K96" s="221"/>
      <c r="L96" s="221"/>
      <c r="M96" s="599"/>
      <c r="N96" s="599"/>
      <c r="O96" s="599"/>
    </row>
    <row r="97" spans="2:15" s="560" customFormat="1" ht="21">
      <c r="B97" s="158"/>
      <c r="C97" s="221"/>
      <c r="D97" s="221"/>
      <c r="E97" s="221"/>
      <c r="F97" s="221"/>
      <c r="G97" s="221"/>
      <c r="H97" s="221"/>
      <c r="I97" s="221"/>
      <c r="J97" s="221"/>
      <c r="K97" s="221"/>
      <c r="L97" s="221"/>
      <c r="M97" s="599"/>
      <c r="N97" s="599"/>
      <c r="O97" s="599"/>
    </row>
    <row r="98" spans="2:15" s="560" customFormat="1" ht="21">
      <c r="B98" s="158"/>
      <c r="C98" s="221"/>
      <c r="D98" s="221"/>
      <c r="E98" s="221"/>
      <c r="F98" s="221"/>
      <c r="G98" s="221"/>
      <c r="H98" s="221"/>
      <c r="I98" s="221"/>
      <c r="J98" s="221"/>
      <c r="K98" s="221"/>
      <c r="L98" s="221"/>
      <c r="M98" s="599"/>
      <c r="N98" s="599"/>
      <c r="O98" s="599"/>
    </row>
    <row r="99" spans="2:15" s="560" customFormat="1" ht="21">
      <c r="B99" s="158"/>
      <c r="C99" s="221"/>
      <c r="D99" s="221"/>
      <c r="E99" s="221"/>
      <c r="F99" s="221"/>
      <c r="G99" s="221"/>
      <c r="H99" s="221"/>
      <c r="I99" s="221"/>
      <c r="J99" s="221"/>
      <c r="K99" s="221"/>
      <c r="L99" s="221"/>
      <c r="M99" s="599"/>
      <c r="N99" s="599"/>
      <c r="O99" s="599"/>
    </row>
    <row r="100" spans="2:15" s="560" customFormat="1" ht="21">
      <c r="B100" s="158"/>
      <c r="C100" s="221"/>
      <c r="D100" s="221"/>
      <c r="E100" s="221"/>
      <c r="F100" s="221"/>
      <c r="G100" s="221"/>
      <c r="H100" s="221"/>
      <c r="I100" s="221"/>
      <c r="J100" s="221"/>
      <c r="K100" s="221"/>
      <c r="L100" s="221"/>
      <c r="M100" s="599"/>
      <c r="N100" s="599"/>
      <c r="O100" s="599"/>
    </row>
    <row r="101" spans="2:15" s="560" customFormat="1" ht="21">
      <c r="B101" s="158"/>
      <c r="C101" s="221"/>
      <c r="D101" s="221"/>
      <c r="E101" s="221"/>
      <c r="F101" s="221"/>
      <c r="G101" s="221"/>
      <c r="H101" s="221"/>
      <c r="I101" s="221"/>
      <c r="J101" s="221"/>
      <c r="K101" s="221"/>
      <c r="L101" s="221"/>
      <c r="M101" s="599"/>
      <c r="N101" s="599"/>
      <c r="O101" s="599"/>
    </row>
    <row r="102" spans="2:15" s="560" customFormat="1" ht="21">
      <c r="B102" s="158"/>
      <c r="C102" s="221"/>
      <c r="D102" s="221"/>
      <c r="E102" s="221"/>
      <c r="F102" s="221"/>
      <c r="G102" s="221"/>
      <c r="H102" s="221"/>
      <c r="I102" s="221"/>
      <c r="J102" s="221"/>
      <c r="K102" s="221"/>
      <c r="L102" s="221"/>
      <c r="M102" s="599"/>
      <c r="N102" s="599"/>
      <c r="O102" s="599"/>
    </row>
    <row r="103" spans="2:15" s="560" customFormat="1" ht="21">
      <c r="B103" s="158"/>
      <c r="C103" s="221"/>
      <c r="D103" s="221"/>
      <c r="E103" s="221"/>
      <c r="F103" s="221"/>
      <c r="G103" s="221"/>
      <c r="H103" s="221"/>
      <c r="I103" s="221"/>
      <c r="J103" s="221"/>
      <c r="K103" s="221"/>
      <c r="L103" s="221"/>
      <c r="M103" s="599"/>
      <c r="N103" s="599"/>
      <c r="O103" s="599"/>
    </row>
    <row r="104" spans="2:15" s="560" customFormat="1" ht="21">
      <c r="B104" s="158"/>
      <c r="C104" s="221"/>
      <c r="D104" s="221"/>
      <c r="E104" s="221"/>
      <c r="F104" s="221"/>
      <c r="G104" s="221"/>
      <c r="H104" s="221"/>
      <c r="I104" s="221"/>
      <c r="J104" s="221"/>
      <c r="K104" s="221"/>
      <c r="L104" s="221"/>
      <c r="M104" s="599"/>
      <c r="N104" s="599"/>
      <c r="O104" s="599"/>
    </row>
    <row r="105" spans="2:15" s="560" customFormat="1" ht="21">
      <c r="B105" s="158"/>
      <c r="C105" s="221"/>
      <c r="D105" s="221"/>
      <c r="E105" s="221"/>
      <c r="F105" s="221"/>
      <c r="G105" s="221"/>
      <c r="H105" s="221"/>
      <c r="I105" s="221"/>
      <c r="J105" s="221"/>
      <c r="K105" s="221"/>
      <c r="L105" s="221"/>
      <c r="M105" s="599"/>
      <c r="N105" s="599"/>
      <c r="O105" s="599"/>
    </row>
    <row r="106" spans="2:15" s="560" customFormat="1" ht="21">
      <c r="B106" s="158"/>
      <c r="C106" s="221"/>
      <c r="D106" s="221"/>
      <c r="E106" s="221"/>
      <c r="F106" s="221"/>
      <c r="G106" s="221"/>
      <c r="H106" s="221"/>
      <c r="I106" s="221"/>
      <c r="J106" s="221"/>
      <c r="K106" s="221"/>
      <c r="L106" s="221"/>
      <c r="M106" s="599"/>
      <c r="N106" s="599"/>
      <c r="O106" s="599"/>
    </row>
    <row r="107" spans="2:15" s="560" customFormat="1" ht="21">
      <c r="B107" s="158"/>
      <c r="C107" s="221"/>
      <c r="D107" s="221"/>
      <c r="E107" s="221"/>
      <c r="F107" s="221"/>
      <c r="G107" s="221"/>
      <c r="H107" s="221"/>
      <c r="I107" s="221"/>
      <c r="J107" s="221"/>
      <c r="K107" s="221"/>
      <c r="L107" s="221"/>
      <c r="M107" s="599"/>
      <c r="N107" s="599"/>
      <c r="O107" s="599"/>
    </row>
    <row r="108" spans="2:15" s="560" customFormat="1" ht="21">
      <c r="B108" s="158"/>
      <c r="C108" s="221"/>
      <c r="D108" s="221"/>
      <c r="E108" s="221"/>
      <c r="F108" s="221"/>
      <c r="G108" s="221"/>
      <c r="H108" s="221"/>
      <c r="I108" s="221"/>
      <c r="J108" s="221"/>
      <c r="K108" s="221"/>
      <c r="L108" s="221"/>
      <c r="M108" s="599"/>
      <c r="N108" s="599"/>
      <c r="O108" s="599"/>
    </row>
    <row r="109" spans="2:15" s="560" customFormat="1" ht="21">
      <c r="B109" s="158"/>
      <c r="C109" s="221"/>
      <c r="D109" s="221"/>
      <c r="E109" s="221"/>
      <c r="F109" s="221"/>
      <c r="G109" s="221"/>
      <c r="H109" s="221"/>
      <c r="I109" s="221"/>
      <c r="J109" s="221"/>
      <c r="K109" s="221"/>
      <c r="L109" s="221"/>
      <c r="M109" s="599"/>
      <c r="N109" s="599"/>
      <c r="O109" s="599"/>
    </row>
    <row r="110" spans="2:15" s="560" customFormat="1" ht="21">
      <c r="B110" s="158"/>
      <c r="C110" s="221"/>
      <c r="D110" s="221"/>
      <c r="E110" s="221"/>
      <c r="F110" s="221"/>
      <c r="G110" s="221"/>
      <c r="H110" s="221"/>
      <c r="I110" s="221"/>
      <c r="J110" s="221"/>
      <c r="K110" s="221"/>
      <c r="L110" s="221"/>
      <c r="M110" s="599"/>
      <c r="N110" s="599"/>
      <c r="O110" s="599"/>
    </row>
    <row r="111" spans="2:15" s="560" customFormat="1" ht="21">
      <c r="B111" s="158"/>
      <c r="C111" s="221"/>
      <c r="D111" s="221"/>
      <c r="E111" s="221"/>
      <c r="F111" s="221"/>
      <c r="G111" s="221"/>
      <c r="H111" s="221"/>
      <c r="I111" s="221"/>
      <c r="J111" s="221"/>
      <c r="K111" s="221"/>
      <c r="L111" s="221"/>
      <c r="M111" s="599"/>
      <c r="N111" s="599"/>
      <c r="O111" s="599"/>
    </row>
    <row r="112" spans="2:15" s="560" customFormat="1" ht="21">
      <c r="B112" s="158"/>
      <c r="C112" s="221"/>
      <c r="D112" s="221"/>
      <c r="E112" s="221"/>
      <c r="F112" s="221"/>
      <c r="G112" s="221"/>
      <c r="H112" s="221"/>
      <c r="I112" s="221"/>
      <c r="J112" s="221"/>
      <c r="K112" s="221"/>
      <c r="L112" s="221"/>
      <c r="M112" s="599"/>
      <c r="N112" s="599"/>
      <c r="O112" s="599"/>
    </row>
    <row r="113" spans="2:15" s="560" customFormat="1" ht="21">
      <c r="B113" s="158"/>
      <c r="C113" s="221"/>
      <c r="D113" s="221"/>
      <c r="E113" s="221"/>
      <c r="F113" s="221"/>
      <c r="G113" s="221"/>
      <c r="H113" s="221"/>
      <c r="I113" s="221"/>
      <c r="J113" s="221"/>
      <c r="K113" s="221"/>
      <c r="L113" s="221"/>
      <c r="M113" s="599"/>
      <c r="N113" s="599"/>
      <c r="O113" s="599"/>
    </row>
    <row r="114" spans="2:15" s="560" customFormat="1" ht="21">
      <c r="B114" s="158"/>
      <c r="C114" s="221"/>
      <c r="D114" s="221"/>
      <c r="E114" s="221"/>
      <c r="F114" s="221"/>
      <c r="G114" s="221"/>
      <c r="H114" s="221"/>
      <c r="I114" s="221"/>
      <c r="J114" s="221"/>
      <c r="K114" s="221"/>
      <c r="L114" s="221"/>
      <c r="M114" s="599"/>
      <c r="N114" s="599"/>
      <c r="O114" s="599"/>
    </row>
    <row r="115" spans="2:15" s="560" customFormat="1" ht="21">
      <c r="B115" s="158"/>
      <c r="C115" s="221"/>
      <c r="D115" s="221"/>
      <c r="E115" s="221"/>
      <c r="F115" s="221"/>
      <c r="G115" s="221"/>
      <c r="H115" s="221"/>
      <c r="I115" s="221"/>
      <c r="J115" s="221"/>
      <c r="K115" s="221"/>
      <c r="L115" s="221"/>
      <c r="M115" s="599"/>
      <c r="N115" s="599"/>
      <c r="O115" s="599"/>
    </row>
    <row r="116" spans="2:15" s="560" customFormat="1" ht="21">
      <c r="B116" s="158"/>
      <c r="C116" s="221"/>
      <c r="D116" s="221"/>
      <c r="E116" s="221"/>
      <c r="F116" s="221"/>
      <c r="G116" s="221"/>
      <c r="H116" s="221"/>
      <c r="I116" s="221"/>
      <c r="J116" s="221"/>
      <c r="K116" s="221"/>
      <c r="L116" s="221"/>
      <c r="M116" s="599"/>
      <c r="N116" s="599"/>
      <c r="O116" s="599"/>
    </row>
    <row r="117" spans="2:15" s="560" customFormat="1" ht="21">
      <c r="B117" s="158"/>
      <c r="C117" s="221"/>
      <c r="D117" s="221"/>
      <c r="E117" s="221"/>
      <c r="F117" s="221"/>
      <c r="G117" s="221"/>
      <c r="H117" s="221"/>
      <c r="I117" s="221"/>
      <c r="J117" s="221"/>
      <c r="K117" s="221"/>
      <c r="L117" s="221"/>
      <c r="M117" s="599"/>
      <c r="N117" s="599"/>
      <c r="O117" s="599"/>
    </row>
    <row r="118" spans="2:15" s="560" customFormat="1" ht="21">
      <c r="B118" s="158"/>
      <c r="C118" s="221"/>
      <c r="D118" s="221"/>
      <c r="E118" s="221"/>
      <c r="F118" s="221"/>
      <c r="G118" s="221"/>
      <c r="H118" s="221"/>
      <c r="I118" s="221"/>
      <c r="J118" s="221"/>
      <c r="K118" s="221"/>
      <c r="L118" s="221"/>
      <c r="M118" s="599"/>
      <c r="N118" s="599"/>
      <c r="O118" s="599"/>
    </row>
    <row r="119" spans="2:15" s="560" customFormat="1" ht="21">
      <c r="B119" s="158"/>
      <c r="C119" s="221"/>
      <c r="D119" s="221"/>
      <c r="E119" s="221"/>
      <c r="F119" s="221"/>
      <c r="G119" s="221"/>
      <c r="H119" s="221"/>
      <c r="I119" s="221"/>
      <c r="J119" s="221"/>
      <c r="K119" s="221"/>
      <c r="L119" s="221"/>
      <c r="M119" s="599"/>
      <c r="N119" s="599"/>
      <c r="O119" s="599"/>
    </row>
    <row r="120" spans="2:15" s="560" customFormat="1" ht="21">
      <c r="B120" s="158"/>
      <c r="C120" s="221"/>
      <c r="D120" s="221"/>
      <c r="E120" s="221"/>
      <c r="F120" s="221"/>
      <c r="G120" s="221"/>
      <c r="H120" s="221"/>
      <c r="I120" s="221"/>
      <c r="J120" s="221"/>
      <c r="K120" s="221"/>
      <c r="L120" s="221"/>
      <c r="M120" s="599"/>
      <c r="N120" s="599"/>
      <c r="O120" s="599"/>
    </row>
    <row r="121" spans="2:15" s="560" customFormat="1" ht="21">
      <c r="B121" s="158"/>
      <c r="C121" s="221"/>
      <c r="D121" s="221"/>
      <c r="E121" s="221"/>
      <c r="F121" s="221"/>
      <c r="G121" s="221"/>
      <c r="H121" s="221"/>
      <c r="I121" s="221"/>
      <c r="J121" s="221"/>
      <c r="K121" s="221"/>
      <c r="L121" s="221"/>
      <c r="M121" s="599"/>
      <c r="N121" s="599"/>
      <c r="O121" s="599"/>
    </row>
    <row r="122" spans="2:15" s="560" customFormat="1" ht="21">
      <c r="B122" s="158"/>
      <c r="C122" s="221"/>
      <c r="D122" s="221"/>
      <c r="E122" s="221"/>
      <c r="F122" s="221"/>
      <c r="G122" s="221"/>
      <c r="H122" s="221"/>
      <c r="I122" s="221"/>
      <c r="J122" s="221"/>
      <c r="K122" s="221"/>
      <c r="L122" s="221"/>
      <c r="M122" s="599"/>
      <c r="N122" s="599"/>
      <c r="O122" s="599"/>
    </row>
    <row r="123" spans="2:15" s="560" customFormat="1" ht="21">
      <c r="B123" s="158"/>
      <c r="C123" s="221"/>
      <c r="D123" s="221"/>
      <c r="E123" s="221"/>
      <c r="F123" s="221"/>
      <c r="G123" s="221"/>
      <c r="H123" s="221"/>
      <c r="I123" s="221"/>
      <c r="J123" s="221"/>
      <c r="K123" s="221"/>
      <c r="L123" s="221"/>
      <c r="M123" s="599"/>
      <c r="N123" s="599"/>
      <c r="O123" s="599"/>
    </row>
    <row r="124" spans="2:15" s="560" customFormat="1" ht="21">
      <c r="B124" s="158"/>
      <c r="C124" s="221"/>
      <c r="D124" s="221"/>
      <c r="E124" s="221"/>
      <c r="F124" s="221"/>
      <c r="G124" s="221"/>
      <c r="H124" s="221"/>
      <c r="I124" s="221"/>
      <c r="J124" s="221"/>
      <c r="K124" s="221"/>
      <c r="L124" s="221"/>
      <c r="M124" s="599"/>
      <c r="N124" s="599"/>
      <c r="O124" s="599"/>
    </row>
    <row r="125" spans="2:15" s="560" customFormat="1" ht="21">
      <c r="B125" s="158"/>
      <c r="C125" s="221"/>
      <c r="D125" s="221"/>
      <c r="E125" s="221"/>
      <c r="F125" s="221"/>
      <c r="G125" s="221"/>
      <c r="H125" s="221"/>
      <c r="I125" s="221"/>
      <c r="J125" s="221"/>
      <c r="K125" s="221"/>
      <c r="L125" s="221"/>
      <c r="M125" s="599"/>
      <c r="N125" s="599"/>
      <c r="O125" s="599"/>
    </row>
    <row r="126" spans="2:15" s="560" customFormat="1" ht="21">
      <c r="B126" s="158"/>
      <c r="C126" s="221"/>
      <c r="D126" s="221"/>
      <c r="E126" s="221"/>
      <c r="F126" s="221"/>
      <c r="G126" s="221"/>
      <c r="H126" s="221"/>
      <c r="I126" s="221"/>
      <c r="J126" s="221"/>
      <c r="K126" s="221"/>
      <c r="L126" s="221"/>
      <c r="M126" s="599"/>
      <c r="N126" s="599"/>
      <c r="O126" s="599"/>
    </row>
    <row r="127" spans="2:15" s="560" customFormat="1" ht="21">
      <c r="B127" s="158"/>
      <c r="C127" s="221"/>
      <c r="D127" s="221"/>
      <c r="E127" s="221"/>
      <c r="F127" s="221"/>
      <c r="G127" s="221"/>
      <c r="H127" s="221"/>
      <c r="I127" s="221"/>
      <c r="J127" s="221"/>
      <c r="K127" s="221"/>
      <c r="L127" s="221"/>
      <c r="M127" s="599"/>
      <c r="N127" s="599"/>
      <c r="O127" s="599"/>
    </row>
    <row r="128" spans="2:15" s="560" customFormat="1" ht="21">
      <c r="B128" s="158"/>
      <c r="C128" s="221"/>
      <c r="D128" s="221"/>
      <c r="E128" s="221"/>
      <c r="F128" s="221"/>
      <c r="G128" s="221"/>
      <c r="H128" s="221"/>
      <c r="I128" s="221"/>
      <c r="J128" s="221"/>
      <c r="K128" s="221"/>
      <c r="L128" s="221"/>
      <c r="M128" s="599"/>
      <c r="N128" s="599"/>
      <c r="O128" s="599"/>
    </row>
    <row r="129" spans="2:15" s="560" customFormat="1" ht="21">
      <c r="B129" s="158"/>
      <c r="C129" s="221"/>
      <c r="D129" s="221"/>
      <c r="E129" s="221"/>
      <c r="F129" s="221"/>
      <c r="G129" s="221"/>
      <c r="H129" s="221"/>
      <c r="I129" s="221"/>
      <c r="J129" s="221"/>
      <c r="K129" s="221"/>
      <c r="L129" s="221"/>
      <c r="M129" s="599"/>
      <c r="N129" s="599"/>
      <c r="O129" s="599"/>
    </row>
    <row r="130" spans="2:15" s="560" customFormat="1" ht="21">
      <c r="B130" s="158"/>
      <c r="C130" s="221"/>
      <c r="D130" s="221"/>
      <c r="E130" s="221"/>
      <c r="F130" s="221"/>
      <c r="G130" s="221"/>
      <c r="H130" s="221"/>
      <c r="I130" s="221"/>
      <c r="J130" s="221"/>
      <c r="K130" s="221"/>
      <c r="L130" s="221"/>
      <c r="M130" s="599"/>
      <c r="N130" s="599"/>
      <c r="O130" s="599"/>
    </row>
    <row r="131" spans="2:15" s="560" customFormat="1" ht="21">
      <c r="B131" s="158"/>
      <c r="C131" s="221"/>
      <c r="D131" s="221"/>
      <c r="E131" s="221"/>
      <c r="F131" s="221"/>
      <c r="G131" s="221"/>
      <c r="H131" s="221"/>
      <c r="I131" s="221"/>
      <c r="J131" s="221"/>
      <c r="K131" s="221"/>
      <c r="L131" s="221"/>
      <c r="M131" s="599"/>
      <c r="N131" s="599"/>
      <c r="O131" s="599"/>
    </row>
    <row r="132" spans="2:15" s="560" customFormat="1" ht="21">
      <c r="B132" s="158"/>
      <c r="C132" s="221"/>
      <c r="D132" s="221"/>
      <c r="E132" s="221"/>
      <c r="F132" s="221"/>
      <c r="G132" s="221"/>
      <c r="H132" s="221"/>
      <c r="I132" s="221"/>
      <c r="J132" s="221"/>
      <c r="K132" s="221"/>
      <c r="L132" s="221"/>
      <c r="M132" s="599"/>
      <c r="N132" s="599"/>
      <c r="O132" s="599"/>
    </row>
    <row r="133" spans="2:15" s="560" customFormat="1" ht="21">
      <c r="B133" s="158"/>
      <c r="C133" s="221"/>
      <c r="D133" s="221"/>
      <c r="E133" s="221"/>
      <c r="F133" s="221"/>
      <c r="G133" s="221"/>
      <c r="H133" s="221"/>
      <c r="I133" s="221"/>
      <c r="J133" s="221"/>
      <c r="K133" s="221"/>
      <c r="L133" s="221"/>
      <c r="M133" s="599"/>
      <c r="N133" s="599"/>
      <c r="O133" s="599"/>
    </row>
    <row r="134" spans="2:15" s="560" customFormat="1" ht="21">
      <c r="B134" s="158"/>
      <c r="C134" s="221"/>
      <c r="D134" s="221"/>
      <c r="E134" s="221"/>
      <c r="F134" s="221"/>
      <c r="G134" s="221"/>
      <c r="H134" s="221"/>
      <c r="I134" s="221"/>
      <c r="J134" s="221"/>
      <c r="K134" s="221"/>
      <c r="L134" s="221"/>
      <c r="M134" s="599"/>
      <c r="N134" s="599"/>
      <c r="O134" s="599"/>
    </row>
    <row r="135" spans="2:15" s="560" customFormat="1" ht="21">
      <c r="B135" s="158"/>
      <c r="C135" s="221"/>
      <c r="D135" s="221"/>
      <c r="E135" s="221"/>
      <c r="F135" s="221"/>
      <c r="G135" s="221"/>
      <c r="H135" s="221"/>
      <c r="I135" s="221"/>
      <c r="J135" s="221"/>
      <c r="K135" s="221"/>
      <c r="L135" s="221"/>
      <c r="M135" s="599"/>
      <c r="N135" s="599"/>
      <c r="O135" s="599"/>
    </row>
    <row r="136" spans="2:15" s="560" customFormat="1" ht="21">
      <c r="B136" s="158"/>
      <c r="C136" s="221"/>
      <c r="D136" s="221"/>
      <c r="E136" s="221"/>
      <c r="F136" s="221"/>
      <c r="G136" s="221"/>
      <c r="H136" s="221"/>
      <c r="I136" s="221"/>
      <c r="J136" s="221"/>
      <c r="K136" s="221"/>
      <c r="L136" s="221"/>
      <c r="M136" s="599"/>
      <c r="N136" s="599"/>
      <c r="O136" s="599"/>
    </row>
    <row r="137" spans="2:15" s="560" customFormat="1" ht="21">
      <c r="B137" s="158"/>
      <c r="C137" s="221"/>
      <c r="D137" s="221"/>
      <c r="E137" s="221"/>
      <c r="F137" s="221"/>
      <c r="G137" s="221"/>
      <c r="H137" s="221"/>
      <c r="I137" s="221"/>
      <c r="J137" s="221"/>
      <c r="K137" s="221"/>
      <c r="L137" s="221"/>
      <c r="M137" s="599"/>
      <c r="N137" s="599"/>
      <c r="O137" s="599"/>
    </row>
    <row r="138" spans="2:15" s="560" customFormat="1" ht="21">
      <c r="B138" s="158"/>
      <c r="C138" s="221"/>
      <c r="D138" s="221"/>
      <c r="E138" s="221"/>
      <c r="F138" s="221"/>
      <c r="G138" s="221"/>
      <c r="H138" s="221"/>
      <c r="I138" s="221"/>
      <c r="J138" s="221"/>
      <c r="K138" s="221"/>
      <c r="L138" s="221"/>
      <c r="M138" s="599"/>
      <c r="N138" s="599"/>
      <c r="O138" s="599"/>
    </row>
    <row r="139" spans="2:15" s="560" customFormat="1" ht="21">
      <c r="B139" s="158"/>
      <c r="C139" s="221"/>
      <c r="D139" s="221"/>
      <c r="E139" s="221"/>
      <c r="F139" s="221"/>
      <c r="G139" s="221"/>
      <c r="H139" s="221"/>
      <c r="I139" s="221"/>
      <c r="J139" s="221"/>
      <c r="K139" s="221"/>
      <c r="L139" s="221"/>
      <c r="M139" s="599"/>
      <c r="N139" s="599"/>
      <c r="O139" s="599"/>
    </row>
    <row r="140" spans="2:15" s="560" customFormat="1" ht="21">
      <c r="B140" s="158"/>
      <c r="C140" s="221"/>
      <c r="D140" s="221"/>
      <c r="E140" s="221"/>
      <c r="F140" s="221"/>
      <c r="G140" s="221"/>
      <c r="H140" s="221"/>
      <c r="I140" s="221"/>
      <c r="J140" s="221"/>
      <c r="K140" s="221"/>
      <c r="L140" s="221"/>
      <c r="M140" s="599"/>
      <c r="N140" s="599"/>
      <c r="O140" s="599"/>
    </row>
    <row r="141" spans="2:15" s="560" customFormat="1" ht="21">
      <c r="B141" s="158"/>
      <c r="C141" s="221"/>
      <c r="D141" s="221"/>
      <c r="E141" s="221"/>
      <c r="F141" s="221"/>
      <c r="G141" s="221"/>
      <c r="H141" s="221"/>
      <c r="I141" s="221"/>
      <c r="J141" s="221"/>
      <c r="K141" s="221"/>
      <c r="L141" s="221"/>
      <c r="M141" s="599"/>
      <c r="N141" s="599"/>
      <c r="O141" s="599"/>
    </row>
    <row r="142" spans="2:15" s="560" customFormat="1" ht="21">
      <c r="B142" s="158"/>
      <c r="C142" s="221"/>
      <c r="D142" s="221"/>
      <c r="E142" s="221"/>
      <c r="F142" s="221"/>
      <c r="G142" s="221"/>
      <c r="H142" s="221"/>
      <c r="I142" s="221"/>
      <c r="J142" s="221"/>
      <c r="K142" s="221"/>
      <c r="L142" s="221"/>
      <c r="M142" s="599"/>
      <c r="N142" s="599"/>
      <c r="O142" s="599"/>
    </row>
    <row r="143" spans="2:15" s="560" customFormat="1" ht="21">
      <c r="B143" s="158"/>
      <c r="C143" s="221"/>
      <c r="D143" s="221"/>
      <c r="E143" s="221"/>
      <c r="F143" s="221"/>
      <c r="G143" s="221"/>
      <c r="H143" s="221"/>
      <c r="I143" s="221"/>
      <c r="J143" s="221"/>
      <c r="K143" s="221"/>
      <c r="L143" s="221"/>
      <c r="M143" s="599"/>
      <c r="N143" s="599"/>
      <c r="O143" s="599"/>
    </row>
    <row r="144" spans="2:15" s="560" customFormat="1" ht="21">
      <c r="B144" s="158"/>
      <c r="C144" s="221"/>
      <c r="D144" s="221"/>
      <c r="E144" s="221"/>
      <c r="F144" s="221"/>
      <c r="G144" s="221"/>
      <c r="H144" s="221"/>
      <c r="I144" s="221"/>
      <c r="J144" s="221"/>
      <c r="K144" s="221"/>
      <c r="L144" s="221"/>
      <c r="M144" s="599"/>
      <c r="N144" s="599"/>
      <c r="O144" s="599"/>
    </row>
    <row r="145" spans="2:15" s="560" customFormat="1" ht="21">
      <c r="B145" s="158"/>
      <c r="C145" s="221"/>
      <c r="D145" s="221"/>
      <c r="E145" s="221"/>
      <c r="F145" s="221"/>
      <c r="G145" s="221"/>
      <c r="H145" s="221"/>
      <c r="I145" s="221"/>
      <c r="J145" s="221"/>
      <c r="K145" s="221"/>
      <c r="L145" s="221"/>
      <c r="M145" s="599"/>
      <c r="N145" s="599"/>
      <c r="O145" s="599"/>
    </row>
    <row r="146" spans="2:15" s="560" customFormat="1" ht="21">
      <c r="B146" s="158"/>
      <c r="C146" s="221"/>
      <c r="D146" s="221"/>
      <c r="E146" s="221"/>
      <c r="F146" s="221"/>
      <c r="G146" s="221"/>
      <c r="H146" s="221"/>
      <c r="I146" s="221"/>
      <c r="J146" s="221"/>
      <c r="K146" s="221"/>
      <c r="L146" s="221"/>
      <c r="M146" s="599"/>
      <c r="N146" s="599"/>
      <c r="O146" s="599"/>
    </row>
    <row r="147" spans="2:15" s="560" customFormat="1" ht="21">
      <c r="B147" s="158"/>
      <c r="C147" s="221"/>
      <c r="D147" s="221"/>
      <c r="E147" s="221"/>
      <c r="F147" s="221"/>
      <c r="G147" s="221"/>
      <c r="H147" s="221"/>
      <c r="I147" s="221"/>
      <c r="J147" s="221"/>
      <c r="K147" s="221"/>
      <c r="L147" s="221"/>
      <c r="M147" s="599"/>
      <c r="N147" s="599"/>
      <c r="O147" s="599"/>
    </row>
    <row r="148" spans="2:15" s="560" customFormat="1" ht="21">
      <c r="B148" s="158"/>
      <c r="C148" s="221"/>
      <c r="D148" s="221"/>
      <c r="E148" s="221"/>
      <c r="F148" s="221"/>
      <c r="G148" s="221"/>
      <c r="H148" s="221"/>
      <c r="I148" s="221"/>
      <c r="J148" s="221"/>
      <c r="K148" s="221"/>
      <c r="L148" s="221"/>
      <c r="M148" s="599"/>
      <c r="N148" s="599"/>
      <c r="O148" s="599"/>
    </row>
    <row r="149" spans="2:15" s="560" customFormat="1" ht="21">
      <c r="B149" s="158"/>
      <c r="C149" s="221"/>
      <c r="D149" s="221"/>
      <c r="E149" s="221"/>
      <c r="F149" s="221"/>
      <c r="G149" s="221"/>
      <c r="H149" s="221"/>
      <c r="I149" s="221"/>
      <c r="J149" s="221"/>
      <c r="K149" s="221"/>
      <c r="L149" s="221"/>
      <c r="M149" s="599"/>
      <c r="N149" s="599"/>
      <c r="O149" s="599"/>
    </row>
    <row r="150" spans="2:15" s="560" customFormat="1" ht="21">
      <c r="B150" s="158"/>
      <c r="C150" s="221"/>
      <c r="D150" s="221"/>
      <c r="E150" s="221"/>
      <c r="F150" s="221"/>
      <c r="G150" s="221"/>
      <c r="H150" s="221"/>
      <c r="I150" s="221"/>
      <c r="J150" s="221"/>
      <c r="K150" s="221"/>
      <c r="L150" s="221"/>
      <c r="M150" s="599"/>
      <c r="N150" s="599"/>
      <c r="O150" s="599"/>
    </row>
    <row r="151" spans="2:15" s="560" customFormat="1" ht="21">
      <c r="B151" s="158"/>
      <c r="C151" s="221"/>
      <c r="D151" s="221"/>
      <c r="E151" s="221"/>
      <c r="F151" s="221"/>
      <c r="G151" s="221"/>
      <c r="H151" s="221"/>
      <c r="I151" s="221"/>
      <c r="J151" s="221"/>
      <c r="K151" s="221"/>
      <c r="L151" s="221"/>
      <c r="M151" s="599"/>
      <c r="N151" s="599"/>
      <c r="O151" s="599"/>
    </row>
    <row r="152" spans="2:15" s="560" customFormat="1" ht="21">
      <c r="B152" s="158"/>
      <c r="C152" s="221"/>
      <c r="D152" s="221"/>
      <c r="E152" s="221"/>
      <c r="F152" s="221"/>
      <c r="G152" s="221"/>
      <c r="H152" s="221"/>
      <c r="I152" s="221"/>
      <c r="J152" s="221"/>
      <c r="K152" s="221"/>
      <c r="L152" s="221"/>
      <c r="M152" s="599"/>
      <c r="N152" s="599"/>
      <c r="O152" s="599"/>
    </row>
    <row r="153" spans="2:15" s="560" customFormat="1" ht="21">
      <c r="B153" s="158"/>
      <c r="C153" s="221"/>
      <c r="D153" s="221"/>
      <c r="E153" s="221"/>
      <c r="F153" s="221"/>
      <c r="G153" s="221"/>
      <c r="H153" s="221"/>
      <c r="I153" s="221"/>
      <c r="J153" s="221"/>
      <c r="K153" s="221"/>
      <c r="L153" s="221"/>
      <c r="M153" s="599"/>
      <c r="N153" s="599"/>
      <c r="O153" s="599"/>
    </row>
    <row r="154" spans="2:15" s="560" customFormat="1" ht="21">
      <c r="B154" s="158"/>
      <c r="C154" s="221"/>
      <c r="D154" s="221"/>
      <c r="E154" s="221"/>
      <c r="F154" s="221"/>
      <c r="G154" s="221"/>
      <c r="H154" s="221"/>
      <c r="I154" s="221"/>
      <c r="J154" s="221"/>
      <c r="K154" s="221"/>
      <c r="L154" s="221"/>
      <c r="M154" s="599"/>
      <c r="N154" s="599"/>
      <c r="O154" s="599"/>
    </row>
    <row r="155" spans="2:15" s="560" customFormat="1" ht="21">
      <c r="B155" s="158"/>
      <c r="C155" s="221"/>
      <c r="D155" s="221"/>
      <c r="E155" s="221"/>
      <c r="F155" s="221"/>
      <c r="G155" s="221"/>
      <c r="H155" s="221"/>
      <c r="I155" s="221"/>
      <c r="J155" s="221"/>
      <c r="K155" s="221"/>
      <c r="L155" s="221"/>
      <c r="M155" s="599"/>
      <c r="N155" s="599"/>
      <c r="O155" s="599"/>
    </row>
    <row r="156" spans="2:15" s="560" customFormat="1" ht="21">
      <c r="B156" s="158"/>
      <c r="C156" s="221"/>
      <c r="D156" s="221"/>
      <c r="E156" s="221"/>
      <c r="F156" s="221"/>
      <c r="G156" s="221"/>
      <c r="H156" s="221"/>
      <c r="I156" s="221"/>
      <c r="J156" s="221"/>
      <c r="K156" s="221"/>
      <c r="L156" s="221"/>
      <c r="M156" s="599"/>
      <c r="N156" s="599"/>
      <c r="O156" s="599"/>
    </row>
    <row r="157" spans="2:15" s="560" customFormat="1" ht="21">
      <c r="B157" s="158"/>
      <c r="C157" s="221"/>
      <c r="D157" s="221"/>
      <c r="E157" s="221"/>
      <c r="F157" s="221"/>
      <c r="G157" s="221"/>
      <c r="H157" s="221"/>
      <c r="I157" s="221"/>
      <c r="J157" s="221"/>
      <c r="K157" s="221"/>
      <c r="L157" s="221"/>
      <c r="M157" s="599"/>
      <c r="N157" s="599"/>
      <c r="O157" s="599"/>
    </row>
    <row r="158" spans="2:15" s="560" customFormat="1" ht="21">
      <c r="B158" s="158"/>
      <c r="C158" s="221"/>
      <c r="D158" s="221"/>
      <c r="E158" s="221"/>
      <c r="F158" s="221"/>
      <c r="G158" s="221"/>
      <c r="H158" s="221"/>
      <c r="I158" s="221"/>
      <c r="J158" s="221"/>
      <c r="K158" s="221"/>
      <c r="L158" s="221"/>
      <c r="M158" s="599"/>
      <c r="N158" s="599"/>
      <c r="O158" s="599"/>
    </row>
    <row r="159" spans="2:15" s="560" customFormat="1" ht="21">
      <c r="B159" s="158"/>
      <c r="C159" s="221"/>
      <c r="D159" s="221"/>
      <c r="E159" s="221"/>
      <c r="F159" s="221"/>
      <c r="G159" s="221"/>
      <c r="H159" s="221"/>
      <c r="I159" s="221"/>
      <c r="J159" s="221"/>
      <c r="K159" s="221"/>
      <c r="L159" s="221"/>
      <c r="M159" s="599"/>
      <c r="N159" s="599"/>
      <c r="O159" s="599"/>
    </row>
    <row r="160" spans="2:15" s="560" customFormat="1" ht="21">
      <c r="B160" s="158"/>
      <c r="C160" s="221"/>
      <c r="D160" s="221"/>
      <c r="E160" s="221"/>
      <c r="F160" s="221"/>
      <c r="G160" s="221"/>
      <c r="H160" s="221"/>
      <c r="I160" s="221"/>
      <c r="J160" s="221"/>
      <c r="K160" s="221"/>
      <c r="L160" s="221"/>
      <c r="M160" s="599"/>
      <c r="N160" s="599"/>
      <c r="O160" s="599"/>
    </row>
    <row r="161" spans="2:15" s="560" customFormat="1" ht="21">
      <c r="B161" s="158"/>
      <c r="C161" s="221"/>
      <c r="D161" s="221"/>
      <c r="E161" s="221"/>
      <c r="F161" s="221"/>
      <c r="G161" s="221"/>
      <c r="H161" s="221"/>
      <c r="I161" s="221"/>
      <c r="J161" s="221"/>
      <c r="K161" s="221"/>
      <c r="L161" s="221"/>
      <c r="M161" s="599"/>
      <c r="N161" s="599"/>
      <c r="O161" s="599"/>
    </row>
    <row r="162" spans="2:15" s="560" customFormat="1" ht="21">
      <c r="B162" s="158"/>
      <c r="C162" s="221"/>
      <c r="D162" s="221"/>
      <c r="E162" s="221"/>
      <c r="F162" s="221"/>
      <c r="G162" s="221"/>
      <c r="H162" s="221"/>
      <c r="I162" s="221"/>
      <c r="J162" s="221"/>
      <c r="K162" s="221"/>
      <c r="L162" s="221"/>
      <c r="M162" s="599"/>
      <c r="N162" s="599"/>
      <c r="O162" s="599"/>
    </row>
    <row r="163" spans="2:15" s="560" customFormat="1" ht="21">
      <c r="B163" s="158"/>
      <c r="C163" s="221"/>
      <c r="D163" s="221"/>
      <c r="E163" s="221"/>
      <c r="F163" s="221"/>
      <c r="G163" s="221"/>
      <c r="H163" s="221"/>
      <c r="I163" s="221"/>
      <c r="J163" s="221"/>
      <c r="K163" s="221"/>
      <c r="L163" s="221"/>
      <c r="M163" s="599"/>
      <c r="N163" s="599"/>
      <c r="O163" s="599"/>
    </row>
    <row r="164" spans="2:15" s="560" customFormat="1" ht="21">
      <c r="B164" s="158"/>
      <c r="C164" s="221"/>
      <c r="D164" s="221"/>
      <c r="E164" s="221"/>
      <c r="F164" s="221"/>
      <c r="G164" s="221"/>
      <c r="H164" s="221"/>
      <c r="I164" s="221"/>
      <c r="J164" s="221"/>
      <c r="K164" s="221"/>
      <c r="L164" s="221"/>
      <c r="M164" s="599"/>
      <c r="N164" s="599"/>
      <c r="O164" s="599"/>
    </row>
    <row r="165" spans="2:15" s="560" customFormat="1" ht="21">
      <c r="B165" s="158"/>
      <c r="C165" s="221"/>
      <c r="D165" s="221"/>
      <c r="E165" s="221"/>
      <c r="F165" s="221"/>
      <c r="G165" s="221"/>
      <c r="H165" s="221"/>
      <c r="I165" s="221"/>
      <c r="J165" s="221"/>
      <c r="K165" s="221"/>
      <c r="L165" s="221"/>
      <c r="M165" s="599"/>
      <c r="N165" s="599"/>
      <c r="O165" s="599"/>
    </row>
    <row r="166" spans="2:15" s="560" customFormat="1" ht="21">
      <c r="B166" s="158"/>
      <c r="C166" s="221"/>
      <c r="D166" s="221"/>
      <c r="E166" s="221"/>
      <c r="F166" s="221"/>
      <c r="G166" s="221"/>
      <c r="H166" s="221"/>
      <c r="I166" s="221"/>
      <c r="J166" s="221"/>
      <c r="K166" s="221"/>
      <c r="L166" s="221"/>
      <c r="M166" s="599"/>
      <c r="N166" s="599"/>
      <c r="O166" s="599"/>
    </row>
    <row r="167" spans="2:15" s="560" customFormat="1" ht="21">
      <c r="B167" s="158"/>
      <c r="C167" s="221"/>
      <c r="D167" s="221"/>
      <c r="E167" s="221"/>
      <c r="F167" s="221"/>
      <c r="G167" s="221"/>
      <c r="H167" s="221"/>
      <c r="I167" s="221"/>
      <c r="J167" s="221"/>
      <c r="K167" s="221"/>
      <c r="L167" s="221"/>
      <c r="M167" s="599"/>
      <c r="N167" s="599"/>
      <c r="O167" s="599"/>
    </row>
    <row r="168" spans="2:15" s="560" customFormat="1" ht="21">
      <c r="B168" s="158"/>
      <c r="C168" s="221"/>
      <c r="D168" s="221"/>
      <c r="E168" s="221"/>
      <c r="F168" s="221"/>
      <c r="G168" s="221"/>
      <c r="H168" s="221"/>
      <c r="I168" s="221"/>
      <c r="J168" s="221"/>
      <c r="K168" s="221"/>
      <c r="L168" s="221"/>
      <c r="M168" s="599"/>
      <c r="N168" s="599"/>
      <c r="O168" s="599"/>
    </row>
    <row r="169" spans="2:15" s="560" customFormat="1" ht="21">
      <c r="B169" s="158"/>
      <c r="C169" s="221"/>
      <c r="D169" s="221"/>
      <c r="E169" s="221"/>
      <c r="F169" s="221"/>
      <c r="G169" s="221"/>
      <c r="H169" s="221"/>
      <c r="I169" s="221"/>
      <c r="J169" s="221"/>
      <c r="K169" s="221"/>
      <c r="L169" s="221"/>
      <c r="M169" s="599"/>
      <c r="N169" s="599"/>
      <c r="O169" s="599"/>
    </row>
    <row r="170" spans="2:15" s="560" customFormat="1" ht="21">
      <c r="B170" s="158"/>
      <c r="C170" s="221"/>
      <c r="D170" s="221"/>
      <c r="E170" s="221"/>
      <c r="F170" s="221"/>
      <c r="G170" s="221"/>
      <c r="H170" s="221"/>
      <c r="I170" s="221"/>
      <c r="J170" s="221"/>
      <c r="K170" s="221"/>
      <c r="L170" s="221"/>
      <c r="M170" s="599"/>
      <c r="N170" s="599"/>
      <c r="O170" s="599"/>
    </row>
    <row r="171" spans="2:15" s="560" customFormat="1" ht="21">
      <c r="B171" s="158"/>
      <c r="C171" s="221"/>
      <c r="D171" s="221"/>
      <c r="E171" s="221"/>
      <c r="F171" s="221"/>
      <c r="G171" s="221"/>
      <c r="H171" s="221"/>
      <c r="I171" s="221"/>
      <c r="J171" s="221"/>
      <c r="K171" s="221"/>
      <c r="L171" s="221"/>
      <c r="M171" s="599"/>
      <c r="N171" s="599"/>
      <c r="O171" s="599"/>
    </row>
    <row r="172" spans="2:15" s="560" customFormat="1" ht="21">
      <c r="B172" s="158"/>
      <c r="C172" s="221"/>
      <c r="D172" s="221"/>
      <c r="E172" s="221"/>
      <c r="F172" s="221"/>
      <c r="G172" s="221"/>
      <c r="H172" s="221"/>
      <c r="I172" s="221"/>
      <c r="J172" s="221"/>
      <c r="K172" s="221"/>
      <c r="L172" s="221"/>
      <c r="M172" s="599"/>
      <c r="N172" s="599"/>
      <c r="O172" s="599"/>
    </row>
    <row r="173" spans="2:15" s="560" customFormat="1" ht="21">
      <c r="B173" s="158"/>
      <c r="C173" s="221"/>
      <c r="D173" s="221"/>
      <c r="E173" s="221"/>
      <c r="F173" s="221"/>
      <c r="G173" s="221"/>
      <c r="H173" s="221"/>
      <c r="I173" s="221"/>
      <c r="J173" s="221"/>
      <c r="K173" s="221"/>
      <c r="L173" s="221"/>
      <c r="M173" s="599"/>
      <c r="N173" s="599"/>
      <c r="O173" s="599"/>
    </row>
    <row r="174" spans="2:15" s="560" customFormat="1" ht="21">
      <c r="B174" s="158"/>
      <c r="C174" s="221"/>
      <c r="D174" s="221"/>
      <c r="E174" s="221"/>
      <c r="F174" s="221"/>
      <c r="G174" s="221"/>
      <c r="H174" s="221"/>
      <c r="I174" s="221"/>
      <c r="J174" s="221"/>
      <c r="K174" s="221"/>
      <c r="L174" s="221"/>
      <c r="M174" s="599"/>
      <c r="N174" s="599"/>
      <c r="O174" s="599"/>
    </row>
    <row r="175" spans="2:15" s="560" customFormat="1" ht="21">
      <c r="B175" s="158"/>
      <c r="C175" s="221"/>
      <c r="D175" s="221"/>
      <c r="E175" s="221"/>
      <c r="F175" s="221"/>
      <c r="G175" s="221"/>
      <c r="H175" s="221"/>
      <c r="I175" s="221"/>
      <c r="J175" s="221"/>
      <c r="K175" s="221"/>
      <c r="L175" s="221"/>
      <c r="M175" s="599"/>
      <c r="N175" s="599"/>
      <c r="O175" s="599"/>
    </row>
    <row r="176" spans="2:15" s="560" customFormat="1" ht="21">
      <c r="B176" s="158"/>
      <c r="C176" s="221"/>
      <c r="D176" s="221"/>
      <c r="E176" s="221"/>
      <c r="F176" s="221"/>
      <c r="G176" s="221"/>
      <c r="H176" s="221"/>
      <c r="I176" s="221"/>
      <c r="J176" s="221"/>
      <c r="K176" s="221"/>
      <c r="L176" s="221"/>
      <c r="M176" s="599"/>
      <c r="N176" s="599"/>
      <c r="O176" s="599"/>
    </row>
    <row r="177" spans="2:15" s="560" customFormat="1" ht="21">
      <c r="B177" s="158"/>
      <c r="C177" s="221"/>
      <c r="D177" s="221"/>
      <c r="E177" s="221"/>
      <c r="F177" s="221"/>
      <c r="G177" s="221"/>
      <c r="H177" s="221"/>
      <c r="I177" s="221"/>
      <c r="J177" s="221"/>
      <c r="K177" s="221"/>
      <c r="L177" s="221"/>
      <c r="M177" s="599"/>
      <c r="N177" s="599"/>
      <c r="O177" s="599"/>
    </row>
    <row r="178" spans="2:15" s="560" customFormat="1" ht="21">
      <c r="B178" s="158"/>
      <c r="C178" s="221"/>
      <c r="D178" s="221"/>
      <c r="E178" s="221"/>
      <c r="F178" s="221"/>
      <c r="G178" s="221"/>
      <c r="H178" s="221"/>
      <c r="I178" s="221"/>
      <c r="J178" s="221"/>
      <c r="K178" s="221"/>
      <c r="L178" s="221"/>
      <c r="M178" s="599"/>
      <c r="N178" s="599"/>
      <c r="O178" s="599"/>
    </row>
    <row r="179" spans="2:15" s="560" customFormat="1" ht="21">
      <c r="B179" s="158"/>
      <c r="C179" s="221"/>
      <c r="D179" s="221"/>
      <c r="E179" s="221"/>
      <c r="F179" s="221"/>
      <c r="G179" s="221"/>
      <c r="H179" s="221"/>
      <c r="I179" s="221"/>
      <c r="J179" s="221"/>
      <c r="K179" s="221"/>
      <c r="L179" s="221"/>
      <c r="M179" s="599"/>
      <c r="N179" s="599"/>
      <c r="O179" s="599"/>
    </row>
    <row r="180" spans="2:15" s="560" customFormat="1" ht="21">
      <c r="B180" s="158"/>
      <c r="C180" s="221"/>
      <c r="D180" s="221"/>
      <c r="E180" s="221"/>
      <c r="F180" s="221"/>
      <c r="G180" s="221"/>
      <c r="H180" s="221"/>
      <c r="I180" s="221"/>
      <c r="J180" s="221"/>
      <c r="K180" s="221"/>
      <c r="L180" s="221"/>
      <c r="M180" s="599"/>
      <c r="N180" s="599"/>
      <c r="O180" s="599"/>
    </row>
    <row r="181" spans="2:15" s="560" customFormat="1" ht="21">
      <c r="B181" s="158"/>
      <c r="C181" s="221"/>
      <c r="D181" s="221"/>
      <c r="E181" s="221"/>
      <c r="F181" s="221"/>
      <c r="G181" s="221"/>
      <c r="H181" s="221"/>
      <c r="I181" s="221"/>
      <c r="J181" s="221"/>
      <c r="K181" s="221"/>
      <c r="L181" s="221"/>
      <c r="M181" s="599"/>
      <c r="N181" s="599"/>
      <c r="O181" s="599"/>
    </row>
    <row r="182" spans="2:15" s="560" customFormat="1" ht="21">
      <c r="B182" s="158"/>
      <c r="C182" s="221"/>
      <c r="D182" s="221"/>
      <c r="E182" s="221"/>
      <c r="F182" s="221"/>
      <c r="G182" s="221"/>
      <c r="H182" s="221"/>
      <c r="I182" s="221"/>
      <c r="J182" s="221"/>
      <c r="K182" s="221"/>
      <c r="L182" s="221"/>
      <c r="M182" s="599"/>
      <c r="N182" s="599"/>
      <c r="O182" s="599"/>
    </row>
    <row r="183" spans="2:15" s="560" customFormat="1" ht="21">
      <c r="B183" s="158"/>
      <c r="C183" s="221"/>
      <c r="D183" s="221"/>
      <c r="E183" s="221"/>
      <c r="F183" s="221"/>
      <c r="G183" s="221"/>
      <c r="H183" s="221"/>
      <c r="I183" s="221"/>
      <c r="J183" s="221"/>
      <c r="K183" s="221"/>
      <c r="L183" s="221"/>
      <c r="M183" s="599"/>
      <c r="N183" s="599"/>
      <c r="O183" s="599"/>
    </row>
    <row r="184" spans="2:15" s="560" customFormat="1" ht="21">
      <c r="B184" s="158"/>
      <c r="C184" s="221"/>
      <c r="D184" s="221"/>
      <c r="E184" s="221"/>
      <c r="F184" s="221"/>
      <c r="G184" s="221"/>
      <c r="H184" s="221"/>
      <c r="I184" s="221"/>
      <c r="J184" s="221"/>
      <c r="K184" s="221"/>
      <c r="L184" s="221"/>
      <c r="M184" s="599"/>
      <c r="N184" s="599"/>
      <c r="O184" s="599"/>
    </row>
    <row r="185" spans="2:15" s="560" customFormat="1" ht="21">
      <c r="B185" s="158"/>
      <c r="C185" s="221"/>
      <c r="D185" s="221"/>
      <c r="E185" s="221"/>
      <c r="F185" s="221"/>
      <c r="G185" s="221"/>
      <c r="H185" s="221"/>
      <c r="I185" s="221"/>
      <c r="J185" s="221"/>
      <c r="K185" s="221"/>
      <c r="L185" s="221"/>
      <c r="M185" s="599"/>
      <c r="N185" s="599"/>
      <c r="O185" s="599"/>
    </row>
    <row r="186" spans="2:15" s="560" customFormat="1" ht="21">
      <c r="B186" s="158"/>
      <c r="C186" s="221"/>
      <c r="D186" s="221"/>
      <c r="E186" s="221"/>
      <c r="F186" s="221"/>
      <c r="G186" s="221"/>
      <c r="H186" s="221"/>
      <c r="I186" s="221"/>
      <c r="J186" s="221"/>
      <c r="K186" s="221"/>
      <c r="L186" s="221"/>
      <c r="M186" s="599"/>
      <c r="N186" s="599"/>
      <c r="O186" s="599"/>
    </row>
    <row r="187" spans="2:15" s="560" customFormat="1" ht="21">
      <c r="B187" s="158"/>
      <c r="C187" s="221"/>
      <c r="D187" s="221"/>
      <c r="E187" s="221"/>
      <c r="F187" s="221"/>
      <c r="G187" s="221"/>
      <c r="H187" s="221"/>
      <c r="I187" s="221"/>
      <c r="J187" s="221"/>
      <c r="K187" s="221"/>
      <c r="L187" s="221"/>
      <c r="M187" s="599"/>
      <c r="N187" s="599"/>
      <c r="O187" s="599"/>
    </row>
    <row r="188" spans="2:15" s="560" customFormat="1" ht="21">
      <c r="B188" s="158"/>
      <c r="C188" s="221"/>
      <c r="D188" s="221"/>
      <c r="E188" s="221"/>
      <c r="F188" s="221"/>
      <c r="G188" s="221"/>
      <c r="H188" s="221"/>
      <c r="I188" s="221"/>
      <c r="J188" s="221"/>
      <c r="K188" s="221"/>
      <c r="L188" s="221"/>
      <c r="M188" s="599"/>
      <c r="N188" s="599"/>
      <c r="O188" s="599"/>
    </row>
    <row r="189" spans="2:15" s="560" customFormat="1" ht="21">
      <c r="B189" s="158"/>
      <c r="C189" s="221"/>
      <c r="D189" s="221"/>
      <c r="E189" s="221"/>
      <c r="F189" s="221"/>
      <c r="G189" s="221"/>
      <c r="H189" s="221"/>
      <c r="I189" s="221"/>
      <c r="J189" s="221"/>
      <c r="K189" s="221"/>
      <c r="L189" s="221"/>
      <c r="M189" s="599"/>
      <c r="N189" s="599"/>
      <c r="O189" s="599"/>
    </row>
    <row r="190" spans="2:15" s="560" customFormat="1" ht="21">
      <c r="B190" s="158"/>
      <c r="C190" s="221"/>
      <c r="D190" s="221"/>
      <c r="E190" s="221"/>
      <c r="F190" s="221"/>
      <c r="G190" s="221"/>
      <c r="H190" s="221"/>
      <c r="I190" s="221"/>
      <c r="J190" s="221"/>
      <c r="K190" s="221"/>
      <c r="L190" s="221"/>
      <c r="M190" s="599"/>
      <c r="N190" s="599"/>
      <c r="O190" s="599"/>
    </row>
    <row r="191" spans="2:15" s="560" customFormat="1">
      <c r="B191" s="232"/>
      <c r="C191" s="221"/>
      <c r="D191" s="221"/>
      <c r="E191" s="221"/>
      <c r="F191" s="221"/>
      <c r="G191" s="221"/>
      <c r="H191" s="221"/>
      <c r="I191" s="221"/>
      <c r="J191" s="221"/>
      <c r="K191" s="221"/>
      <c r="L191" s="221"/>
      <c r="M191" s="598"/>
      <c r="N191" s="598"/>
      <c r="O191" s="598"/>
    </row>
    <row r="192" spans="2:15" s="560" customFormat="1">
      <c r="B192" s="232"/>
      <c r="C192" s="221"/>
      <c r="D192" s="221"/>
      <c r="E192" s="221"/>
      <c r="F192" s="221"/>
      <c r="G192" s="221"/>
      <c r="H192" s="221"/>
      <c r="I192" s="221"/>
      <c r="J192" s="221"/>
      <c r="K192" s="221"/>
      <c r="L192" s="221"/>
      <c r="M192" s="598"/>
      <c r="N192" s="598"/>
      <c r="O192" s="598"/>
    </row>
    <row r="193" spans="1:15" s="560" customFormat="1">
      <c r="B193" s="232"/>
      <c r="C193" s="221"/>
      <c r="D193" s="221"/>
      <c r="E193" s="221"/>
      <c r="F193" s="221"/>
      <c r="G193" s="221"/>
      <c r="H193" s="221"/>
      <c r="I193" s="221"/>
      <c r="J193" s="221"/>
      <c r="K193" s="221"/>
      <c r="L193" s="221"/>
      <c r="M193" s="598"/>
      <c r="N193" s="598"/>
      <c r="O193" s="598"/>
    </row>
    <row r="194" spans="1:15">
      <c r="A194"/>
      <c r="B194" s="291"/>
      <c r="C194" s="291"/>
      <c r="D194" s="291"/>
      <c r="E194" s="291"/>
      <c r="F194" s="291"/>
      <c r="G194" s="291"/>
      <c r="H194" s="291"/>
      <c r="I194" s="291"/>
      <c r="J194" s="291"/>
      <c r="K194" s="291"/>
      <c r="L194" s="291"/>
      <c r="M194" s="291"/>
      <c r="N194" s="291"/>
      <c r="O194" s="291"/>
    </row>
  </sheetData>
  <phoneticPr fontId="53" type="noConversion"/>
  <pageMargins left="0.7" right="0.7" top="0.75" bottom="0.75" header="0.3" footer="0.3"/>
  <pageSetup paperSize="9" scale="28" fitToHeight="0" orientation="portrait" r:id="rId1"/>
  <headerFooter>
    <oddFooter>&amp;L&amp;F&amp;C&amp;A&amp;R&amp;P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F611A-E53E-4406-A5EB-1F36AE2076CB}">
  <dimension ref="A1:EE73"/>
  <sheetViews>
    <sheetView showGridLines="0" view="pageBreakPreview" zoomScaleNormal="100" zoomScaleSheetLayoutView="100" workbookViewId="0"/>
  </sheetViews>
  <sheetFormatPr defaultRowHeight="14.4"/>
  <cols>
    <col min="1" max="1" width="49.77734375" style="598" customWidth="1"/>
    <col min="2" max="2" width="24.88671875" style="598" customWidth="1"/>
    <col min="3" max="3" width="36.6640625" style="598" customWidth="1"/>
    <col min="4" max="4" width="26.44140625" style="598" customWidth="1"/>
    <col min="5" max="5" width="27" style="598" customWidth="1"/>
    <col min="6" max="6" width="9.21875" style="598" bestFit="1" customWidth="1"/>
    <col min="7" max="7" width="9.109375" style="598"/>
    <col min="8" max="11" width="9.21875" style="598" bestFit="1" customWidth="1"/>
    <col min="12" max="12" width="9.109375" style="598"/>
    <col min="13" max="16" width="9.21875" style="598" bestFit="1" customWidth="1"/>
    <col min="17" max="107" width="9.109375" style="598"/>
    <col min="108" max="135" width="9.109375" style="597"/>
  </cols>
  <sheetData>
    <row r="1" spans="1:135" s="560" customFormat="1" ht="25.8">
      <c r="A1" s="215" t="s">
        <v>537</v>
      </c>
      <c r="B1" s="598"/>
      <c r="C1" s="598"/>
      <c r="D1" s="598"/>
      <c r="E1" s="598"/>
      <c r="F1" s="598"/>
      <c r="G1" s="598"/>
      <c r="H1" s="598"/>
      <c r="I1" s="598"/>
      <c r="J1" s="598"/>
      <c r="K1" s="598"/>
      <c r="L1" s="598"/>
      <c r="M1" s="598"/>
      <c r="N1" s="598"/>
      <c r="O1" s="598"/>
      <c r="P1" s="598"/>
      <c r="Q1" s="598"/>
      <c r="R1" s="598"/>
      <c r="S1" s="598"/>
      <c r="T1" s="598"/>
      <c r="U1" s="598"/>
      <c r="V1" s="598"/>
      <c r="W1" s="598"/>
      <c r="X1" s="598"/>
      <c r="Y1" s="598"/>
      <c r="Z1" s="598"/>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c r="CY1" s="598"/>
      <c r="CZ1" s="598"/>
      <c r="DA1" s="598"/>
      <c r="DB1" s="598"/>
      <c r="DC1" s="598"/>
      <c r="DD1" s="597"/>
      <c r="DE1" s="597"/>
      <c r="DF1" s="597"/>
      <c r="DG1" s="597"/>
      <c r="DH1" s="597"/>
      <c r="DI1" s="597"/>
      <c r="DJ1" s="597"/>
      <c r="DK1" s="597"/>
      <c r="DL1" s="597"/>
      <c r="DM1" s="597"/>
      <c r="DN1" s="597"/>
      <c r="DO1" s="597"/>
      <c r="DP1" s="597"/>
      <c r="DQ1" s="597"/>
      <c r="DR1" s="597"/>
      <c r="DS1" s="597"/>
      <c r="DT1" s="597"/>
      <c r="DU1" s="597"/>
      <c r="DV1" s="597"/>
      <c r="DW1" s="597"/>
      <c r="DX1" s="597"/>
      <c r="DY1" s="597"/>
      <c r="DZ1" s="597"/>
      <c r="EA1" s="597"/>
      <c r="EB1" s="597"/>
      <c r="EC1" s="597"/>
      <c r="ED1" s="597"/>
      <c r="EE1" s="597"/>
    </row>
    <row r="2" spans="1:135" ht="18">
      <c r="A2" s="219" t="s">
        <v>518</v>
      </c>
    </row>
    <row r="3" spans="1:135">
      <c r="A3" s="295" t="str">
        <f>'Cost of Finance Adjustment'!A42</f>
        <v>GasNet</v>
      </c>
      <c r="B3" s="469">
        <f>'Cost of Finance Adjustment'!B42</f>
        <v>0</v>
      </c>
    </row>
    <row r="4" spans="1:135">
      <c r="A4" s="300" t="str">
        <f>'Cost of Finance Adjustment'!A43</f>
        <v>PowerCo</v>
      </c>
      <c r="B4" s="469">
        <f>'Cost of Finance Adjustment'!B43</f>
        <v>2.9853435075212643E-3</v>
      </c>
    </row>
    <row r="5" spans="1:135">
      <c r="A5" s="295" t="str">
        <f>'Cost of Finance Adjustment'!A44</f>
        <v>Vector</v>
      </c>
      <c r="B5" s="469">
        <f>'Cost of Finance Adjustment'!B44</f>
        <v>3.3895524347027167E-2</v>
      </c>
    </row>
    <row r="6" spans="1:135">
      <c r="A6" s="300" t="str">
        <f>'Cost of Finance Adjustment'!A45</f>
        <v>First Gas Distribution</v>
      </c>
      <c r="B6" s="469">
        <f>'Cost of Finance Adjustment'!B45</f>
        <v>4.2228513844234372E-3</v>
      </c>
    </row>
    <row r="7" spans="1:135">
      <c r="A7" s="295" t="str">
        <f>'Cost of Finance Adjustment'!A46</f>
        <v>First Gas Transmission</v>
      </c>
      <c r="B7" s="469">
        <f>'Cost of Finance Adjustment'!B46</f>
        <v>8.8715400993612491E-3</v>
      </c>
    </row>
    <row r="9" spans="1:135" s="560" customFormat="1" ht="18">
      <c r="A9" s="219" t="s">
        <v>519</v>
      </c>
      <c r="B9" s="598"/>
      <c r="C9" s="598"/>
      <c r="D9" s="598"/>
      <c r="E9" s="598"/>
      <c r="F9" s="598"/>
      <c r="G9" s="598"/>
      <c r="H9" s="219" t="s">
        <v>520</v>
      </c>
      <c r="I9" s="598"/>
      <c r="J9" s="598"/>
      <c r="K9" s="598"/>
      <c r="L9" s="598"/>
      <c r="M9" s="219" t="s">
        <v>521</v>
      </c>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c r="AN9" s="598"/>
      <c r="AO9" s="598"/>
      <c r="AP9" s="598"/>
      <c r="AQ9" s="598"/>
      <c r="AR9" s="598"/>
      <c r="AS9" s="598"/>
      <c r="AT9" s="598"/>
      <c r="AU9" s="598"/>
      <c r="AV9" s="598"/>
      <c r="AW9" s="598"/>
      <c r="AX9" s="598"/>
      <c r="AY9" s="598"/>
      <c r="AZ9" s="598"/>
      <c r="BA9" s="598"/>
      <c r="BB9" s="598"/>
      <c r="BC9" s="598"/>
      <c r="BD9" s="598"/>
      <c r="BE9" s="598"/>
      <c r="BF9" s="598"/>
      <c r="BG9" s="598"/>
      <c r="BH9" s="598"/>
      <c r="BI9" s="598"/>
      <c r="BJ9" s="598"/>
      <c r="BK9" s="598"/>
      <c r="BL9" s="598"/>
      <c r="BM9" s="598"/>
      <c r="BN9" s="598"/>
      <c r="BO9" s="598"/>
      <c r="BP9" s="598"/>
      <c r="BQ9" s="598"/>
      <c r="BR9" s="598"/>
      <c r="BS9" s="598"/>
      <c r="BT9" s="598"/>
      <c r="BU9" s="598"/>
      <c r="BV9" s="598"/>
      <c r="BW9" s="598"/>
      <c r="BX9" s="598"/>
      <c r="BY9" s="598"/>
      <c r="BZ9" s="598"/>
      <c r="CA9" s="598"/>
      <c r="CB9" s="598"/>
      <c r="CC9" s="598"/>
      <c r="CD9" s="598"/>
      <c r="CE9" s="598"/>
      <c r="CF9" s="598"/>
      <c r="CG9" s="598"/>
      <c r="CH9" s="598"/>
      <c r="CI9" s="598"/>
      <c r="CJ9" s="598"/>
      <c r="CK9" s="598"/>
      <c r="CL9" s="598"/>
      <c r="CM9" s="598"/>
      <c r="CN9" s="598"/>
      <c r="CO9" s="598"/>
      <c r="CP9" s="598"/>
      <c r="CQ9" s="598"/>
      <c r="CR9" s="598"/>
      <c r="CS9" s="598"/>
      <c r="CT9" s="598"/>
      <c r="CU9" s="598"/>
      <c r="CV9" s="598"/>
      <c r="CW9" s="598"/>
      <c r="CX9" s="598"/>
      <c r="CY9" s="598"/>
      <c r="CZ9" s="598"/>
      <c r="DA9" s="598"/>
      <c r="DB9" s="598"/>
      <c r="DC9" s="598"/>
      <c r="DD9" s="597"/>
      <c r="DE9" s="597"/>
      <c r="DF9" s="597"/>
      <c r="DG9" s="597"/>
      <c r="DH9" s="597"/>
      <c r="DI9" s="597"/>
      <c r="DJ9" s="597"/>
      <c r="DK9" s="597"/>
      <c r="DL9" s="597"/>
      <c r="DM9" s="597"/>
      <c r="DN9" s="597"/>
      <c r="DO9" s="597"/>
      <c r="DP9" s="597"/>
      <c r="DQ9" s="597"/>
      <c r="DR9" s="597"/>
      <c r="DS9" s="597"/>
      <c r="DT9" s="597"/>
      <c r="DU9" s="597"/>
      <c r="DV9" s="597"/>
      <c r="DW9" s="597"/>
      <c r="DX9" s="597"/>
      <c r="DY9" s="597"/>
      <c r="DZ9" s="597"/>
      <c r="EA9" s="597"/>
      <c r="EB9" s="597"/>
      <c r="EC9" s="597"/>
      <c r="ED9" s="597"/>
      <c r="EE9" s="597"/>
    </row>
    <row r="10" spans="1:135">
      <c r="A10" s="639" t="s">
        <v>1</v>
      </c>
      <c r="B10" s="638">
        <v>2023</v>
      </c>
      <c r="C10" s="638">
        <v>2024</v>
      </c>
      <c r="D10" s="638">
        <v>2025</v>
      </c>
      <c r="E10" s="638">
        <v>2026</v>
      </c>
      <c r="F10" s="638">
        <v>2027</v>
      </c>
      <c r="H10" s="638">
        <v>2023</v>
      </c>
      <c r="I10" s="638">
        <v>2024</v>
      </c>
      <c r="J10" s="638">
        <v>2025</v>
      </c>
      <c r="K10" s="638">
        <v>2026</v>
      </c>
      <c r="L10" s="640"/>
      <c r="M10" s="638">
        <v>2023</v>
      </c>
      <c r="N10" s="638">
        <v>2024</v>
      </c>
      <c r="O10" s="638">
        <v>2025</v>
      </c>
      <c r="P10" s="638">
        <v>2026</v>
      </c>
    </row>
    <row r="11" spans="1:135">
      <c r="A11" s="300" t="s">
        <v>10</v>
      </c>
      <c r="B11" s="641">
        <f>'Assessment - Capex'!K27</f>
        <v>197</v>
      </c>
      <c r="C11" s="641">
        <f>'Assessment - Capex'!L27</f>
        <v>220</v>
      </c>
      <c r="D11" s="641">
        <f>'Assessment - Capex'!M27</f>
        <v>220</v>
      </c>
      <c r="E11" s="641">
        <f>'Assessment - Capex'!N27</f>
        <v>220</v>
      </c>
      <c r="F11" s="641">
        <f>'Assessment - Capex'!O27</f>
        <v>220</v>
      </c>
      <c r="G11" s="155"/>
      <c r="H11" s="641">
        <f t="shared" ref="H11:H14" si="0">(0.75*B11)+(0.25*C11)</f>
        <v>202.75</v>
      </c>
      <c r="I11" s="641">
        <f t="shared" ref="I11:I14" si="1">(0.75*C11)+(0.25*D11)</f>
        <v>220</v>
      </c>
      <c r="J11" s="641">
        <f t="shared" ref="J11:J14" si="2">(0.75*D11)+(0.25*E11)</f>
        <v>220</v>
      </c>
      <c r="K11" s="641">
        <f t="shared" ref="K11:K14" si="3">(0.75*E11)+(0.25*F11)</f>
        <v>220</v>
      </c>
      <c r="L11" s="643"/>
      <c r="M11" s="641">
        <f>H11*(1+$B$3)</f>
        <v>202.75</v>
      </c>
      <c r="N11" s="641">
        <f t="shared" ref="N11:P11" si="4">I11*(1+$B$3)</f>
        <v>220</v>
      </c>
      <c r="O11" s="641">
        <f t="shared" si="4"/>
        <v>220</v>
      </c>
      <c r="P11" s="641">
        <f t="shared" si="4"/>
        <v>220</v>
      </c>
    </row>
    <row r="12" spans="1:135">
      <c r="A12" s="295" t="s">
        <v>11</v>
      </c>
      <c r="B12" s="642">
        <f>'Assessment - Capex'!K28</f>
        <v>165</v>
      </c>
      <c r="C12" s="642">
        <f>'Assessment - Capex'!L28</f>
        <v>55</v>
      </c>
      <c r="D12" s="642">
        <f>'Assessment - Capex'!M28</f>
        <v>55</v>
      </c>
      <c r="E12" s="642">
        <f>'Assessment - Capex'!N28</f>
        <v>55</v>
      </c>
      <c r="F12" s="642">
        <f>'Assessment - Capex'!O28</f>
        <v>55</v>
      </c>
      <c r="G12" s="155"/>
      <c r="H12" s="642">
        <f t="shared" si="0"/>
        <v>137.5</v>
      </c>
      <c r="I12" s="642">
        <f t="shared" si="1"/>
        <v>55</v>
      </c>
      <c r="J12" s="642">
        <f t="shared" si="2"/>
        <v>55</v>
      </c>
      <c r="K12" s="642">
        <f t="shared" si="3"/>
        <v>55</v>
      </c>
      <c r="L12" s="644"/>
      <c r="M12" s="642">
        <f t="shared" ref="M12:M14" si="5">H12*(1+$B$3)</f>
        <v>137.5</v>
      </c>
      <c r="N12" s="642">
        <f t="shared" ref="N12:N14" si="6">I12*(1+$B$3)</f>
        <v>55</v>
      </c>
      <c r="O12" s="642">
        <f t="shared" ref="O12:O14" si="7">J12*(1+$B$3)</f>
        <v>55</v>
      </c>
      <c r="P12" s="642">
        <f t="shared" ref="P12:P14" si="8">K12*(1+$B$3)</f>
        <v>55</v>
      </c>
    </row>
    <row r="13" spans="1:135">
      <c r="A13" s="300" t="s">
        <v>12</v>
      </c>
      <c r="B13" s="641">
        <f>'Assessment - Capex'!K31</f>
        <v>150</v>
      </c>
      <c r="C13" s="641">
        <f>'Assessment - Capex'!L31</f>
        <v>150</v>
      </c>
      <c r="D13" s="641">
        <f>'Assessment - Capex'!M31</f>
        <v>150</v>
      </c>
      <c r="E13" s="641">
        <f>'Assessment - Capex'!N31</f>
        <v>150</v>
      </c>
      <c r="F13" s="641">
        <f>'Assessment - Capex'!O31</f>
        <v>150</v>
      </c>
      <c r="G13" s="155"/>
      <c r="H13" s="641">
        <f t="shared" si="0"/>
        <v>150</v>
      </c>
      <c r="I13" s="641">
        <f t="shared" si="1"/>
        <v>150</v>
      </c>
      <c r="J13" s="641">
        <f t="shared" si="2"/>
        <v>150</v>
      </c>
      <c r="K13" s="641">
        <f t="shared" si="3"/>
        <v>150</v>
      </c>
      <c r="L13" s="643"/>
      <c r="M13" s="641">
        <f t="shared" si="5"/>
        <v>150</v>
      </c>
      <c r="N13" s="641">
        <f t="shared" si="6"/>
        <v>150</v>
      </c>
      <c r="O13" s="641">
        <f t="shared" si="7"/>
        <v>150</v>
      </c>
      <c r="P13" s="641">
        <f t="shared" si="8"/>
        <v>150</v>
      </c>
    </row>
    <row r="14" spans="1:135">
      <c r="A14" s="295" t="s">
        <v>416</v>
      </c>
      <c r="B14" s="642">
        <f>'Assessment - Capex'!K33</f>
        <v>775</v>
      </c>
      <c r="C14" s="642">
        <f>'Assessment - Capex'!L33</f>
        <v>575</v>
      </c>
      <c r="D14" s="642">
        <f>'Assessment - Capex'!M33</f>
        <v>575</v>
      </c>
      <c r="E14" s="642">
        <f>'Assessment - Capex'!N33</f>
        <v>575</v>
      </c>
      <c r="F14" s="642">
        <f>'Assessment - Capex'!O33</f>
        <v>575</v>
      </c>
      <c r="G14" s="155"/>
      <c r="H14" s="642">
        <f t="shared" si="0"/>
        <v>725</v>
      </c>
      <c r="I14" s="642">
        <f t="shared" si="1"/>
        <v>575</v>
      </c>
      <c r="J14" s="642">
        <f t="shared" si="2"/>
        <v>575</v>
      </c>
      <c r="K14" s="642">
        <f t="shared" si="3"/>
        <v>575</v>
      </c>
      <c r="L14" s="644"/>
      <c r="M14" s="642">
        <f t="shared" si="5"/>
        <v>725</v>
      </c>
      <c r="N14" s="642">
        <f t="shared" si="6"/>
        <v>575</v>
      </c>
      <c r="O14" s="642">
        <f t="shared" si="7"/>
        <v>575</v>
      </c>
      <c r="P14" s="642">
        <f t="shared" si="8"/>
        <v>575</v>
      </c>
    </row>
    <row r="15" spans="1:135">
      <c r="B15" s="155"/>
      <c r="C15" s="155"/>
      <c r="D15" s="155"/>
      <c r="E15" s="155"/>
      <c r="F15" s="155"/>
      <c r="G15" s="155"/>
      <c r="H15" s="155"/>
      <c r="I15" s="155"/>
      <c r="J15" s="155"/>
      <c r="K15" s="155"/>
      <c r="L15" s="155"/>
      <c r="M15" s="155"/>
      <c r="N15" s="155"/>
      <c r="O15" s="155"/>
      <c r="P15" s="155"/>
    </row>
    <row r="16" spans="1:135">
      <c r="A16" s="639" t="s">
        <v>237</v>
      </c>
      <c r="B16" s="645"/>
      <c r="C16" s="645"/>
      <c r="D16" s="645"/>
      <c r="E16" s="645"/>
      <c r="F16" s="645"/>
      <c r="G16" s="155"/>
      <c r="H16" s="645"/>
      <c r="I16" s="645"/>
      <c r="J16" s="645"/>
      <c r="K16" s="645"/>
      <c r="L16" s="646"/>
      <c r="M16" s="645"/>
      <c r="N16" s="645"/>
      <c r="O16" s="645"/>
      <c r="P16" s="645"/>
    </row>
    <row r="17" spans="1:16">
      <c r="A17" s="300" t="s">
        <v>10</v>
      </c>
      <c r="B17" s="641">
        <f>'Assessment - Capex'!K39</f>
        <v>6457</v>
      </c>
      <c r="C17" s="641">
        <f>'Assessment - Capex'!L39</f>
        <v>6523</v>
      </c>
      <c r="D17" s="641">
        <f>'Assessment - Capex'!M39</f>
        <v>6628</v>
      </c>
      <c r="E17" s="641">
        <f>'Assessment - Capex'!N39</f>
        <v>6676</v>
      </c>
      <c r="F17" s="641">
        <f>'Assessment - Capex'!O39</f>
        <v>6679</v>
      </c>
      <c r="G17" s="155"/>
      <c r="H17" s="641">
        <f>B17</f>
        <v>6457</v>
      </c>
      <c r="I17" s="641">
        <f t="shared" ref="I17:K17" si="9">C17</f>
        <v>6523</v>
      </c>
      <c r="J17" s="641">
        <f t="shared" si="9"/>
        <v>6628</v>
      </c>
      <c r="K17" s="641">
        <f t="shared" si="9"/>
        <v>6676</v>
      </c>
      <c r="L17" s="643"/>
      <c r="M17" s="641">
        <f>H17*(1+B4)</f>
        <v>6476.2763630280651</v>
      </c>
      <c r="N17" s="641">
        <f t="shared" ref="N17:P17" si="10">I17*(1+C4)</f>
        <v>6523</v>
      </c>
      <c r="O17" s="641">
        <f t="shared" si="10"/>
        <v>6628</v>
      </c>
      <c r="P17" s="641">
        <f t="shared" si="10"/>
        <v>6676</v>
      </c>
    </row>
    <row r="18" spans="1:16">
      <c r="A18" s="295" t="s">
        <v>11</v>
      </c>
      <c r="B18" s="642">
        <f>'Assessment - Capex'!K42</f>
        <v>2371</v>
      </c>
      <c r="C18" s="642">
        <f>'Assessment - Capex'!L42</f>
        <v>1795</v>
      </c>
      <c r="D18" s="642">
        <f>'Assessment - Capex'!M42</f>
        <v>1994</v>
      </c>
      <c r="E18" s="642">
        <f>'Assessment - Capex'!N42</f>
        <v>2975</v>
      </c>
      <c r="F18" s="642">
        <f>'Assessment - Capex'!O42</f>
        <v>3039</v>
      </c>
      <c r="G18" s="155"/>
      <c r="H18" s="642">
        <f t="shared" ref="H18:H20" si="11">B18</f>
        <v>2371</v>
      </c>
      <c r="I18" s="642">
        <f t="shared" ref="I18:I20" si="12">C18</f>
        <v>1795</v>
      </c>
      <c r="J18" s="642">
        <f t="shared" ref="J18:J20" si="13">D18</f>
        <v>1994</v>
      </c>
      <c r="K18" s="642">
        <f t="shared" ref="K18:K20" si="14">E18</f>
        <v>2975</v>
      </c>
      <c r="L18" s="644"/>
      <c r="M18" s="642">
        <f t="shared" ref="M18:M20" si="15">H18*(1+B5)</f>
        <v>2451.3662882268013</v>
      </c>
      <c r="N18" s="642">
        <f t="shared" ref="N18:N20" si="16">I18*(1+C5)</f>
        <v>1795</v>
      </c>
      <c r="O18" s="642">
        <f t="shared" ref="O18:O20" si="17">J18*(1+D5)</f>
        <v>1994</v>
      </c>
      <c r="P18" s="642">
        <f t="shared" ref="P18:P20" si="18">K18*(1+E5)</f>
        <v>2975</v>
      </c>
    </row>
    <row r="19" spans="1:16">
      <c r="A19" s="300" t="s">
        <v>12</v>
      </c>
      <c r="B19" s="641">
        <f>'Assessment - Capex'!K43</f>
        <v>1356</v>
      </c>
      <c r="C19" s="641">
        <f>'Assessment - Capex'!L43</f>
        <v>1386</v>
      </c>
      <c r="D19" s="641">
        <f>'Assessment - Capex'!M43</f>
        <v>1397</v>
      </c>
      <c r="E19" s="641">
        <f>'Assessment - Capex'!N43</f>
        <v>1304</v>
      </c>
      <c r="F19" s="641">
        <f>'Assessment - Capex'!O43</f>
        <v>884.03472383963935</v>
      </c>
      <c r="G19" s="155"/>
      <c r="H19" s="641">
        <f t="shared" si="11"/>
        <v>1356</v>
      </c>
      <c r="I19" s="641">
        <f t="shared" si="12"/>
        <v>1386</v>
      </c>
      <c r="J19" s="641">
        <f t="shared" si="13"/>
        <v>1397</v>
      </c>
      <c r="K19" s="641">
        <f t="shared" si="14"/>
        <v>1304</v>
      </c>
      <c r="L19" s="643"/>
      <c r="M19" s="641">
        <f t="shared" si="15"/>
        <v>1361.7261864772781</v>
      </c>
      <c r="N19" s="641">
        <f t="shared" si="16"/>
        <v>1386</v>
      </c>
      <c r="O19" s="641">
        <f t="shared" si="17"/>
        <v>1397</v>
      </c>
      <c r="P19" s="641">
        <f t="shared" si="18"/>
        <v>1304</v>
      </c>
    </row>
    <row r="20" spans="1:16">
      <c r="A20" s="295" t="s">
        <v>416</v>
      </c>
      <c r="B20" s="642">
        <f>'Assessment - Capex'!K45</f>
        <v>8073</v>
      </c>
      <c r="C20" s="642">
        <f>'Assessment - Capex'!L45</f>
        <v>7982</v>
      </c>
      <c r="D20" s="642">
        <f>'Assessment - Capex'!M45</f>
        <v>7960</v>
      </c>
      <c r="E20" s="642">
        <f>'Assessment - Capex'!N45</f>
        <v>7817</v>
      </c>
      <c r="F20" s="642">
        <f>'Assessment - Capex'!O45</f>
        <v>8222.5294220893302</v>
      </c>
      <c r="G20" s="155"/>
      <c r="H20" s="642">
        <f t="shared" si="11"/>
        <v>8073</v>
      </c>
      <c r="I20" s="642">
        <f t="shared" si="12"/>
        <v>7982</v>
      </c>
      <c r="J20" s="642">
        <f t="shared" si="13"/>
        <v>7960</v>
      </c>
      <c r="K20" s="642">
        <f t="shared" si="14"/>
        <v>7817</v>
      </c>
      <c r="L20" s="644"/>
      <c r="M20" s="642">
        <f t="shared" si="15"/>
        <v>8144.6199432221438</v>
      </c>
      <c r="N20" s="642">
        <f t="shared" si="16"/>
        <v>7982</v>
      </c>
      <c r="O20" s="642">
        <f t="shared" si="17"/>
        <v>7960</v>
      </c>
      <c r="P20" s="642">
        <f t="shared" si="18"/>
        <v>7817</v>
      </c>
    </row>
    <row r="21" spans="1:16">
      <c r="B21" s="155"/>
      <c r="C21" s="155"/>
      <c r="D21" s="155"/>
      <c r="E21" s="155"/>
      <c r="F21" s="155"/>
      <c r="G21" s="155"/>
      <c r="H21" s="155"/>
      <c r="I21" s="155"/>
      <c r="J21" s="155"/>
      <c r="K21" s="155"/>
      <c r="L21" s="155"/>
      <c r="M21" s="155"/>
      <c r="N21" s="155"/>
      <c r="O21" s="155"/>
      <c r="P21" s="155"/>
    </row>
    <row r="22" spans="1:16">
      <c r="A22" s="639" t="s">
        <v>8</v>
      </c>
      <c r="B22" s="645"/>
      <c r="C22" s="645"/>
      <c r="D22" s="645"/>
      <c r="E22" s="645"/>
      <c r="F22" s="645"/>
      <c r="G22" s="155"/>
      <c r="H22" s="645"/>
      <c r="I22" s="645"/>
      <c r="J22" s="645"/>
      <c r="K22" s="645"/>
      <c r="L22" s="646"/>
      <c r="M22" s="645"/>
      <c r="N22" s="645"/>
      <c r="O22" s="645"/>
      <c r="P22" s="645"/>
    </row>
    <row r="23" spans="1:16">
      <c r="A23" s="300" t="s">
        <v>10</v>
      </c>
      <c r="B23" s="641">
        <f>'Assessment - Capex'!K51</f>
        <v>-83</v>
      </c>
      <c r="C23" s="641">
        <f>'Assessment - Capex'!L51</f>
        <v>-81</v>
      </c>
      <c r="D23" s="641">
        <f>'Assessment - Capex'!M51</f>
        <v>-79</v>
      </c>
      <c r="E23" s="641">
        <f>'Assessment - Capex'!N51</f>
        <v>-73</v>
      </c>
      <c r="F23" s="641">
        <f>'Assessment - Capex'!O51</f>
        <v>-70</v>
      </c>
      <c r="G23" s="155"/>
      <c r="H23" s="641">
        <f>(0.75*B23)+(0.25*C23)</f>
        <v>-82.5</v>
      </c>
      <c r="I23" s="641">
        <f t="shared" ref="I23:K23" si="19">(0.75*C23)+(0.25*D23)</f>
        <v>-80.5</v>
      </c>
      <c r="J23" s="641">
        <f t="shared" si="19"/>
        <v>-77.5</v>
      </c>
      <c r="K23" s="641">
        <f t="shared" si="19"/>
        <v>-72.25</v>
      </c>
      <c r="L23" s="643"/>
      <c r="M23" s="641">
        <f>H23*(1+$B$5)</f>
        <v>-85.296380758629738</v>
      </c>
      <c r="N23" s="641">
        <f t="shared" ref="N23:P23" si="20">I23*(1+$B$5)</f>
        <v>-83.22858970993569</v>
      </c>
      <c r="O23" s="641">
        <f t="shared" si="20"/>
        <v>-80.126903136894597</v>
      </c>
      <c r="P23" s="641">
        <f t="shared" si="20"/>
        <v>-74.698951634072714</v>
      </c>
    </row>
    <row r="24" spans="1:16">
      <c r="A24" s="295" t="s">
        <v>11</v>
      </c>
      <c r="B24" s="642">
        <f>'Assessment - Capex'!K54</f>
        <v>2146</v>
      </c>
      <c r="C24" s="642">
        <f>'Assessment - Capex'!L54</f>
        <v>1390</v>
      </c>
      <c r="D24" s="642">
        <f>'Assessment - Capex'!M54</f>
        <v>1776</v>
      </c>
      <c r="E24" s="642">
        <f>'Assessment - Capex'!N54</f>
        <v>2394</v>
      </c>
      <c r="F24" s="642">
        <f>'Assessment - Capex'!O54</f>
        <v>3460</v>
      </c>
      <c r="G24" s="155"/>
      <c r="H24" s="642">
        <f t="shared" ref="H24:H26" si="21">(0.75*B24)+(0.25*C24)</f>
        <v>1957</v>
      </c>
      <c r="I24" s="642">
        <f t="shared" ref="I24:I26" si="22">(0.75*C24)+(0.25*D24)</f>
        <v>1486.5</v>
      </c>
      <c r="J24" s="642">
        <f t="shared" ref="J24:J26" si="23">(0.75*D24)+(0.25*E24)</f>
        <v>1930.5</v>
      </c>
      <c r="K24" s="642">
        <f t="shared" ref="K24:K26" si="24">(0.75*E24)+(0.25*F24)</f>
        <v>2660.5</v>
      </c>
      <c r="L24" s="644"/>
      <c r="M24" s="642">
        <f t="shared" ref="M24:M26" si="25">H24*(1+$B$5)</f>
        <v>2023.3335411471321</v>
      </c>
      <c r="N24" s="642">
        <f t="shared" ref="N24:N26" si="26">I24*(1+$B$5)</f>
        <v>1536.8856969418559</v>
      </c>
      <c r="O24" s="642">
        <f t="shared" ref="O24:O26" si="27">J24*(1+$B$5)</f>
        <v>1995.9353097519358</v>
      </c>
      <c r="P24" s="642">
        <f t="shared" ref="P24:P26" si="28">K24*(1+$B$5)</f>
        <v>2750.6790425252657</v>
      </c>
    </row>
    <row r="25" spans="1:16">
      <c r="A25" s="300" t="s">
        <v>12</v>
      </c>
      <c r="B25" s="641">
        <f>'Assessment - Capex'!K55</f>
        <v>1824</v>
      </c>
      <c r="C25" s="641">
        <f>'Assessment - Capex'!L55</f>
        <v>4343</v>
      </c>
      <c r="D25" s="641">
        <f>'Assessment - Capex'!M55</f>
        <v>2457</v>
      </c>
      <c r="E25" s="641">
        <f>'Assessment - Capex'!N55</f>
        <v>2489</v>
      </c>
      <c r="F25" s="641">
        <f>'Assessment - Capex'!O55</f>
        <v>301.15068091960711</v>
      </c>
      <c r="G25" s="155"/>
      <c r="H25" s="641">
        <f t="shared" si="21"/>
        <v>2453.75</v>
      </c>
      <c r="I25" s="641">
        <f t="shared" si="22"/>
        <v>3871.5</v>
      </c>
      <c r="J25" s="641">
        <f t="shared" si="23"/>
        <v>2465</v>
      </c>
      <c r="K25" s="641">
        <f t="shared" si="24"/>
        <v>1942.0376702299018</v>
      </c>
      <c r="L25" s="643"/>
      <c r="M25" s="641">
        <f t="shared" si="25"/>
        <v>2536.921142866518</v>
      </c>
      <c r="N25" s="641">
        <f t="shared" si="26"/>
        <v>4002.7265225095157</v>
      </c>
      <c r="O25" s="641">
        <f t="shared" si="27"/>
        <v>2548.552467515422</v>
      </c>
      <c r="P25" s="641">
        <f t="shared" si="28"/>
        <v>2007.8640553640232</v>
      </c>
    </row>
    <row r="26" spans="1:16">
      <c r="A26" s="295" t="s">
        <v>416</v>
      </c>
      <c r="B26" s="642">
        <f>'Assessment - Capex'!K57</f>
        <v>6126</v>
      </c>
      <c r="C26" s="642">
        <f>'Assessment - Capex'!L57</f>
        <v>4857</v>
      </c>
      <c r="D26" s="642">
        <f>'Assessment - Capex'!M57</f>
        <v>4690</v>
      </c>
      <c r="E26" s="642">
        <f>'Assessment - Capex'!N57</f>
        <v>3373</v>
      </c>
      <c r="F26" s="642">
        <f>'Assessment - Capex'!O57</f>
        <v>2816</v>
      </c>
      <c r="G26" s="155"/>
      <c r="H26" s="642">
        <f t="shared" si="21"/>
        <v>5808.75</v>
      </c>
      <c r="I26" s="642">
        <f t="shared" si="22"/>
        <v>4815.25</v>
      </c>
      <c r="J26" s="642">
        <f t="shared" si="23"/>
        <v>4360.75</v>
      </c>
      <c r="K26" s="642">
        <f t="shared" si="24"/>
        <v>3233.75</v>
      </c>
      <c r="L26" s="644"/>
      <c r="M26" s="642">
        <f t="shared" si="25"/>
        <v>6005.6406270507941</v>
      </c>
      <c r="N26" s="642">
        <f t="shared" si="26"/>
        <v>4978.4654236120223</v>
      </c>
      <c r="O26" s="642">
        <f t="shared" si="27"/>
        <v>4508.5599077962988</v>
      </c>
      <c r="P26" s="642">
        <f t="shared" si="28"/>
        <v>3343.359651857199</v>
      </c>
    </row>
    <row r="27" spans="1:16">
      <c r="B27" s="155"/>
      <c r="C27" s="155"/>
      <c r="D27" s="155"/>
      <c r="E27" s="155"/>
      <c r="F27" s="155"/>
      <c r="G27" s="155"/>
      <c r="H27" s="155"/>
      <c r="I27" s="155"/>
      <c r="J27" s="155"/>
      <c r="K27" s="155"/>
      <c r="L27" s="155"/>
      <c r="M27" s="155"/>
      <c r="N27" s="155"/>
      <c r="O27" s="155"/>
      <c r="P27" s="155"/>
    </row>
    <row r="28" spans="1:16">
      <c r="A28" s="639" t="s">
        <v>19</v>
      </c>
      <c r="B28" s="645"/>
      <c r="C28" s="645"/>
      <c r="D28" s="645"/>
      <c r="E28" s="645"/>
      <c r="F28" s="645"/>
      <c r="G28" s="155"/>
      <c r="H28" s="645"/>
      <c r="I28" s="645"/>
      <c r="J28" s="645"/>
      <c r="K28" s="645"/>
      <c r="L28" s="646"/>
      <c r="M28" s="645"/>
      <c r="N28" s="645"/>
      <c r="O28" s="645"/>
      <c r="P28" s="645"/>
    </row>
    <row r="29" spans="1:16">
      <c r="A29" s="300" t="s">
        <v>10</v>
      </c>
      <c r="B29" s="641">
        <f>'Assessment - Capex'!K63</f>
        <v>4953</v>
      </c>
      <c r="C29" s="641">
        <f>'Assessment - Capex'!L63</f>
        <v>4633</v>
      </c>
      <c r="D29" s="641">
        <f>'Assessment - Capex'!M63</f>
        <v>4322</v>
      </c>
      <c r="E29" s="641">
        <f>'Assessment - Capex'!N63</f>
        <v>4017</v>
      </c>
      <c r="F29" s="641">
        <f>'Assessment - Capex'!O63</f>
        <v>3966.9746274754134</v>
      </c>
      <c r="G29" s="155"/>
      <c r="H29" s="641">
        <f>B29</f>
        <v>4953</v>
      </c>
      <c r="I29" s="641">
        <f t="shared" ref="I29:K29" si="29">C29</f>
        <v>4633</v>
      </c>
      <c r="J29" s="641">
        <f t="shared" si="29"/>
        <v>4322</v>
      </c>
      <c r="K29" s="641">
        <f t="shared" si="29"/>
        <v>4017</v>
      </c>
      <c r="L29" s="643"/>
      <c r="M29" s="641">
        <f>H29*(1+$B$6)</f>
        <v>4973.9157829070491</v>
      </c>
      <c r="N29" s="641">
        <f t="shared" ref="N29:P29" si="30">I29*(1+$B$6)</f>
        <v>4652.5644704640335</v>
      </c>
      <c r="O29" s="641">
        <f t="shared" si="30"/>
        <v>4340.2511636834779</v>
      </c>
      <c r="P29" s="641">
        <f t="shared" si="30"/>
        <v>4033.9631940112286</v>
      </c>
    </row>
    <row r="30" spans="1:16">
      <c r="A30" s="295" t="s">
        <v>11</v>
      </c>
      <c r="B30" s="642">
        <f>'Assessment - Capex'!K66</f>
        <v>420</v>
      </c>
      <c r="C30" s="642">
        <f>'Assessment - Capex'!L66</f>
        <v>425</v>
      </c>
      <c r="D30" s="642">
        <f>'Assessment - Capex'!M66</f>
        <v>423</v>
      </c>
      <c r="E30" s="642">
        <f>'Assessment - Capex'!N66</f>
        <v>390</v>
      </c>
      <c r="F30" s="642">
        <f>'Assessment - Capex'!O66</f>
        <v>471</v>
      </c>
      <c r="G30" s="155"/>
      <c r="H30" s="642">
        <f t="shared" ref="H30:H32" si="31">B30</f>
        <v>420</v>
      </c>
      <c r="I30" s="642">
        <f t="shared" ref="I30:I32" si="32">C30</f>
        <v>425</v>
      </c>
      <c r="J30" s="642">
        <f t="shared" ref="J30:J32" si="33">D30</f>
        <v>423</v>
      </c>
      <c r="K30" s="642">
        <f t="shared" ref="K30:K32" si="34">E30</f>
        <v>390</v>
      </c>
      <c r="L30" s="644"/>
      <c r="M30" s="642">
        <f t="shared" ref="M30:M32" si="35">H30*(1+$B$6)</f>
        <v>421.77359758145781</v>
      </c>
      <c r="N30" s="642">
        <f t="shared" ref="N30:N32" si="36">I30*(1+$B$6)</f>
        <v>426.79471183837995</v>
      </c>
      <c r="O30" s="642">
        <f t="shared" ref="O30:O32" si="37">J30*(1+$B$6)</f>
        <v>424.78626613561107</v>
      </c>
      <c r="P30" s="642">
        <f t="shared" ref="P30:P32" si="38">K30*(1+$B$6)</f>
        <v>391.6469120399251</v>
      </c>
    </row>
    <row r="31" spans="1:16">
      <c r="A31" s="300" t="s">
        <v>12</v>
      </c>
      <c r="B31" s="641">
        <f>'Assessment - Capex'!K67</f>
        <v>4698</v>
      </c>
      <c r="C31" s="641">
        <f>'Assessment - Capex'!L67</f>
        <v>4463</v>
      </c>
      <c r="D31" s="641">
        <f>'Assessment - Capex'!M67</f>
        <v>4228</v>
      </c>
      <c r="E31" s="641">
        <f>'Assessment - Capex'!N67</f>
        <v>3993</v>
      </c>
      <c r="F31" s="641">
        <f>'Assessment - Capex'!O67</f>
        <v>3682.4979796216535</v>
      </c>
      <c r="G31" s="155"/>
      <c r="H31" s="641">
        <f t="shared" si="31"/>
        <v>4698</v>
      </c>
      <c r="I31" s="641">
        <f t="shared" si="32"/>
        <v>4463</v>
      </c>
      <c r="J31" s="641">
        <f t="shared" si="33"/>
        <v>4228</v>
      </c>
      <c r="K31" s="641">
        <f t="shared" si="34"/>
        <v>3993</v>
      </c>
      <c r="L31" s="643"/>
      <c r="M31" s="641">
        <f t="shared" si="35"/>
        <v>4717.8389558040208</v>
      </c>
      <c r="N31" s="641">
        <f t="shared" si="36"/>
        <v>4481.846585728681</v>
      </c>
      <c r="O31" s="641">
        <f t="shared" si="37"/>
        <v>4245.8542156533422</v>
      </c>
      <c r="P31" s="641">
        <f t="shared" si="38"/>
        <v>4009.8618455780024</v>
      </c>
    </row>
    <row r="32" spans="1:16">
      <c r="A32" s="295" t="s">
        <v>416</v>
      </c>
      <c r="B32" s="642">
        <f>'Assessment - Capex'!K69</f>
        <v>5159</v>
      </c>
      <c r="C32" s="642">
        <f>'Assessment - Capex'!L69</f>
        <v>5159</v>
      </c>
      <c r="D32" s="642">
        <f>'Assessment - Capex'!M69</f>
        <v>5159</v>
      </c>
      <c r="E32" s="642">
        <f>'Assessment - Capex'!N69</f>
        <v>5159</v>
      </c>
      <c r="F32" s="642">
        <f>'Assessment - Capex'!O69</f>
        <v>4973.4933305149807</v>
      </c>
      <c r="G32" s="155"/>
      <c r="H32" s="642">
        <f t="shared" si="31"/>
        <v>5159</v>
      </c>
      <c r="I32" s="642">
        <f t="shared" si="32"/>
        <v>5159</v>
      </c>
      <c r="J32" s="642">
        <f t="shared" si="33"/>
        <v>5159</v>
      </c>
      <c r="K32" s="642">
        <f t="shared" si="34"/>
        <v>5159</v>
      </c>
      <c r="L32" s="644"/>
      <c r="M32" s="642">
        <f t="shared" si="35"/>
        <v>5180.7856902922404</v>
      </c>
      <c r="N32" s="642">
        <f t="shared" si="36"/>
        <v>5180.7856902922404</v>
      </c>
      <c r="O32" s="642">
        <f t="shared" si="37"/>
        <v>5180.7856902922404</v>
      </c>
      <c r="P32" s="642">
        <f t="shared" si="38"/>
        <v>5180.7856902922404</v>
      </c>
    </row>
    <row r="33" spans="1:16">
      <c r="B33" s="155"/>
      <c r="C33" s="155"/>
      <c r="D33" s="155"/>
      <c r="E33" s="155"/>
      <c r="F33" s="155"/>
      <c r="G33" s="155"/>
      <c r="H33" s="155"/>
      <c r="I33" s="155"/>
      <c r="J33" s="155"/>
      <c r="K33" s="155"/>
      <c r="L33" s="155"/>
      <c r="M33" s="155"/>
      <c r="N33" s="155"/>
      <c r="O33" s="155"/>
      <c r="P33" s="155"/>
    </row>
    <row r="34" spans="1:16">
      <c r="A34" s="639" t="s">
        <v>51</v>
      </c>
      <c r="B34" s="645"/>
      <c r="C34" s="645"/>
      <c r="D34" s="645"/>
      <c r="E34" s="645"/>
      <c r="F34" s="645"/>
      <c r="G34" s="155"/>
      <c r="H34" s="645"/>
      <c r="I34" s="645"/>
      <c r="J34" s="645"/>
      <c r="K34" s="645"/>
      <c r="L34" s="646"/>
      <c r="M34" s="645"/>
      <c r="N34" s="645"/>
      <c r="O34" s="645"/>
      <c r="P34" s="645"/>
    </row>
    <row r="35" spans="1:16">
      <c r="A35" s="300" t="s">
        <v>516</v>
      </c>
      <c r="B35" s="641">
        <f>'Assessment - Capex'!K81</f>
        <v>44672</v>
      </c>
      <c r="C35" s="641">
        <f>'Assessment - Capex'!L81</f>
        <v>30486</v>
      </c>
      <c r="D35" s="641">
        <f>'Assessment - Capex'!M81</f>
        <v>28317</v>
      </c>
      <c r="E35" s="641">
        <f>'Assessment - Capex'!N81</f>
        <v>29530</v>
      </c>
      <c r="F35" s="641">
        <f>'Assessment - Capex'!O81</f>
        <v>29137.507292327206</v>
      </c>
      <c r="G35" s="155"/>
      <c r="H35" s="641">
        <f>B35</f>
        <v>44672</v>
      </c>
      <c r="I35" s="641">
        <f t="shared" ref="I35:K35" si="39">C35</f>
        <v>30486</v>
      </c>
      <c r="J35" s="641">
        <f t="shared" si="39"/>
        <v>28317</v>
      </c>
      <c r="K35" s="641">
        <f t="shared" si="39"/>
        <v>29530</v>
      </c>
      <c r="L35" s="643"/>
      <c r="M35" s="641">
        <f>H35*(1+$B$7)</f>
        <v>45068.309439318669</v>
      </c>
      <c r="N35" s="641">
        <f t="shared" ref="N35:P35" si="40">I35*(1+$B$7)</f>
        <v>30756.45777146913</v>
      </c>
      <c r="O35" s="641">
        <f t="shared" si="40"/>
        <v>28568.215400993613</v>
      </c>
      <c r="P35" s="641">
        <f t="shared" si="40"/>
        <v>29791.976579134138</v>
      </c>
    </row>
    <row r="36" spans="1:16">
      <c r="A36" s="295" t="s">
        <v>11</v>
      </c>
      <c r="B36" s="642">
        <f>'Assessment - Capex'!K78</f>
        <v>4934</v>
      </c>
      <c r="C36" s="642">
        <f>'Assessment - Capex'!L78</f>
        <v>9479</v>
      </c>
      <c r="D36" s="642">
        <f>'Assessment - Capex'!M78</f>
        <v>4456</v>
      </c>
      <c r="E36" s="642">
        <f>'Assessment - Capex'!N78</f>
        <v>4227</v>
      </c>
      <c r="F36" s="642">
        <f>'Assessment - Capex'!O78</f>
        <v>5504</v>
      </c>
      <c r="G36" s="155"/>
      <c r="H36" s="642">
        <f>B36</f>
        <v>4934</v>
      </c>
      <c r="I36" s="642">
        <f t="shared" ref="I36" si="41">C36</f>
        <v>9479</v>
      </c>
      <c r="J36" s="642">
        <f t="shared" ref="J36" si="42">D36</f>
        <v>4456</v>
      </c>
      <c r="K36" s="642">
        <f t="shared" ref="K36" si="43">E36</f>
        <v>4227</v>
      </c>
      <c r="L36" s="644"/>
      <c r="M36" s="642">
        <f>H36*(1+$B$7)</f>
        <v>4977.7721788502486</v>
      </c>
      <c r="N36" s="642">
        <f t="shared" ref="N36" si="44">I36*(1+$B$7)</f>
        <v>9563.0933286018462</v>
      </c>
      <c r="O36" s="642">
        <f t="shared" ref="O36" si="45">J36*(1+$B$7)</f>
        <v>4495.5315826827537</v>
      </c>
      <c r="P36" s="642">
        <f t="shared" ref="P36" si="46">K36*(1+$B$7)</f>
        <v>4264.5</v>
      </c>
    </row>
    <row r="38" spans="1:16" ht="18">
      <c r="A38" s="219" t="s">
        <v>522</v>
      </c>
      <c r="H38" s="219" t="s">
        <v>520</v>
      </c>
      <c r="M38" s="219" t="s">
        <v>521</v>
      </c>
    </row>
    <row r="39" spans="1:16">
      <c r="A39" s="639" t="s">
        <v>1</v>
      </c>
      <c r="B39" s="638">
        <v>2023</v>
      </c>
      <c r="C39" s="638">
        <v>2024</v>
      </c>
      <c r="D39" s="638">
        <v>2025</v>
      </c>
      <c r="E39" s="638">
        <v>2026</v>
      </c>
      <c r="F39" s="638">
        <v>2027</v>
      </c>
      <c r="H39" s="638">
        <v>2023</v>
      </c>
      <c r="I39" s="638">
        <v>2024</v>
      </c>
      <c r="J39" s="638">
        <v>2025</v>
      </c>
      <c r="K39" s="638">
        <v>2026</v>
      </c>
      <c r="L39" s="640"/>
      <c r="M39" s="638">
        <v>2023</v>
      </c>
      <c r="N39" s="638">
        <v>2024</v>
      </c>
      <c r="O39" s="638">
        <v>2025</v>
      </c>
      <c r="P39" s="638">
        <v>2026</v>
      </c>
    </row>
    <row r="40" spans="1:16">
      <c r="A40" s="300" t="s">
        <v>10</v>
      </c>
      <c r="B40" s="641">
        <f>Policy!C116</f>
        <v>197</v>
      </c>
      <c r="C40" s="641">
        <f>Policy!D116</f>
        <v>220</v>
      </c>
      <c r="D40" s="641">
        <f>Policy!E116</f>
        <v>220</v>
      </c>
      <c r="E40" s="641">
        <f>Policy!F116</f>
        <v>220</v>
      </c>
      <c r="F40" s="641">
        <f>Policy!G116</f>
        <v>220</v>
      </c>
      <c r="G40" s="155"/>
      <c r="H40" s="641">
        <f>(0.75*B40)+(0.25*C40)</f>
        <v>202.75</v>
      </c>
      <c r="I40" s="641">
        <f t="shared" ref="I40:K40" si="47">(0.75*C40)+(0.25*D40)</f>
        <v>220</v>
      </c>
      <c r="J40" s="641">
        <f t="shared" si="47"/>
        <v>220</v>
      </c>
      <c r="K40" s="641">
        <f t="shared" si="47"/>
        <v>220</v>
      </c>
      <c r="L40" s="643"/>
      <c r="M40" s="641">
        <f>H40*(1+$B$3)</f>
        <v>202.75</v>
      </c>
      <c r="N40" s="641">
        <f t="shared" ref="N40:P40" si="48">I40*(1+$B$3)</f>
        <v>220</v>
      </c>
      <c r="O40" s="641">
        <f t="shared" si="48"/>
        <v>220</v>
      </c>
      <c r="P40" s="641">
        <f t="shared" si="48"/>
        <v>220</v>
      </c>
    </row>
    <row r="41" spans="1:16">
      <c r="A41" s="295" t="s">
        <v>11</v>
      </c>
      <c r="B41" s="642">
        <f>Policy!C117</f>
        <v>55</v>
      </c>
      <c r="C41" s="642">
        <f>Policy!D117</f>
        <v>55</v>
      </c>
      <c r="D41" s="642">
        <f>Policy!E117</f>
        <v>55</v>
      </c>
      <c r="E41" s="642">
        <f>Policy!F117</f>
        <v>20</v>
      </c>
      <c r="F41" s="642">
        <f>Policy!G117</f>
        <v>20</v>
      </c>
      <c r="G41" s="155"/>
      <c r="H41" s="642">
        <f t="shared" ref="H41:H43" si="49">(0.75*B41)+(0.25*C41)</f>
        <v>55</v>
      </c>
      <c r="I41" s="642">
        <f t="shared" ref="I41:I43" si="50">(0.75*C41)+(0.25*D41)</f>
        <v>55</v>
      </c>
      <c r="J41" s="642">
        <f t="shared" ref="J41:J43" si="51">(0.75*D41)+(0.25*E41)</f>
        <v>46.25</v>
      </c>
      <c r="K41" s="642">
        <f t="shared" ref="K41:K43" si="52">(0.75*E41)+(0.25*F41)</f>
        <v>20</v>
      </c>
      <c r="L41" s="644"/>
      <c r="M41" s="642">
        <f t="shared" ref="M41:M43" si="53">H41*(1+$B$3)</f>
        <v>55</v>
      </c>
      <c r="N41" s="642">
        <f t="shared" ref="N41:N43" si="54">I41*(1+$B$3)</f>
        <v>55</v>
      </c>
      <c r="O41" s="642">
        <f t="shared" ref="O41:O43" si="55">J41*(1+$B$3)</f>
        <v>46.25</v>
      </c>
      <c r="P41" s="642">
        <f t="shared" ref="P41:P43" si="56">K41*(1+$B$3)</f>
        <v>20</v>
      </c>
    </row>
    <row r="42" spans="1:16">
      <c r="A42" s="300" t="s">
        <v>12</v>
      </c>
      <c r="B42" s="641">
        <f>Policy!C118</f>
        <v>132.05847869921939</v>
      </c>
      <c r="C42" s="641">
        <f>Policy!D118</f>
        <v>132.05847869921939</v>
      </c>
      <c r="D42" s="641">
        <f>Policy!E118</f>
        <v>132.05847869921939</v>
      </c>
      <c r="E42" s="641">
        <f>Policy!F118</f>
        <v>132.05847869921939</v>
      </c>
      <c r="F42" s="641">
        <f>Policy!G118</f>
        <v>132.05847869921939</v>
      </c>
      <c r="G42" s="155"/>
      <c r="H42" s="641">
        <f t="shared" si="49"/>
        <v>132.05847869921939</v>
      </c>
      <c r="I42" s="641">
        <f t="shared" si="50"/>
        <v>132.05847869921939</v>
      </c>
      <c r="J42" s="641">
        <f t="shared" si="51"/>
        <v>132.05847869921939</v>
      </c>
      <c r="K42" s="641">
        <f t="shared" si="52"/>
        <v>132.05847869921939</v>
      </c>
      <c r="L42" s="643"/>
      <c r="M42" s="641">
        <f t="shared" si="53"/>
        <v>132.05847869921939</v>
      </c>
      <c r="N42" s="641">
        <f t="shared" si="54"/>
        <v>132.05847869921939</v>
      </c>
      <c r="O42" s="641">
        <f t="shared" si="55"/>
        <v>132.05847869921939</v>
      </c>
      <c r="P42" s="641">
        <f t="shared" si="56"/>
        <v>132.05847869921939</v>
      </c>
    </row>
    <row r="43" spans="1:16">
      <c r="A43" s="295" t="s">
        <v>416</v>
      </c>
      <c r="B43" s="642">
        <f>Policy!C119</f>
        <v>435.33013485393178</v>
      </c>
      <c r="C43" s="642">
        <f>Policy!D119</f>
        <v>435.33013485393178</v>
      </c>
      <c r="D43" s="642">
        <f>Policy!E119</f>
        <v>435.33013485393178</v>
      </c>
      <c r="E43" s="642">
        <f>Policy!F119</f>
        <v>435.33013485393178</v>
      </c>
      <c r="F43" s="642">
        <f>Policy!G119</f>
        <v>435.33013485393178</v>
      </c>
      <c r="G43" s="155"/>
      <c r="H43" s="642">
        <f t="shared" si="49"/>
        <v>435.33013485393178</v>
      </c>
      <c r="I43" s="642">
        <f t="shared" si="50"/>
        <v>435.33013485393178</v>
      </c>
      <c r="J43" s="642">
        <f t="shared" si="51"/>
        <v>435.33013485393178</v>
      </c>
      <c r="K43" s="642">
        <f t="shared" si="52"/>
        <v>435.33013485393178</v>
      </c>
      <c r="L43" s="644"/>
      <c r="M43" s="642">
        <f t="shared" si="53"/>
        <v>435.33013485393178</v>
      </c>
      <c r="N43" s="642">
        <f t="shared" si="54"/>
        <v>435.33013485393178</v>
      </c>
      <c r="O43" s="642">
        <f t="shared" si="55"/>
        <v>435.33013485393178</v>
      </c>
      <c r="P43" s="642">
        <f t="shared" si="56"/>
        <v>435.33013485393178</v>
      </c>
    </row>
    <row r="44" spans="1:16">
      <c r="B44" s="155"/>
      <c r="C44" s="155"/>
      <c r="D44" s="155"/>
      <c r="E44" s="155"/>
      <c r="F44" s="155"/>
      <c r="G44" s="155"/>
      <c r="H44" s="155"/>
      <c r="I44" s="155"/>
      <c r="J44" s="155"/>
      <c r="K44" s="155"/>
      <c r="L44" s="155"/>
      <c r="M44" s="155"/>
      <c r="N44" s="155"/>
      <c r="O44" s="155"/>
      <c r="P44" s="155"/>
    </row>
    <row r="45" spans="1:16">
      <c r="A45" s="639" t="s">
        <v>237</v>
      </c>
      <c r="B45" s="645"/>
      <c r="C45" s="645"/>
      <c r="D45" s="645"/>
      <c r="E45" s="645"/>
      <c r="F45" s="645"/>
      <c r="G45" s="155"/>
      <c r="H45" s="645"/>
      <c r="I45" s="645"/>
      <c r="J45" s="645"/>
      <c r="K45" s="645"/>
      <c r="L45" s="646"/>
      <c r="M45" s="645"/>
      <c r="N45" s="645"/>
      <c r="O45" s="645"/>
      <c r="P45" s="645"/>
    </row>
    <row r="46" spans="1:16">
      <c r="A46" s="300" t="s">
        <v>10</v>
      </c>
      <c r="B46" s="641">
        <f>Policy!C122</f>
        <v>6457</v>
      </c>
      <c r="C46" s="641">
        <f>Policy!D122</f>
        <v>6523</v>
      </c>
      <c r="D46" s="641">
        <f>Policy!E122</f>
        <v>6628</v>
      </c>
      <c r="E46" s="641">
        <f>Policy!F122</f>
        <v>6676</v>
      </c>
      <c r="F46" s="641">
        <f>Policy!G122</f>
        <v>6679</v>
      </c>
      <c r="G46" s="155"/>
      <c r="H46" s="641">
        <f>B46</f>
        <v>6457</v>
      </c>
      <c r="I46" s="641">
        <f t="shared" ref="I46:K49" si="57">C46</f>
        <v>6523</v>
      </c>
      <c r="J46" s="641">
        <f t="shared" si="57"/>
        <v>6628</v>
      </c>
      <c r="K46" s="641">
        <f t="shared" si="57"/>
        <v>6676</v>
      </c>
      <c r="L46" s="643"/>
      <c r="M46" s="641">
        <f>H46*(1+$B$4)</f>
        <v>6476.2763630280651</v>
      </c>
      <c r="N46" s="641">
        <f t="shared" ref="N46:P46" si="58">I46*(1+$B$4)</f>
        <v>6542.4733956995615</v>
      </c>
      <c r="O46" s="641">
        <f t="shared" si="58"/>
        <v>6647.7868567678515</v>
      </c>
      <c r="P46" s="641">
        <f t="shared" si="58"/>
        <v>6695.9301532562122</v>
      </c>
    </row>
    <row r="47" spans="1:16">
      <c r="A47" s="295" t="s">
        <v>11</v>
      </c>
      <c r="B47" s="642">
        <f>Policy!C123</f>
        <v>2371</v>
      </c>
      <c r="C47" s="642">
        <f>Policy!D123</f>
        <v>1795</v>
      </c>
      <c r="D47" s="642">
        <f>Policy!E123</f>
        <v>1994</v>
      </c>
      <c r="E47" s="642">
        <f>Policy!F123</f>
        <v>2975</v>
      </c>
      <c r="F47" s="642">
        <f>Policy!G123</f>
        <v>3039</v>
      </c>
      <c r="G47" s="155"/>
      <c r="H47" s="642">
        <f t="shared" ref="H47:H49" si="59">B47</f>
        <v>2371</v>
      </c>
      <c r="I47" s="642">
        <f t="shared" si="57"/>
        <v>1795</v>
      </c>
      <c r="J47" s="642">
        <f t="shared" si="57"/>
        <v>1994</v>
      </c>
      <c r="K47" s="642">
        <f t="shared" si="57"/>
        <v>2975</v>
      </c>
      <c r="L47" s="644"/>
      <c r="M47" s="642">
        <f t="shared" ref="M47:M49" si="60">H47*(1+$B$4)</f>
        <v>2378.0782494563332</v>
      </c>
      <c r="N47" s="642">
        <f t="shared" ref="N47:N49" si="61">I47*(1+$B$4)</f>
        <v>1800.3586915960009</v>
      </c>
      <c r="O47" s="642">
        <f t="shared" ref="O47:O49" si="62">J47*(1+$B$4)</f>
        <v>1999.9527749539975</v>
      </c>
      <c r="P47" s="642">
        <f t="shared" ref="P47:P49" si="63">K47*(1+$B$4)</f>
        <v>2983.8813969348757</v>
      </c>
    </row>
    <row r="48" spans="1:16">
      <c r="A48" s="300" t="s">
        <v>12</v>
      </c>
      <c r="B48" s="641">
        <f>Policy!C124</f>
        <v>1282.8736084431182</v>
      </c>
      <c r="C48" s="641">
        <f>Policy!D124</f>
        <v>1282.8736084431182</v>
      </c>
      <c r="D48" s="641">
        <f>Policy!E124</f>
        <v>1282.8736084431182</v>
      </c>
      <c r="E48" s="641">
        <f>Policy!F124</f>
        <v>1282.8736084431182</v>
      </c>
      <c r="F48" s="641">
        <f>Policy!G124</f>
        <v>884.03472383963935</v>
      </c>
      <c r="G48" s="155"/>
      <c r="H48" s="641">
        <f t="shared" si="59"/>
        <v>1282.8736084431182</v>
      </c>
      <c r="I48" s="641">
        <f t="shared" si="57"/>
        <v>1282.8736084431182</v>
      </c>
      <c r="J48" s="641">
        <f t="shared" si="57"/>
        <v>1282.8736084431182</v>
      </c>
      <c r="K48" s="641">
        <f t="shared" si="57"/>
        <v>1282.8736084431182</v>
      </c>
      <c r="L48" s="643"/>
      <c r="M48" s="641">
        <f t="shared" si="60"/>
        <v>1286.7034268410544</v>
      </c>
      <c r="N48" s="641">
        <f t="shared" si="61"/>
        <v>1286.7034268410544</v>
      </c>
      <c r="O48" s="641">
        <f t="shared" si="62"/>
        <v>1286.7034268410544</v>
      </c>
      <c r="P48" s="641">
        <f t="shared" si="63"/>
        <v>1286.7034268410544</v>
      </c>
    </row>
    <row r="49" spans="1:16">
      <c r="A49" s="295" t="s">
        <v>416</v>
      </c>
      <c r="B49" s="642">
        <f>Policy!C125</f>
        <v>6629.9524664818709</v>
      </c>
      <c r="C49" s="642">
        <f>Policy!D125</f>
        <v>6629.9524664818709</v>
      </c>
      <c r="D49" s="642">
        <f>Policy!E125</f>
        <v>6629.9524664818709</v>
      </c>
      <c r="E49" s="642">
        <f>Policy!F125</f>
        <v>6629.9524664818709</v>
      </c>
      <c r="F49" s="642">
        <f>Policy!G125</f>
        <v>6629.9524664818709</v>
      </c>
      <c r="G49" s="155"/>
      <c r="H49" s="642">
        <f t="shared" si="59"/>
        <v>6629.9524664818709</v>
      </c>
      <c r="I49" s="642">
        <f t="shared" si="57"/>
        <v>6629.9524664818709</v>
      </c>
      <c r="J49" s="642">
        <f t="shared" si="57"/>
        <v>6629.9524664818709</v>
      </c>
      <c r="K49" s="642">
        <f t="shared" si="57"/>
        <v>6629.9524664818709</v>
      </c>
      <c r="L49" s="644"/>
      <c r="M49" s="642">
        <f t="shared" si="60"/>
        <v>6649.7451520328577</v>
      </c>
      <c r="N49" s="642">
        <f t="shared" si="61"/>
        <v>6649.7451520328577</v>
      </c>
      <c r="O49" s="642">
        <f t="shared" si="62"/>
        <v>6649.7451520328577</v>
      </c>
      <c r="P49" s="642">
        <f t="shared" si="63"/>
        <v>6649.7451520328577</v>
      </c>
    </row>
    <row r="50" spans="1:16">
      <c r="B50" s="155"/>
      <c r="C50" s="155"/>
      <c r="D50" s="155"/>
      <c r="E50" s="155"/>
      <c r="F50" s="155"/>
      <c r="G50" s="155"/>
      <c r="H50" s="155"/>
      <c r="I50" s="155"/>
      <c r="J50" s="155"/>
      <c r="K50" s="155"/>
      <c r="L50" s="155"/>
      <c r="M50" s="155"/>
      <c r="N50" s="155"/>
      <c r="O50" s="155"/>
      <c r="P50" s="155"/>
    </row>
    <row r="51" spans="1:16">
      <c r="A51" s="639" t="s">
        <v>8</v>
      </c>
      <c r="B51" s="645"/>
      <c r="C51" s="645"/>
      <c r="D51" s="645"/>
      <c r="E51" s="645"/>
      <c r="F51" s="645"/>
      <c r="G51" s="155"/>
      <c r="H51" s="645"/>
      <c r="I51" s="645"/>
      <c r="J51" s="645"/>
      <c r="K51" s="645"/>
      <c r="L51" s="646"/>
      <c r="M51" s="645"/>
      <c r="N51" s="645"/>
      <c r="O51" s="645"/>
      <c r="P51" s="645"/>
    </row>
    <row r="52" spans="1:16">
      <c r="A52" s="300" t="s">
        <v>10</v>
      </c>
      <c r="B52" s="641">
        <f>Policy!C128</f>
        <v>0</v>
      </c>
      <c r="C52" s="641">
        <f>Policy!D128</f>
        <v>0</v>
      </c>
      <c r="D52" s="641">
        <f>Policy!E128</f>
        <v>0</v>
      </c>
      <c r="E52" s="641">
        <f>Policy!F128</f>
        <v>0</v>
      </c>
      <c r="F52" s="641">
        <f>Policy!G128</f>
        <v>0</v>
      </c>
      <c r="G52" s="155"/>
      <c r="H52" s="641">
        <f>(0.75*B52)+(0.25*C52)</f>
        <v>0</v>
      </c>
      <c r="I52" s="641">
        <f t="shared" ref="I52:I55" si="64">(0.75*C52)+(0.25*D52)</f>
        <v>0</v>
      </c>
      <c r="J52" s="641">
        <f t="shared" ref="J52:J55" si="65">(0.75*D52)+(0.25*E52)</f>
        <v>0</v>
      </c>
      <c r="K52" s="641">
        <f t="shared" ref="K52:K55" si="66">(0.75*E52)+(0.25*F52)</f>
        <v>0</v>
      </c>
      <c r="L52" s="643"/>
      <c r="M52" s="641">
        <f>H52*(1+$B$5)</f>
        <v>0</v>
      </c>
      <c r="N52" s="641">
        <f t="shared" ref="N52:P52" si="67">I52*(1+$B$5)</f>
        <v>0</v>
      </c>
      <c r="O52" s="641">
        <f t="shared" si="67"/>
        <v>0</v>
      </c>
      <c r="P52" s="641">
        <f t="shared" si="67"/>
        <v>0</v>
      </c>
    </row>
    <row r="53" spans="1:16">
      <c r="A53" s="295" t="s">
        <v>11</v>
      </c>
      <c r="B53" s="642">
        <f>Policy!C129</f>
        <v>2146</v>
      </c>
      <c r="C53" s="642">
        <f>Policy!D129</f>
        <v>1390</v>
      </c>
      <c r="D53" s="642">
        <f>Policy!E129</f>
        <v>1776</v>
      </c>
      <c r="E53" s="642">
        <f>Policy!F129</f>
        <v>2394</v>
      </c>
      <c r="F53" s="642">
        <f>Policy!G129</f>
        <v>3460</v>
      </c>
      <c r="G53" s="155"/>
      <c r="H53" s="642">
        <f t="shared" ref="H53:H55" si="68">(0.75*B53)+(0.25*C53)</f>
        <v>1957</v>
      </c>
      <c r="I53" s="642">
        <f t="shared" si="64"/>
        <v>1486.5</v>
      </c>
      <c r="J53" s="642">
        <f t="shared" si="65"/>
        <v>1930.5</v>
      </c>
      <c r="K53" s="642">
        <f t="shared" si="66"/>
        <v>2660.5</v>
      </c>
      <c r="L53" s="644"/>
      <c r="M53" s="642">
        <f t="shared" ref="M53:M55" si="69">H53*(1+$B$5)</f>
        <v>2023.3335411471321</v>
      </c>
      <c r="N53" s="642">
        <f t="shared" ref="N53:N55" si="70">I53*(1+$B$5)</f>
        <v>1536.8856969418559</v>
      </c>
      <c r="O53" s="642">
        <f t="shared" ref="O53:O55" si="71">J53*(1+$B$5)</f>
        <v>1995.9353097519358</v>
      </c>
      <c r="P53" s="642">
        <f t="shared" ref="P53:P55" si="72">K53*(1+$B$5)</f>
        <v>2750.6790425252657</v>
      </c>
    </row>
    <row r="54" spans="1:16">
      <c r="A54" s="300" t="s">
        <v>12</v>
      </c>
      <c r="B54" s="641">
        <f>Policy!C130</f>
        <v>1210.0867497579784</v>
      </c>
      <c r="C54" s="641">
        <f>Policy!D130</f>
        <v>1210.0867497579784</v>
      </c>
      <c r="D54" s="641">
        <f>Policy!E130</f>
        <v>1210.0867497579784</v>
      </c>
      <c r="E54" s="641">
        <f>Policy!F130</f>
        <v>1210.0867497579784</v>
      </c>
      <c r="F54" s="641">
        <f>Policy!G130</f>
        <v>301.15068091960711</v>
      </c>
      <c r="G54" s="155"/>
      <c r="H54" s="641">
        <f t="shared" si="68"/>
        <v>1210.0867497579784</v>
      </c>
      <c r="I54" s="641">
        <f t="shared" si="64"/>
        <v>1210.0867497579784</v>
      </c>
      <c r="J54" s="641">
        <f t="shared" si="65"/>
        <v>1210.0867497579784</v>
      </c>
      <c r="K54" s="641">
        <f t="shared" si="66"/>
        <v>982.85273254838557</v>
      </c>
      <c r="L54" s="643"/>
      <c r="M54" s="641">
        <f t="shared" si="69"/>
        <v>1251.103274646415</v>
      </c>
      <c r="N54" s="641">
        <f t="shared" si="70"/>
        <v>1251.103274646415</v>
      </c>
      <c r="O54" s="641">
        <f t="shared" si="71"/>
        <v>1251.103274646415</v>
      </c>
      <c r="P54" s="641">
        <f t="shared" si="72"/>
        <v>1016.1670412740216</v>
      </c>
    </row>
    <row r="55" spans="1:16">
      <c r="A55" s="295" t="s">
        <v>416</v>
      </c>
      <c r="B55" s="642">
        <f>Policy!C131</f>
        <v>2415.1671734576739</v>
      </c>
      <c r="C55" s="642">
        <f>Policy!D131</f>
        <v>2415.1671734576739</v>
      </c>
      <c r="D55" s="642">
        <f>Policy!E131</f>
        <v>2415.1671734576739</v>
      </c>
      <c r="E55" s="642">
        <f>Policy!F131</f>
        <v>2415.1671734576739</v>
      </c>
      <c r="F55" s="642">
        <f>Policy!G131</f>
        <v>2415.1671734576739</v>
      </c>
      <c r="G55" s="155"/>
      <c r="H55" s="642">
        <f t="shared" si="68"/>
        <v>2415.1671734576739</v>
      </c>
      <c r="I55" s="642">
        <f t="shared" si="64"/>
        <v>2415.1671734576739</v>
      </c>
      <c r="J55" s="642">
        <f t="shared" si="65"/>
        <v>2415.1671734576739</v>
      </c>
      <c r="K55" s="642">
        <f t="shared" si="66"/>
        <v>2415.1671734576739</v>
      </c>
      <c r="L55" s="644"/>
      <c r="M55" s="642">
        <f t="shared" si="69"/>
        <v>2497.0305311877491</v>
      </c>
      <c r="N55" s="642">
        <f t="shared" si="70"/>
        <v>2497.0305311877491</v>
      </c>
      <c r="O55" s="642">
        <f t="shared" si="71"/>
        <v>2497.0305311877491</v>
      </c>
      <c r="P55" s="642">
        <f t="shared" si="72"/>
        <v>2497.0305311877491</v>
      </c>
    </row>
    <row r="56" spans="1:16">
      <c r="B56" s="155"/>
      <c r="C56" s="155"/>
      <c r="D56" s="155"/>
      <c r="E56" s="155"/>
      <c r="F56" s="155"/>
      <c r="G56" s="155"/>
      <c r="H56" s="155"/>
      <c r="I56" s="155"/>
      <c r="J56" s="155"/>
      <c r="K56" s="155"/>
      <c r="L56" s="155"/>
      <c r="M56" s="155"/>
      <c r="N56" s="155"/>
      <c r="O56" s="155"/>
      <c r="P56" s="155"/>
    </row>
    <row r="57" spans="1:16">
      <c r="A57" s="639" t="s">
        <v>19</v>
      </c>
      <c r="B57" s="645"/>
      <c r="C57" s="645"/>
      <c r="D57" s="645"/>
      <c r="E57" s="645"/>
      <c r="F57" s="645"/>
      <c r="G57" s="155"/>
      <c r="H57" s="645"/>
      <c r="I57" s="645"/>
      <c r="J57" s="645"/>
      <c r="K57" s="645"/>
      <c r="L57" s="646"/>
      <c r="M57" s="645"/>
      <c r="N57" s="645"/>
      <c r="O57" s="645"/>
      <c r="P57" s="645"/>
    </row>
    <row r="58" spans="1:16">
      <c r="A58" s="300" t="s">
        <v>10</v>
      </c>
      <c r="B58" s="641">
        <f>Policy!C134</f>
        <v>4953</v>
      </c>
      <c r="C58" s="641">
        <f>Policy!D134</f>
        <v>4633</v>
      </c>
      <c r="D58" s="641">
        <f>Policy!E134</f>
        <v>4322</v>
      </c>
      <c r="E58" s="641">
        <f>Policy!F134</f>
        <v>4017</v>
      </c>
      <c r="F58" s="641">
        <f>Policy!G134</f>
        <v>3966.9746274754134</v>
      </c>
      <c r="G58" s="155"/>
      <c r="H58" s="641">
        <f>B58</f>
        <v>4953</v>
      </c>
      <c r="I58" s="641">
        <f t="shared" ref="I58:I61" si="73">C58</f>
        <v>4633</v>
      </c>
      <c r="J58" s="641">
        <f t="shared" ref="J58:J61" si="74">D58</f>
        <v>4322</v>
      </c>
      <c r="K58" s="641">
        <f t="shared" ref="K58:K61" si="75">E58</f>
        <v>4017</v>
      </c>
      <c r="L58" s="643"/>
      <c r="M58" s="641">
        <f>H58*(1+$B$6)</f>
        <v>4973.9157829070491</v>
      </c>
      <c r="N58" s="641">
        <f t="shared" ref="N58:P61" si="76">I58*(1+$B$6)</f>
        <v>4652.5644704640335</v>
      </c>
      <c r="O58" s="641">
        <f t="shared" si="76"/>
        <v>4340.2511636834779</v>
      </c>
      <c r="P58" s="641">
        <f t="shared" si="76"/>
        <v>4033.9631940112286</v>
      </c>
    </row>
    <row r="59" spans="1:16">
      <c r="A59" s="295" t="s">
        <v>11</v>
      </c>
      <c r="B59" s="642">
        <f>Policy!C135</f>
        <v>420</v>
      </c>
      <c r="C59" s="642">
        <f>Policy!D135</f>
        <v>425</v>
      </c>
      <c r="D59" s="642">
        <f>Policy!E135</f>
        <v>423</v>
      </c>
      <c r="E59" s="642">
        <f>Policy!F135</f>
        <v>390</v>
      </c>
      <c r="F59" s="642">
        <f>Policy!G135</f>
        <v>471</v>
      </c>
      <c r="G59" s="155"/>
      <c r="H59" s="642">
        <f t="shared" ref="H59:H61" si="77">B59</f>
        <v>420</v>
      </c>
      <c r="I59" s="642">
        <f t="shared" si="73"/>
        <v>425</v>
      </c>
      <c r="J59" s="642">
        <f t="shared" si="74"/>
        <v>423</v>
      </c>
      <c r="K59" s="642">
        <f t="shared" si="75"/>
        <v>390</v>
      </c>
      <c r="L59" s="644"/>
      <c r="M59" s="642">
        <f t="shared" ref="M59:M60" si="78">H59*(1+$B$6)</f>
        <v>421.77359758145781</v>
      </c>
      <c r="N59" s="642">
        <f t="shared" si="76"/>
        <v>426.79471183837995</v>
      </c>
      <c r="O59" s="642">
        <f t="shared" si="76"/>
        <v>424.78626613561107</v>
      </c>
      <c r="P59" s="642">
        <f t="shared" si="76"/>
        <v>391.6469120399251</v>
      </c>
    </row>
    <row r="60" spans="1:16">
      <c r="A60" s="300" t="s">
        <v>12</v>
      </c>
      <c r="B60" s="641">
        <f>Policy!C136</f>
        <v>3048.1480891766519</v>
      </c>
      <c r="C60" s="641">
        <f>Policy!D136</f>
        <v>3048.1480891766519</v>
      </c>
      <c r="D60" s="641">
        <f>Policy!E136</f>
        <v>3048.1480891766519</v>
      </c>
      <c r="E60" s="641">
        <f>Policy!F136</f>
        <v>3048.1480891766519</v>
      </c>
      <c r="F60" s="641">
        <f>Policy!G136</f>
        <v>3048.1480891766519</v>
      </c>
      <c r="G60" s="155"/>
      <c r="H60" s="641">
        <f t="shared" si="77"/>
        <v>3048.1480891766519</v>
      </c>
      <c r="I60" s="641">
        <f t="shared" si="73"/>
        <v>3048.1480891766519</v>
      </c>
      <c r="J60" s="641">
        <f t="shared" si="74"/>
        <v>3048.1480891766519</v>
      </c>
      <c r="K60" s="641">
        <f t="shared" si="75"/>
        <v>3048.1480891766519</v>
      </c>
      <c r="L60" s="643"/>
      <c r="M60" s="641">
        <f t="shared" si="78"/>
        <v>3061.0199655549591</v>
      </c>
      <c r="N60" s="641">
        <f t="shared" si="76"/>
        <v>3061.0199655549591</v>
      </c>
      <c r="O60" s="641">
        <f t="shared" si="76"/>
        <v>3061.0199655549591</v>
      </c>
      <c r="P60" s="641">
        <f t="shared" si="76"/>
        <v>3061.0199655549591</v>
      </c>
    </row>
    <row r="61" spans="1:16">
      <c r="A61" s="295" t="s">
        <v>416</v>
      </c>
      <c r="B61" s="642">
        <f>Policy!C137</f>
        <v>3798.9755641547586</v>
      </c>
      <c r="C61" s="642">
        <f>Policy!D137</f>
        <v>3798.9755641547586</v>
      </c>
      <c r="D61" s="642">
        <f>Policy!E137</f>
        <v>3798.9755641547586</v>
      </c>
      <c r="E61" s="642">
        <f>Policy!F137</f>
        <v>3798.9755641547586</v>
      </c>
      <c r="F61" s="642">
        <f>Policy!G137</f>
        <v>3798.9755641547586</v>
      </c>
      <c r="G61" s="155"/>
      <c r="H61" s="642">
        <f t="shared" si="77"/>
        <v>3798.9755641547586</v>
      </c>
      <c r="I61" s="642">
        <f t="shared" si="73"/>
        <v>3798.9755641547586</v>
      </c>
      <c r="J61" s="642">
        <f t="shared" si="74"/>
        <v>3798.9755641547586</v>
      </c>
      <c r="K61" s="642">
        <f t="shared" si="75"/>
        <v>3798.9755641547586</v>
      </c>
      <c r="L61" s="644"/>
      <c r="M61" s="642">
        <f>H61*(1+$B$6)</f>
        <v>3815.01807337524</v>
      </c>
      <c r="N61" s="642">
        <f t="shared" si="76"/>
        <v>3815.01807337524</v>
      </c>
      <c r="O61" s="642">
        <f t="shared" si="76"/>
        <v>3815.01807337524</v>
      </c>
      <c r="P61" s="642">
        <f t="shared" si="76"/>
        <v>3815.01807337524</v>
      </c>
    </row>
    <row r="62" spans="1:16">
      <c r="B62" s="155"/>
      <c r="C62" s="155"/>
      <c r="D62" s="155"/>
      <c r="E62" s="155"/>
      <c r="F62" s="155"/>
      <c r="G62" s="155"/>
      <c r="H62" s="155"/>
      <c r="I62" s="155"/>
      <c r="J62" s="155"/>
      <c r="K62" s="155"/>
      <c r="L62" s="155"/>
      <c r="M62" s="155"/>
      <c r="N62" s="155"/>
      <c r="O62" s="155"/>
      <c r="P62" s="155"/>
    </row>
    <row r="63" spans="1:16">
      <c r="A63" s="639" t="s">
        <v>51</v>
      </c>
      <c r="B63" s="645"/>
      <c r="C63" s="645"/>
      <c r="D63" s="645"/>
      <c r="E63" s="645"/>
      <c r="F63" s="645"/>
      <c r="G63" s="155"/>
      <c r="H63" s="645"/>
      <c r="I63" s="645"/>
      <c r="J63" s="645"/>
      <c r="K63" s="645"/>
      <c r="L63" s="646"/>
      <c r="M63" s="645"/>
      <c r="N63" s="645"/>
      <c r="O63" s="645"/>
      <c r="P63" s="645"/>
    </row>
    <row r="64" spans="1:16">
      <c r="A64" s="300" t="s">
        <v>516</v>
      </c>
      <c r="B64" s="641">
        <f>Policy!C141</f>
        <v>30349.292964042816</v>
      </c>
      <c r="C64" s="641">
        <f>Policy!D141</f>
        <v>30349.292964042816</v>
      </c>
      <c r="D64" s="641">
        <f>Policy!E141</f>
        <v>28317</v>
      </c>
      <c r="E64" s="641">
        <f>Policy!F141</f>
        <v>29530</v>
      </c>
      <c r="F64" s="641">
        <f>Policy!G141</f>
        <v>29137.507292327206</v>
      </c>
      <c r="G64" s="155"/>
      <c r="H64" s="641">
        <f>B64</f>
        <v>30349.292964042816</v>
      </c>
      <c r="I64" s="641">
        <f t="shared" ref="I64:I65" si="79">C64</f>
        <v>30349.292964042816</v>
      </c>
      <c r="J64" s="641">
        <f t="shared" ref="J64:J65" si="80">D64</f>
        <v>28317</v>
      </c>
      <c r="K64" s="641">
        <f t="shared" ref="K64:K65" si="81">E64</f>
        <v>29530</v>
      </c>
      <c r="L64" s="643"/>
      <c r="M64" s="641">
        <f>H64*(1+$B$7)</f>
        <v>30618.537933560587</v>
      </c>
      <c r="N64" s="641">
        <f t="shared" ref="N64:P64" si="82">I64*(1+$B$7)</f>
        <v>30618.537933560587</v>
      </c>
      <c r="O64" s="641">
        <f t="shared" si="82"/>
        <v>28568.215400993613</v>
      </c>
      <c r="P64" s="641">
        <f t="shared" si="82"/>
        <v>29791.976579134138</v>
      </c>
    </row>
    <row r="65" spans="1:16">
      <c r="A65" s="295" t="s">
        <v>11</v>
      </c>
      <c r="B65" s="642">
        <f>Policy!C140</f>
        <v>4934</v>
      </c>
      <c r="C65" s="642">
        <f>Policy!D140</f>
        <v>9479</v>
      </c>
      <c r="D65" s="642">
        <f>Policy!E140</f>
        <v>4456</v>
      </c>
      <c r="E65" s="642">
        <f>Policy!F140</f>
        <v>4227</v>
      </c>
      <c r="F65" s="642">
        <f>Policy!G140</f>
        <v>5504</v>
      </c>
      <c r="G65" s="155"/>
      <c r="H65" s="642">
        <f t="shared" ref="H65" si="83">B65</f>
        <v>4934</v>
      </c>
      <c r="I65" s="642">
        <f t="shared" si="79"/>
        <v>9479</v>
      </c>
      <c r="J65" s="642">
        <f t="shared" si="80"/>
        <v>4456</v>
      </c>
      <c r="K65" s="642">
        <f t="shared" si="81"/>
        <v>4227</v>
      </c>
      <c r="L65" s="644"/>
      <c r="M65" s="642">
        <f>H65*(1+$B$7)</f>
        <v>4977.7721788502486</v>
      </c>
      <c r="N65" s="642">
        <f t="shared" ref="N65" si="84">I65*(1+$B$7)</f>
        <v>9563.0933286018462</v>
      </c>
      <c r="O65" s="642">
        <f t="shared" ref="O65" si="85">J65*(1+$B$7)</f>
        <v>4495.5315826827537</v>
      </c>
      <c r="P65" s="642">
        <f t="shared" ref="P65" si="86">K65*(1+$B$7)</f>
        <v>4264.5</v>
      </c>
    </row>
    <row r="67" spans="1:16">
      <c r="A67" s="639" t="s">
        <v>523</v>
      </c>
      <c r="B67" s="639" t="s">
        <v>527</v>
      </c>
      <c r="C67" s="639" t="s">
        <v>528</v>
      </c>
      <c r="D67" s="639" t="s">
        <v>529</v>
      </c>
      <c r="E67" s="639" t="s">
        <v>530</v>
      </c>
    </row>
    <row r="68" spans="1:16">
      <c r="A68" s="300" t="s">
        <v>524</v>
      </c>
      <c r="B68" s="300" t="s">
        <v>516</v>
      </c>
      <c r="C68" s="300" t="s">
        <v>534</v>
      </c>
      <c r="D68" s="334">
        <f>SUM(M35:P35)</f>
        <v>134184.95919091557</v>
      </c>
      <c r="E68" s="334">
        <f>SUM(M64:P64)</f>
        <v>119597.26784724892</v>
      </c>
    </row>
    <row r="69" spans="1:16">
      <c r="A69" s="295" t="s">
        <v>525</v>
      </c>
      <c r="B69" s="295" t="s">
        <v>517</v>
      </c>
      <c r="C69" s="295" t="s">
        <v>535</v>
      </c>
      <c r="D69" s="334">
        <f>SUM(M12:P12,M18:P18,M24:P24,M30:P30,M36:P36)</f>
        <v>42790.59845632322</v>
      </c>
      <c r="E69" s="334">
        <f>SUM(M41:P41,M47:P47,M53:P53,M59:P59,M65:P65)</f>
        <v>42611.253281037629</v>
      </c>
    </row>
    <row r="70" spans="1:16">
      <c r="A70" s="295" t="s">
        <v>526</v>
      </c>
      <c r="B70" s="295" t="s">
        <v>531</v>
      </c>
      <c r="C70" s="295" t="s">
        <v>534</v>
      </c>
      <c r="D70" s="334">
        <f>SUM(M13:P13,M19:P19,M25:P25,M31:P31)</f>
        <v>34600.191977496805</v>
      </c>
      <c r="E70" s="334">
        <f>SUM(M42:P42,M48:P48,M54:P54,M60:P60)</f>
        <v>22688.604349594199</v>
      </c>
    </row>
    <row r="71" spans="1:16">
      <c r="A71" s="295" t="s">
        <v>526</v>
      </c>
      <c r="B71" s="295" t="s">
        <v>532</v>
      </c>
      <c r="C71" s="295" t="s">
        <v>534</v>
      </c>
      <c r="D71" s="334">
        <f>SUM(M14:P14,M20:P20,M26:P26,M32:P32)</f>
        <v>73912.788314707417</v>
      </c>
      <c r="E71" s="334">
        <f>SUM(M43:P43,M49:P49,M55:P55,M61:P61)</f>
        <v>53588.495565799123</v>
      </c>
    </row>
    <row r="72" spans="1:16">
      <c r="A72" s="295" t="s">
        <v>526</v>
      </c>
      <c r="B72" s="295" t="s">
        <v>533</v>
      </c>
      <c r="C72" s="295" t="s">
        <v>535</v>
      </c>
      <c r="D72" s="334">
        <f>SUM(M11:P11,M17:P17,M23:P23,M29:P29)</f>
        <v>44843.370148854323</v>
      </c>
      <c r="E72" s="334">
        <f>SUM(M40:P40,M46:P46,M52:P52,M58:P58)</f>
        <v>45225.91137981748</v>
      </c>
    </row>
    <row r="73" spans="1:16">
      <c r="A73" s="295" t="s">
        <v>85</v>
      </c>
      <c r="B73" s="295"/>
      <c r="C73" s="295"/>
      <c r="D73" s="334">
        <f>SUM(D68:D72)</f>
        <v>330331.90808829735</v>
      </c>
      <c r="E73" s="334">
        <f>SUM(E68:E72)</f>
        <v>283711.53242349735</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I197"/>
  <sheetViews>
    <sheetView showGridLines="0" view="pageBreakPreview" zoomScaleNormal="85" zoomScaleSheetLayoutView="100" workbookViewId="0"/>
  </sheetViews>
  <sheetFormatPr defaultRowHeight="14.4"/>
  <cols>
    <col min="1" max="1" width="28.5546875" style="74" bestFit="1" customWidth="1"/>
    <col min="2" max="6" width="17.44140625" style="74" customWidth="1"/>
    <col min="7" max="7" width="17.44140625" style="592" customWidth="1"/>
    <col min="8" max="8" width="17.44140625" customWidth="1"/>
    <col min="9" max="9" width="2.77734375" customWidth="1"/>
  </cols>
  <sheetData>
    <row r="1" spans="1:8" ht="25.8">
      <c r="A1" s="87" t="s">
        <v>191</v>
      </c>
    </row>
    <row r="2" spans="1:8" s="86" customFormat="1" ht="15" customHeight="1">
      <c r="A2" s="133" t="s">
        <v>192</v>
      </c>
      <c r="B2" s="74"/>
      <c r="C2" s="74"/>
      <c r="D2" s="74"/>
      <c r="E2" s="74"/>
      <c r="F2" s="74"/>
      <c r="G2" s="592"/>
    </row>
    <row r="3" spans="1:8" s="86" customFormat="1" ht="15" customHeight="1">
      <c r="A3" s="133" t="s">
        <v>209</v>
      </c>
      <c r="B3" s="74"/>
      <c r="C3" s="74"/>
      <c r="D3" s="74"/>
      <c r="E3" s="74"/>
      <c r="F3" s="74"/>
      <c r="G3" s="592"/>
    </row>
    <row r="4" spans="1:8" s="280" customFormat="1" ht="15" customHeight="1">
      <c r="A4" s="133"/>
      <c r="B4" s="118"/>
      <c r="C4" s="118"/>
      <c r="D4" s="118"/>
      <c r="E4" s="118"/>
      <c r="F4" s="118"/>
      <c r="G4" s="592"/>
    </row>
    <row r="5" spans="1:8" s="280" customFormat="1" ht="15" customHeight="1">
      <c r="A5" s="158" t="s">
        <v>216</v>
      </c>
      <c r="B5" s="281"/>
      <c r="C5" s="281"/>
      <c r="D5" s="281"/>
      <c r="E5" s="118"/>
      <c r="F5" s="118"/>
      <c r="G5" s="592"/>
    </row>
    <row r="6" spans="1:8" s="280" customFormat="1" ht="15" customHeight="1">
      <c r="A6" s="281"/>
      <c r="B6" s="288" t="s">
        <v>214</v>
      </c>
      <c r="C6" s="288" t="s">
        <v>143</v>
      </c>
      <c r="D6" s="288" t="s">
        <v>215</v>
      </c>
      <c r="E6" s="118"/>
      <c r="F6" s="118"/>
      <c r="G6" s="592"/>
    </row>
    <row r="7" spans="1:8" s="280" customFormat="1" ht="15" customHeight="1">
      <c r="A7" s="300" t="s">
        <v>245</v>
      </c>
      <c r="B7" s="307">
        <v>0</v>
      </c>
      <c r="C7" s="307">
        <v>1</v>
      </c>
      <c r="D7" s="307">
        <v>0</v>
      </c>
      <c r="E7" s="118"/>
      <c r="F7" s="118"/>
      <c r="G7" s="592"/>
    </row>
    <row r="8" spans="1:8" s="280" customFormat="1" ht="15" customHeight="1">
      <c r="A8" s="300" t="s">
        <v>354</v>
      </c>
      <c r="B8" s="307">
        <v>0</v>
      </c>
      <c r="C8" s="307">
        <v>0.75</v>
      </c>
      <c r="D8" s="307">
        <v>0.25</v>
      </c>
      <c r="E8" s="118"/>
      <c r="F8" s="118"/>
      <c r="G8" s="592"/>
    </row>
    <row r="9" spans="1:8" ht="15" customHeight="1">
      <c r="A9" s="160"/>
      <c r="B9" s="160"/>
      <c r="C9" s="160"/>
      <c r="D9" s="279"/>
      <c r="E9" s="279"/>
      <c r="F9" s="279"/>
      <c r="G9" s="593"/>
      <c r="H9" s="279"/>
    </row>
    <row r="10" spans="1:8">
      <c r="A10" s="160" t="s">
        <v>391</v>
      </c>
      <c r="B10" s="279"/>
      <c r="C10" s="279"/>
      <c r="D10" s="279"/>
      <c r="E10" s="279"/>
      <c r="F10" s="279"/>
      <c r="G10" s="593"/>
      <c r="H10" s="279"/>
    </row>
    <row r="11" spans="1:8" ht="27.6">
      <c r="A11" s="165" t="s">
        <v>183</v>
      </c>
      <c r="B11" s="165" t="s">
        <v>1</v>
      </c>
      <c r="C11" s="165" t="s">
        <v>102</v>
      </c>
      <c r="D11" s="165" t="s">
        <v>101</v>
      </c>
      <c r="E11" s="165" t="s">
        <v>19</v>
      </c>
      <c r="F11" s="165" t="s">
        <v>51</v>
      </c>
      <c r="G11" s="165"/>
      <c r="H11" s="279"/>
    </row>
    <row r="12" spans="1:8">
      <c r="A12" s="149">
        <v>2022</v>
      </c>
      <c r="B12" s="287">
        <f>'Reflation outputs'!B5</f>
        <v>2105.869235328832</v>
      </c>
      <c r="C12" s="287">
        <f>'Reflation outputs'!C5</f>
        <v>19191.840157610193</v>
      </c>
      <c r="D12" s="287">
        <f>'Reflation outputs'!D5</f>
        <v>14561.01945440998</v>
      </c>
      <c r="E12" s="287">
        <f>'Reflation outputs'!E5</f>
        <v>9825.8240745695639</v>
      </c>
      <c r="F12" s="287">
        <f>'Reflation outputs'!F5</f>
        <v>49431.440867965168</v>
      </c>
      <c r="G12" s="287"/>
      <c r="H12" s="279"/>
    </row>
    <row r="13" spans="1:8">
      <c r="A13" s="149">
        <v>2023</v>
      </c>
      <c r="B13" s="287">
        <f>'Reflation outputs'!B6</f>
        <v>2553.4894983324602</v>
      </c>
      <c r="C13" s="287">
        <f>'Reflation outputs'!C6</f>
        <v>19977.413409223424</v>
      </c>
      <c r="D13" s="287">
        <f>'Reflation outputs'!D6</f>
        <v>15402.436705517925</v>
      </c>
      <c r="E13" s="287">
        <f>'Reflation outputs'!E6</f>
        <v>10562.238769662188</v>
      </c>
      <c r="F13" s="287">
        <f>'Reflation outputs'!F6</f>
        <v>53512.751743738787</v>
      </c>
      <c r="G13" s="287"/>
      <c r="H13" s="279"/>
    </row>
    <row r="14" spans="1:8">
      <c r="A14" s="149">
        <v>2024</v>
      </c>
      <c r="B14" s="287">
        <f>'Reflation outputs'!B7</f>
        <v>2644.9552453802248</v>
      </c>
      <c r="C14" s="287">
        <f>'Reflation outputs'!C7</f>
        <v>20475.165671238672</v>
      </c>
      <c r="D14" s="287">
        <f>'Reflation outputs'!D7</f>
        <v>15938.212911147304</v>
      </c>
      <c r="E14" s="287">
        <f>'Reflation outputs'!E7</f>
        <v>11087.796840539884</v>
      </c>
      <c r="F14" s="287">
        <f>'Reflation outputs'!F7</f>
        <v>55336.411363425221</v>
      </c>
      <c r="G14" s="287"/>
      <c r="H14" s="279"/>
    </row>
    <row r="15" spans="1:8">
      <c r="A15" s="149">
        <v>2025</v>
      </c>
      <c r="B15" s="287">
        <f>'Reflation outputs'!B8</f>
        <v>2722.3744902994758</v>
      </c>
      <c r="C15" s="287">
        <f>'Reflation outputs'!C8</f>
        <v>21057.766360983063</v>
      </c>
      <c r="D15" s="287">
        <f>'Reflation outputs'!D8</f>
        <v>16028.181170698097</v>
      </c>
      <c r="E15" s="287">
        <f>'Reflation outputs'!E8</f>
        <v>11550.223584965943</v>
      </c>
      <c r="F15" s="287">
        <f>'Reflation outputs'!F8</f>
        <v>56654.083035688513</v>
      </c>
      <c r="G15" s="287"/>
      <c r="H15" s="279"/>
    </row>
    <row r="16" spans="1:8">
      <c r="A16" s="149">
        <v>2026</v>
      </c>
      <c r="B16" s="287">
        <f>'Reflation outputs'!B9</f>
        <v>2793.6620963650807</v>
      </c>
      <c r="C16" s="287">
        <f>'Reflation outputs'!C9</f>
        <v>21637.559296758685</v>
      </c>
      <c r="D16" s="287">
        <f>'Reflation outputs'!D9</f>
        <v>16465.675083121463</v>
      </c>
      <c r="E16" s="287">
        <f>'Reflation outputs'!E9</f>
        <v>11986.170278074527</v>
      </c>
      <c r="F16" s="287">
        <f>'Reflation outputs'!F9</f>
        <v>58465.281875978297</v>
      </c>
      <c r="G16" s="287"/>
      <c r="H16" s="279"/>
    </row>
    <row r="17" spans="1:8">
      <c r="A17" s="149">
        <v>2027</v>
      </c>
      <c r="B17" s="287">
        <f>'Reflation outputs'!B10</f>
        <v>2866.7784327857148</v>
      </c>
      <c r="C17" s="287">
        <f>'Reflation outputs'!C10</f>
        <v>22150.628993950744</v>
      </c>
      <c r="D17" s="287">
        <f>'Reflation outputs'!D10</f>
        <v>16951.960145923575</v>
      </c>
      <c r="E17" s="287">
        <f>'Reflation outputs'!E10</f>
        <v>12428.025095660512</v>
      </c>
      <c r="F17" s="287">
        <f>'Reflation outputs'!F10</f>
        <v>59738.560892805966</v>
      </c>
      <c r="G17" s="287"/>
      <c r="H17" s="279"/>
    </row>
    <row r="18" spans="1:8">
      <c r="A18" s="279"/>
      <c r="B18" s="279"/>
      <c r="C18" s="279"/>
      <c r="D18" s="279"/>
      <c r="E18" s="279"/>
      <c r="F18" s="279"/>
      <c r="G18" s="593"/>
      <c r="H18" s="279"/>
    </row>
    <row r="19" spans="1:8">
      <c r="A19" s="160" t="s">
        <v>392</v>
      </c>
      <c r="B19" s="279"/>
      <c r="C19" s="279"/>
      <c r="D19" s="279"/>
      <c r="E19" s="279"/>
      <c r="F19" s="279"/>
      <c r="G19" s="593"/>
      <c r="H19" s="279"/>
    </row>
    <row r="20" spans="1:8">
      <c r="A20" s="279" t="s">
        <v>183</v>
      </c>
      <c r="B20" s="279"/>
      <c r="C20" s="279"/>
      <c r="D20" s="279"/>
      <c r="E20" s="279"/>
      <c r="F20" s="279"/>
      <c r="G20" s="593"/>
      <c r="H20" s="279"/>
    </row>
    <row r="21" spans="1:8">
      <c r="A21" s="149">
        <v>2022</v>
      </c>
      <c r="B21" s="287">
        <f>'Reflation outputs'!B14</f>
        <v>831.32065970687563</v>
      </c>
      <c r="C21" s="287">
        <f>'Reflation outputs'!C14</f>
        <v>18183.286092983861</v>
      </c>
      <c r="D21" s="287">
        <f>'Reflation outputs'!D14</f>
        <v>7573.7436485038106</v>
      </c>
      <c r="E21" s="287">
        <f>'Reflation outputs'!E14</f>
        <v>21122.861431981779</v>
      </c>
      <c r="F21" s="287">
        <f>'Reflation outputs'!F14</f>
        <v>37106.20044752895</v>
      </c>
      <c r="G21" s="287"/>
      <c r="H21" s="279"/>
    </row>
    <row r="22" spans="1:8">
      <c r="A22" s="149">
        <v>2023</v>
      </c>
      <c r="B22" s="287">
        <f>'Reflation outputs'!B15</f>
        <v>932.2514036891273</v>
      </c>
      <c r="C22" s="287">
        <f>'Reflation outputs'!C15</f>
        <v>19010.715084471627</v>
      </c>
      <c r="D22" s="287">
        <f>'Reflation outputs'!D15</f>
        <v>6788.7522455598373</v>
      </c>
      <c r="E22" s="287">
        <f>'Reflation outputs'!E15</f>
        <v>13894.172357694977</v>
      </c>
      <c r="F22" s="287">
        <f>'Reflation outputs'!F15</f>
        <v>40302.49785512466</v>
      </c>
      <c r="G22" s="287"/>
      <c r="H22" s="279"/>
    </row>
    <row r="23" spans="1:8">
      <c r="A23" s="149">
        <v>2024</v>
      </c>
      <c r="B23" s="287">
        <f>'Reflation outputs'!B16</f>
        <v>1001.1422647258236</v>
      </c>
      <c r="C23" s="287">
        <f>'Reflation outputs'!C16</f>
        <v>19197.178541899641</v>
      </c>
      <c r="D23" s="287">
        <f>'Reflation outputs'!D16</f>
        <v>6162.4426395477321</v>
      </c>
      <c r="E23" s="287">
        <f>'Reflation outputs'!E16</f>
        <v>14098.282332110999</v>
      </c>
      <c r="F23" s="287">
        <f>'Reflation outputs'!F16</f>
        <v>47383.78588481043</v>
      </c>
      <c r="G23" s="287"/>
      <c r="H23" s="279"/>
    </row>
    <row r="24" spans="1:8">
      <c r="A24" s="149">
        <v>2025</v>
      </c>
      <c r="B24" s="287">
        <f>'Reflation outputs'!B17</f>
        <v>1035.8876096069982</v>
      </c>
      <c r="C24" s="287">
        <f>'Reflation outputs'!C17</f>
        <v>20204.483261774491</v>
      </c>
      <c r="D24" s="287">
        <f>'Reflation outputs'!D17</f>
        <v>6867.0688325574665</v>
      </c>
      <c r="E24" s="287">
        <f>'Reflation outputs'!E17</f>
        <v>14182.298914524279</v>
      </c>
      <c r="F24" s="287">
        <f>'Reflation outputs'!F17</f>
        <v>40281.496689504704</v>
      </c>
      <c r="G24" s="287"/>
      <c r="H24" s="279"/>
    </row>
    <row r="25" spans="1:8">
      <c r="A25" s="149">
        <v>2026</v>
      </c>
      <c r="B25" s="287">
        <f>'Reflation outputs'!B18</f>
        <v>1022.3941237608151</v>
      </c>
      <c r="C25" s="287">
        <f>'Reflation outputs'!C18</f>
        <v>22084.790063844845</v>
      </c>
      <c r="D25" s="287">
        <f>'Reflation outputs'!D18</f>
        <v>7880.5230590525516</v>
      </c>
      <c r="E25" s="287">
        <f>'Reflation outputs'!E18</f>
        <v>14168.41740691315</v>
      </c>
      <c r="F25" s="287">
        <f>'Reflation outputs'!F18</f>
        <v>42695.221917363131</v>
      </c>
      <c r="G25" s="287"/>
      <c r="H25" s="279"/>
    </row>
    <row r="26" spans="1:8">
      <c r="A26" s="149">
        <v>2027</v>
      </c>
      <c r="B26" s="287">
        <f>'Reflation outputs'!B19</f>
        <v>1050.7006304021706</v>
      </c>
      <c r="C26" s="287">
        <f>'Reflation outputs'!C19</f>
        <v>22259.488314060134</v>
      </c>
      <c r="D26" s="287">
        <f>'Reflation outputs'!D19</f>
        <v>8310.0314222874204</v>
      </c>
      <c r="E26" s="287">
        <f>'Reflation outputs'!E19</f>
        <v>14595.556964571091</v>
      </c>
      <c r="F26" s="287">
        <f>'Reflation outputs'!F19</f>
        <v>45010.918808408438</v>
      </c>
      <c r="G26" s="287"/>
      <c r="H26" s="279"/>
    </row>
    <row r="27" spans="1:8">
      <c r="A27" s="279"/>
      <c r="B27" s="279"/>
      <c r="C27" s="279"/>
      <c r="D27" s="279"/>
      <c r="E27" s="279"/>
      <c r="F27" s="279"/>
      <c r="G27" s="593"/>
      <c r="H27" s="279"/>
    </row>
    <row r="28" spans="1:8">
      <c r="A28" s="160" t="s">
        <v>393</v>
      </c>
      <c r="B28" s="279"/>
      <c r="C28" s="279"/>
      <c r="D28" s="279"/>
      <c r="E28" s="279"/>
      <c r="F28" s="279"/>
      <c r="G28" s="593"/>
      <c r="H28" s="279"/>
    </row>
    <row r="29" spans="1:8">
      <c r="A29" s="279" t="s">
        <v>183</v>
      </c>
      <c r="B29" s="279"/>
      <c r="C29" s="279"/>
      <c r="D29" s="279"/>
      <c r="E29" s="279"/>
      <c r="F29" s="279"/>
      <c r="G29" s="593"/>
      <c r="H29" s="279"/>
    </row>
    <row r="30" spans="1:8">
      <c r="A30" s="149">
        <v>2022</v>
      </c>
      <c r="B30" s="287">
        <f>Outputs!B12</f>
        <v>2013</v>
      </c>
      <c r="C30" s="287">
        <f>Outputs!B13</f>
        <v>18338.29178853385</v>
      </c>
      <c r="D30" s="287">
        <f>Outputs!B14</f>
        <v>13918.875716492586</v>
      </c>
      <c r="E30" s="287">
        <f>Outputs!B15</f>
        <v>9388.8250143020541</v>
      </c>
      <c r="F30" s="287">
        <f>Outputs!B16</f>
        <v>47233</v>
      </c>
      <c r="G30" s="287"/>
      <c r="H30" s="279"/>
    </row>
    <row r="31" spans="1:8">
      <c r="A31" s="149">
        <v>2023</v>
      </c>
      <c r="B31" s="287">
        <f>Outputs!C12</f>
        <v>2346</v>
      </c>
      <c r="C31" s="287">
        <f>Outputs!C13</f>
        <v>18395</v>
      </c>
      <c r="D31" s="287">
        <f>Outputs!C14</f>
        <v>14150.877273919552</v>
      </c>
      <c r="E31" s="287">
        <f>Outputs!C15</f>
        <v>9725.6025186039642</v>
      </c>
      <c r="F31" s="287">
        <f>Outputs!C16</f>
        <v>49274</v>
      </c>
      <c r="G31" s="287"/>
      <c r="H31" s="279"/>
    </row>
    <row r="32" spans="1:8">
      <c r="A32" s="149">
        <v>2024</v>
      </c>
      <c r="B32" s="287">
        <f>Outputs!D12</f>
        <v>2356</v>
      </c>
      <c r="C32" s="287">
        <f>Outputs!D13</f>
        <v>18306</v>
      </c>
      <c r="D32" s="287">
        <f>Outputs!D14</f>
        <v>14197</v>
      </c>
      <c r="E32" s="287">
        <f>Outputs!D15</f>
        <v>9913.1412278650441</v>
      </c>
      <c r="F32" s="287">
        <f>Outputs!D16</f>
        <v>49474</v>
      </c>
      <c r="G32" s="287"/>
      <c r="H32" s="279"/>
    </row>
    <row r="33" spans="1:8">
      <c r="A33" s="149">
        <v>2025</v>
      </c>
      <c r="B33" s="287">
        <f>Outputs!E12</f>
        <v>2366</v>
      </c>
      <c r="C33" s="287">
        <f>Outputs!E13</f>
        <v>18389</v>
      </c>
      <c r="D33" s="287">
        <f>Outputs!E14</f>
        <v>13930</v>
      </c>
      <c r="E33" s="287">
        <f>Outputs!E15</f>
        <v>10086.400326744966</v>
      </c>
      <c r="F33" s="287">
        <f>Outputs!E16</f>
        <v>49474</v>
      </c>
      <c r="G33" s="287"/>
      <c r="H33" s="279"/>
    </row>
    <row r="34" spans="1:8">
      <c r="A34" s="149">
        <v>2026</v>
      </c>
      <c r="B34" s="287">
        <f>Outputs!F12</f>
        <v>2376</v>
      </c>
      <c r="C34" s="287">
        <f>Outputs!F13</f>
        <v>18495</v>
      </c>
      <c r="D34" s="287">
        <f>Outputs!F14</f>
        <v>14004</v>
      </c>
      <c r="E34" s="287">
        <f>Outputs!F15</f>
        <v>10245.343120848051</v>
      </c>
      <c r="F34" s="287">
        <f>Outputs!F16</f>
        <v>49974</v>
      </c>
      <c r="G34" s="287"/>
      <c r="H34" s="279"/>
    </row>
    <row r="35" spans="1:8">
      <c r="A35" s="149">
        <v>2027</v>
      </c>
      <c r="B35" s="287">
        <f>Outputs!G12</f>
        <v>2386</v>
      </c>
      <c r="C35" s="287">
        <f>Outputs!G13</f>
        <v>18530</v>
      </c>
      <c r="D35" s="287">
        <f>Outputs!G14</f>
        <v>14109</v>
      </c>
      <c r="E35" s="287">
        <f>Outputs!G15</f>
        <v>10396.603414082778</v>
      </c>
      <c r="F35" s="287">
        <f>Outputs!G16</f>
        <v>49974</v>
      </c>
      <c r="G35" s="287"/>
      <c r="H35" s="279"/>
    </row>
    <row r="36" spans="1:8">
      <c r="A36" s="149">
        <v>2028</v>
      </c>
      <c r="B36" s="287">
        <f>Outputs!H12</f>
        <v>2396</v>
      </c>
      <c r="C36" s="287">
        <f>Outputs!H13</f>
        <v>18564</v>
      </c>
      <c r="D36" s="287">
        <f>Outputs!H14</f>
        <v>13901</v>
      </c>
      <c r="E36" s="287">
        <f>Outputs!H15</f>
        <v>10493</v>
      </c>
      <c r="F36" s="287">
        <f>Outputs!H16</f>
        <v>50474</v>
      </c>
      <c r="G36" s="287"/>
      <c r="H36" s="279"/>
    </row>
    <row r="37" spans="1:8">
      <c r="A37" s="279"/>
      <c r="B37" s="279"/>
      <c r="C37" s="279"/>
      <c r="D37" s="279"/>
      <c r="E37" s="279"/>
      <c r="F37" s="279"/>
      <c r="G37" s="593"/>
      <c r="H37" s="279"/>
    </row>
    <row r="38" spans="1:8">
      <c r="A38" s="230" t="s">
        <v>394</v>
      </c>
      <c r="B38" s="279"/>
      <c r="C38" s="279"/>
      <c r="D38" s="279"/>
      <c r="E38" s="279"/>
      <c r="F38" s="279"/>
      <c r="G38" s="593"/>
      <c r="H38" s="279"/>
    </row>
    <row r="39" spans="1:8">
      <c r="A39" s="149" t="s">
        <v>183</v>
      </c>
      <c r="B39" s="165"/>
      <c r="C39" s="165"/>
      <c r="D39" s="165"/>
      <c r="E39" s="165"/>
      <c r="F39" s="165"/>
      <c r="G39" s="165"/>
      <c r="H39" s="279"/>
    </row>
    <row r="40" spans="1:8">
      <c r="A40" s="149">
        <v>2022</v>
      </c>
      <c r="B40" s="287">
        <f>Outputs!B4</f>
        <v>774.33013485393178</v>
      </c>
      <c r="C40" s="287">
        <f>Outputs!B5</f>
        <v>16965.32264112862</v>
      </c>
      <c r="D40" s="287">
        <f>Outputs!B6</f>
        <v>7054.5316926959567</v>
      </c>
      <c r="E40" s="287">
        <f>Outputs!B7</f>
        <v>19707.99763392036</v>
      </c>
      <c r="F40" s="287">
        <f>Outputs!B8</f>
        <v>34620.731333134754</v>
      </c>
      <c r="G40" s="287"/>
      <c r="H40" s="279"/>
    </row>
    <row r="41" spans="1:8">
      <c r="A41" s="149">
        <v>2023</v>
      </c>
      <c r="B41" s="287">
        <f>Outputs!C4</f>
        <v>819.38861355315112</v>
      </c>
      <c r="C41" s="287">
        <f>Outputs!C5</f>
        <v>16790.803191358311</v>
      </c>
      <c r="D41" s="287">
        <f>Outputs!C6</f>
        <v>5966.8736010828843</v>
      </c>
      <c r="E41" s="287">
        <f>Outputs!C7</f>
        <v>12271.727419418705</v>
      </c>
      <c r="F41" s="287">
        <f>Outputs!C8</f>
        <v>35596.310112410836</v>
      </c>
      <c r="G41" s="287"/>
      <c r="H41" s="279"/>
    </row>
    <row r="42" spans="1:8">
      <c r="A42" s="149">
        <v>2024</v>
      </c>
      <c r="B42" s="287">
        <f>Outputs!D4</f>
        <v>842.38861355315112</v>
      </c>
      <c r="C42" s="287">
        <f>Outputs!D5</f>
        <v>16279.280666169474</v>
      </c>
      <c r="D42" s="287">
        <f>Outputs!D6</f>
        <v>5185.2485846765321</v>
      </c>
      <c r="E42" s="287">
        <f>Outputs!D7</f>
        <v>11955.397221232612</v>
      </c>
      <c r="F42" s="287">
        <f>Outputs!D8</f>
        <v>40181.631262162438</v>
      </c>
      <c r="G42" s="287"/>
      <c r="H42" s="279"/>
    </row>
    <row r="43" spans="1:8">
      <c r="A43" s="149">
        <v>2025</v>
      </c>
      <c r="B43" s="287">
        <f>Outputs!E4</f>
        <v>842.38861355315112</v>
      </c>
      <c r="C43" s="287">
        <f>Outputs!E5</f>
        <v>16584.188210595759</v>
      </c>
      <c r="D43" s="287">
        <f>Outputs!E6</f>
        <v>5584.332257074484</v>
      </c>
      <c r="E43" s="287">
        <f>Outputs!E7</f>
        <v>11641.075468749286</v>
      </c>
      <c r="F43" s="287">
        <f>Outputs!E8</f>
        <v>33063.74698367637</v>
      </c>
      <c r="G43" s="287"/>
      <c r="H43" s="279"/>
    </row>
    <row r="44" spans="1:8">
      <c r="A44" s="149">
        <v>2026</v>
      </c>
      <c r="B44" s="287">
        <f>Outputs!F4</f>
        <v>807.38861355315112</v>
      </c>
      <c r="C44" s="287">
        <f>Outputs!F5</f>
        <v>17616.260129065002</v>
      </c>
      <c r="D44" s="287">
        <f>Outputs!F6</f>
        <v>6223.2796911209471</v>
      </c>
      <c r="E44" s="287">
        <f>Outputs!F7</f>
        <v>11301.648144981351</v>
      </c>
      <c r="F44" s="287">
        <f>Outputs!F8</f>
        <v>34056.476579134142</v>
      </c>
      <c r="G44" s="287"/>
      <c r="H44" s="279"/>
    </row>
    <row r="45" spans="1:8">
      <c r="A45" s="149">
        <v>2027</v>
      </c>
      <c r="B45" s="287">
        <f>Outputs!G4</f>
        <v>807.38861355315112</v>
      </c>
      <c r="C45" s="287">
        <f>Outputs!G5</f>
        <v>17283.430591401826</v>
      </c>
      <c r="D45" s="287">
        <f>Outputs!G6</f>
        <v>6385.6673865853045</v>
      </c>
      <c r="E45" s="287">
        <f>Outputs!G7</f>
        <v>11332.753573705282</v>
      </c>
      <c r="F45" s="287">
        <f>Outputs!G8</f>
        <v>34948.83081337341</v>
      </c>
      <c r="G45" s="287"/>
      <c r="H45" s="279"/>
    </row>
    <row r="46" spans="1:8">
      <c r="A46" s="149">
        <v>2028</v>
      </c>
      <c r="B46" s="287">
        <f>Outputs!H4</f>
        <v>807.38861355315112</v>
      </c>
      <c r="C46" s="287">
        <f>Outputs!H5</f>
        <v>16894.204429696132</v>
      </c>
      <c r="D46" s="287">
        <f>Outputs!H6</f>
        <v>4933.6169238540933</v>
      </c>
      <c r="E46" s="287">
        <f>Outputs!H7</f>
        <v>10995.334695640116</v>
      </c>
      <c r="F46" s="287">
        <f>Outputs!H8</f>
        <v>27945.917269375477</v>
      </c>
      <c r="G46" s="287"/>
      <c r="H46" s="279"/>
    </row>
    <row r="47" spans="1:8" s="280" customFormat="1">
      <c r="A47" s="265"/>
      <c r="B47" s="305"/>
      <c r="C47" s="305"/>
      <c r="D47" s="305"/>
      <c r="E47" s="305"/>
      <c r="F47" s="305"/>
      <c r="G47" s="340"/>
      <c r="H47" s="281"/>
    </row>
    <row r="48" spans="1:8" s="338" customFormat="1">
      <c r="A48" s="230" t="s">
        <v>395</v>
      </c>
      <c r="B48" s="339"/>
      <c r="C48" s="339"/>
      <c r="D48" s="339"/>
      <c r="E48" s="339"/>
      <c r="F48" s="339"/>
      <c r="G48" s="593"/>
      <c r="H48" s="339"/>
    </row>
    <row r="49" spans="1:8" s="338" customFormat="1">
      <c r="A49" s="149" t="s">
        <v>183</v>
      </c>
      <c r="B49" s="165"/>
      <c r="C49" s="165"/>
      <c r="D49" s="165"/>
      <c r="E49" s="165"/>
      <c r="F49" s="165"/>
      <c r="G49" s="165"/>
      <c r="H49" s="339"/>
    </row>
    <row r="50" spans="1:8" s="338" customFormat="1">
      <c r="A50" s="149">
        <v>2023</v>
      </c>
      <c r="B50" s="287">
        <f>'Assessment - Opex'!$K$27</f>
        <v>2301</v>
      </c>
      <c r="C50" s="287">
        <f>'Assessment - Opex'!$K$35</f>
        <v>18350</v>
      </c>
      <c r="D50" s="287">
        <f>'Assessment - Opex'!$K$43</f>
        <v>14238</v>
      </c>
      <c r="E50" s="287">
        <f>'Assessment - Opex'!$K$51</f>
        <v>10493</v>
      </c>
      <c r="F50" s="287">
        <f>'Assessment - Opex'!$K$62</f>
        <v>49274</v>
      </c>
      <c r="G50" s="287"/>
      <c r="H50" s="339"/>
    </row>
    <row r="51" spans="1:8" s="338" customFormat="1">
      <c r="A51" s="149">
        <v>2024</v>
      </c>
      <c r="B51" s="287">
        <f>'Assessment - Opex'!$L$27</f>
        <v>2311</v>
      </c>
      <c r="C51" s="287">
        <f>'Assessment - Opex'!$L$35</f>
        <v>18261</v>
      </c>
      <c r="D51" s="287">
        <f>'Assessment - Opex'!$L$43</f>
        <v>14197</v>
      </c>
      <c r="E51" s="287">
        <f>'Assessment - Opex'!$L$51</f>
        <v>10493</v>
      </c>
      <c r="F51" s="287">
        <f>'Assessment - Opex'!$L$62</f>
        <v>49474</v>
      </c>
      <c r="G51" s="287"/>
      <c r="H51" s="339"/>
    </row>
    <row r="52" spans="1:8" s="338" customFormat="1">
      <c r="A52" s="149">
        <v>2025</v>
      </c>
      <c r="B52" s="287">
        <f>'Assessment - Opex'!$M$27</f>
        <v>2321</v>
      </c>
      <c r="C52" s="287">
        <f>'Assessment - Opex'!$M$35</f>
        <v>18344</v>
      </c>
      <c r="D52" s="287">
        <f>'Assessment - Opex'!$M$43</f>
        <v>13930</v>
      </c>
      <c r="E52" s="287">
        <f>'Assessment - Opex'!$M$51</f>
        <v>10493</v>
      </c>
      <c r="F52" s="287">
        <f>'Assessment - Opex'!$M$62</f>
        <v>49474</v>
      </c>
      <c r="G52" s="287"/>
      <c r="H52" s="339"/>
    </row>
    <row r="53" spans="1:8" s="338" customFormat="1">
      <c r="A53" s="149">
        <v>2026</v>
      </c>
      <c r="B53" s="287">
        <f>'Assessment - Opex'!$N$27</f>
        <v>2331</v>
      </c>
      <c r="C53" s="287">
        <f>'Assessment - Opex'!$N$35</f>
        <v>18450</v>
      </c>
      <c r="D53" s="287">
        <f>'Assessment - Opex'!$N$43</f>
        <v>14004</v>
      </c>
      <c r="E53" s="287">
        <f>'Assessment - Opex'!$N$51</f>
        <v>10493</v>
      </c>
      <c r="F53" s="287">
        <f>'Assessment - Opex'!$N$62</f>
        <v>49974</v>
      </c>
      <c r="G53" s="287"/>
      <c r="H53" s="339"/>
    </row>
    <row r="54" spans="1:8" s="338" customFormat="1">
      <c r="A54" s="149">
        <v>2027</v>
      </c>
      <c r="B54" s="287">
        <f>'Assessment - Opex'!$O$27</f>
        <v>2341</v>
      </c>
      <c r="C54" s="287">
        <f>'Assessment - Opex'!$O$35</f>
        <v>18485</v>
      </c>
      <c r="D54" s="287">
        <f>'Assessment - Opex'!$O$43</f>
        <v>14109</v>
      </c>
      <c r="E54" s="287">
        <f>'Assessment - Opex'!$O$51</f>
        <v>10493</v>
      </c>
      <c r="F54" s="287">
        <f>'Assessment - Opex'!$O$62</f>
        <v>49974</v>
      </c>
      <c r="G54" s="287"/>
      <c r="H54" s="339"/>
    </row>
    <row r="55" spans="1:8" s="338" customFormat="1">
      <c r="A55" s="235"/>
      <c r="B55" s="340"/>
      <c r="C55" s="340"/>
      <c r="D55" s="340"/>
      <c r="E55" s="340"/>
      <c r="F55" s="340"/>
      <c r="G55" s="340"/>
      <c r="H55" s="339"/>
    </row>
    <row r="56" spans="1:8" s="338" customFormat="1">
      <c r="A56" s="230" t="s">
        <v>396</v>
      </c>
      <c r="B56" s="339"/>
      <c r="C56" s="339"/>
      <c r="D56" s="339"/>
      <c r="E56" s="339"/>
      <c r="F56" s="339"/>
      <c r="G56" s="593"/>
      <c r="H56" s="339"/>
    </row>
    <row r="57" spans="1:8" s="338" customFormat="1">
      <c r="A57" s="149" t="s">
        <v>183</v>
      </c>
      <c r="B57" s="165"/>
      <c r="C57" s="165"/>
      <c r="D57" s="165"/>
      <c r="E57" s="165"/>
      <c r="F57" s="165"/>
      <c r="G57" s="165"/>
      <c r="H57" s="339"/>
    </row>
    <row r="58" spans="1:8" s="338" customFormat="1">
      <c r="A58" s="149">
        <v>2023</v>
      </c>
      <c r="B58" s="287">
        <f>'Assessment - Capex'!K34</f>
        <v>1287</v>
      </c>
      <c r="C58" s="287">
        <f>'Assessment - Capex'!K$46</f>
        <v>18257</v>
      </c>
      <c r="D58" s="287">
        <f>'Assessment - Capex'!$K$58</f>
        <v>10013</v>
      </c>
      <c r="E58" s="287">
        <f>'Assessment - Capex'!$K$70</f>
        <v>15230</v>
      </c>
      <c r="F58" s="287">
        <f>'Assessment - Capex'!$K$82</f>
        <v>49606</v>
      </c>
      <c r="G58" s="287"/>
      <c r="H58" s="339"/>
    </row>
    <row r="59" spans="1:8" s="338" customFormat="1">
      <c r="A59" s="149">
        <v>2024</v>
      </c>
      <c r="B59" s="287">
        <f>'Assessment - Capex'!L34</f>
        <v>1000</v>
      </c>
      <c r="C59" s="287">
        <f>'Assessment - Capex'!L$46</f>
        <v>17686</v>
      </c>
      <c r="D59" s="287">
        <f>'Assessment - Capex'!$L$58</f>
        <v>10509</v>
      </c>
      <c r="E59" s="287">
        <f>'Assessment - Capex'!$L$70</f>
        <v>14680</v>
      </c>
      <c r="F59" s="287">
        <f>'Assessment - Capex'!$L$82</f>
        <v>39965</v>
      </c>
      <c r="G59" s="287"/>
      <c r="H59" s="339"/>
    </row>
    <row r="60" spans="1:8" s="338" customFormat="1">
      <c r="A60" s="149">
        <v>2025</v>
      </c>
      <c r="B60" s="287">
        <f>'Assessment - Capex'!M34</f>
        <v>1000</v>
      </c>
      <c r="C60" s="287">
        <f>'Assessment - Capex'!M$46</f>
        <v>17979</v>
      </c>
      <c r="D60" s="287">
        <f>'Assessment - Capex'!$M$58</f>
        <v>8844</v>
      </c>
      <c r="E60" s="287">
        <f>'Assessment - Capex'!$M$70</f>
        <v>14132</v>
      </c>
      <c r="F60" s="287">
        <f>'Assessment - Capex'!$M$82</f>
        <v>32773</v>
      </c>
      <c r="G60" s="287"/>
      <c r="H60" s="339"/>
    </row>
    <row r="61" spans="1:8" s="338" customFormat="1">
      <c r="A61" s="149">
        <v>2026</v>
      </c>
      <c r="B61" s="287">
        <f>'Assessment - Capex'!N34</f>
        <v>1000</v>
      </c>
      <c r="C61" s="287">
        <f>'Assessment - Capex'!N$46</f>
        <v>18772</v>
      </c>
      <c r="D61" s="287">
        <f>'Assessment - Capex'!$N$58</f>
        <v>8183</v>
      </c>
      <c r="E61" s="287">
        <f>'Assessment - Capex'!$N$70</f>
        <v>13559</v>
      </c>
      <c r="F61" s="287">
        <f>'Assessment - Capex'!$N$82</f>
        <v>33757</v>
      </c>
      <c r="G61" s="287"/>
      <c r="H61" s="339"/>
    </row>
    <row r="62" spans="1:8" s="338" customFormat="1">
      <c r="A62" s="149">
        <v>2027</v>
      </c>
      <c r="B62" s="287">
        <f>'Assessment - Capex'!O34</f>
        <v>1000</v>
      </c>
      <c r="C62" s="287">
        <f>'Assessment - Capex'!O$46</f>
        <v>18824.564145928969</v>
      </c>
      <c r="D62" s="287">
        <f>'Assessment - Capex'!$O$58</f>
        <v>6507.1506809196071</v>
      </c>
      <c r="E62" s="287">
        <f>'Assessment - Capex'!$O$70</f>
        <v>13093.965937612047</v>
      </c>
      <c r="F62" s="287">
        <f>'Assessment - Capex'!$O$82</f>
        <v>34641.507292327209</v>
      </c>
      <c r="G62" s="287"/>
      <c r="H62" s="339"/>
    </row>
    <row r="63" spans="1:8" s="338" customFormat="1">
      <c r="A63" s="235"/>
      <c r="B63" s="340"/>
      <c r="C63" s="340"/>
      <c r="D63" s="340"/>
      <c r="E63" s="340"/>
      <c r="F63" s="340"/>
      <c r="G63" s="340"/>
      <c r="H63" s="339"/>
    </row>
    <row r="64" spans="1:8" s="560" customFormat="1">
      <c r="A64" s="230" t="s">
        <v>510</v>
      </c>
      <c r="B64" s="340"/>
      <c r="C64" s="340"/>
      <c r="D64" s="340"/>
      <c r="E64" s="340"/>
      <c r="F64" s="340"/>
      <c r="G64" s="340"/>
      <c r="H64" s="593"/>
    </row>
    <row r="65" spans="1:8" s="560" customFormat="1">
      <c r="A65" s="149" t="s">
        <v>183</v>
      </c>
      <c r="B65" s="165"/>
      <c r="C65" s="165"/>
      <c r="D65" s="165"/>
      <c r="E65" s="165"/>
      <c r="F65" s="165"/>
      <c r="G65" s="165"/>
      <c r="H65" s="593"/>
    </row>
    <row r="66" spans="1:8" s="560" customFormat="1">
      <c r="A66" s="149">
        <v>2023</v>
      </c>
      <c r="B66" s="287" cm="1">
        <f t="array" ref="B66:B70">TRANSPOSE('Assessment - Opex'!C126:G126)</f>
        <v>2392.5110384771197</v>
      </c>
      <c r="C66" s="287" cm="1">
        <f t="array" ref="C66:C70">TRANSPOSE('Assessment - Opex'!C129:G129)</f>
        <v>18559.866241436139</v>
      </c>
      <c r="D66" s="287" cm="1">
        <f t="array" ref="D66:D70">TRANSPOSE('Assessment - Opex'!C132:G132)</f>
        <v>14150.877273919552</v>
      </c>
      <c r="E66" s="287" cm="1">
        <f t="array" ref="E66:E70">TRANSPOSE('Assessment - Opex'!C135:G135)</f>
        <v>9725.6025186039642</v>
      </c>
      <c r="F66" s="287" cm="1">
        <f t="array" ref="F66:F70">TRANSPOSE('Assessment - Opex'!C138:G138)</f>
        <v>50025</v>
      </c>
      <c r="G66" s="287"/>
      <c r="H66" s="593"/>
    </row>
    <row r="67" spans="1:8" s="560" customFormat="1">
      <c r="A67" s="149">
        <v>2024</v>
      </c>
      <c r="B67" s="287">
        <v>2397.9435408873624</v>
      </c>
      <c r="C67" s="287">
        <v>18780.586834185826</v>
      </c>
      <c r="D67" s="287">
        <v>14328.259846353598</v>
      </c>
      <c r="E67" s="287">
        <v>9913.1412278650441</v>
      </c>
      <c r="F67" s="287">
        <v>50225</v>
      </c>
      <c r="G67" s="287"/>
      <c r="H67" s="593"/>
    </row>
    <row r="68" spans="1:8" s="560" customFormat="1">
      <c r="A68" s="149">
        <v>2025</v>
      </c>
      <c r="B68" s="287">
        <v>2403.3614426008407</v>
      </c>
      <c r="C68" s="287">
        <v>19000.854433075565</v>
      </c>
      <c r="D68" s="287">
        <v>14535.558659613709</v>
      </c>
      <c r="E68" s="287">
        <v>10086.400326744966</v>
      </c>
      <c r="F68" s="287">
        <v>50225</v>
      </c>
      <c r="G68" s="287"/>
      <c r="H68" s="593"/>
    </row>
    <row r="69" spans="1:8" s="560" customFormat="1">
      <c r="A69" s="149">
        <v>2026</v>
      </c>
      <c r="B69" s="287">
        <v>2408.7648605391282</v>
      </c>
      <c r="C69" s="287">
        <v>19220.548562770575</v>
      </c>
      <c r="D69" s="287">
        <v>14721.184954105385</v>
      </c>
      <c r="E69" s="287">
        <v>10245.343120848051</v>
      </c>
      <c r="F69" s="287">
        <v>50725</v>
      </c>
      <c r="G69" s="287"/>
      <c r="H69" s="593"/>
    </row>
    <row r="70" spans="1:8" s="560" customFormat="1">
      <c r="A70" s="149">
        <v>2027</v>
      </c>
      <c r="B70" s="287">
        <v>2414.1826586388997</v>
      </c>
      <c r="C70" s="287">
        <v>19442.873048560625</v>
      </c>
      <c r="D70" s="287">
        <v>14898.562134483362</v>
      </c>
      <c r="E70" s="287">
        <v>10396.603414082778</v>
      </c>
      <c r="F70" s="287">
        <v>50725</v>
      </c>
      <c r="G70" s="287"/>
      <c r="H70" s="593"/>
    </row>
    <row r="71" spans="1:8" s="560" customFormat="1">
      <c r="A71" s="235"/>
      <c r="B71" s="340"/>
      <c r="C71" s="340"/>
      <c r="D71" s="340"/>
      <c r="E71" s="340"/>
      <c r="F71" s="340"/>
      <c r="G71" s="340"/>
      <c r="H71" s="593"/>
    </row>
    <row r="72" spans="1:8" s="338" customFormat="1">
      <c r="A72" s="235"/>
      <c r="B72" s="340"/>
      <c r="C72" s="340"/>
      <c r="D72" s="340"/>
      <c r="E72" s="340"/>
      <c r="F72" s="340"/>
      <c r="G72" s="340"/>
      <c r="H72" s="339"/>
    </row>
    <row r="73" spans="1:8" s="280" customFormat="1">
      <c r="A73" s="160" t="s">
        <v>356</v>
      </c>
      <c r="B73" s="281"/>
      <c r="C73" s="281"/>
      <c r="D73" s="281"/>
      <c r="E73" s="281"/>
      <c r="F73" s="281"/>
      <c r="G73" s="593"/>
      <c r="H73" s="281"/>
    </row>
    <row r="74" spans="1:8" s="280" customFormat="1">
      <c r="A74" s="149" t="s">
        <v>183</v>
      </c>
      <c r="B74" s="165"/>
      <c r="C74" s="165"/>
      <c r="D74" s="165"/>
      <c r="E74" s="165"/>
      <c r="F74" s="165"/>
      <c r="G74" s="165"/>
      <c r="H74" s="281"/>
    </row>
    <row r="75" spans="1:8" s="280" customFormat="1">
      <c r="A75" s="149">
        <v>2023</v>
      </c>
      <c r="B75" s="287">
        <f>(B12*$B$8)+(B13*$C$8)+(B14*$D$8)</f>
        <v>2576.3559350944015</v>
      </c>
      <c r="C75" s="287">
        <f>(C12*$B$7)+(C13*$C$7)+(C14*$D$7)</f>
        <v>19977.413409223424</v>
      </c>
      <c r="D75" s="287">
        <f>(D12*$B$8)+(D13*$C$8)+(D14*$D$8)</f>
        <v>15536.380756925269</v>
      </c>
      <c r="E75" s="287">
        <f t="shared" ref="E75:F78" si="0">(E12*$B$7)+(E13*$C$7)+(E14*$D$7)</f>
        <v>10562.238769662188</v>
      </c>
      <c r="F75" s="287">
        <f t="shared" si="0"/>
        <v>53512.751743738787</v>
      </c>
      <c r="G75" s="287"/>
      <c r="H75" s="281"/>
    </row>
    <row r="76" spans="1:8" s="280" customFormat="1">
      <c r="A76" s="149">
        <v>2024</v>
      </c>
      <c r="B76" s="287">
        <f>(B13*$B$8)+(B14*$C$8)+(B15*$D$8)</f>
        <v>2664.3100566100375</v>
      </c>
      <c r="C76" s="287">
        <f>(C13*$B$7)+(C14*$C$7)+(C15*$D$7)</f>
        <v>20475.165671238672</v>
      </c>
      <c r="D76" s="287">
        <f>(D13*$B$8)+(D14*$C$8)+(D15*$D$8)</f>
        <v>15960.704976035002</v>
      </c>
      <c r="E76" s="287">
        <f t="shared" si="0"/>
        <v>11087.796840539884</v>
      </c>
      <c r="F76" s="287">
        <f t="shared" si="0"/>
        <v>55336.411363425221</v>
      </c>
      <c r="G76" s="287"/>
      <c r="H76" s="281"/>
    </row>
    <row r="77" spans="1:8" s="280" customFormat="1">
      <c r="A77" s="149">
        <v>2025</v>
      </c>
      <c r="B77" s="287">
        <f>(B14*$B$8)+(B15*$C$8)+(B16*$D$8)</f>
        <v>2740.1963918158772</v>
      </c>
      <c r="C77" s="287">
        <f>(C14*$B$7)+(C15*$C$7)+(C16*$D$7)</f>
        <v>21057.766360983063</v>
      </c>
      <c r="D77" s="287">
        <f>(D14*$B$8)+(D15*$C$8)+(D16*$D$8)</f>
        <v>16137.55464880394</v>
      </c>
      <c r="E77" s="287">
        <f t="shared" si="0"/>
        <v>11550.223584965943</v>
      </c>
      <c r="F77" s="287">
        <f t="shared" si="0"/>
        <v>56654.083035688513</v>
      </c>
      <c r="G77" s="287"/>
      <c r="H77" s="281"/>
    </row>
    <row r="78" spans="1:8" s="280" customFormat="1">
      <c r="A78" s="149">
        <v>2026</v>
      </c>
      <c r="B78" s="287">
        <f>(B15*$B$8)+(B16*$C$8)+(B17*$D$8)</f>
        <v>2811.9411804702395</v>
      </c>
      <c r="C78" s="287">
        <f>(C15*$B$7)+(C16*$C$7)+(C17*$D$7)</f>
        <v>21637.559296758685</v>
      </c>
      <c r="D78" s="287">
        <f>(D15*$B$8)+(D16*$C$8)+(D17*$D$8)</f>
        <v>16587.246348821991</v>
      </c>
      <c r="E78" s="287">
        <f t="shared" si="0"/>
        <v>11986.170278074527</v>
      </c>
      <c r="F78" s="287">
        <f t="shared" si="0"/>
        <v>58465.281875978297</v>
      </c>
      <c r="G78" s="287"/>
      <c r="H78" s="281"/>
    </row>
    <row r="79" spans="1:8" s="280" customFormat="1">
      <c r="A79" s="149">
        <v>2028</v>
      </c>
      <c r="B79" s="287"/>
      <c r="C79" s="287"/>
      <c r="D79" s="287"/>
      <c r="E79" s="287"/>
      <c r="F79" s="287"/>
      <c r="G79" s="287"/>
      <c r="H79" s="281"/>
    </row>
    <row r="80" spans="1:8" s="280" customFormat="1">
      <c r="A80" s="281"/>
      <c r="B80" s="281"/>
      <c r="C80" s="281"/>
      <c r="D80" s="281"/>
      <c r="E80" s="281"/>
      <c r="F80" s="281"/>
      <c r="G80" s="593"/>
      <c r="H80" s="281"/>
    </row>
    <row r="81" spans="1:8" s="280" customFormat="1">
      <c r="A81" s="160" t="s">
        <v>355</v>
      </c>
      <c r="B81" s="281"/>
      <c r="C81" s="281"/>
      <c r="D81" s="281"/>
      <c r="E81" s="281"/>
      <c r="F81" s="281"/>
      <c r="G81" s="593"/>
      <c r="H81" s="281"/>
    </row>
    <row r="82" spans="1:8" s="280" customFormat="1">
      <c r="A82" s="281" t="s">
        <v>183</v>
      </c>
      <c r="B82" s="281"/>
      <c r="C82" s="281"/>
      <c r="D82" s="281"/>
      <c r="E82" s="281"/>
      <c r="F82" s="281"/>
      <c r="G82" s="593"/>
      <c r="H82" s="281"/>
    </row>
    <row r="83" spans="1:8" s="280" customFormat="1">
      <c r="A83" s="149">
        <v>2023</v>
      </c>
      <c r="B83" s="287">
        <f>(B21*$B$8)+(B22*$C$8)+(B23*$D$8)</f>
        <v>949.47411894830145</v>
      </c>
      <c r="C83" s="287">
        <f>(C21*$B$7)+(C22*$C$7)+(C23*$D$7)</f>
        <v>19010.715084471627</v>
      </c>
      <c r="D83" s="287">
        <f>(D21*$B$8)+(D22*$C$8)+(D23*$D$8)</f>
        <v>6632.1748440568108</v>
      </c>
      <c r="E83" s="287">
        <f t="shared" ref="E83:F86" si="1">(E21*$B$7)+(E22*$C$7)+(E23*$D$7)</f>
        <v>13894.172357694977</v>
      </c>
      <c r="F83" s="287">
        <f t="shared" si="1"/>
        <v>40302.49785512466</v>
      </c>
      <c r="G83" s="287"/>
      <c r="H83" s="281"/>
    </row>
    <row r="84" spans="1:8" s="280" customFormat="1">
      <c r="A84" s="149">
        <v>2024</v>
      </c>
      <c r="B84" s="287">
        <f>(B22*$B$8)+(B23*$C$8)+(B24*$D$8)</f>
        <v>1009.8286009461171</v>
      </c>
      <c r="C84" s="287">
        <f>(C22*$B$7)+(C23*$C$7)+(C24*$D$7)</f>
        <v>19197.178541899641</v>
      </c>
      <c r="D84" s="287">
        <f>(D22*$B$8)+(D23*$C$8)+(D24*$D$8)</f>
        <v>6338.599187800166</v>
      </c>
      <c r="E84" s="287">
        <f t="shared" si="1"/>
        <v>14098.282332110999</v>
      </c>
      <c r="F84" s="287">
        <f t="shared" si="1"/>
        <v>47383.78588481043</v>
      </c>
      <c r="G84" s="287"/>
      <c r="H84" s="281"/>
    </row>
    <row r="85" spans="1:8" s="280" customFormat="1">
      <c r="A85" s="149">
        <v>2025</v>
      </c>
      <c r="B85" s="287">
        <f>(B23*$B$8)+(B24*$C$8)+(B25*$D$8)</f>
        <v>1032.5142381454525</v>
      </c>
      <c r="C85" s="287">
        <f>(C23*$B$7)+(C24*$C$7)+(C25*$D$7)</f>
        <v>20204.483261774491</v>
      </c>
      <c r="D85" s="287">
        <f>(D23*$B$8)+(D24*$C$8)+(D25*$D$8)</f>
        <v>7120.4323891812382</v>
      </c>
      <c r="E85" s="287">
        <f t="shared" si="1"/>
        <v>14182.298914524279</v>
      </c>
      <c r="F85" s="287">
        <f t="shared" si="1"/>
        <v>40281.496689504704</v>
      </c>
      <c r="G85" s="287"/>
      <c r="H85" s="281"/>
    </row>
    <row r="86" spans="1:8" s="280" customFormat="1">
      <c r="A86" s="149">
        <v>2026</v>
      </c>
      <c r="B86" s="287">
        <f>(B24*$B$8)+(B25*$C$8)+(B26*$D$8)</f>
        <v>1029.470750421154</v>
      </c>
      <c r="C86" s="287">
        <f>(C24*$B$7)+(C25*$C$7)+(C26*$D$7)</f>
        <v>22084.790063844845</v>
      </c>
      <c r="D86" s="287">
        <f>(D24*$B$8)+(D25*$C$8)+(D26*$D$8)</f>
        <v>7987.9001498612688</v>
      </c>
      <c r="E86" s="287">
        <f t="shared" si="1"/>
        <v>14168.41740691315</v>
      </c>
      <c r="F86" s="287">
        <f t="shared" si="1"/>
        <v>42695.221917363131</v>
      </c>
      <c r="G86" s="287"/>
      <c r="H86" s="281"/>
    </row>
    <row r="87" spans="1:8" s="280" customFormat="1">
      <c r="A87" s="281"/>
      <c r="B87" s="281"/>
      <c r="C87" s="281"/>
      <c r="D87" s="281"/>
      <c r="E87" s="281"/>
      <c r="F87" s="281"/>
      <c r="G87" s="593"/>
      <c r="H87" s="281"/>
    </row>
    <row r="88" spans="1:8" s="280" customFormat="1">
      <c r="A88" s="160" t="s">
        <v>357</v>
      </c>
      <c r="B88" s="281"/>
      <c r="C88" s="281"/>
      <c r="D88" s="281"/>
      <c r="E88" s="281"/>
      <c r="F88" s="281"/>
      <c r="G88" s="593"/>
      <c r="H88" s="281"/>
    </row>
    <row r="89" spans="1:8" s="280" customFormat="1">
      <c r="A89" s="281" t="s">
        <v>183</v>
      </c>
      <c r="B89" s="281"/>
      <c r="C89" s="281"/>
      <c r="D89" s="281"/>
      <c r="E89" s="281"/>
      <c r="F89" s="281"/>
      <c r="G89" s="593"/>
      <c r="H89" s="281"/>
    </row>
    <row r="90" spans="1:8" s="280" customFormat="1">
      <c r="A90" s="149">
        <v>2023</v>
      </c>
      <c r="B90" s="287">
        <f>(B30*$B$8)+(B31*$C$8)+(B32*$D$8)</f>
        <v>2348.5</v>
      </c>
      <c r="C90" s="287">
        <f>(C30*$B$7)+(C31*$C$7)+(C32*$D$7)</f>
        <v>18395</v>
      </c>
      <c r="D90" s="287">
        <f>(D30*$B$8)+(D31*$C$8)+(D32*$D$8)</f>
        <v>14162.407955439663</v>
      </c>
      <c r="E90" s="287">
        <f t="shared" ref="E90:F93" si="2">(E30*$B$7)+(E31*$C$7)+(E32*$D$7)</f>
        <v>9725.6025186039642</v>
      </c>
      <c r="F90" s="287">
        <f t="shared" si="2"/>
        <v>49274</v>
      </c>
      <c r="G90" s="287"/>
      <c r="H90" s="281"/>
    </row>
    <row r="91" spans="1:8" s="280" customFormat="1">
      <c r="A91" s="149">
        <v>2024</v>
      </c>
      <c r="B91" s="287">
        <f>(B31*$B$8)+(B32*$C$8)+(B33*$D$8)</f>
        <v>2358.5</v>
      </c>
      <c r="C91" s="287">
        <f>(C31*$B$7)+(C32*$C$7)+(C33*$D$7)</f>
        <v>18306</v>
      </c>
      <c r="D91" s="287">
        <f>(D31*$B$8)+(D32*$C$8)+(D33*$D$8)</f>
        <v>14130.25</v>
      </c>
      <c r="E91" s="287">
        <f t="shared" si="2"/>
        <v>9913.1412278650441</v>
      </c>
      <c r="F91" s="287">
        <f t="shared" si="2"/>
        <v>49474</v>
      </c>
      <c r="G91" s="287"/>
      <c r="H91" s="281"/>
    </row>
    <row r="92" spans="1:8" s="280" customFormat="1">
      <c r="A92" s="149">
        <v>2025</v>
      </c>
      <c r="B92" s="287">
        <f>(B32*$B$8)+(B33*$C$8)+(B34*$D$8)</f>
        <v>2368.5</v>
      </c>
      <c r="C92" s="287">
        <f>(C32*$B$7)+(C33*$C$7)+(C34*$D$7)</f>
        <v>18389</v>
      </c>
      <c r="D92" s="287">
        <f>(D32*$B$8)+(D33*$C$8)+(D34*$D$8)</f>
        <v>13948.5</v>
      </c>
      <c r="E92" s="287">
        <f t="shared" si="2"/>
        <v>10086.400326744966</v>
      </c>
      <c r="F92" s="287">
        <f t="shared" si="2"/>
        <v>49474</v>
      </c>
      <c r="G92" s="287"/>
      <c r="H92" s="281"/>
    </row>
    <row r="93" spans="1:8" s="280" customFormat="1">
      <c r="A93" s="149">
        <v>2026</v>
      </c>
      <c r="B93" s="287">
        <f>(B33*$B$8)+(B34*$C$8)+(B35*$D$8)</f>
        <v>2378.5</v>
      </c>
      <c r="C93" s="287">
        <f>(C33*$B$7)+(C34*$C$7)+(C35*$D$7)</f>
        <v>18495</v>
      </c>
      <c r="D93" s="287">
        <f>(D33*$B$8)+(D34*$C$8)+(D35*$D$8)</f>
        <v>14030.25</v>
      </c>
      <c r="E93" s="287">
        <f t="shared" si="2"/>
        <v>10245.343120848051</v>
      </c>
      <c r="F93" s="287">
        <f t="shared" si="2"/>
        <v>49974</v>
      </c>
      <c r="G93" s="287"/>
      <c r="H93" s="281"/>
    </row>
    <row r="94" spans="1:8" s="280" customFormat="1">
      <c r="A94" s="281"/>
      <c r="B94" s="281"/>
      <c r="C94" s="281"/>
      <c r="D94" s="281"/>
      <c r="E94" s="281"/>
      <c r="F94" s="281"/>
      <c r="G94" s="593"/>
      <c r="H94" s="281"/>
    </row>
    <row r="95" spans="1:8" s="280" customFormat="1">
      <c r="A95" s="160" t="s">
        <v>358</v>
      </c>
      <c r="B95" s="281"/>
      <c r="C95" s="281"/>
      <c r="D95" s="281"/>
      <c r="E95" s="281"/>
      <c r="F95" s="281"/>
      <c r="G95" s="593"/>
      <c r="H95" s="281"/>
    </row>
    <row r="96" spans="1:8" s="280" customFormat="1">
      <c r="A96" s="281" t="s">
        <v>183</v>
      </c>
      <c r="B96" s="281"/>
      <c r="C96" s="281"/>
      <c r="D96" s="281"/>
      <c r="E96" s="281"/>
      <c r="F96" s="281"/>
      <c r="G96" s="593"/>
      <c r="H96" s="281"/>
    </row>
    <row r="97" spans="1:8" s="280" customFormat="1">
      <c r="A97" s="149">
        <v>2023</v>
      </c>
      <c r="B97" s="287">
        <f>(B40*$B$8)+(B41*$C$8)+(B42*$D$8)</f>
        <v>825.13861355315112</v>
      </c>
      <c r="C97" s="287">
        <f>(C40*$B$7)+(C41*$C$7)+(C42*$D$7)</f>
        <v>16790.803191358311</v>
      </c>
      <c r="D97" s="287">
        <f>(D40*$B$8)+(D41*$C$8)+(D42*$D$8)</f>
        <v>5771.4673469812969</v>
      </c>
      <c r="E97" s="287">
        <f t="shared" ref="E97:F101" si="3">(E40*$B$7)+(E41*$C$7)+(E42*$D$7)</f>
        <v>12271.727419418705</v>
      </c>
      <c r="F97" s="287">
        <f t="shared" si="3"/>
        <v>35596.310112410836</v>
      </c>
      <c r="G97" s="287"/>
      <c r="H97" s="281"/>
    </row>
    <row r="98" spans="1:8" s="280" customFormat="1">
      <c r="A98" s="149">
        <v>2024</v>
      </c>
      <c r="B98" s="287">
        <f>(B41*$B$8)+(B42*$C$8)+(B43*$D$8)</f>
        <v>842.38861355315112</v>
      </c>
      <c r="C98" s="287">
        <f>(C41*$B$7)+(C42*$C$7)+(C43*$D$7)</f>
        <v>16279.280666169474</v>
      </c>
      <c r="D98" s="287">
        <f>(D41*$B$8)+(D42*$C$8)+(D43*$D$8)</f>
        <v>5285.0195027760201</v>
      </c>
      <c r="E98" s="287">
        <f t="shared" si="3"/>
        <v>11955.397221232612</v>
      </c>
      <c r="F98" s="287">
        <f t="shared" si="3"/>
        <v>40181.631262162438</v>
      </c>
      <c r="G98" s="287"/>
      <c r="H98" s="281"/>
    </row>
    <row r="99" spans="1:8" s="280" customFormat="1">
      <c r="A99" s="149">
        <v>2025</v>
      </c>
      <c r="B99" s="287">
        <f>(B42*$B$8)+(B43*$C$8)+(B44*$D$8)</f>
        <v>833.63861355315112</v>
      </c>
      <c r="C99" s="287">
        <f>(C42*$B$7)+(C43*$C$7)+(C44*$D$7)</f>
        <v>16584.188210595759</v>
      </c>
      <c r="D99" s="287">
        <f>(D42*$B$8)+(D43*$C$8)+(D44*$D$8)</f>
        <v>5744.0691155860995</v>
      </c>
      <c r="E99" s="287">
        <f t="shared" si="3"/>
        <v>11641.075468749286</v>
      </c>
      <c r="F99" s="287">
        <f t="shared" si="3"/>
        <v>33063.74698367637</v>
      </c>
      <c r="G99" s="287"/>
      <c r="H99" s="281"/>
    </row>
    <row r="100" spans="1:8" s="280" customFormat="1">
      <c r="A100" s="149">
        <v>2026</v>
      </c>
      <c r="B100" s="287">
        <f>(B43*$B$8)+(B44*$C$8)+(B45*$D$8)</f>
        <v>807.38861355315112</v>
      </c>
      <c r="C100" s="287">
        <f>(C43*$B$7)+(C44*$C$7)+(C45*$D$7)</f>
        <v>17616.260129065002</v>
      </c>
      <c r="D100" s="287">
        <f>(D43*$B$8)+(D44*$C$8)+(D45*$D$8)</f>
        <v>6263.8766149870362</v>
      </c>
      <c r="E100" s="287">
        <f t="shared" si="3"/>
        <v>11301.648144981351</v>
      </c>
      <c r="F100" s="287">
        <f t="shared" si="3"/>
        <v>34056.476579134142</v>
      </c>
      <c r="G100" s="287"/>
      <c r="H100" s="281"/>
    </row>
    <row r="101" spans="1:8" s="280" customFormat="1">
      <c r="A101" s="149">
        <v>2027</v>
      </c>
      <c r="B101" s="287">
        <f>(B44*$B$8)+(B45*$C$8)+(B46*$D$8)</f>
        <v>807.38861355315112</v>
      </c>
      <c r="C101" s="287">
        <f>(C44*$B$7)+(C45*$C$7)+(C46*$D$7)</f>
        <v>17283.430591401826</v>
      </c>
      <c r="D101" s="287">
        <f>(D44*$B$8)+(D45*$C$8)+(D46*$D$8)</f>
        <v>6022.6547709025017</v>
      </c>
      <c r="E101" s="287">
        <f t="shared" si="3"/>
        <v>11332.753573705282</v>
      </c>
      <c r="F101" s="287">
        <f t="shared" si="3"/>
        <v>34948.83081337341</v>
      </c>
      <c r="G101" s="287"/>
      <c r="H101" s="281"/>
    </row>
    <row r="102" spans="1:8" s="280" customFormat="1">
      <c r="A102" s="149">
        <v>2028</v>
      </c>
      <c r="B102" s="287"/>
      <c r="C102" s="287"/>
      <c r="D102" s="287"/>
      <c r="E102" s="287"/>
      <c r="F102" s="287"/>
      <c r="G102" s="287"/>
      <c r="H102" s="281"/>
    </row>
    <row r="103" spans="1:8" s="338" customFormat="1">
      <c r="A103" s="265"/>
      <c r="B103" s="305"/>
      <c r="C103" s="305"/>
      <c r="D103" s="305"/>
      <c r="E103" s="305"/>
      <c r="F103" s="305"/>
      <c r="G103" s="340"/>
      <c r="H103" s="339"/>
    </row>
    <row r="104" spans="1:8" s="338" customFormat="1">
      <c r="A104" s="160" t="s">
        <v>397</v>
      </c>
      <c r="B104" s="339"/>
      <c r="C104" s="339"/>
      <c r="D104" s="339"/>
      <c r="E104" s="339"/>
      <c r="F104" s="339"/>
      <c r="G104" s="593"/>
      <c r="H104" s="339"/>
    </row>
    <row r="105" spans="1:8" s="338" customFormat="1">
      <c r="A105" s="339" t="s">
        <v>183</v>
      </c>
      <c r="B105" s="339"/>
      <c r="C105" s="339"/>
      <c r="D105" s="339"/>
      <c r="E105" s="339"/>
      <c r="F105" s="339"/>
      <c r="G105" s="593"/>
      <c r="H105" s="339"/>
    </row>
    <row r="106" spans="1:8" s="338" customFormat="1">
      <c r="A106" s="149">
        <v>2023</v>
      </c>
      <c r="B106" s="287">
        <f>($C$8*B50)+($D$8*B51)</f>
        <v>2303.5</v>
      </c>
      <c r="C106" s="287">
        <f>($C$7*C50)+($D$7*C51)</f>
        <v>18350</v>
      </c>
      <c r="D106" s="287">
        <f>($C$8*D50)+($D$8*D51)</f>
        <v>14227.75</v>
      </c>
      <c r="E106" s="287">
        <f t="shared" ref="E106:F109" si="4">($C$7*E50)+($D$7*E51)</f>
        <v>10493</v>
      </c>
      <c r="F106" s="287">
        <f t="shared" si="4"/>
        <v>49274</v>
      </c>
      <c r="G106" s="287"/>
      <c r="H106" s="339"/>
    </row>
    <row r="107" spans="1:8" s="338" customFormat="1">
      <c r="A107" s="149">
        <v>2024</v>
      </c>
      <c r="B107" s="287">
        <f>($C$8*B51)+($D$8*B52)</f>
        <v>2313.5</v>
      </c>
      <c r="C107" s="287">
        <f>($C$7*C51)+($D$7*C52)</f>
        <v>18261</v>
      </c>
      <c r="D107" s="287">
        <f>($C$8*D51)+($D$8*D52)</f>
        <v>14130.25</v>
      </c>
      <c r="E107" s="287">
        <f t="shared" si="4"/>
        <v>10493</v>
      </c>
      <c r="F107" s="287">
        <f t="shared" si="4"/>
        <v>49474</v>
      </c>
      <c r="G107" s="287"/>
      <c r="H107" s="339"/>
    </row>
    <row r="108" spans="1:8" s="338" customFormat="1">
      <c r="A108" s="149">
        <v>2025</v>
      </c>
      <c r="B108" s="287">
        <f>($C$8*B52)+($D$8*B53)</f>
        <v>2323.5</v>
      </c>
      <c r="C108" s="287">
        <f>($C$7*C52)+($D$7*C53)</f>
        <v>18344</v>
      </c>
      <c r="D108" s="287">
        <f>($C$8*D52)+($D$8*D53)</f>
        <v>13948.5</v>
      </c>
      <c r="E108" s="287">
        <f t="shared" si="4"/>
        <v>10493</v>
      </c>
      <c r="F108" s="287">
        <f t="shared" si="4"/>
        <v>49474</v>
      </c>
      <c r="G108" s="287"/>
      <c r="H108" s="339"/>
    </row>
    <row r="109" spans="1:8" s="338" customFormat="1">
      <c r="A109" s="149">
        <v>2026</v>
      </c>
      <c r="B109" s="287">
        <f>($C$8*B53)+($D$8*B54)</f>
        <v>2333.5</v>
      </c>
      <c r="C109" s="287">
        <f>($C$7*C53)+($D$7*C54)</f>
        <v>18450</v>
      </c>
      <c r="D109" s="287">
        <f>($C$8*D53)+($D$8*D54)</f>
        <v>14030.25</v>
      </c>
      <c r="E109" s="287">
        <f t="shared" si="4"/>
        <v>10493</v>
      </c>
      <c r="F109" s="287">
        <f t="shared" si="4"/>
        <v>49974</v>
      </c>
      <c r="G109" s="287"/>
      <c r="H109" s="339"/>
    </row>
    <row r="110" spans="1:8" s="338" customFormat="1">
      <c r="A110" s="235"/>
      <c r="B110" s="340"/>
      <c r="C110" s="340"/>
      <c r="D110" s="340"/>
      <c r="E110" s="340"/>
      <c r="F110" s="340"/>
      <c r="G110" s="340"/>
      <c r="H110" s="339"/>
    </row>
    <row r="111" spans="1:8" s="338" customFormat="1">
      <c r="A111" s="160" t="s">
        <v>398</v>
      </c>
      <c r="B111" s="339"/>
      <c r="C111" s="339"/>
      <c r="D111" s="339"/>
      <c r="E111" s="339"/>
      <c r="F111" s="339"/>
      <c r="G111" s="593"/>
      <c r="H111" s="339"/>
    </row>
    <row r="112" spans="1:8" s="338" customFormat="1">
      <c r="A112" s="339" t="s">
        <v>183</v>
      </c>
      <c r="B112" s="339"/>
      <c r="C112" s="339"/>
      <c r="D112" s="339"/>
      <c r="E112" s="339"/>
      <c r="F112" s="339"/>
      <c r="G112" s="593"/>
      <c r="H112" s="339"/>
    </row>
    <row r="113" spans="1:8" s="338" customFormat="1">
      <c r="A113" s="149">
        <v>2023</v>
      </c>
      <c r="B113" s="287">
        <f>($C$8*B58)+($D$8*B59)</f>
        <v>1215.25</v>
      </c>
      <c r="C113" s="287">
        <f>($C$7*C58)+($D$7*C59)</f>
        <v>18257</v>
      </c>
      <c r="D113" s="287">
        <f>($C$8*D58)+($D$8*D59)</f>
        <v>10137</v>
      </c>
      <c r="E113" s="287">
        <f t="shared" ref="E113:F116" si="5">($C$7*E58)+($D$7*E59)</f>
        <v>15230</v>
      </c>
      <c r="F113" s="287">
        <f t="shared" si="5"/>
        <v>49606</v>
      </c>
      <c r="G113" s="287"/>
      <c r="H113" s="339"/>
    </row>
    <row r="114" spans="1:8" s="338" customFormat="1">
      <c r="A114" s="149">
        <v>2024</v>
      </c>
      <c r="B114" s="287">
        <f>($C$8*B59)+($D$8*B60)</f>
        <v>1000</v>
      </c>
      <c r="C114" s="287">
        <f>($C$7*C59)+($D$7*C60)</f>
        <v>17686</v>
      </c>
      <c r="D114" s="287">
        <f>($C$8*D59)+($D$8*D60)</f>
        <v>10092.75</v>
      </c>
      <c r="E114" s="287">
        <f t="shared" si="5"/>
        <v>14680</v>
      </c>
      <c r="F114" s="287">
        <f t="shared" si="5"/>
        <v>39965</v>
      </c>
      <c r="G114" s="287"/>
      <c r="H114" s="339"/>
    </row>
    <row r="115" spans="1:8" s="338" customFormat="1">
      <c r="A115" s="149">
        <v>2025</v>
      </c>
      <c r="B115" s="287">
        <f>($C$8*B60)+($D$8*B61)</f>
        <v>1000</v>
      </c>
      <c r="C115" s="287">
        <f>($C$7*C60)+($D$7*C61)</f>
        <v>17979</v>
      </c>
      <c r="D115" s="287">
        <f>($C$8*D60)+($D$8*D61)</f>
        <v>8678.75</v>
      </c>
      <c r="E115" s="287">
        <f t="shared" si="5"/>
        <v>14132</v>
      </c>
      <c r="F115" s="287">
        <f t="shared" si="5"/>
        <v>32773</v>
      </c>
      <c r="G115" s="287"/>
      <c r="H115" s="339"/>
    </row>
    <row r="116" spans="1:8" s="338" customFormat="1">
      <c r="A116" s="149">
        <v>2026</v>
      </c>
      <c r="B116" s="287">
        <f>($C$8*B61)+($D$8*B62)</f>
        <v>1000</v>
      </c>
      <c r="C116" s="287">
        <f>($C$7*C61)+($D$7*C62)</f>
        <v>18772</v>
      </c>
      <c r="D116" s="287">
        <f>($C$8*D61)+($D$8*D62)</f>
        <v>7764.0376702299018</v>
      </c>
      <c r="E116" s="287">
        <f t="shared" si="5"/>
        <v>13559</v>
      </c>
      <c r="F116" s="287">
        <f t="shared" si="5"/>
        <v>33757</v>
      </c>
      <c r="G116" s="287"/>
      <c r="H116" s="339"/>
    </row>
    <row r="117" spans="1:8" s="560" customFormat="1">
      <c r="A117" s="265"/>
      <c r="B117" s="305"/>
      <c r="C117" s="305"/>
      <c r="D117" s="305"/>
      <c r="E117" s="305"/>
      <c r="F117" s="305"/>
      <c r="G117" s="340"/>
      <c r="H117" s="593"/>
    </row>
    <row r="118" spans="1:8" s="560" customFormat="1">
      <c r="A118" s="160" t="s">
        <v>511</v>
      </c>
      <c r="B118" s="340"/>
      <c r="C118" s="340"/>
      <c r="D118" s="340"/>
      <c r="E118" s="340"/>
      <c r="F118" s="340"/>
      <c r="G118" s="340"/>
      <c r="H118" s="593"/>
    </row>
    <row r="119" spans="1:8" s="560" customFormat="1">
      <c r="A119" s="593" t="s">
        <v>183</v>
      </c>
      <c r="B119" s="340"/>
      <c r="C119" s="340"/>
      <c r="D119" s="340"/>
      <c r="E119" s="340"/>
      <c r="F119" s="340"/>
      <c r="G119" s="340"/>
      <c r="H119" s="593"/>
    </row>
    <row r="120" spans="1:8" s="560" customFormat="1">
      <c r="A120" s="149">
        <v>2023</v>
      </c>
      <c r="B120" s="287">
        <f>($C$8*B66)+($D$8*B67)</f>
        <v>2393.8691640796806</v>
      </c>
      <c r="C120" s="287">
        <f>C66</f>
        <v>18559.866241436139</v>
      </c>
      <c r="D120" s="287">
        <f>($C$8*D66)+($D$8*D67)</f>
        <v>14195.222917028063</v>
      </c>
      <c r="E120" s="287">
        <f>E66</f>
        <v>9725.6025186039642</v>
      </c>
      <c r="F120" s="287">
        <f>F66</f>
        <v>50025</v>
      </c>
      <c r="G120" s="287"/>
      <c r="H120" s="593"/>
    </row>
    <row r="121" spans="1:8" s="560" customFormat="1">
      <c r="A121" s="149">
        <v>2024</v>
      </c>
      <c r="B121" s="287">
        <f t="shared" ref="B121:D122" si="6">($C$8*B67)+($D$8*B68)</f>
        <v>2399.2980163157317</v>
      </c>
      <c r="C121" s="287">
        <f t="shared" ref="C121:C123" si="7">C67</f>
        <v>18780.586834185826</v>
      </c>
      <c r="D121" s="287">
        <f t="shared" si="6"/>
        <v>14380.084549668625</v>
      </c>
      <c r="E121" s="287">
        <f t="shared" ref="E121:F121" si="8">E67</f>
        <v>9913.1412278650441</v>
      </c>
      <c r="F121" s="287">
        <f t="shared" si="8"/>
        <v>50225</v>
      </c>
      <c r="G121" s="287"/>
      <c r="H121" s="593"/>
    </row>
    <row r="122" spans="1:8" s="560" customFormat="1">
      <c r="A122" s="149">
        <v>2025</v>
      </c>
      <c r="B122" s="287">
        <f t="shared" si="6"/>
        <v>2404.7122970854125</v>
      </c>
      <c r="C122" s="287">
        <f t="shared" si="7"/>
        <v>19000.854433075565</v>
      </c>
      <c r="D122" s="287">
        <f t="shared" si="6"/>
        <v>14581.965233236628</v>
      </c>
      <c r="E122" s="287">
        <f t="shared" ref="E122:F122" si="9">E68</f>
        <v>10086.400326744966</v>
      </c>
      <c r="F122" s="287">
        <f t="shared" si="9"/>
        <v>50225</v>
      </c>
      <c r="G122" s="287"/>
      <c r="H122" s="593"/>
    </row>
    <row r="123" spans="1:8" s="560" customFormat="1">
      <c r="A123" s="149">
        <v>2026</v>
      </c>
      <c r="B123" s="287">
        <f>($C$8*B69)+($D$8*B70)</f>
        <v>2410.1193100640712</v>
      </c>
      <c r="C123" s="287">
        <f t="shared" si="7"/>
        <v>19220.548562770575</v>
      </c>
      <c r="D123" s="287">
        <f>($C$8*D69)+($D$8*D70)</f>
        <v>14765.529249199881</v>
      </c>
      <c r="E123" s="287">
        <f t="shared" ref="E123:F123" si="10">E69</f>
        <v>10245.343120848051</v>
      </c>
      <c r="F123" s="287">
        <f t="shared" si="10"/>
        <v>50725</v>
      </c>
      <c r="G123" s="287"/>
      <c r="H123" s="593"/>
    </row>
    <row r="124" spans="1:8" s="560" customFormat="1">
      <c r="A124" s="235"/>
      <c r="B124" s="340"/>
      <c r="C124" s="340"/>
      <c r="D124" s="340"/>
      <c r="E124" s="340"/>
      <c r="F124" s="340"/>
      <c r="G124" s="340"/>
      <c r="H124" s="593"/>
    </row>
    <row r="125" spans="1:8" s="338" customFormat="1">
      <c r="A125" s="235"/>
      <c r="B125" s="340"/>
      <c r="C125" s="340"/>
      <c r="D125" s="340"/>
      <c r="E125" s="340"/>
      <c r="F125" s="340"/>
      <c r="G125" s="340"/>
      <c r="H125" s="339"/>
    </row>
    <row r="126" spans="1:8">
      <c r="A126" s="160" t="s">
        <v>210</v>
      </c>
      <c r="B126" s="279"/>
      <c r="C126" s="279"/>
      <c r="D126" s="279"/>
      <c r="E126" s="279"/>
      <c r="F126" s="279"/>
      <c r="G126" s="593"/>
      <c r="H126" s="279"/>
    </row>
    <row r="127" spans="1:8">
      <c r="A127" s="279" t="s">
        <v>183</v>
      </c>
      <c r="B127" s="279"/>
      <c r="C127" s="279"/>
      <c r="D127" s="279"/>
      <c r="E127" s="279"/>
      <c r="F127" s="279"/>
      <c r="G127" s="593"/>
      <c r="H127" s="279"/>
    </row>
    <row r="128" spans="1:8">
      <c r="A128" s="149">
        <v>2020</v>
      </c>
      <c r="B128" s="307">
        <v>0</v>
      </c>
      <c r="C128" s="307">
        <v>0</v>
      </c>
      <c r="D128" s="307">
        <v>0</v>
      </c>
      <c r="E128" s="307">
        <v>0</v>
      </c>
      <c r="F128" s="307">
        <v>0</v>
      </c>
      <c r="G128" s="594"/>
      <c r="H128" s="279"/>
    </row>
    <row r="129" spans="1:8">
      <c r="A129" s="149">
        <v>2021</v>
      </c>
      <c r="B129" s="307">
        <v>0</v>
      </c>
      <c r="C129" s="307">
        <v>0</v>
      </c>
      <c r="D129" s="307">
        <v>0</v>
      </c>
      <c r="E129" s="307">
        <v>0</v>
      </c>
      <c r="F129" s="307">
        <v>0</v>
      </c>
      <c r="G129" s="594"/>
      <c r="H129" s="279"/>
    </row>
    <row r="130" spans="1:8">
      <c r="A130" s="149">
        <v>2022</v>
      </c>
      <c r="B130" s="307">
        <v>0</v>
      </c>
      <c r="C130" s="307">
        <v>0</v>
      </c>
      <c r="D130" s="307">
        <v>0</v>
      </c>
      <c r="E130" s="307">
        <v>0</v>
      </c>
      <c r="F130" s="307">
        <v>0</v>
      </c>
      <c r="G130" s="594"/>
      <c r="H130" s="279"/>
    </row>
    <row r="131" spans="1:8">
      <c r="A131" s="149">
        <v>2023</v>
      </c>
      <c r="B131" s="307">
        <v>1</v>
      </c>
      <c r="C131" s="307">
        <v>1</v>
      </c>
      <c r="D131" s="307">
        <v>1</v>
      </c>
      <c r="E131" s="307">
        <v>1</v>
      </c>
      <c r="F131" s="307">
        <v>1</v>
      </c>
      <c r="G131" s="594"/>
      <c r="H131" s="279"/>
    </row>
    <row r="132" spans="1:8">
      <c r="A132" s="149">
        <v>2024</v>
      </c>
      <c r="B132" s="307">
        <v>1</v>
      </c>
      <c r="C132" s="307">
        <v>1</v>
      </c>
      <c r="D132" s="307">
        <v>1</v>
      </c>
      <c r="E132" s="307">
        <v>1</v>
      </c>
      <c r="F132" s="307">
        <v>1</v>
      </c>
      <c r="G132" s="594"/>
      <c r="H132" s="279"/>
    </row>
    <row r="133" spans="1:8">
      <c r="A133" s="149">
        <v>2025</v>
      </c>
      <c r="B133" s="307">
        <v>1</v>
      </c>
      <c r="C133" s="307">
        <v>1</v>
      </c>
      <c r="D133" s="307">
        <v>1</v>
      </c>
      <c r="E133" s="307">
        <v>1</v>
      </c>
      <c r="F133" s="307">
        <v>1</v>
      </c>
      <c r="G133" s="594"/>
      <c r="H133" s="279"/>
    </row>
    <row r="134" spans="1:8">
      <c r="A134" s="149">
        <v>2026</v>
      </c>
      <c r="B134" s="307">
        <v>1</v>
      </c>
      <c r="C134" s="307">
        <v>1</v>
      </c>
      <c r="D134" s="307">
        <v>1</v>
      </c>
      <c r="E134" s="307">
        <v>1</v>
      </c>
      <c r="F134" s="307">
        <v>1</v>
      </c>
      <c r="G134" s="594"/>
      <c r="H134" s="279"/>
    </row>
    <row r="135" spans="1:8">
      <c r="A135" s="149">
        <v>2027</v>
      </c>
      <c r="B135" s="307">
        <v>0</v>
      </c>
      <c r="C135" s="307">
        <v>0</v>
      </c>
      <c r="D135" s="307">
        <v>0</v>
      </c>
      <c r="E135" s="307">
        <v>0</v>
      </c>
      <c r="F135" s="307">
        <v>0</v>
      </c>
      <c r="G135" s="594"/>
      <c r="H135" s="279"/>
    </row>
    <row r="136" spans="1:8">
      <c r="A136" s="279"/>
      <c r="B136" s="279"/>
      <c r="C136" s="279"/>
      <c r="D136" s="279"/>
      <c r="E136" s="279"/>
      <c r="F136" s="279"/>
      <c r="G136" s="593"/>
      <c r="H136" s="279"/>
    </row>
    <row r="137" spans="1:8">
      <c r="A137" s="160" t="s">
        <v>152</v>
      </c>
      <c r="B137" s="279"/>
      <c r="C137" s="279"/>
      <c r="D137" s="279"/>
      <c r="E137" s="279"/>
      <c r="F137" s="279"/>
      <c r="G137" s="593"/>
      <c r="H137" s="279"/>
    </row>
    <row r="138" spans="1:8">
      <c r="A138" s="279" t="s">
        <v>183</v>
      </c>
      <c r="B138" s="279"/>
      <c r="C138" s="279"/>
      <c r="D138" s="279"/>
      <c r="E138" s="279"/>
      <c r="F138" s="279"/>
      <c r="G138" s="593"/>
      <c r="H138" s="279"/>
    </row>
    <row r="139" spans="1:8">
      <c r="A139" s="149">
        <v>2023</v>
      </c>
      <c r="B139" s="152">
        <f t="shared" ref="B139:F142" si="11">B131*B75</f>
        <v>2576.3559350944015</v>
      </c>
      <c r="C139" s="152">
        <f t="shared" si="11"/>
        <v>19977.413409223424</v>
      </c>
      <c r="D139" s="152">
        <f t="shared" si="11"/>
        <v>15536.380756925269</v>
      </c>
      <c r="E139" s="152">
        <f t="shared" si="11"/>
        <v>10562.238769662188</v>
      </c>
      <c r="F139" s="152">
        <f t="shared" si="11"/>
        <v>53512.751743738787</v>
      </c>
      <c r="G139" s="221"/>
      <c r="H139" s="279"/>
    </row>
    <row r="140" spans="1:8">
      <c r="A140" s="149">
        <v>2024</v>
      </c>
      <c r="B140" s="152">
        <f t="shared" si="11"/>
        <v>2664.3100566100375</v>
      </c>
      <c r="C140" s="152">
        <f t="shared" si="11"/>
        <v>20475.165671238672</v>
      </c>
      <c r="D140" s="152">
        <f t="shared" si="11"/>
        <v>15960.704976035002</v>
      </c>
      <c r="E140" s="152">
        <f t="shared" si="11"/>
        <v>11087.796840539884</v>
      </c>
      <c r="F140" s="152">
        <f t="shared" si="11"/>
        <v>55336.411363425221</v>
      </c>
      <c r="G140" s="221"/>
      <c r="H140" s="279"/>
    </row>
    <row r="141" spans="1:8">
      <c r="A141" s="149">
        <v>2025</v>
      </c>
      <c r="B141" s="152">
        <f t="shared" si="11"/>
        <v>2740.1963918158772</v>
      </c>
      <c r="C141" s="152">
        <f t="shared" si="11"/>
        <v>21057.766360983063</v>
      </c>
      <c r="D141" s="152">
        <f t="shared" si="11"/>
        <v>16137.55464880394</v>
      </c>
      <c r="E141" s="152">
        <f t="shared" si="11"/>
        <v>11550.223584965943</v>
      </c>
      <c r="F141" s="152">
        <f t="shared" si="11"/>
        <v>56654.083035688513</v>
      </c>
      <c r="G141" s="221"/>
      <c r="H141" s="279"/>
    </row>
    <row r="142" spans="1:8">
      <c r="A142" s="149">
        <v>2026</v>
      </c>
      <c r="B142" s="152">
        <f t="shared" si="11"/>
        <v>2811.9411804702395</v>
      </c>
      <c r="C142" s="152">
        <f t="shared" si="11"/>
        <v>21637.559296758685</v>
      </c>
      <c r="D142" s="152">
        <f t="shared" si="11"/>
        <v>16587.246348821991</v>
      </c>
      <c r="E142" s="152">
        <f t="shared" si="11"/>
        <v>11986.170278074527</v>
      </c>
      <c r="F142" s="152">
        <f t="shared" si="11"/>
        <v>58465.281875978297</v>
      </c>
      <c r="G142" s="221"/>
      <c r="H142" s="279"/>
    </row>
    <row r="143" spans="1:8">
      <c r="A143" s="279"/>
      <c r="B143" s="281"/>
      <c r="C143" s="281"/>
      <c r="D143" s="281"/>
      <c r="E143" s="281"/>
      <c r="F143" s="281"/>
      <c r="G143" s="593"/>
      <c r="H143" s="279"/>
    </row>
    <row r="144" spans="1:8">
      <c r="A144" s="160" t="s">
        <v>153</v>
      </c>
      <c r="B144" s="281"/>
      <c r="C144" s="281"/>
      <c r="D144" s="281"/>
      <c r="E144" s="281"/>
      <c r="F144" s="281"/>
      <c r="G144" s="593"/>
      <c r="H144" s="279"/>
    </row>
    <row r="145" spans="1:8">
      <c r="A145" s="279" t="s">
        <v>183</v>
      </c>
      <c r="B145" s="281"/>
      <c r="C145" s="281"/>
      <c r="D145" s="281"/>
      <c r="E145" s="281"/>
      <c r="F145" s="281"/>
      <c r="G145" s="593"/>
      <c r="H145" s="279"/>
    </row>
    <row r="146" spans="1:8">
      <c r="A146" s="149">
        <v>2023</v>
      </c>
      <c r="B146" s="152">
        <f t="shared" ref="B146:F149" si="12">B131*B83</f>
        <v>949.47411894830145</v>
      </c>
      <c r="C146" s="152">
        <f t="shared" si="12"/>
        <v>19010.715084471627</v>
      </c>
      <c r="D146" s="152">
        <f t="shared" si="12"/>
        <v>6632.1748440568108</v>
      </c>
      <c r="E146" s="152">
        <f t="shared" si="12"/>
        <v>13894.172357694977</v>
      </c>
      <c r="F146" s="152">
        <f t="shared" si="12"/>
        <v>40302.49785512466</v>
      </c>
      <c r="G146" s="221"/>
      <c r="H146" s="279"/>
    </row>
    <row r="147" spans="1:8">
      <c r="A147" s="149">
        <v>2024</v>
      </c>
      <c r="B147" s="152">
        <f t="shared" si="12"/>
        <v>1009.8286009461171</v>
      </c>
      <c r="C147" s="152">
        <f t="shared" si="12"/>
        <v>19197.178541899641</v>
      </c>
      <c r="D147" s="152">
        <f t="shared" si="12"/>
        <v>6338.599187800166</v>
      </c>
      <c r="E147" s="152">
        <f t="shared" si="12"/>
        <v>14098.282332110999</v>
      </c>
      <c r="F147" s="152">
        <f t="shared" si="12"/>
        <v>47383.78588481043</v>
      </c>
      <c r="G147" s="221"/>
      <c r="H147" s="279"/>
    </row>
    <row r="148" spans="1:8">
      <c r="A148" s="149">
        <v>2025</v>
      </c>
      <c r="B148" s="152">
        <f t="shared" si="12"/>
        <v>1032.5142381454525</v>
      </c>
      <c r="C148" s="152">
        <f t="shared" si="12"/>
        <v>20204.483261774491</v>
      </c>
      <c r="D148" s="152">
        <f t="shared" si="12"/>
        <v>7120.4323891812382</v>
      </c>
      <c r="E148" s="152">
        <f t="shared" si="12"/>
        <v>14182.298914524279</v>
      </c>
      <c r="F148" s="152">
        <f t="shared" si="12"/>
        <v>40281.496689504704</v>
      </c>
      <c r="G148" s="221"/>
      <c r="H148" s="279"/>
    </row>
    <row r="149" spans="1:8">
      <c r="A149" s="149">
        <v>2026</v>
      </c>
      <c r="B149" s="152">
        <f t="shared" si="12"/>
        <v>1029.470750421154</v>
      </c>
      <c r="C149" s="152">
        <f t="shared" si="12"/>
        <v>22084.790063844845</v>
      </c>
      <c r="D149" s="152">
        <f t="shared" si="12"/>
        <v>7987.9001498612688</v>
      </c>
      <c r="E149" s="152">
        <f t="shared" si="12"/>
        <v>14168.41740691315</v>
      </c>
      <c r="F149" s="152">
        <f t="shared" si="12"/>
        <v>42695.221917363131</v>
      </c>
      <c r="G149" s="221"/>
      <c r="H149" s="279"/>
    </row>
    <row r="150" spans="1:8">
      <c r="A150" s="279"/>
      <c r="B150" s="448"/>
      <c r="C150" s="448"/>
      <c r="D150" s="448"/>
      <c r="E150" s="448"/>
      <c r="F150" s="448"/>
      <c r="G150" s="448"/>
      <c r="H150" s="279"/>
    </row>
    <row r="151" spans="1:8">
      <c r="A151" s="160" t="s">
        <v>155</v>
      </c>
      <c r="B151" s="448"/>
      <c r="C151" s="448"/>
      <c r="D151" s="448"/>
      <c r="E151" s="448"/>
      <c r="F151" s="448"/>
      <c r="G151" s="448"/>
      <c r="H151" s="279"/>
    </row>
    <row r="152" spans="1:8">
      <c r="A152" s="279" t="s">
        <v>183</v>
      </c>
      <c r="B152" s="448"/>
      <c r="C152" s="448"/>
      <c r="D152" s="448"/>
      <c r="E152" s="448"/>
      <c r="F152" s="448"/>
      <c r="G152" s="448"/>
      <c r="H152" s="279"/>
    </row>
    <row r="153" spans="1:8">
      <c r="A153" s="149">
        <v>2023</v>
      </c>
      <c r="B153" s="152">
        <f t="shared" ref="B153:F156" si="13">B90*B131</f>
        <v>2348.5</v>
      </c>
      <c r="C153" s="152">
        <f t="shared" si="13"/>
        <v>18395</v>
      </c>
      <c r="D153" s="152">
        <f t="shared" si="13"/>
        <v>14162.407955439663</v>
      </c>
      <c r="E153" s="152">
        <f t="shared" si="13"/>
        <v>9725.6025186039642</v>
      </c>
      <c r="F153" s="152">
        <f t="shared" si="13"/>
        <v>49274</v>
      </c>
      <c r="G153" s="221"/>
      <c r="H153" s="279"/>
    </row>
    <row r="154" spans="1:8">
      <c r="A154" s="149">
        <v>2024</v>
      </c>
      <c r="B154" s="152">
        <f t="shared" si="13"/>
        <v>2358.5</v>
      </c>
      <c r="C154" s="152">
        <f t="shared" si="13"/>
        <v>18306</v>
      </c>
      <c r="D154" s="152">
        <f t="shared" si="13"/>
        <v>14130.25</v>
      </c>
      <c r="E154" s="152">
        <f t="shared" si="13"/>
        <v>9913.1412278650441</v>
      </c>
      <c r="F154" s="152">
        <f t="shared" si="13"/>
        <v>49474</v>
      </c>
      <c r="G154" s="221"/>
      <c r="H154" s="279"/>
    </row>
    <row r="155" spans="1:8">
      <c r="A155" s="149">
        <v>2025</v>
      </c>
      <c r="B155" s="152">
        <f t="shared" si="13"/>
        <v>2368.5</v>
      </c>
      <c r="C155" s="152">
        <f t="shared" si="13"/>
        <v>18389</v>
      </c>
      <c r="D155" s="152">
        <f t="shared" si="13"/>
        <v>13948.5</v>
      </c>
      <c r="E155" s="152">
        <f t="shared" si="13"/>
        <v>10086.400326744966</v>
      </c>
      <c r="F155" s="152">
        <f t="shared" si="13"/>
        <v>49474</v>
      </c>
      <c r="G155" s="221"/>
      <c r="H155" s="279"/>
    </row>
    <row r="156" spans="1:8">
      <c r="A156" s="149">
        <v>2026</v>
      </c>
      <c r="B156" s="152">
        <f t="shared" si="13"/>
        <v>2378.5</v>
      </c>
      <c r="C156" s="152">
        <f t="shared" si="13"/>
        <v>18495</v>
      </c>
      <c r="D156" s="152">
        <f t="shared" si="13"/>
        <v>14030.25</v>
      </c>
      <c r="E156" s="152">
        <f t="shared" si="13"/>
        <v>10245.343120848051</v>
      </c>
      <c r="F156" s="152">
        <f t="shared" si="13"/>
        <v>49974</v>
      </c>
      <c r="G156" s="221"/>
      <c r="H156" s="279"/>
    </row>
    <row r="157" spans="1:8">
      <c r="A157" s="279"/>
      <c r="B157" s="448"/>
      <c r="C157" s="448"/>
      <c r="D157" s="448"/>
      <c r="E157" s="448"/>
      <c r="F157" s="448"/>
      <c r="G157" s="448"/>
      <c r="H157" s="279"/>
    </row>
    <row r="158" spans="1:8">
      <c r="A158" s="160" t="s">
        <v>154</v>
      </c>
      <c r="B158" s="448"/>
      <c r="C158" s="448"/>
      <c r="D158" s="448"/>
      <c r="E158" s="448"/>
      <c r="F158" s="448"/>
      <c r="G158" s="448"/>
      <c r="H158" s="279"/>
    </row>
    <row r="159" spans="1:8">
      <c r="A159" s="279" t="s">
        <v>183</v>
      </c>
      <c r="B159" s="448"/>
      <c r="C159" s="448"/>
      <c r="D159" s="448"/>
      <c r="E159" s="448"/>
      <c r="F159" s="448"/>
      <c r="G159" s="448"/>
      <c r="H159" s="279"/>
    </row>
    <row r="160" spans="1:8">
      <c r="A160" s="149">
        <v>2023</v>
      </c>
      <c r="B160" s="152">
        <f t="shared" ref="B160:F165" si="14">B97*B131</f>
        <v>825.13861355315112</v>
      </c>
      <c r="C160" s="152">
        <f t="shared" si="14"/>
        <v>16790.803191358311</v>
      </c>
      <c r="D160" s="152">
        <f t="shared" si="14"/>
        <v>5771.4673469812969</v>
      </c>
      <c r="E160" s="152">
        <f t="shared" si="14"/>
        <v>12271.727419418705</v>
      </c>
      <c r="F160" s="152">
        <f t="shared" si="14"/>
        <v>35596.310112410836</v>
      </c>
      <c r="G160" s="221"/>
      <c r="H160" s="279"/>
    </row>
    <row r="161" spans="1:8">
      <c r="A161" s="149">
        <v>2024</v>
      </c>
      <c r="B161" s="152">
        <f t="shared" si="14"/>
        <v>842.38861355315112</v>
      </c>
      <c r="C161" s="152">
        <f t="shared" si="14"/>
        <v>16279.280666169474</v>
      </c>
      <c r="D161" s="152">
        <f t="shared" si="14"/>
        <v>5285.0195027760201</v>
      </c>
      <c r="E161" s="152">
        <f t="shared" si="14"/>
        <v>11955.397221232612</v>
      </c>
      <c r="F161" s="152">
        <f t="shared" si="14"/>
        <v>40181.631262162438</v>
      </c>
      <c r="G161" s="221"/>
      <c r="H161" s="279"/>
    </row>
    <row r="162" spans="1:8">
      <c r="A162" s="149">
        <v>2025</v>
      </c>
      <c r="B162" s="152">
        <f t="shared" si="14"/>
        <v>833.63861355315112</v>
      </c>
      <c r="C162" s="152">
        <f t="shared" si="14"/>
        <v>16584.188210595759</v>
      </c>
      <c r="D162" s="152">
        <f t="shared" si="14"/>
        <v>5744.0691155860995</v>
      </c>
      <c r="E162" s="152">
        <f t="shared" si="14"/>
        <v>11641.075468749286</v>
      </c>
      <c r="F162" s="152">
        <f t="shared" si="14"/>
        <v>33063.74698367637</v>
      </c>
      <c r="G162" s="221"/>
      <c r="H162" s="279"/>
    </row>
    <row r="163" spans="1:8">
      <c r="A163" s="149">
        <v>2026</v>
      </c>
      <c r="B163" s="152">
        <f t="shared" si="14"/>
        <v>807.38861355315112</v>
      </c>
      <c r="C163" s="152">
        <f t="shared" si="14"/>
        <v>17616.260129065002</v>
      </c>
      <c r="D163" s="152">
        <f t="shared" si="14"/>
        <v>6263.8766149870362</v>
      </c>
      <c r="E163" s="152">
        <f t="shared" si="14"/>
        <v>11301.648144981351</v>
      </c>
      <c r="F163" s="152">
        <f t="shared" si="14"/>
        <v>34056.476579134142</v>
      </c>
      <c r="G163" s="221"/>
      <c r="H163" s="279"/>
    </row>
    <row r="164" spans="1:8">
      <c r="A164" s="149">
        <v>2027</v>
      </c>
      <c r="B164" s="152">
        <f t="shared" si="14"/>
        <v>0</v>
      </c>
      <c r="C164" s="152">
        <f t="shared" si="14"/>
        <v>0</v>
      </c>
      <c r="D164" s="152">
        <f t="shared" si="14"/>
        <v>0</v>
      </c>
      <c r="E164" s="152">
        <f t="shared" si="14"/>
        <v>0</v>
      </c>
      <c r="F164" s="152">
        <f t="shared" si="14"/>
        <v>0</v>
      </c>
      <c r="G164" s="221"/>
      <c r="H164" s="279"/>
    </row>
    <row r="165" spans="1:8">
      <c r="A165" s="149">
        <v>2028</v>
      </c>
      <c r="B165" s="152">
        <f t="shared" si="14"/>
        <v>0</v>
      </c>
      <c r="C165" s="152">
        <f t="shared" si="14"/>
        <v>0</v>
      </c>
      <c r="D165" s="152">
        <f t="shared" si="14"/>
        <v>0</v>
      </c>
      <c r="E165" s="152">
        <f t="shared" si="14"/>
        <v>0</v>
      </c>
      <c r="F165" s="152">
        <f t="shared" si="14"/>
        <v>0</v>
      </c>
      <c r="G165" s="221"/>
      <c r="H165" s="279"/>
    </row>
    <row r="166" spans="1:8">
      <c r="A166" s="279"/>
      <c r="B166" s="448"/>
      <c r="C166" s="448"/>
      <c r="D166" s="448"/>
      <c r="E166" s="448"/>
      <c r="F166" s="448"/>
      <c r="G166" s="448"/>
      <c r="H166" s="279"/>
    </row>
    <row r="167" spans="1:8">
      <c r="A167" s="160" t="s">
        <v>156</v>
      </c>
      <c r="B167" s="448"/>
      <c r="C167" s="448"/>
      <c r="D167" s="448"/>
      <c r="E167" s="448"/>
      <c r="F167" s="448"/>
      <c r="G167" s="448"/>
      <c r="H167" s="279"/>
    </row>
    <row r="168" spans="1:8">
      <c r="A168" s="298" t="s">
        <v>399</v>
      </c>
      <c r="B168" s="152">
        <f>SUM(B139:B142)</f>
        <v>10792.803563990556</v>
      </c>
      <c r="C168" s="152">
        <f>SUM(C139:C142)</f>
        <v>83147.904738203841</v>
      </c>
      <c r="D168" s="152">
        <f>SUM(D139:D142)</f>
        <v>64221.886730586208</v>
      </c>
      <c r="E168" s="152">
        <f>SUM(E139:E142)</f>
        <v>45186.429473242541</v>
      </c>
      <c r="F168" s="152">
        <f>SUM(F139:F142)</f>
        <v>223968.52801883081</v>
      </c>
      <c r="G168" s="152"/>
      <c r="H168" s="156"/>
    </row>
    <row r="169" spans="1:8">
      <c r="A169" s="298" t="s">
        <v>400</v>
      </c>
      <c r="B169" s="152">
        <f>SUM(B146:B149)</f>
        <v>4021.2877084610254</v>
      </c>
      <c r="C169" s="152">
        <f>SUM(C146:C149)</f>
        <v>80497.166951990599</v>
      </c>
      <c r="D169" s="152">
        <f>SUM(D146:D149)</f>
        <v>28079.106570899487</v>
      </c>
      <c r="E169" s="152">
        <f>SUM(E146:E149)</f>
        <v>56343.171011243401</v>
      </c>
      <c r="F169" s="152">
        <f>SUM(F146:F149)</f>
        <v>170663.00234680291</v>
      </c>
      <c r="G169" s="152"/>
      <c r="H169" s="156"/>
    </row>
    <row r="170" spans="1:8">
      <c r="A170" s="279"/>
      <c r="B170" s="448"/>
      <c r="C170" s="448"/>
      <c r="D170" s="448"/>
      <c r="E170" s="448"/>
      <c r="F170" s="448"/>
      <c r="G170" s="448"/>
      <c r="H170" s="279"/>
    </row>
    <row r="171" spans="1:8">
      <c r="A171" s="298" t="s">
        <v>401</v>
      </c>
      <c r="B171" s="152">
        <f>SUM(B153:B156)</f>
        <v>9454</v>
      </c>
      <c r="C171" s="152">
        <f>SUM(C153:C156)</f>
        <v>73585</v>
      </c>
      <c r="D171" s="152">
        <f>SUM(D153:D156)</f>
        <v>56271.407955439659</v>
      </c>
      <c r="E171" s="152">
        <f>SUM(E153:E156)</f>
        <v>39970.487194062021</v>
      </c>
      <c r="F171" s="152">
        <f>SUM(F153:F156)</f>
        <v>198196</v>
      </c>
      <c r="G171" s="152"/>
      <c r="H171" s="156"/>
    </row>
    <row r="172" spans="1:8">
      <c r="A172" s="298" t="s">
        <v>402</v>
      </c>
      <c r="B172" s="152">
        <f>SUM(B160:B163)</f>
        <v>3308.5544542126045</v>
      </c>
      <c r="C172" s="152">
        <f>SUM(C160:C163)</f>
        <v>67270.532197188557</v>
      </c>
      <c r="D172" s="152">
        <f>SUM(D160:D163)</f>
        <v>23064.432580330453</v>
      </c>
      <c r="E172" s="152">
        <f>SUM(E160:E163)</f>
        <v>47169.848254381955</v>
      </c>
      <c r="F172" s="152">
        <f>SUM(F160:F163)</f>
        <v>142898.16493738379</v>
      </c>
      <c r="G172" s="152"/>
      <c r="H172" s="156"/>
    </row>
    <row r="173" spans="1:8">
      <c r="A173" s="279"/>
      <c r="B173" s="448"/>
      <c r="C173" s="448"/>
      <c r="D173" s="448"/>
      <c r="E173" s="448"/>
      <c r="F173" s="448"/>
      <c r="G173" s="448"/>
      <c r="H173" s="279"/>
    </row>
    <row r="174" spans="1:8">
      <c r="A174" s="160" t="s">
        <v>157</v>
      </c>
      <c r="B174" s="448"/>
      <c r="C174" s="448"/>
      <c r="D174" s="448"/>
      <c r="E174" s="448"/>
      <c r="F174" s="448"/>
      <c r="G174" s="448"/>
      <c r="H174" s="279"/>
    </row>
    <row r="175" spans="1:8">
      <c r="A175" s="298" t="s">
        <v>399</v>
      </c>
      <c r="B175" s="498">
        <f>B168/1000</f>
        <v>10.792803563990555</v>
      </c>
      <c r="C175" s="498">
        <f t="shared" ref="C175:F175" si="15">C168/1000</f>
        <v>83.147904738203835</v>
      </c>
      <c r="D175" s="498">
        <f t="shared" si="15"/>
        <v>64.221886730586206</v>
      </c>
      <c r="E175" s="498">
        <f t="shared" si="15"/>
        <v>45.186429473242541</v>
      </c>
      <c r="F175" s="498">
        <f t="shared" si="15"/>
        <v>223.9685280188308</v>
      </c>
      <c r="G175" s="498"/>
      <c r="H175" s="167"/>
    </row>
    <row r="176" spans="1:8">
      <c r="A176" s="298" t="s">
        <v>400</v>
      </c>
      <c r="B176" s="498">
        <f>B169/1000</f>
        <v>4.021287708461025</v>
      </c>
      <c r="C176" s="498">
        <f t="shared" ref="C176:F176" si="16">C169/1000</f>
        <v>80.497166951990593</v>
      </c>
      <c r="D176" s="498">
        <f t="shared" si="16"/>
        <v>28.079106570899487</v>
      </c>
      <c r="E176" s="498">
        <f t="shared" si="16"/>
        <v>56.343171011243399</v>
      </c>
      <c r="F176" s="498">
        <f t="shared" si="16"/>
        <v>170.6630023468029</v>
      </c>
      <c r="G176" s="498"/>
      <c r="H176" s="167"/>
    </row>
    <row r="177" spans="1:9">
      <c r="A177" s="279"/>
      <c r="B177" s="448"/>
      <c r="C177" s="448"/>
      <c r="D177" s="448"/>
      <c r="E177" s="448"/>
      <c r="F177" s="448"/>
      <c r="G177" s="448"/>
      <c r="H177" s="279"/>
    </row>
    <row r="178" spans="1:9">
      <c r="A178" s="298" t="s">
        <v>401</v>
      </c>
      <c r="B178" s="498">
        <f>B171/1000</f>
        <v>9.4540000000000006</v>
      </c>
      <c r="C178" s="498">
        <f t="shared" ref="C178:E178" si="17">C171/1000</f>
        <v>73.584999999999994</v>
      </c>
      <c r="D178" s="498">
        <f t="shared" si="17"/>
        <v>56.271407955439656</v>
      </c>
      <c r="E178" s="498">
        <f t="shared" si="17"/>
        <v>39.970487194062024</v>
      </c>
      <c r="F178" s="498">
        <f>F171/1000</f>
        <v>198.196</v>
      </c>
      <c r="G178" s="498"/>
      <c r="H178" s="167"/>
    </row>
    <row r="179" spans="1:9">
      <c r="A179" s="298" t="s">
        <v>402</v>
      </c>
      <c r="B179" s="498">
        <f>B172/1000</f>
        <v>3.3085544542126044</v>
      </c>
      <c r="C179" s="498">
        <f>C172/1000</f>
        <v>67.270532197188558</v>
      </c>
      <c r="D179" s="498">
        <f t="shared" ref="D179:E179" si="18">D172/1000</f>
        <v>23.064432580330454</v>
      </c>
      <c r="E179" s="498">
        <f t="shared" si="18"/>
        <v>47.169848254381954</v>
      </c>
      <c r="F179" s="498">
        <f>F172/1000</f>
        <v>142.8981649373838</v>
      </c>
      <c r="G179" s="498"/>
      <c r="H179" s="167"/>
    </row>
    <row r="180" spans="1:9" s="338" customFormat="1">
      <c r="A180" s="298"/>
      <c r="B180" s="498"/>
      <c r="C180" s="498"/>
      <c r="D180" s="498"/>
      <c r="E180" s="498"/>
      <c r="F180" s="498"/>
      <c r="G180" s="498"/>
      <c r="H180" s="167"/>
    </row>
    <row r="181" spans="1:9" s="338" customFormat="1">
      <c r="A181" s="298" t="s">
        <v>407</v>
      </c>
      <c r="B181" s="498">
        <f>SUM(B106:B109)/1000</f>
        <v>9.2739999999999991</v>
      </c>
      <c r="C181" s="498">
        <f>SUM(C106:C109)/1000</f>
        <v>73.405000000000001</v>
      </c>
      <c r="D181" s="498">
        <f>SUM(D106:D109)/1000</f>
        <v>56.336750000000002</v>
      </c>
      <c r="E181" s="498">
        <f>SUM(E106:E109)/1000</f>
        <v>41.972000000000001</v>
      </c>
      <c r="F181" s="498">
        <f>SUM(F106:F109)/1000</f>
        <v>198.196</v>
      </c>
      <c r="G181" s="498"/>
      <c r="H181" s="167"/>
    </row>
    <row r="182" spans="1:9">
      <c r="A182" s="279" t="s">
        <v>408</v>
      </c>
      <c r="B182" s="498">
        <f>SUM(B113:B116)/1000</f>
        <v>4.2152500000000002</v>
      </c>
      <c r="C182" s="498">
        <f>SUM(C113:C116)/1000</f>
        <v>72.694000000000003</v>
      </c>
      <c r="D182" s="498">
        <f>SUM(D113:D116)/1000</f>
        <v>36.6725376702299</v>
      </c>
      <c r="E182" s="498">
        <f>SUM(E113:E116)/1000</f>
        <v>57.600999999999999</v>
      </c>
      <c r="F182" s="498">
        <f>SUM(F113:F116)/1000</f>
        <v>156.101</v>
      </c>
      <c r="G182" s="498"/>
      <c r="H182" s="279"/>
    </row>
    <row r="183" spans="1:9" ht="27.6">
      <c r="A183" s="279" t="s">
        <v>163</v>
      </c>
      <c r="B183" s="166" t="s">
        <v>403</v>
      </c>
      <c r="C183" s="166" t="s">
        <v>404</v>
      </c>
      <c r="D183" s="166" t="s">
        <v>85</v>
      </c>
      <c r="E183" s="166" t="s">
        <v>405</v>
      </c>
      <c r="F183" s="166" t="s">
        <v>406</v>
      </c>
      <c r="G183" s="166" t="s">
        <v>512</v>
      </c>
      <c r="H183" s="166" t="s">
        <v>85</v>
      </c>
    </row>
    <row r="184" spans="1:9">
      <c r="A184" s="149" t="s">
        <v>1</v>
      </c>
      <c r="B184" s="498">
        <f>B178</f>
        <v>9.4540000000000006</v>
      </c>
      <c r="C184" s="498">
        <f>B179</f>
        <v>3.3085544542126044</v>
      </c>
      <c r="D184" s="498">
        <f>C184+B184</f>
        <v>12.762554454212605</v>
      </c>
      <c r="E184" s="498">
        <f>B181</f>
        <v>9.2739999999999991</v>
      </c>
      <c r="F184" s="498">
        <f>B182</f>
        <v>4.2152500000000002</v>
      </c>
      <c r="G184" s="498">
        <f>SUM(B120:B123)/1000</f>
        <v>9.6079987875448971</v>
      </c>
      <c r="H184" s="498">
        <f>E184+F184</f>
        <v>13.489249999999998</v>
      </c>
      <c r="I184" s="444"/>
    </row>
    <row r="185" spans="1:9">
      <c r="A185" s="149" t="s">
        <v>102</v>
      </c>
      <c r="B185" s="498">
        <f>C178</f>
        <v>73.584999999999994</v>
      </c>
      <c r="C185" s="498">
        <f>C179</f>
        <v>67.270532197188558</v>
      </c>
      <c r="D185" s="498">
        <f t="shared" ref="D185:D187" si="19">C185+B185</f>
        <v>140.85553219718855</v>
      </c>
      <c r="E185" s="498">
        <f>C181</f>
        <v>73.405000000000001</v>
      </c>
      <c r="F185" s="498">
        <f>C182</f>
        <v>72.694000000000003</v>
      </c>
      <c r="G185" s="498">
        <f>SUM(C120:C123)/1000</f>
        <v>75.561856071468114</v>
      </c>
      <c r="H185" s="498">
        <f t="shared" ref="H185:H189" si="20">E185+F185</f>
        <v>146.09899999999999</v>
      </c>
      <c r="I185" s="444"/>
    </row>
    <row r="186" spans="1:9">
      <c r="A186" s="149" t="s">
        <v>101</v>
      </c>
      <c r="B186" s="498">
        <f>D178</f>
        <v>56.271407955439656</v>
      </c>
      <c r="C186" s="498">
        <f>D179</f>
        <v>23.064432580330454</v>
      </c>
      <c r="D186" s="498">
        <f t="shared" si="19"/>
        <v>79.335840535770103</v>
      </c>
      <c r="E186" s="498">
        <f>D181</f>
        <v>56.336750000000002</v>
      </c>
      <c r="F186" s="498">
        <f>D182</f>
        <v>36.6725376702299</v>
      </c>
      <c r="G186" s="498">
        <f>SUM(D120:D123)/1000</f>
        <v>57.922801949133195</v>
      </c>
      <c r="H186" s="498">
        <f t="shared" si="20"/>
        <v>93.009287670229895</v>
      </c>
      <c r="I186" s="444"/>
    </row>
    <row r="187" spans="1:9">
      <c r="A187" s="149" t="s">
        <v>19</v>
      </c>
      <c r="B187" s="498">
        <f>E178</f>
        <v>39.970487194062024</v>
      </c>
      <c r="C187" s="498">
        <f>E179</f>
        <v>47.169848254381954</v>
      </c>
      <c r="D187" s="498">
        <f t="shared" si="19"/>
        <v>87.140335448443977</v>
      </c>
      <c r="E187" s="498">
        <f>E181</f>
        <v>41.972000000000001</v>
      </c>
      <c r="F187" s="498">
        <f>E182</f>
        <v>57.600999999999999</v>
      </c>
      <c r="G187" s="498">
        <f>SUM(E120:E123)/1000</f>
        <v>39.970487194062024</v>
      </c>
      <c r="H187" s="498">
        <f t="shared" si="20"/>
        <v>99.573000000000008</v>
      </c>
      <c r="I187" s="444"/>
    </row>
    <row r="188" spans="1:9">
      <c r="A188" s="149" t="s">
        <v>51</v>
      </c>
      <c r="B188" s="498">
        <f>F178</f>
        <v>198.196</v>
      </c>
      <c r="C188" s="498">
        <f>F179</f>
        <v>142.8981649373838</v>
      </c>
      <c r="D188" s="498">
        <f>C188+B188</f>
        <v>341.09416493738377</v>
      </c>
      <c r="E188" s="498">
        <f>F181</f>
        <v>198.196</v>
      </c>
      <c r="F188" s="498">
        <f>F182</f>
        <v>156.101</v>
      </c>
      <c r="G188" s="498">
        <f>SUM(F120:F123)/1000</f>
        <v>201.2</v>
      </c>
      <c r="H188" s="498">
        <f t="shared" si="20"/>
        <v>354.29700000000003</v>
      </c>
      <c r="I188" s="444"/>
    </row>
    <row r="189" spans="1:9">
      <c r="A189" s="149" t="s">
        <v>72</v>
      </c>
      <c r="B189" s="498">
        <f t="shared" ref="B189:G189" si="21">SUM(B184:B188)</f>
        <v>377.47689514950167</v>
      </c>
      <c r="C189" s="498">
        <f t="shared" si="21"/>
        <v>283.71153242349737</v>
      </c>
      <c r="D189" s="498">
        <f t="shared" si="21"/>
        <v>661.18842757299899</v>
      </c>
      <c r="E189" s="498">
        <f t="shared" si="21"/>
        <v>379.18375000000003</v>
      </c>
      <c r="F189" s="498">
        <f t="shared" si="21"/>
        <v>327.28378767022991</v>
      </c>
      <c r="G189" s="498">
        <f t="shared" si="21"/>
        <v>384.26314400220826</v>
      </c>
      <c r="H189" s="498">
        <f t="shared" si="20"/>
        <v>706.46753767022994</v>
      </c>
      <c r="I189" s="444"/>
    </row>
    <row r="190" spans="1:9">
      <c r="A190" s="279"/>
      <c r="B190" s="448"/>
      <c r="C190" s="448"/>
      <c r="D190" s="448"/>
      <c r="E190" s="448"/>
      <c r="F190" s="448"/>
      <c r="G190" s="448"/>
      <c r="H190" s="448"/>
      <c r="I190" s="444"/>
    </row>
    <row r="191" spans="1:9">
      <c r="A191" s="160" t="s">
        <v>164</v>
      </c>
      <c r="B191" s="448"/>
      <c r="C191" s="448"/>
      <c r="D191" s="448"/>
      <c r="E191" s="448"/>
      <c r="F191" s="448"/>
      <c r="G191" s="448"/>
      <c r="H191" s="448"/>
      <c r="I191" s="444"/>
    </row>
    <row r="192" spans="1:9">
      <c r="A192" s="149" t="s">
        <v>1</v>
      </c>
      <c r="B192" s="152">
        <f>B184*1000</f>
        <v>9454</v>
      </c>
      <c r="C192" s="152">
        <f>C184*1000</f>
        <v>3308.5544542126045</v>
      </c>
      <c r="D192" s="459"/>
      <c r="E192" s="448"/>
      <c r="F192" s="448"/>
      <c r="G192" s="448"/>
      <c r="H192" s="448"/>
      <c r="I192" s="444"/>
    </row>
    <row r="193" spans="1:9">
      <c r="A193" s="149" t="s">
        <v>102</v>
      </c>
      <c r="B193" s="152">
        <f>B185*1000</f>
        <v>73585</v>
      </c>
      <c r="C193" s="152">
        <f>C185*1000</f>
        <v>67270.532197188557</v>
      </c>
      <c r="D193" s="459"/>
      <c r="E193" s="448"/>
      <c r="F193" s="448"/>
      <c r="G193" s="448"/>
      <c r="H193" s="448"/>
      <c r="I193" s="444"/>
    </row>
    <row r="194" spans="1:9">
      <c r="A194" s="149" t="s">
        <v>101</v>
      </c>
      <c r="B194" s="152">
        <f>B186*1000</f>
        <v>56271.407955439659</v>
      </c>
      <c r="C194" s="152">
        <f t="shared" ref="C194:C195" si="22">C186*1000</f>
        <v>23064.432580330453</v>
      </c>
      <c r="D194" s="459"/>
      <c r="E194" s="448"/>
      <c r="F194" s="448"/>
      <c r="G194" s="448"/>
      <c r="H194" s="448"/>
      <c r="I194" s="444"/>
    </row>
    <row r="195" spans="1:9">
      <c r="A195" s="149" t="s">
        <v>19</v>
      </c>
      <c r="B195" s="152">
        <f>B187*1000</f>
        <v>39970.487194062021</v>
      </c>
      <c r="C195" s="152">
        <f t="shared" si="22"/>
        <v>47169.848254381955</v>
      </c>
      <c r="D195" s="459"/>
      <c r="E195" s="448"/>
      <c r="F195" s="448"/>
      <c r="G195" s="448"/>
      <c r="H195" s="448"/>
      <c r="I195" s="444"/>
    </row>
    <row r="196" spans="1:9">
      <c r="A196" s="149" t="s">
        <v>51</v>
      </c>
      <c r="B196" s="152">
        <f>B188*1000</f>
        <v>198196</v>
      </c>
      <c r="C196" s="152">
        <f>C188*1000</f>
        <v>142898.16493738379</v>
      </c>
      <c r="D196" s="459"/>
      <c r="E196" s="448"/>
      <c r="F196" s="448"/>
      <c r="G196" s="448"/>
      <c r="H196" s="448"/>
      <c r="I196" s="444"/>
    </row>
    <row r="197" spans="1:9">
      <c r="A197" s="118"/>
      <c r="C197" s="140"/>
      <c r="D197" s="73"/>
    </row>
  </sheetData>
  <pageMargins left="0.7" right="0.7" top="0.75" bottom="0.75" header="0.3" footer="0.3"/>
  <pageSetup paperSize="9" scale="57" fitToHeight="0" orientation="portrait" r:id="rId1"/>
  <headerFooter>
    <oddFooter>&amp;L&amp;F&amp;C&amp;A&amp;R&amp;P</oddFooter>
  </headerFooter>
  <rowBreaks count="1" manualBreakCount="1">
    <brk id="150"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97"/>
  <sheetViews>
    <sheetView showGridLines="0" view="pageBreakPreview" zoomScaleNormal="100" zoomScaleSheetLayoutView="100" workbookViewId="0"/>
  </sheetViews>
  <sheetFormatPr defaultRowHeight="14.4"/>
  <cols>
    <col min="1" max="1" width="42.109375" style="143" bestFit="1" customWidth="1"/>
    <col min="2" max="9" width="11" style="143" customWidth="1"/>
    <col min="10" max="10" width="2.77734375" style="143" customWidth="1"/>
  </cols>
  <sheetData>
    <row r="1" spans="1:10" ht="25.8">
      <c r="A1" s="215" t="s">
        <v>193</v>
      </c>
      <c r="B1" s="279"/>
      <c r="C1" s="279"/>
      <c r="D1" s="279"/>
      <c r="E1" s="279"/>
      <c r="F1" s="279"/>
      <c r="G1" s="279"/>
      <c r="H1" s="279"/>
      <c r="I1" s="279"/>
      <c r="J1" s="279"/>
    </row>
    <row r="2" spans="1:10" s="86" customFormat="1" ht="15" customHeight="1">
      <c r="A2" s="132" t="s">
        <v>194</v>
      </c>
      <c r="B2" s="279"/>
      <c r="C2" s="279"/>
      <c r="D2" s="279"/>
      <c r="E2" s="279"/>
      <c r="F2" s="279"/>
      <c r="G2" s="279"/>
      <c r="H2" s="279"/>
      <c r="I2" s="279"/>
      <c r="J2" s="279"/>
    </row>
    <row r="3" spans="1:10" s="86" customFormat="1" ht="15" customHeight="1">
      <c r="A3" s="132" t="s">
        <v>209</v>
      </c>
      <c r="B3" s="279"/>
      <c r="C3" s="279"/>
      <c r="D3" s="279"/>
      <c r="E3" s="279"/>
      <c r="F3" s="279"/>
      <c r="G3" s="279"/>
      <c r="H3" s="279"/>
      <c r="I3" s="279"/>
      <c r="J3" s="279"/>
    </row>
    <row r="4" spans="1:10" s="83" customFormat="1" ht="15" customHeight="1">
      <c r="A4" s="215"/>
      <c r="B4" s="279"/>
      <c r="C4" s="279"/>
      <c r="D4" s="279"/>
      <c r="E4" s="279"/>
      <c r="F4" s="279"/>
      <c r="G4" s="279"/>
      <c r="H4" s="279"/>
      <c r="I4" s="279"/>
      <c r="J4" s="279"/>
    </row>
    <row r="5" spans="1:10" s="83" customFormat="1" ht="21">
      <c r="A5" s="158" t="s">
        <v>216</v>
      </c>
      <c r="B5" s="279"/>
      <c r="C5" s="279"/>
      <c r="D5" s="279"/>
      <c r="E5" s="279"/>
      <c r="F5" s="279"/>
      <c r="G5" s="279"/>
      <c r="H5" s="279"/>
      <c r="I5" s="279"/>
      <c r="J5" s="279"/>
    </row>
    <row r="6" spans="1:10" s="83" customFormat="1" ht="36">
      <c r="A6" s="279"/>
      <c r="B6" s="288" t="s">
        <v>214</v>
      </c>
      <c r="C6" s="288" t="s">
        <v>143</v>
      </c>
      <c r="D6" s="288" t="s">
        <v>215</v>
      </c>
      <c r="E6" s="279"/>
      <c r="F6" s="279"/>
      <c r="G6" s="279"/>
      <c r="H6" s="279"/>
      <c r="I6" s="279"/>
      <c r="J6" s="279"/>
    </row>
    <row r="7" spans="1:10" s="83" customFormat="1" ht="14.4" customHeight="1">
      <c r="A7" s="300" t="s">
        <v>245</v>
      </c>
      <c r="B7" s="307">
        <v>0</v>
      </c>
      <c r="C7" s="307">
        <v>1</v>
      </c>
      <c r="D7" s="307">
        <v>0</v>
      </c>
      <c r="E7" s="281"/>
      <c r="F7" s="281"/>
      <c r="G7" s="281"/>
      <c r="H7" s="281"/>
      <c r="I7" s="281"/>
      <c r="J7" s="279"/>
    </row>
    <row r="8" spans="1:10" s="84" customFormat="1" ht="14.4" customHeight="1">
      <c r="A8" s="300" t="s">
        <v>354</v>
      </c>
      <c r="B8" s="307">
        <v>0</v>
      </c>
      <c r="C8" s="307">
        <v>0.75</v>
      </c>
      <c r="D8" s="307">
        <v>0.25</v>
      </c>
      <c r="E8" s="281"/>
      <c r="F8" s="281"/>
      <c r="G8" s="281"/>
      <c r="H8" s="281"/>
      <c r="I8" s="281"/>
      <c r="J8" s="279"/>
    </row>
    <row r="9" spans="1:10">
      <c r="A9" s="281"/>
      <c r="B9" s="281"/>
      <c r="C9" s="281"/>
      <c r="D9" s="281"/>
      <c r="E9" s="281"/>
      <c r="F9" s="281"/>
      <c r="G9" s="281"/>
      <c r="H9" s="281"/>
      <c r="I9" s="281"/>
      <c r="J9" s="279"/>
    </row>
    <row r="10" spans="1:10" s="80" customFormat="1" ht="18">
      <c r="A10" s="292" t="s">
        <v>160</v>
      </c>
      <c r="B10" s="293" t="s">
        <v>20</v>
      </c>
      <c r="C10" s="293" t="s">
        <v>70</v>
      </c>
      <c r="D10" s="293" t="s">
        <v>85</v>
      </c>
      <c r="E10" s="160"/>
      <c r="F10" s="160"/>
      <c r="G10" s="160"/>
      <c r="H10" s="160"/>
      <c r="I10" s="160"/>
      <c r="J10" s="279"/>
    </row>
    <row r="11" spans="1:10" s="80" customFormat="1">
      <c r="A11" s="149" t="s">
        <v>1</v>
      </c>
      <c r="B11" s="152">
        <f>'CB Exp fcast'!B192</f>
        <v>9454</v>
      </c>
      <c r="C11" s="152">
        <f>'CB Exp fcast'!C192</f>
        <v>3308.5544542126045</v>
      </c>
      <c r="D11" s="152">
        <f>C11+B11</f>
        <v>12762.554454212604</v>
      </c>
      <c r="E11" s="294"/>
      <c r="F11" s="294"/>
      <c r="G11" s="294"/>
      <c r="H11" s="294"/>
      <c r="I11" s="294"/>
      <c r="J11" s="279"/>
    </row>
    <row r="12" spans="1:10" s="80" customFormat="1">
      <c r="A12" s="295" t="s">
        <v>7</v>
      </c>
      <c r="B12" s="152">
        <f>'CB Exp fcast'!B193</f>
        <v>73585</v>
      </c>
      <c r="C12" s="152">
        <f>'CB Exp fcast'!C193</f>
        <v>67270.532197188557</v>
      </c>
      <c r="D12" s="152">
        <f t="shared" ref="D12:D13" si="0">C12+B12</f>
        <v>140855.53219718856</v>
      </c>
      <c r="E12" s="294"/>
      <c r="F12" s="294"/>
      <c r="G12" s="294"/>
      <c r="H12" s="294"/>
      <c r="I12" s="294"/>
      <c r="J12" s="279"/>
    </row>
    <row r="13" spans="1:10" s="80" customFormat="1">
      <c r="A13" s="149" t="s">
        <v>8</v>
      </c>
      <c r="B13" s="152">
        <f>'CB Exp fcast'!B194</f>
        <v>56271.407955439659</v>
      </c>
      <c r="C13" s="152">
        <f>'CB Exp fcast'!C194</f>
        <v>23064.432580330453</v>
      </c>
      <c r="D13" s="152">
        <f t="shared" si="0"/>
        <v>79335.840535770112</v>
      </c>
      <c r="E13" s="294"/>
      <c r="F13" s="294"/>
      <c r="G13" s="294"/>
      <c r="H13" s="294"/>
      <c r="I13" s="294"/>
      <c r="J13" s="279"/>
    </row>
    <row r="14" spans="1:10" s="80" customFormat="1">
      <c r="A14" s="149" t="s">
        <v>19</v>
      </c>
      <c r="B14" s="152">
        <f>'CB Exp fcast'!B195</f>
        <v>39970.487194062021</v>
      </c>
      <c r="C14" s="152">
        <f>'CB Exp fcast'!C195</f>
        <v>47169.848254381955</v>
      </c>
      <c r="D14" s="152">
        <f>C14+B14</f>
        <v>87140.335448443977</v>
      </c>
      <c r="E14" s="294"/>
      <c r="F14" s="294"/>
      <c r="G14" s="294"/>
      <c r="H14" s="294"/>
      <c r="I14" s="294"/>
      <c r="J14" s="279"/>
    </row>
    <row r="15" spans="1:10" s="80" customFormat="1">
      <c r="A15" s="149" t="s">
        <v>51</v>
      </c>
      <c r="B15" s="152">
        <f>'CB Exp fcast'!B196</f>
        <v>198196</v>
      </c>
      <c r="C15" s="152">
        <f>'CB Exp fcast'!C196</f>
        <v>142898.16493738379</v>
      </c>
      <c r="D15" s="152">
        <f>B15+C15</f>
        <v>341094.16493738379</v>
      </c>
      <c r="E15" s="281"/>
      <c r="F15" s="294"/>
      <c r="G15" s="294"/>
      <c r="H15" s="294"/>
      <c r="I15" s="294"/>
      <c r="J15" s="279"/>
    </row>
    <row r="16" spans="1:10" s="80" customFormat="1">
      <c r="A16" s="149" t="s">
        <v>72</v>
      </c>
      <c r="B16" s="152">
        <f>SUM(B11:B15)</f>
        <v>377476.89514950168</v>
      </c>
      <c r="C16" s="152">
        <f t="shared" ref="C16:D16" si="1">SUM(C11:C15)</f>
        <v>283711.53242349735</v>
      </c>
      <c r="D16" s="152">
        <f t="shared" si="1"/>
        <v>661188.42757299903</v>
      </c>
      <c r="E16" s="281"/>
      <c r="F16" s="294"/>
      <c r="G16" s="294"/>
      <c r="H16" s="294"/>
      <c r="I16" s="294"/>
      <c r="J16" s="279"/>
    </row>
    <row r="17" spans="1:10" s="80" customFormat="1">
      <c r="A17" s="281"/>
      <c r="B17" s="294"/>
      <c r="C17" s="294"/>
      <c r="D17" s="296"/>
      <c r="E17" s="294"/>
      <c r="F17" s="294"/>
      <c r="G17" s="294"/>
      <c r="H17" s="294"/>
      <c r="I17" s="294"/>
      <c r="J17" s="279"/>
    </row>
    <row r="18" spans="1:10" ht="18">
      <c r="A18" s="292" t="s">
        <v>243</v>
      </c>
      <c r="B18" s="297">
        <v>2021</v>
      </c>
      <c r="C18" s="297">
        <v>2022</v>
      </c>
      <c r="D18" s="297">
        <v>2023</v>
      </c>
      <c r="E18" s="297">
        <v>2024</v>
      </c>
      <c r="F18" s="297">
        <v>2025</v>
      </c>
      <c r="G18" s="297">
        <v>2026</v>
      </c>
      <c r="H18" s="297">
        <v>2027</v>
      </c>
      <c r="I18" s="297">
        <v>2028</v>
      </c>
      <c r="J18" s="279"/>
    </row>
    <row r="19" spans="1:10">
      <c r="A19" s="149" t="s">
        <v>1</v>
      </c>
      <c r="B19" s="152">
        <f>'Assessment - Capex'!H34</f>
        <v>960</v>
      </c>
      <c r="C19" s="152">
        <f>'Assessment - Capex'!J34</f>
        <v>1083</v>
      </c>
      <c r="D19" s="152">
        <f>'Assessment - Capex'!K34</f>
        <v>1287</v>
      </c>
      <c r="E19" s="152">
        <f>'Assessment - Capex'!L34</f>
        <v>1000</v>
      </c>
      <c r="F19" s="152">
        <f>'Assessment - Capex'!M34</f>
        <v>1000</v>
      </c>
      <c r="G19" s="152">
        <f>'Assessment - Capex'!N34</f>
        <v>1000</v>
      </c>
      <c r="H19" s="152">
        <f>'Assessment - Capex'!O34</f>
        <v>1000</v>
      </c>
      <c r="I19" s="152">
        <f>'Assessment - Capex'!P34</f>
        <v>1000</v>
      </c>
      <c r="J19" s="279"/>
    </row>
    <row r="20" spans="1:10">
      <c r="A20" s="295" t="s">
        <v>7</v>
      </c>
      <c r="B20" s="152">
        <f>'Assessment - Capex'!H46</f>
        <v>19185</v>
      </c>
      <c r="C20" s="152">
        <f>'Assessment - Capex'!J46</f>
        <v>17525</v>
      </c>
      <c r="D20" s="152">
        <f>'Assessment - Capex'!K46</f>
        <v>18257</v>
      </c>
      <c r="E20" s="152">
        <f>'Assessment - Capex'!L46</f>
        <v>17686</v>
      </c>
      <c r="F20" s="152">
        <f>'Assessment - Capex'!M46</f>
        <v>17979</v>
      </c>
      <c r="G20" s="152">
        <f>'Assessment - Capex'!N46</f>
        <v>18772</v>
      </c>
      <c r="H20" s="152">
        <f>'Assessment - Capex'!O46</f>
        <v>18824.564145928969</v>
      </c>
      <c r="I20" s="152">
        <f>'Assessment - Capex'!P46</f>
        <v>18164.290767598159</v>
      </c>
      <c r="J20" s="279"/>
    </row>
    <row r="21" spans="1:10">
      <c r="A21" s="149" t="s">
        <v>8</v>
      </c>
      <c r="B21" s="152">
        <f>'Assessment - Capex'!H58</f>
        <v>17730</v>
      </c>
      <c r="C21" s="152">
        <f>'Assessment - Capex'!J58</f>
        <v>12938</v>
      </c>
      <c r="D21" s="152">
        <f>'Assessment - Capex'!K58</f>
        <v>10013</v>
      </c>
      <c r="E21" s="152">
        <f>'Assessment - Capex'!L58</f>
        <v>10509</v>
      </c>
      <c r="F21" s="152">
        <f>'Assessment - Capex'!M58</f>
        <v>8844</v>
      </c>
      <c r="G21" s="152">
        <f>'Assessment - Capex'!N58</f>
        <v>8183</v>
      </c>
      <c r="H21" s="152">
        <f>'Assessment - Capex'!O58</f>
        <v>6507.1506809196071</v>
      </c>
      <c r="I21" s="152">
        <f>'Assessment - Capex'!P58</f>
        <v>5680.7046527309503</v>
      </c>
      <c r="J21" s="279"/>
    </row>
    <row r="22" spans="1:10">
      <c r="A22" s="149" t="s">
        <v>19</v>
      </c>
      <c r="B22" s="152">
        <f>'Assessment - Capex'!H70</f>
        <v>12357</v>
      </c>
      <c r="C22" s="152">
        <f>'Assessment - Capex'!J70</f>
        <v>22615</v>
      </c>
      <c r="D22" s="152">
        <f>'Assessment - Capex'!K70</f>
        <v>15230</v>
      </c>
      <c r="E22" s="152">
        <f>'Assessment - Capex'!L70</f>
        <v>14680</v>
      </c>
      <c r="F22" s="152">
        <f>'Assessment - Capex'!M70</f>
        <v>14132</v>
      </c>
      <c r="G22" s="152">
        <f>'Assessment - Capex'!N70</f>
        <v>13559</v>
      </c>
      <c r="H22" s="152">
        <f>'Assessment - Capex'!O70</f>
        <v>13093.965937612047</v>
      </c>
      <c r="I22" s="152">
        <f>'Assessment - Capex'!P70</f>
        <v>12523.965937612047</v>
      </c>
      <c r="J22" s="279"/>
    </row>
    <row r="23" spans="1:10">
      <c r="A23" s="298" t="s">
        <v>51</v>
      </c>
      <c r="B23" s="152">
        <f>'Assessment - Capex'!H82</f>
        <v>15608</v>
      </c>
      <c r="C23" s="152">
        <f>'Assessment - Capex'!J82</f>
        <v>47032</v>
      </c>
      <c r="D23" s="152">
        <f>'Assessment - Capex'!K82</f>
        <v>49606</v>
      </c>
      <c r="E23" s="152">
        <f>'Assessment - Capex'!L82</f>
        <v>39965</v>
      </c>
      <c r="F23" s="152">
        <f>'Assessment - Capex'!M82</f>
        <v>32773</v>
      </c>
      <c r="G23" s="152">
        <f>'Assessment - Capex'!N82</f>
        <v>33757</v>
      </c>
      <c r="H23" s="152">
        <f>'Assessment - Capex'!O82</f>
        <v>34641.507292327209</v>
      </c>
      <c r="I23" s="152">
        <f>'Assessment - Capex'!P82</f>
        <v>27700.174064403829</v>
      </c>
      <c r="J23" s="279"/>
    </row>
    <row r="24" spans="1:10" s="338" customFormat="1">
      <c r="A24" s="298"/>
      <c r="B24" s="221"/>
      <c r="C24" s="221"/>
      <c r="D24" s="221"/>
      <c r="E24" s="221"/>
      <c r="F24" s="221"/>
      <c r="G24" s="221"/>
      <c r="H24" s="221"/>
      <c r="I24" s="221"/>
      <c r="J24" s="339"/>
    </row>
    <row r="25" spans="1:10" ht="18">
      <c r="A25" s="292" t="s">
        <v>244</v>
      </c>
      <c r="B25" s="299"/>
      <c r="C25" s="299"/>
      <c r="D25" s="299"/>
      <c r="E25" s="299"/>
      <c r="F25" s="299"/>
      <c r="G25" s="299"/>
      <c r="H25" s="299"/>
      <c r="I25" s="299"/>
      <c r="J25" s="279"/>
    </row>
    <row r="26" spans="1:10">
      <c r="A26" s="149" t="s">
        <v>1</v>
      </c>
      <c r="B26" s="152">
        <f>'Assessment - Opex'!F27</f>
        <v>2009</v>
      </c>
      <c r="C26" s="152">
        <f>'Assessment - Opex'!J27</f>
        <v>2013</v>
      </c>
      <c r="D26" s="152">
        <f>'Assessment - Opex'!K27</f>
        <v>2301</v>
      </c>
      <c r="E26" s="152">
        <f>'Assessment - Opex'!L27</f>
        <v>2311</v>
      </c>
      <c r="F26" s="152">
        <f>'Assessment - Opex'!M27</f>
        <v>2321</v>
      </c>
      <c r="G26" s="152">
        <f>'Assessment - Opex'!N27</f>
        <v>2331</v>
      </c>
      <c r="H26" s="152">
        <f>'Assessment - Opex'!O27</f>
        <v>2341</v>
      </c>
      <c r="I26" s="152">
        <f>'Assessment - Opex'!P27</f>
        <v>2351</v>
      </c>
      <c r="J26" s="279"/>
    </row>
    <row r="27" spans="1:10">
      <c r="A27" s="149" t="s">
        <v>7</v>
      </c>
      <c r="B27" s="152">
        <f>'Assessment - Opex'!F35</f>
        <v>18073</v>
      </c>
      <c r="C27" s="152">
        <f>'Assessment - Opex'!J35</f>
        <v>18467</v>
      </c>
      <c r="D27" s="152">
        <f>'Assessment - Opex'!K35</f>
        <v>18350</v>
      </c>
      <c r="E27" s="152">
        <f>'Assessment - Opex'!L35</f>
        <v>18261</v>
      </c>
      <c r="F27" s="152">
        <f>'Assessment - Opex'!M35</f>
        <v>18344</v>
      </c>
      <c r="G27" s="152">
        <f>'Assessment - Opex'!N35</f>
        <v>18450</v>
      </c>
      <c r="H27" s="152">
        <f>'Assessment - Opex'!O35</f>
        <v>18485</v>
      </c>
      <c r="I27" s="152">
        <f>'Assessment - Opex'!P35</f>
        <v>18519</v>
      </c>
      <c r="J27" s="279"/>
    </row>
    <row r="28" spans="1:10">
      <c r="A28" s="149" t="s">
        <v>8</v>
      </c>
      <c r="B28" s="152">
        <f>'Assessment - Opex'!F43</f>
        <v>13323</v>
      </c>
      <c r="C28" s="152">
        <f>'Assessment - Opex'!J43</f>
        <v>13923</v>
      </c>
      <c r="D28" s="152">
        <f>'Assessment - Opex'!K43</f>
        <v>14238</v>
      </c>
      <c r="E28" s="152">
        <f>'Assessment - Opex'!L43</f>
        <v>14197</v>
      </c>
      <c r="F28" s="152">
        <f>'Assessment - Opex'!M43</f>
        <v>13930</v>
      </c>
      <c r="G28" s="152">
        <f>'Assessment - Opex'!N43</f>
        <v>14004</v>
      </c>
      <c r="H28" s="152">
        <f>'Assessment - Opex'!O43</f>
        <v>14109</v>
      </c>
      <c r="I28" s="152">
        <f>'Assessment - Opex'!P43</f>
        <v>13901</v>
      </c>
      <c r="J28" s="279"/>
    </row>
    <row r="29" spans="1:10">
      <c r="A29" s="298" t="s">
        <v>19</v>
      </c>
      <c r="B29" s="152">
        <f>'Assessment - Opex'!F51</f>
        <v>9988</v>
      </c>
      <c r="C29" s="152">
        <f>'Assessment - Opex'!J51</f>
        <v>9953</v>
      </c>
      <c r="D29" s="152">
        <f>'Assessment - Opex'!K51</f>
        <v>10493</v>
      </c>
      <c r="E29" s="152">
        <f>'Assessment - Opex'!L51</f>
        <v>10493</v>
      </c>
      <c r="F29" s="152">
        <f>'Assessment - Opex'!M51</f>
        <v>10493</v>
      </c>
      <c r="G29" s="152">
        <f>'Assessment - Opex'!N51</f>
        <v>10493</v>
      </c>
      <c r="H29" s="152">
        <f>'Assessment - Opex'!O51</f>
        <v>10493</v>
      </c>
      <c r="I29" s="152">
        <f>'Assessment - Opex'!P51</f>
        <v>10493</v>
      </c>
      <c r="J29" s="279"/>
    </row>
    <row r="30" spans="1:10">
      <c r="A30" s="300" t="s">
        <v>51</v>
      </c>
      <c r="B30" s="152">
        <f>'Assessment - Opex'!F62</f>
        <v>62112</v>
      </c>
      <c r="C30" s="152">
        <f>'Assessment - Opex'!J62</f>
        <v>48874</v>
      </c>
      <c r="D30" s="152">
        <f>'Assessment - Opex'!K62</f>
        <v>49274</v>
      </c>
      <c r="E30" s="152">
        <f>'Assessment - Opex'!L62</f>
        <v>49474</v>
      </c>
      <c r="F30" s="152">
        <f>'Assessment - Opex'!M62</f>
        <v>49474</v>
      </c>
      <c r="G30" s="152">
        <f>'Assessment - Opex'!N62</f>
        <v>49974</v>
      </c>
      <c r="H30" s="152">
        <f>'Assessment - Opex'!O62</f>
        <v>49974</v>
      </c>
      <c r="I30" s="152">
        <f>'Assessment - Opex'!P62</f>
        <v>50474</v>
      </c>
      <c r="J30" s="279"/>
    </row>
    <row r="31" spans="1:10" s="84" customFormat="1">
      <c r="A31" s="281"/>
      <c r="B31" s="281"/>
      <c r="C31" s="281"/>
      <c r="D31" s="281"/>
      <c r="E31" s="281"/>
      <c r="F31" s="281"/>
      <c r="G31" s="281"/>
      <c r="H31" s="281"/>
      <c r="I31" s="281"/>
      <c r="J31" s="279"/>
    </row>
    <row r="32" spans="1:10" s="84" customFormat="1" ht="18">
      <c r="A32" s="292" t="s">
        <v>184</v>
      </c>
      <c r="B32" s="281"/>
      <c r="C32" s="281"/>
      <c r="D32" s="281"/>
      <c r="E32" s="281"/>
      <c r="F32" s="281"/>
      <c r="G32" s="281"/>
      <c r="H32" s="281"/>
      <c r="I32" s="281"/>
      <c r="J32" s="279"/>
    </row>
    <row r="33" spans="1:10" s="280" customFormat="1">
      <c r="A33" s="149" t="s">
        <v>1</v>
      </c>
      <c r="B33" s="156"/>
      <c r="C33" s="152">
        <f t="shared" ref="C33:H33" si="2">(C19*$C8)+(B19*$B8)+(D19*$D8)</f>
        <v>1134</v>
      </c>
      <c r="D33" s="152">
        <f t="shared" si="2"/>
        <v>1215.25</v>
      </c>
      <c r="E33" s="152">
        <f t="shared" si="2"/>
        <v>1000</v>
      </c>
      <c r="F33" s="152">
        <f t="shared" si="2"/>
        <v>1000</v>
      </c>
      <c r="G33" s="152">
        <f t="shared" si="2"/>
        <v>1000</v>
      </c>
      <c r="H33" s="152">
        <f t="shared" si="2"/>
        <v>1000</v>
      </c>
      <c r="I33" s="156"/>
      <c r="J33" s="281"/>
    </row>
    <row r="34" spans="1:10" s="84" customFormat="1">
      <c r="A34" s="295" t="s">
        <v>7</v>
      </c>
      <c r="B34" s="156"/>
      <c r="C34" s="152">
        <f t="shared" ref="C34:H34" si="3">(C20*$C$7)+(B20*$B$7)+(D20*$D7)</f>
        <v>17525</v>
      </c>
      <c r="D34" s="152">
        <f t="shared" si="3"/>
        <v>18257</v>
      </c>
      <c r="E34" s="152">
        <f t="shared" si="3"/>
        <v>17686</v>
      </c>
      <c r="F34" s="152">
        <f t="shared" si="3"/>
        <v>17979</v>
      </c>
      <c r="G34" s="152">
        <f t="shared" si="3"/>
        <v>18772</v>
      </c>
      <c r="H34" s="152">
        <f t="shared" si="3"/>
        <v>18824.564145928969</v>
      </c>
      <c r="I34" s="156"/>
      <c r="J34" s="279"/>
    </row>
    <row r="35" spans="1:10" s="84" customFormat="1">
      <c r="A35" s="149" t="s">
        <v>8</v>
      </c>
      <c r="B35" s="156"/>
      <c r="C35" s="152">
        <f t="shared" ref="C35:H35" si="4">(C21*$C$8)+(B21*$B$8)+(D21*$D8)</f>
        <v>12206.75</v>
      </c>
      <c r="D35" s="152">
        <f t="shared" si="4"/>
        <v>10137</v>
      </c>
      <c r="E35" s="152">
        <f t="shared" si="4"/>
        <v>10092.75</v>
      </c>
      <c r="F35" s="152">
        <f t="shared" si="4"/>
        <v>8678.75</v>
      </c>
      <c r="G35" s="152">
        <f t="shared" si="4"/>
        <v>7764.0376702299018</v>
      </c>
      <c r="H35" s="152">
        <f t="shared" si="4"/>
        <v>6300.5391738724429</v>
      </c>
      <c r="I35" s="156"/>
      <c r="J35" s="279"/>
    </row>
    <row r="36" spans="1:10" s="84" customFormat="1">
      <c r="A36" s="149" t="s">
        <v>19</v>
      </c>
      <c r="B36" s="156"/>
      <c r="C36" s="152">
        <f t="shared" ref="C36:H36" si="5">(B22*$B$7)+(C22*$C$7)+(D22*$D7)</f>
        <v>22615</v>
      </c>
      <c r="D36" s="152">
        <f t="shared" si="5"/>
        <v>15230</v>
      </c>
      <c r="E36" s="152">
        <f t="shared" si="5"/>
        <v>14680</v>
      </c>
      <c r="F36" s="152">
        <f t="shared" si="5"/>
        <v>14132</v>
      </c>
      <c r="G36" s="152">
        <f t="shared" si="5"/>
        <v>13559</v>
      </c>
      <c r="H36" s="152">
        <f t="shared" si="5"/>
        <v>13093.965937612047</v>
      </c>
      <c r="I36" s="156"/>
      <c r="J36" s="279"/>
    </row>
    <row r="37" spans="1:10" s="164" customFormat="1">
      <c r="A37" s="298" t="s">
        <v>51</v>
      </c>
      <c r="B37" s="156"/>
      <c r="C37" s="152">
        <f t="shared" ref="C37:H37" si="6">(C23*$C$7)+(B23*$B$7)+(D23*$D7)</f>
        <v>47032</v>
      </c>
      <c r="D37" s="152">
        <f>(D23*$C$7)+(C23*$B$7)+(E23*$D7)</f>
        <v>49606</v>
      </c>
      <c r="E37" s="152">
        <f t="shared" si="6"/>
        <v>39965</v>
      </c>
      <c r="F37" s="152">
        <f t="shared" si="6"/>
        <v>32773</v>
      </c>
      <c r="G37" s="152">
        <f t="shared" si="6"/>
        <v>33757</v>
      </c>
      <c r="H37" s="152">
        <f t="shared" si="6"/>
        <v>34641.507292327209</v>
      </c>
      <c r="I37" s="156"/>
      <c r="J37" s="279"/>
    </row>
    <row r="38" spans="1:10" s="84" customFormat="1">
      <c r="A38" s="281"/>
      <c r="B38" s="281"/>
      <c r="C38" s="448"/>
      <c r="D38" s="448"/>
      <c r="E38" s="448"/>
      <c r="F38" s="448"/>
      <c r="G38" s="448"/>
      <c r="H38" s="448"/>
      <c r="I38" s="281"/>
      <c r="J38" s="279"/>
    </row>
    <row r="39" spans="1:10" s="84" customFormat="1" ht="18">
      <c r="A39" s="292" t="s">
        <v>185</v>
      </c>
      <c r="B39" s="281"/>
      <c r="C39" s="448"/>
      <c r="D39" s="448"/>
      <c r="E39" s="448"/>
      <c r="F39" s="448"/>
      <c r="G39" s="448"/>
      <c r="H39" s="448"/>
      <c r="I39" s="281"/>
      <c r="J39" s="279"/>
    </row>
    <row r="40" spans="1:10" s="84" customFormat="1">
      <c r="A40" s="149" t="s">
        <v>1</v>
      </c>
      <c r="B40" s="156"/>
      <c r="C40" s="152">
        <f t="shared" ref="C40:H40" si="7">(B26*$B$8)+(C26*$C$8)+(D26*$D8)</f>
        <v>2085</v>
      </c>
      <c r="D40" s="152">
        <f t="shared" si="7"/>
        <v>2303.5</v>
      </c>
      <c r="E40" s="152">
        <f t="shared" si="7"/>
        <v>2313.5</v>
      </c>
      <c r="F40" s="152">
        <f t="shared" si="7"/>
        <v>2323.5</v>
      </c>
      <c r="G40" s="152">
        <f t="shared" si="7"/>
        <v>2333.5</v>
      </c>
      <c r="H40" s="152">
        <f t="shared" si="7"/>
        <v>2343.5</v>
      </c>
      <c r="I40" s="156"/>
      <c r="J40" s="279"/>
    </row>
    <row r="41" spans="1:10" s="84" customFormat="1">
      <c r="A41" s="295" t="s">
        <v>7</v>
      </c>
      <c r="B41" s="156"/>
      <c r="C41" s="152">
        <f t="shared" ref="C41:H41" si="8">(C27*$C$7)+(B27*$B$7)+(D27*$D7)</f>
        <v>18467</v>
      </c>
      <c r="D41" s="152">
        <f t="shared" si="8"/>
        <v>18350</v>
      </c>
      <c r="E41" s="152">
        <f t="shared" si="8"/>
        <v>18261</v>
      </c>
      <c r="F41" s="152">
        <f t="shared" si="8"/>
        <v>18344</v>
      </c>
      <c r="G41" s="152">
        <f t="shared" si="8"/>
        <v>18450</v>
      </c>
      <c r="H41" s="152">
        <f t="shared" si="8"/>
        <v>18485</v>
      </c>
      <c r="I41" s="156"/>
      <c r="J41" s="279"/>
    </row>
    <row r="42" spans="1:10">
      <c r="A42" s="149" t="s">
        <v>8</v>
      </c>
      <c r="B42" s="156"/>
      <c r="C42" s="152">
        <f t="shared" ref="C42:H42" si="9">(B28*$B$8)+(C28*$C$8)+(D28*$D8)</f>
        <v>14001.75</v>
      </c>
      <c r="D42" s="152">
        <f t="shared" si="9"/>
        <v>14227.75</v>
      </c>
      <c r="E42" s="152">
        <f t="shared" si="9"/>
        <v>14130.25</v>
      </c>
      <c r="F42" s="152">
        <f t="shared" si="9"/>
        <v>13948.5</v>
      </c>
      <c r="G42" s="152">
        <f t="shared" si="9"/>
        <v>14030.25</v>
      </c>
      <c r="H42" s="152">
        <f t="shared" si="9"/>
        <v>14057</v>
      </c>
      <c r="I42" s="156"/>
      <c r="J42" s="279"/>
    </row>
    <row r="43" spans="1:10" s="280" customFormat="1">
      <c r="A43" s="149" t="s">
        <v>19</v>
      </c>
      <c r="B43" s="156"/>
      <c r="C43" s="152">
        <f t="shared" ref="C43:H43" si="10">(B29*$B7)+(C29*$C7)+(D29*$D7)</f>
        <v>9953</v>
      </c>
      <c r="D43" s="152">
        <f t="shared" si="10"/>
        <v>10493</v>
      </c>
      <c r="E43" s="152">
        <f t="shared" si="10"/>
        <v>10493</v>
      </c>
      <c r="F43" s="152">
        <f t="shared" si="10"/>
        <v>10493</v>
      </c>
      <c r="G43" s="152">
        <f t="shared" si="10"/>
        <v>10493</v>
      </c>
      <c r="H43" s="152">
        <f t="shared" si="10"/>
        <v>10493</v>
      </c>
      <c r="I43" s="156"/>
      <c r="J43" s="281"/>
    </row>
    <row r="44" spans="1:10" s="164" customFormat="1">
      <c r="A44" s="298" t="s">
        <v>51</v>
      </c>
      <c r="B44" s="156"/>
      <c r="C44" s="152">
        <f t="shared" ref="C44:H44" si="11">(C30*$C$7)+(B30*$B$7)+(D30*$D7)</f>
        <v>48874</v>
      </c>
      <c r="D44" s="152">
        <f t="shared" si="11"/>
        <v>49274</v>
      </c>
      <c r="E44" s="152">
        <f t="shared" si="11"/>
        <v>49474</v>
      </c>
      <c r="F44" s="152">
        <f t="shared" si="11"/>
        <v>49474</v>
      </c>
      <c r="G44" s="152">
        <f t="shared" si="11"/>
        <v>49974</v>
      </c>
      <c r="H44" s="152">
        <f t="shared" si="11"/>
        <v>49974</v>
      </c>
      <c r="I44" s="156"/>
      <c r="J44" s="279"/>
    </row>
    <row r="45" spans="1:10" s="84" customFormat="1">
      <c r="A45" s="281"/>
      <c r="B45" s="281"/>
      <c r="C45" s="281"/>
      <c r="D45" s="281"/>
      <c r="E45" s="281"/>
      <c r="F45" s="281"/>
      <c r="G45" s="281"/>
      <c r="H45" s="281"/>
      <c r="I45" s="281"/>
      <c r="J45" s="279"/>
    </row>
    <row r="46" spans="1:10" ht="18">
      <c r="A46" s="301" t="s">
        <v>159</v>
      </c>
      <c r="B46" s="281"/>
      <c r="C46" s="281"/>
      <c r="D46" s="281"/>
      <c r="E46" s="281"/>
      <c r="F46" s="281"/>
      <c r="G46" s="281"/>
      <c r="H46" s="281"/>
      <c r="I46" s="281"/>
      <c r="J46" s="279"/>
    </row>
    <row r="47" spans="1:10">
      <c r="A47" s="149" t="s">
        <v>1</v>
      </c>
      <c r="B47" s="306">
        <v>0</v>
      </c>
      <c r="C47" s="306">
        <v>0</v>
      </c>
      <c r="D47" s="306">
        <v>1</v>
      </c>
      <c r="E47" s="306">
        <v>1</v>
      </c>
      <c r="F47" s="306">
        <v>1</v>
      </c>
      <c r="G47" s="306">
        <v>1</v>
      </c>
      <c r="H47" s="306">
        <v>0</v>
      </c>
      <c r="I47" s="306">
        <v>0</v>
      </c>
      <c r="J47" s="279"/>
    </row>
    <row r="48" spans="1:10">
      <c r="A48" s="149" t="s">
        <v>7</v>
      </c>
      <c r="B48" s="306">
        <v>0</v>
      </c>
      <c r="C48" s="306">
        <v>0</v>
      </c>
      <c r="D48" s="306">
        <v>1</v>
      </c>
      <c r="E48" s="306">
        <v>1</v>
      </c>
      <c r="F48" s="306">
        <v>1</v>
      </c>
      <c r="G48" s="306">
        <v>1</v>
      </c>
      <c r="H48" s="306">
        <v>0</v>
      </c>
      <c r="I48" s="306">
        <v>0</v>
      </c>
      <c r="J48" s="279"/>
    </row>
    <row r="49" spans="1:10">
      <c r="A49" s="149" t="s">
        <v>8</v>
      </c>
      <c r="B49" s="306">
        <v>0</v>
      </c>
      <c r="C49" s="306">
        <v>0</v>
      </c>
      <c r="D49" s="306">
        <v>1</v>
      </c>
      <c r="E49" s="306">
        <v>1</v>
      </c>
      <c r="F49" s="306">
        <v>1</v>
      </c>
      <c r="G49" s="306">
        <v>1</v>
      </c>
      <c r="H49" s="306">
        <v>0</v>
      </c>
      <c r="I49" s="306">
        <v>0</v>
      </c>
      <c r="J49" s="279"/>
    </row>
    <row r="50" spans="1:10">
      <c r="A50" s="149" t="s">
        <v>19</v>
      </c>
      <c r="B50" s="306">
        <v>0</v>
      </c>
      <c r="C50" s="306">
        <v>0</v>
      </c>
      <c r="D50" s="306">
        <v>1</v>
      </c>
      <c r="E50" s="306">
        <v>1</v>
      </c>
      <c r="F50" s="306">
        <v>1</v>
      </c>
      <c r="G50" s="306">
        <v>1</v>
      </c>
      <c r="H50" s="306">
        <v>0</v>
      </c>
      <c r="I50" s="306">
        <v>0</v>
      </c>
      <c r="J50" s="279"/>
    </row>
    <row r="51" spans="1:10">
      <c r="A51" s="298" t="s">
        <v>51</v>
      </c>
      <c r="B51" s="306">
        <v>0</v>
      </c>
      <c r="C51" s="306">
        <v>0</v>
      </c>
      <c r="D51" s="306">
        <v>1</v>
      </c>
      <c r="E51" s="306">
        <v>1</v>
      </c>
      <c r="F51" s="306">
        <v>1</v>
      </c>
      <c r="G51" s="306">
        <v>1</v>
      </c>
      <c r="H51" s="306">
        <v>0</v>
      </c>
      <c r="I51" s="306">
        <v>0</v>
      </c>
      <c r="J51" s="279"/>
    </row>
    <row r="52" spans="1:10">
      <c r="A52" s="281"/>
      <c r="B52" s="281"/>
      <c r="C52" s="281"/>
      <c r="D52" s="281"/>
      <c r="E52" s="281"/>
      <c r="F52" s="281"/>
      <c r="G52" s="281"/>
      <c r="H52" s="281"/>
      <c r="I52" s="281"/>
      <c r="J52" s="279"/>
    </row>
    <row r="53" spans="1:10" ht="18">
      <c r="A53" s="292" t="s">
        <v>158</v>
      </c>
      <c r="B53" s="281"/>
      <c r="C53" s="281"/>
      <c r="D53" s="281"/>
      <c r="E53" s="281"/>
      <c r="F53" s="281"/>
      <c r="G53" s="281"/>
      <c r="H53" s="281"/>
      <c r="I53" s="281"/>
      <c r="J53" s="279"/>
    </row>
    <row r="54" spans="1:10">
      <c r="A54" s="149" t="s">
        <v>1</v>
      </c>
      <c r="B54" s="152">
        <f>B33*B47</f>
        <v>0</v>
      </c>
      <c r="C54" s="152">
        <f t="shared" ref="C54:I54" si="12">C33*C47</f>
        <v>0</v>
      </c>
      <c r="D54" s="152">
        <f t="shared" si="12"/>
        <v>1215.25</v>
      </c>
      <c r="E54" s="152">
        <f t="shared" si="12"/>
        <v>1000</v>
      </c>
      <c r="F54" s="152">
        <f t="shared" si="12"/>
        <v>1000</v>
      </c>
      <c r="G54" s="152">
        <f t="shared" si="12"/>
        <v>1000</v>
      </c>
      <c r="H54" s="152">
        <f t="shared" si="12"/>
        <v>0</v>
      </c>
      <c r="I54" s="152">
        <f t="shared" si="12"/>
        <v>0</v>
      </c>
      <c r="J54" s="279"/>
    </row>
    <row r="55" spans="1:10">
      <c r="A55" s="295" t="s">
        <v>7</v>
      </c>
      <c r="B55" s="152">
        <f t="shared" ref="B55:I55" si="13">B34*B48</f>
        <v>0</v>
      </c>
      <c r="C55" s="152">
        <f t="shared" si="13"/>
        <v>0</v>
      </c>
      <c r="D55" s="152">
        <f t="shared" si="13"/>
        <v>18257</v>
      </c>
      <c r="E55" s="152">
        <f t="shared" si="13"/>
        <v>17686</v>
      </c>
      <c r="F55" s="152">
        <f t="shared" si="13"/>
        <v>17979</v>
      </c>
      <c r="G55" s="152">
        <f t="shared" si="13"/>
        <v>18772</v>
      </c>
      <c r="H55" s="152">
        <f t="shared" si="13"/>
        <v>0</v>
      </c>
      <c r="I55" s="152">
        <f t="shared" si="13"/>
        <v>0</v>
      </c>
      <c r="J55" s="279"/>
    </row>
    <row r="56" spans="1:10">
      <c r="A56" s="149" t="s">
        <v>8</v>
      </c>
      <c r="B56" s="152">
        <f t="shared" ref="B56:I56" si="14">B35*B49</f>
        <v>0</v>
      </c>
      <c r="C56" s="152">
        <f t="shared" si="14"/>
        <v>0</v>
      </c>
      <c r="D56" s="152">
        <f t="shared" si="14"/>
        <v>10137</v>
      </c>
      <c r="E56" s="152">
        <f t="shared" si="14"/>
        <v>10092.75</v>
      </c>
      <c r="F56" s="152">
        <f t="shared" si="14"/>
        <v>8678.75</v>
      </c>
      <c r="G56" s="152">
        <f t="shared" si="14"/>
        <v>7764.0376702299018</v>
      </c>
      <c r="H56" s="152">
        <f t="shared" si="14"/>
        <v>0</v>
      </c>
      <c r="I56" s="152">
        <f t="shared" si="14"/>
        <v>0</v>
      </c>
      <c r="J56" s="279"/>
    </row>
    <row r="57" spans="1:10">
      <c r="A57" s="149" t="s">
        <v>19</v>
      </c>
      <c r="B57" s="152">
        <f t="shared" ref="B57:I57" si="15">B36*B50</f>
        <v>0</v>
      </c>
      <c r="C57" s="152">
        <f t="shared" si="15"/>
        <v>0</v>
      </c>
      <c r="D57" s="152">
        <f>D36*D50</f>
        <v>15230</v>
      </c>
      <c r="E57" s="152">
        <f t="shared" si="15"/>
        <v>14680</v>
      </c>
      <c r="F57" s="152">
        <f t="shared" si="15"/>
        <v>14132</v>
      </c>
      <c r="G57" s="152">
        <f t="shared" si="15"/>
        <v>13559</v>
      </c>
      <c r="H57" s="152">
        <f t="shared" si="15"/>
        <v>0</v>
      </c>
      <c r="I57" s="152">
        <f t="shared" si="15"/>
        <v>0</v>
      </c>
      <c r="J57" s="279"/>
    </row>
    <row r="58" spans="1:10">
      <c r="A58" s="298" t="s">
        <v>51</v>
      </c>
      <c r="B58" s="152">
        <f t="shared" ref="B58:I58" si="16">B37*B51</f>
        <v>0</v>
      </c>
      <c r="C58" s="152">
        <f t="shared" si="16"/>
        <v>0</v>
      </c>
      <c r="D58" s="152">
        <f>D37*D51</f>
        <v>49606</v>
      </c>
      <c r="E58" s="152">
        <f t="shared" si="16"/>
        <v>39965</v>
      </c>
      <c r="F58" s="152">
        <f t="shared" si="16"/>
        <v>32773</v>
      </c>
      <c r="G58" s="152">
        <f t="shared" si="16"/>
        <v>33757</v>
      </c>
      <c r="H58" s="152">
        <f t="shared" si="16"/>
        <v>0</v>
      </c>
      <c r="I58" s="152">
        <f t="shared" si="16"/>
        <v>0</v>
      </c>
      <c r="J58" s="279"/>
    </row>
    <row r="59" spans="1:10" ht="18">
      <c r="A59" s="219"/>
      <c r="B59" s="499"/>
      <c r="C59" s="499"/>
      <c r="D59" s="499"/>
      <c r="E59" s="499"/>
      <c r="F59" s="499"/>
      <c r="G59" s="499"/>
      <c r="H59" s="499"/>
      <c r="I59" s="499"/>
      <c r="J59" s="279"/>
    </row>
    <row r="60" spans="1:10" ht="18">
      <c r="A60" s="292" t="s">
        <v>171</v>
      </c>
      <c r="B60" s="499"/>
      <c r="C60" s="499"/>
      <c r="D60" s="499"/>
      <c r="E60" s="499"/>
      <c r="F60" s="499"/>
      <c r="G60" s="499"/>
      <c r="H60" s="499"/>
      <c r="I60" s="499"/>
      <c r="J60" s="279"/>
    </row>
    <row r="61" spans="1:10">
      <c r="A61" s="149" t="s">
        <v>1</v>
      </c>
      <c r="B61" s="152">
        <f t="shared" ref="B61:I65" si="17">B40*B47</f>
        <v>0</v>
      </c>
      <c r="C61" s="152">
        <f t="shared" si="17"/>
        <v>0</v>
      </c>
      <c r="D61" s="152">
        <f t="shared" si="17"/>
        <v>2303.5</v>
      </c>
      <c r="E61" s="152">
        <f t="shared" si="17"/>
        <v>2313.5</v>
      </c>
      <c r="F61" s="152">
        <f t="shared" si="17"/>
        <v>2323.5</v>
      </c>
      <c r="G61" s="152">
        <f t="shared" si="17"/>
        <v>2333.5</v>
      </c>
      <c r="H61" s="152">
        <f t="shared" si="17"/>
        <v>0</v>
      </c>
      <c r="I61" s="152">
        <f t="shared" si="17"/>
        <v>0</v>
      </c>
      <c r="J61" s="279"/>
    </row>
    <row r="62" spans="1:10">
      <c r="A62" s="149" t="s">
        <v>7</v>
      </c>
      <c r="B62" s="152">
        <f t="shared" si="17"/>
        <v>0</v>
      </c>
      <c r="C62" s="152">
        <f t="shared" si="17"/>
        <v>0</v>
      </c>
      <c r="D62" s="152">
        <f t="shared" si="17"/>
        <v>18350</v>
      </c>
      <c r="E62" s="152">
        <f t="shared" si="17"/>
        <v>18261</v>
      </c>
      <c r="F62" s="152">
        <f t="shared" si="17"/>
        <v>18344</v>
      </c>
      <c r="G62" s="152">
        <f t="shared" si="17"/>
        <v>18450</v>
      </c>
      <c r="H62" s="152">
        <f t="shared" si="17"/>
        <v>0</v>
      </c>
      <c r="I62" s="152">
        <f t="shared" si="17"/>
        <v>0</v>
      </c>
      <c r="J62" s="279"/>
    </row>
    <row r="63" spans="1:10">
      <c r="A63" s="149" t="s">
        <v>8</v>
      </c>
      <c r="B63" s="152">
        <f t="shared" si="17"/>
        <v>0</v>
      </c>
      <c r="C63" s="152">
        <f t="shared" si="17"/>
        <v>0</v>
      </c>
      <c r="D63" s="152">
        <f t="shared" si="17"/>
        <v>14227.75</v>
      </c>
      <c r="E63" s="152">
        <f t="shared" si="17"/>
        <v>14130.25</v>
      </c>
      <c r="F63" s="152">
        <f t="shared" si="17"/>
        <v>13948.5</v>
      </c>
      <c r="G63" s="152">
        <f t="shared" si="17"/>
        <v>14030.25</v>
      </c>
      <c r="H63" s="152">
        <f t="shared" si="17"/>
        <v>0</v>
      </c>
      <c r="I63" s="152">
        <f t="shared" si="17"/>
        <v>0</v>
      </c>
      <c r="J63" s="279"/>
    </row>
    <row r="64" spans="1:10">
      <c r="A64" s="298" t="s">
        <v>19</v>
      </c>
      <c r="B64" s="152">
        <f t="shared" si="17"/>
        <v>0</v>
      </c>
      <c r="C64" s="152">
        <f t="shared" si="17"/>
        <v>0</v>
      </c>
      <c r="D64" s="152">
        <f t="shared" si="17"/>
        <v>10493</v>
      </c>
      <c r="E64" s="152">
        <f t="shared" si="17"/>
        <v>10493</v>
      </c>
      <c r="F64" s="152">
        <f t="shared" si="17"/>
        <v>10493</v>
      </c>
      <c r="G64" s="152">
        <f t="shared" si="17"/>
        <v>10493</v>
      </c>
      <c r="H64" s="152">
        <f t="shared" si="17"/>
        <v>0</v>
      </c>
      <c r="I64" s="152">
        <f t="shared" si="17"/>
        <v>0</v>
      </c>
      <c r="J64" s="279"/>
    </row>
    <row r="65" spans="1:10">
      <c r="A65" s="300" t="s">
        <v>51</v>
      </c>
      <c r="B65" s="152">
        <f t="shared" si="17"/>
        <v>0</v>
      </c>
      <c r="C65" s="152">
        <f t="shared" si="17"/>
        <v>0</v>
      </c>
      <c r="D65" s="152">
        <f t="shared" si="17"/>
        <v>49274</v>
      </c>
      <c r="E65" s="152">
        <f t="shared" si="17"/>
        <v>49474</v>
      </c>
      <c r="F65" s="152">
        <f t="shared" si="17"/>
        <v>49474</v>
      </c>
      <c r="G65" s="152">
        <f t="shared" si="17"/>
        <v>49974</v>
      </c>
      <c r="H65" s="152">
        <f t="shared" si="17"/>
        <v>0</v>
      </c>
      <c r="I65" s="152">
        <f t="shared" si="17"/>
        <v>0</v>
      </c>
      <c r="J65" s="279"/>
    </row>
    <row r="66" spans="1:10">
      <c r="A66" s="281"/>
      <c r="B66" s="299"/>
      <c r="C66" s="299"/>
      <c r="D66" s="299"/>
      <c r="E66" s="299"/>
      <c r="F66" s="299"/>
      <c r="G66" s="299"/>
      <c r="H66" s="299"/>
      <c r="I66" s="299"/>
      <c r="J66" s="279"/>
    </row>
    <row r="67" spans="1:10" ht="18">
      <c r="A67" s="231" t="s">
        <v>161</v>
      </c>
      <c r="B67" s="302" t="s">
        <v>20</v>
      </c>
      <c r="C67" s="302" t="s">
        <v>70</v>
      </c>
      <c r="D67" s="302" t="s">
        <v>85</v>
      </c>
      <c r="E67" s="303"/>
      <c r="F67" s="303"/>
      <c r="G67" s="303"/>
      <c r="H67" s="303"/>
      <c r="I67" s="303"/>
      <c r="J67" s="289"/>
    </row>
    <row r="68" spans="1:10">
      <c r="A68" s="149" t="s">
        <v>1</v>
      </c>
      <c r="B68" s="152">
        <f>SUM(B61:I61)</f>
        <v>9274</v>
      </c>
      <c r="C68" s="152">
        <f>SUM(B54:I54)</f>
        <v>4215.25</v>
      </c>
      <c r="D68" s="152">
        <f>C68+B68</f>
        <v>13489.25</v>
      </c>
      <c r="E68" s="304"/>
      <c r="F68" s="304"/>
      <c r="G68" s="304"/>
      <c r="H68" s="304"/>
      <c r="I68" s="304"/>
      <c r="J68" s="289"/>
    </row>
    <row r="69" spans="1:10">
      <c r="A69" s="149" t="s">
        <v>7</v>
      </c>
      <c r="B69" s="152">
        <f>SUM(B62:I62)</f>
        <v>73405</v>
      </c>
      <c r="C69" s="152">
        <f>SUM(B55:I55)</f>
        <v>72694</v>
      </c>
      <c r="D69" s="152">
        <f>C69+B69</f>
        <v>146099</v>
      </c>
      <c r="E69" s="304"/>
      <c r="F69" s="304"/>
      <c r="G69" s="304"/>
      <c r="H69" s="304"/>
      <c r="I69" s="304"/>
      <c r="J69" s="289"/>
    </row>
    <row r="70" spans="1:10">
      <c r="A70" s="149" t="s">
        <v>8</v>
      </c>
      <c r="B70" s="152">
        <f>SUM(B63:I63)</f>
        <v>56336.75</v>
      </c>
      <c r="C70" s="152">
        <f>SUM(B56:I56)</f>
        <v>36672.537670229904</v>
      </c>
      <c r="D70" s="152">
        <f>C70+B70</f>
        <v>93009.287670229911</v>
      </c>
      <c r="E70" s="304"/>
      <c r="F70" s="304"/>
      <c r="G70" s="304"/>
      <c r="H70" s="304"/>
      <c r="I70" s="304"/>
      <c r="J70" s="289"/>
    </row>
    <row r="71" spans="1:10">
      <c r="A71" s="298" t="s">
        <v>19</v>
      </c>
      <c r="B71" s="152">
        <f>SUM(B64:I64)</f>
        <v>41972</v>
      </c>
      <c r="C71" s="152">
        <f>SUM(B57:I57)</f>
        <v>57601</v>
      </c>
      <c r="D71" s="152">
        <f t="shared" ref="D71:D72" si="18">C71+B71</f>
        <v>99573</v>
      </c>
      <c r="E71" s="304"/>
      <c r="F71" s="304"/>
      <c r="G71" s="304"/>
      <c r="H71" s="304"/>
      <c r="I71" s="304"/>
      <c r="J71" s="289"/>
    </row>
    <row r="72" spans="1:10" s="80" customFormat="1">
      <c r="A72" s="149" t="s">
        <v>51</v>
      </c>
      <c r="B72" s="152">
        <f>SUM(B65:I65)</f>
        <v>198196</v>
      </c>
      <c r="C72" s="152">
        <f>SUM(B58:I58)</f>
        <v>156101</v>
      </c>
      <c r="D72" s="152">
        <f t="shared" si="18"/>
        <v>354297</v>
      </c>
      <c r="E72" s="281"/>
      <c r="F72" s="304"/>
      <c r="G72" s="304"/>
      <c r="H72" s="304"/>
      <c r="I72" s="304"/>
      <c r="J72" s="289"/>
    </row>
    <row r="73" spans="1:10" s="80" customFormat="1">
      <c r="A73" s="149" t="s">
        <v>72</v>
      </c>
      <c r="B73" s="152">
        <f>SUM(B68:B72)</f>
        <v>379183.75</v>
      </c>
      <c r="C73" s="152">
        <f>SUM(C68:C72)</f>
        <v>327283.78767022991</v>
      </c>
      <c r="D73" s="152">
        <f>SUM(D68:D72)</f>
        <v>706467.53767022991</v>
      </c>
      <c r="E73" s="281"/>
      <c r="F73" s="304"/>
      <c r="G73" s="304"/>
      <c r="H73" s="304"/>
      <c r="I73" s="304"/>
      <c r="J73" s="289"/>
    </row>
    <row r="74" spans="1:10" s="338" customFormat="1">
      <c r="A74" s="265"/>
      <c r="B74" s="304"/>
      <c r="C74" s="304"/>
      <c r="D74" s="304"/>
      <c r="E74" s="339"/>
      <c r="F74" s="304"/>
      <c r="G74" s="304"/>
      <c r="H74" s="304"/>
      <c r="I74" s="304"/>
      <c r="J74" s="289"/>
    </row>
    <row r="75" spans="1:10" s="338" customFormat="1" ht="18">
      <c r="A75" s="231" t="s">
        <v>187</v>
      </c>
      <c r="B75" s="302" t="s">
        <v>70</v>
      </c>
      <c r="C75" s="304"/>
      <c r="D75" s="304"/>
      <c r="E75" s="339"/>
      <c r="F75" s="304"/>
      <c r="G75" s="304"/>
      <c r="H75" s="304"/>
      <c r="I75" s="304"/>
      <c r="J75" s="289"/>
    </row>
    <row r="76" spans="1:10" s="338" customFormat="1">
      <c r="A76" s="149" t="s">
        <v>1</v>
      </c>
      <c r="B76" s="152">
        <f>'CB Att '!B133</f>
        <v>0</v>
      </c>
      <c r="C76" s="304"/>
      <c r="D76" s="304"/>
      <c r="E76" s="339"/>
      <c r="F76" s="304"/>
      <c r="G76" s="304"/>
      <c r="H76" s="304"/>
      <c r="I76" s="304"/>
      <c r="J76" s="289"/>
    </row>
    <row r="77" spans="1:10" s="338" customFormat="1">
      <c r="A77" s="149" t="s">
        <v>7</v>
      </c>
      <c r="B77" s="152">
        <f>'CB Att '!C133</f>
        <v>200.2278974885885</v>
      </c>
      <c r="C77" s="304"/>
      <c r="D77" s="304"/>
      <c r="E77" s="339"/>
      <c r="F77" s="304"/>
      <c r="G77" s="304"/>
      <c r="H77" s="304"/>
      <c r="I77" s="304"/>
      <c r="J77" s="289"/>
    </row>
    <row r="78" spans="1:10" s="338" customFormat="1">
      <c r="A78" s="149" t="s">
        <v>8</v>
      </c>
      <c r="B78" s="152">
        <f>'CB Att '!D133</f>
        <v>756.15090467743607</v>
      </c>
      <c r="C78" s="304"/>
      <c r="D78" s="304"/>
      <c r="E78" s="339"/>
      <c r="F78" s="304"/>
      <c r="G78" s="304"/>
      <c r="H78" s="304"/>
      <c r="I78" s="304"/>
      <c r="J78" s="289"/>
    </row>
    <row r="79" spans="1:10" s="338" customFormat="1">
      <c r="A79" s="298" t="s">
        <v>19</v>
      </c>
      <c r="B79" s="152">
        <f>'CB Att '!E133</f>
        <v>198.35364105631561</v>
      </c>
      <c r="C79" s="304"/>
      <c r="D79" s="304"/>
      <c r="E79" s="339"/>
      <c r="F79" s="304"/>
      <c r="G79" s="304"/>
      <c r="H79" s="304"/>
      <c r="I79" s="304"/>
      <c r="J79" s="289"/>
    </row>
    <row r="80" spans="1:10" s="72" customFormat="1">
      <c r="A80" s="149" t="s">
        <v>51</v>
      </c>
      <c r="B80" s="152">
        <f>'CB Att '!F133</f>
        <v>1256.5790092981479</v>
      </c>
      <c r="C80" s="304"/>
      <c r="D80" s="304"/>
      <c r="E80" s="216"/>
      <c r="F80" s="304"/>
      <c r="G80" s="304"/>
      <c r="H80" s="304"/>
      <c r="I80" s="304"/>
      <c r="J80" s="289"/>
    </row>
    <row r="81" spans="1:10">
      <c r="A81" s="149" t="s">
        <v>72</v>
      </c>
      <c r="B81" s="152">
        <f>SUM(B76:B80)</f>
        <v>2411.3114525204883</v>
      </c>
      <c r="C81" s="303"/>
      <c r="D81" s="303"/>
      <c r="E81" s="281"/>
      <c r="F81" s="303"/>
      <c r="G81" s="303"/>
      <c r="H81" s="303"/>
      <c r="I81" s="303"/>
      <c r="J81" s="289"/>
    </row>
    <row r="82" spans="1:10" s="338" customFormat="1">
      <c r="A82" s="265"/>
      <c r="B82" s="303"/>
      <c r="C82" s="303"/>
      <c r="D82" s="303"/>
      <c r="E82" s="339"/>
      <c r="F82" s="303"/>
      <c r="G82" s="303"/>
      <c r="H82" s="303"/>
      <c r="I82" s="303"/>
      <c r="J82" s="289"/>
    </row>
    <row r="83" spans="1:10" ht="18">
      <c r="A83" s="231" t="s">
        <v>162</v>
      </c>
      <c r="B83" s="302" t="s">
        <v>20</v>
      </c>
      <c r="C83" s="302" t="s">
        <v>70</v>
      </c>
      <c r="D83" s="302" t="s">
        <v>85</v>
      </c>
      <c r="E83" s="281"/>
      <c r="F83" s="303"/>
      <c r="G83" s="303"/>
      <c r="H83" s="303"/>
      <c r="I83" s="303"/>
      <c r="J83" s="289"/>
    </row>
    <row r="84" spans="1:10">
      <c r="A84" s="149" t="s">
        <v>1</v>
      </c>
      <c r="B84" s="500">
        <f>B11/B68</f>
        <v>1.019409100711667</v>
      </c>
      <c r="C84" s="500">
        <f>(C11-B76)/C68</f>
        <v>0.78490112192932915</v>
      </c>
      <c r="D84" s="500">
        <f t="shared" ref="D84:D89" si="19">D11/D68</f>
        <v>0.94612780208036806</v>
      </c>
      <c r="E84" s="281"/>
      <c r="F84" s="304"/>
      <c r="G84" s="304"/>
      <c r="H84" s="304"/>
      <c r="I84" s="304"/>
      <c r="J84" s="289"/>
    </row>
    <row r="85" spans="1:10">
      <c r="A85" s="149" t="s">
        <v>7</v>
      </c>
      <c r="B85" s="500">
        <f t="shared" ref="B85:B89" si="20">B12/B69</f>
        <v>1.0024521490361693</v>
      </c>
      <c r="C85" s="500">
        <f>(C12-B77)/C69</f>
        <v>0.92263879136792548</v>
      </c>
      <c r="D85" s="500">
        <f t="shared" si="19"/>
        <v>0.96411017321945092</v>
      </c>
      <c r="E85" s="281"/>
      <c r="F85" s="304"/>
      <c r="G85" s="304"/>
      <c r="H85" s="304"/>
      <c r="I85" s="304"/>
      <c r="J85" s="289"/>
    </row>
    <row r="86" spans="1:10">
      <c r="A86" s="149" t="s">
        <v>8</v>
      </c>
      <c r="B86" s="500">
        <f t="shared" si="20"/>
        <v>0.99884015239501145</v>
      </c>
      <c r="C86" s="500">
        <f t="shared" ref="C86:C89" si="21">(C13-B78)/C70</f>
        <v>0.60831028046805913</v>
      </c>
      <c r="D86" s="500">
        <f t="shared" si="19"/>
        <v>0.85298836839886527</v>
      </c>
      <c r="E86" s="281"/>
      <c r="F86" s="304"/>
      <c r="G86" s="304"/>
      <c r="H86" s="304"/>
      <c r="I86" s="304"/>
      <c r="J86" s="289"/>
    </row>
    <row r="87" spans="1:10">
      <c r="A87" s="149" t="s">
        <v>23</v>
      </c>
      <c r="B87" s="500">
        <f t="shared" si="20"/>
        <v>0.95231314195325512</v>
      </c>
      <c r="C87" s="500">
        <f>(C14-B79)/C71</f>
        <v>0.81546317969003379</v>
      </c>
      <c r="D87" s="500">
        <f t="shared" si="19"/>
        <v>0.87514020315189833</v>
      </c>
      <c r="E87" s="281"/>
      <c r="F87" s="304"/>
      <c r="G87" s="304"/>
      <c r="H87" s="304"/>
      <c r="I87" s="304"/>
      <c r="J87" s="289"/>
    </row>
    <row r="88" spans="1:10">
      <c r="A88" s="149" t="s">
        <v>51</v>
      </c>
      <c r="B88" s="500">
        <f t="shared" si="20"/>
        <v>1</v>
      </c>
      <c r="C88" s="500">
        <f>(C15-B80)/C72</f>
        <v>0.90737141932521659</v>
      </c>
      <c r="D88" s="500">
        <f t="shared" si="19"/>
        <v>0.96273512035773312</v>
      </c>
      <c r="E88" s="303"/>
      <c r="F88" s="303"/>
      <c r="G88" s="303"/>
      <c r="H88" s="303"/>
      <c r="I88" s="303"/>
      <c r="J88" s="289"/>
    </row>
    <row r="89" spans="1:10">
      <c r="A89" s="149" t="s">
        <v>72</v>
      </c>
      <c r="B89" s="500">
        <f t="shared" si="20"/>
        <v>0.99549860759988185</v>
      </c>
      <c r="C89" s="500">
        <f t="shared" si="21"/>
        <v>0.85949940561801996</v>
      </c>
      <c r="D89" s="500">
        <f t="shared" si="19"/>
        <v>0.93590772727286076</v>
      </c>
      <c r="E89" s="303"/>
      <c r="F89" s="303"/>
      <c r="G89" s="303"/>
      <c r="H89" s="303"/>
      <c r="I89" s="303"/>
      <c r="J89" s="289"/>
    </row>
    <row r="90" spans="1:10">
      <c r="A90" s="281"/>
      <c r="B90" s="281"/>
      <c r="C90" s="281"/>
      <c r="D90" s="281"/>
      <c r="E90" s="281"/>
      <c r="F90" s="281"/>
      <c r="G90" s="281"/>
      <c r="H90" s="281"/>
      <c r="I90" s="281"/>
      <c r="J90" s="279"/>
    </row>
    <row r="91" spans="1:10">
      <c r="A91" s="283"/>
      <c r="B91" s="284"/>
      <c r="C91" s="284"/>
      <c r="D91" s="284"/>
      <c r="E91" s="282"/>
      <c r="F91" s="282"/>
      <c r="G91" s="282"/>
      <c r="H91" s="282"/>
      <c r="I91" s="282"/>
      <c r="J91" s="282"/>
    </row>
    <row r="92" spans="1:10">
      <c r="A92" s="285"/>
      <c r="B92" s="284"/>
      <c r="C92" s="284"/>
      <c r="D92" s="284"/>
      <c r="E92" s="282"/>
      <c r="F92" s="282"/>
      <c r="G92" s="282"/>
      <c r="H92" s="282"/>
      <c r="I92" s="282"/>
      <c r="J92" s="282"/>
    </row>
    <row r="93" spans="1:10">
      <c r="A93" s="286"/>
      <c r="B93" s="284"/>
      <c r="C93" s="284"/>
      <c r="D93" s="284"/>
      <c r="E93" s="282"/>
      <c r="F93" s="282"/>
      <c r="G93" s="282"/>
      <c r="H93" s="282"/>
      <c r="I93" s="282"/>
      <c r="J93" s="282"/>
    </row>
    <row r="94" spans="1:10">
      <c r="A94" s="285"/>
      <c r="B94" s="284"/>
      <c r="C94" s="284"/>
      <c r="D94" s="284"/>
      <c r="E94" s="282"/>
      <c r="F94" s="282"/>
      <c r="G94" s="282"/>
      <c r="H94" s="282"/>
      <c r="I94" s="282"/>
      <c r="J94" s="282"/>
    </row>
    <row r="95" spans="1:10" s="59" customFormat="1">
      <c r="A95" s="285"/>
      <c r="B95" s="284"/>
      <c r="C95" s="284"/>
      <c r="D95" s="284"/>
      <c r="E95" s="282"/>
      <c r="F95" s="282"/>
      <c r="G95" s="282"/>
      <c r="H95" s="282"/>
      <c r="I95" s="282"/>
      <c r="J95" s="282"/>
    </row>
    <row r="96" spans="1:10">
      <c r="A96" s="282"/>
      <c r="B96" s="282"/>
      <c r="C96" s="282"/>
      <c r="D96" s="282"/>
      <c r="E96" s="282"/>
      <c r="F96" s="282"/>
      <c r="G96" s="282"/>
      <c r="H96" s="282"/>
      <c r="I96" s="282"/>
      <c r="J96" s="282"/>
    </row>
    <row r="97" spans="1:10">
      <c r="A97" s="282"/>
      <c r="B97" s="282"/>
      <c r="C97" s="282"/>
      <c r="D97" s="282"/>
      <c r="E97" s="282"/>
      <c r="F97" s="282"/>
      <c r="G97" s="282"/>
      <c r="H97" s="282"/>
      <c r="I97" s="282"/>
      <c r="J97" s="282"/>
    </row>
  </sheetData>
  <pageMargins left="0.7" right="0.7" top="0.75" bottom="0.75" header="0.3" footer="0.3"/>
  <pageSetup paperSize="9" scale="65" fitToHeight="0" orientation="portrait" r:id="rId1"/>
  <headerFooter>
    <oddFooter>&amp;L&amp;F&amp;C&amp;A&amp;R&amp;P</oddFooter>
  </headerFooter>
  <rowBreaks count="1" manualBreakCount="1">
    <brk id="66" max="9" man="1"/>
  </rowBreaks>
  <ignoredErrors>
    <ignoredError sqref="D11:D1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9D4EA-03B1-418B-94DD-0EF7EB5BE545}">
  <dimension ref="A1:BT61"/>
  <sheetViews>
    <sheetView showGridLines="0" view="pageBreakPreview" zoomScaleNormal="100" zoomScaleSheetLayoutView="100" workbookViewId="0"/>
  </sheetViews>
  <sheetFormatPr defaultRowHeight="14.4"/>
  <cols>
    <col min="1" max="2" width="9.109375" style="541"/>
    <col min="3" max="3" width="9.109375" style="541" customWidth="1"/>
    <col min="4" max="72" width="9.109375" style="541"/>
  </cols>
  <sheetData>
    <row r="1" spans="1:1">
      <c r="A1" s="160" t="s">
        <v>446</v>
      </c>
    </row>
    <row r="2" spans="1:1">
      <c r="A2" s="541" t="s">
        <v>447</v>
      </c>
    </row>
    <row r="3" spans="1:1">
      <c r="A3" s="541" t="s">
        <v>448</v>
      </c>
    </row>
    <row r="4" spans="1:1">
      <c r="A4" s="541" t="s">
        <v>449</v>
      </c>
    </row>
    <row r="6" spans="1:1">
      <c r="A6" s="160" t="s">
        <v>450</v>
      </c>
    </row>
    <row r="7" spans="1:1">
      <c r="A7" s="541" t="s">
        <v>451</v>
      </c>
    </row>
    <row r="8" spans="1:1">
      <c r="A8" s="543" t="s">
        <v>452</v>
      </c>
    </row>
    <row r="9" spans="1:1">
      <c r="A9" s="543" t="s">
        <v>454</v>
      </c>
    </row>
    <row r="10" spans="1:1">
      <c r="A10" s="543" t="s">
        <v>453</v>
      </c>
    </row>
    <row r="11" spans="1:1">
      <c r="A11" s="543" t="s">
        <v>455</v>
      </c>
    </row>
    <row r="12" spans="1:1">
      <c r="A12" s="543" t="s">
        <v>456</v>
      </c>
    </row>
    <row r="13" spans="1:1">
      <c r="A13" s="543" t="s">
        <v>457</v>
      </c>
    </row>
    <row r="15" spans="1:1">
      <c r="A15" s="160" t="s">
        <v>483</v>
      </c>
    </row>
    <row r="16" spans="1:1">
      <c r="A16" s="196" t="s">
        <v>467</v>
      </c>
    </row>
    <row r="17" spans="1:72" s="540" customFormat="1">
      <c r="A17" s="544" t="s">
        <v>458</v>
      </c>
      <c r="B17" s="541"/>
      <c r="C17" s="541"/>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41"/>
      <c r="BO17" s="541"/>
      <c r="BP17" s="541"/>
      <c r="BQ17" s="541"/>
      <c r="BR17" s="541"/>
      <c r="BS17" s="541"/>
      <c r="BT17" s="541"/>
    </row>
    <row r="18" spans="1:72" s="540" customFormat="1">
      <c r="A18" s="544"/>
      <c r="B18" s="541"/>
      <c r="C18" s="541"/>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B18" s="541"/>
      <c r="BC18" s="541"/>
      <c r="BD18" s="541"/>
      <c r="BE18" s="541"/>
      <c r="BF18" s="541"/>
      <c r="BG18" s="541"/>
      <c r="BH18" s="541"/>
      <c r="BI18" s="541"/>
      <c r="BJ18" s="541"/>
      <c r="BK18" s="541"/>
      <c r="BL18" s="541"/>
      <c r="BM18" s="541"/>
      <c r="BN18" s="541"/>
      <c r="BO18" s="541"/>
      <c r="BP18" s="541"/>
      <c r="BQ18" s="541"/>
      <c r="BR18" s="541"/>
      <c r="BS18" s="541"/>
      <c r="BT18" s="541"/>
    </row>
    <row r="19" spans="1:72" s="540" customFormat="1">
      <c r="A19" s="544" t="s">
        <v>459</v>
      </c>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c r="BS19" s="541"/>
      <c r="BT19" s="541"/>
    </row>
    <row r="20" spans="1:72" s="540" customFormat="1">
      <c r="A20" s="544"/>
      <c r="B20" s="541"/>
      <c r="C20" s="541"/>
      <c r="D20" s="541"/>
      <c r="E20" s="541"/>
      <c r="F20" s="541"/>
      <c r="G20" s="541"/>
      <c r="H20" s="541"/>
      <c r="I20" s="541"/>
      <c r="J20" s="541"/>
      <c r="K20" s="541"/>
      <c r="L20" s="541"/>
      <c r="M20" s="541"/>
      <c r="N20" s="541"/>
      <c r="O20" s="541"/>
      <c r="P20" s="541"/>
      <c r="Q20" s="541"/>
      <c r="R20" s="541"/>
      <c r="S20" s="541"/>
      <c r="T20" s="541"/>
      <c r="U20" s="541"/>
      <c r="V20" s="541"/>
      <c r="W20" s="541"/>
      <c r="X20" s="541"/>
      <c r="Y20" s="541"/>
      <c r="Z20" s="541"/>
      <c r="AA20" s="541"/>
      <c r="AB20" s="541"/>
      <c r="AC20" s="541"/>
      <c r="AD20" s="541"/>
      <c r="AE20" s="541"/>
      <c r="AF20" s="541"/>
      <c r="AG20" s="541"/>
      <c r="AH20" s="541"/>
      <c r="AI20" s="541"/>
      <c r="AJ20" s="541"/>
      <c r="AK20" s="541"/>
      <c r="AL20" s="541"/>
      <c r="AM20" s="541"/>
      <c r="AN20" s="541"/>
      <c r="AO20" s="541"/>
      <c r="AP20" s="541"/>
      <c r="AQ20" s="541"/>
      <c r="AR20" s="541"/>
      <c r="AS20" s="541"/>
      <c r="AT20" s="541"/>
      <c r="AU20" s="541"/>
      <c r="AV20" s="541"/>
      <c r="AW20" s="541"/>
      <c r="AX20" s="541"/>
      <c r="AY20" s="541"/>
      <c r="AZ20" s="541"/>
      <c r="BA20" s="541"/>
      <c r="BB20" s="541"/>
      <c r="BC20" s="541"/>
      <c r="BD20" s="541"/>
      <c r="BE20" s="541"/>
      <c r="BF20" s="541"/>
      <c r="BG20" s="541"/>
      <c r="BH20" s="541"/>
      <c r="BI20" s="541"/>
      <c r="BJ20" s="541"/>
      <c r="BK20" s="541"/>
      <c r="BL20" s="541"/>
      <c r="BM20" s="541"/>
      <c r="BN20" s="541"/>
      <c r="BO20" s="541"/>
      <c r="BP20" s="541"/>
      <c r="BQ20" s="541"/>
      <c r="BR20" s="541"/>
      <c r="BS20" s="541"/>
      <c r="BT20" s="541"/>
    </row>
    <row r="21" spans="1:72" s="540" customFormat="1">
      <c r="A21" s="544" t="s">
        <v>460</v>
      </c>
      <c r="B21" s="541"/>
      <c r="C21" s="541"/>
      <c r="D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row>
    <row r="22" spans="1:72" s="540" customFormat="1">
      <c r="A22" s="544"/>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541"/>
      <c r="AL22" s="541"/>
      <c r="AM22" s="541"/>
      <c r="AN22" s="541"/>
      <c r="AO22" s="541"/>
      <c r="AP22" s="541"/>
      <c r="AQ22" s="541"/>
      <c r="AR22" s="541"/>
      <c r="AS22" s="541"/>
      <c r="AT22" s="541"/>
      <c r="AU22" s="541"/>
      <c r="AV22" s="541"/>
      <c r="AW22" s="541"/>
      <c r="AX22" s="541"/>
      <c r="AY22" s="541"/>
      <c r="AZ22" s="541"/>
      <c r="BA22" s="541"/>
      <c r="BB22" s="541"/>
      <c r="BC22" s="541"/>
      <c r="BD22" s="541"/>
      <c r="BE22" s="541"/>
      <c r="BF22" s="541"/>
      <c r="BG22" s="541"/>
      <c r="BH22" s="541"/>
      <c r="BI22" s="541"/>
      <c r="BJ22" s="541"/>
      <c r="BK22" s="541"/>
      <c r="BL22" s="541"/>
      <c r="BM22" s="541"/>
      <c r="BN22" s="541"/>
      <c r="BO22" s="541"/>
      <c r="BP22" s="541"/>
      <c r="BQ22" s="541"/>
      <c r="BR22" s="541"/>
      <c r="BS22" s="541"/>
      <c r="BT22" s="541"/>
    </row>
    <row r="23" spans="1:72">
      <c r="A23" s="544" t="s">
        <v>461</v>
      </c>
    </row>
    <row r="24" spans="1:72" s="540" customFormat="1">
      <c r="A24" s="544"/>
      <c r="B24" s="541"/>
      <c r="C24" s="541"/>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row>
    <row r="25" spans="1:72">
      <c r="A25" s="541" t="s">
        <v>464</v>
      </c>
    </row>
    <row r="26" spans="1:72" s="540" customFormat="1">
      <c r="A26" s="541" t="s">
        <v>462</v>
      </c>
      <c r="B26" s="541"/>
      <c r="C26" s="541"/>
      <c r="D26" s="541"/>
      <c r="E26" s="541"/>
      <c r="F26" s="541"/>
      <c r="G26" s="541"/>
      <c r="H26" s="541"/>
      <c r="I26" s="541"/>
      <c r="J26" s="541"/>
      <c r="K26" s="541"/>
      <c r="L26" s="541"/>
      <c r="M26" s="541"/>
      <c r="N26" s="541"/>
      <c r="O26" s="541"/>
      <c r="P26" s="541"/>
      <c r="Q26" s="541"/>
      <c r="R26" s="541"/>
      <c r="S26" s="541"/>
      <c r="T26" s="541"/>
      <c r="U26" s="541"/>
      <c r="V26" s="541"/>
      <c r="W26" s="541"/>
      <c r="X26" s="541"/>
      <c r="Y26" s="541"/>
      <c r="Z26" s="541"/>
      <c r="AA26" s="541"/>
      <c r="AB26" s="541"/>
      <c r="AC26" s="541"/>
      <c r="AD26" s="541"/>
      <c r="AE26" s="541"/>
      <c r="AF26" s="541"/>
      <c r="AG26" s="541"/>
      <c r="AH26" s="541"/>
      <c r="AI26" s="541"/>
      <c r="AJ26" s="541"/>
      <c r="AK26" s="541"/>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row>
    <row r="27" spans="1:72" s="540" customFormat="1">
      <c r="A27" s="541" t="s">
        <v>463</v>
      </c>
      <c r="B27" s="541"/>
      <c r="C27" s="541"/>
      <c r="D27" s="54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row>
    <row r="28" spans="1:72" s="540" customFormat="1">
      <c r="A28" s="541" t="s">
        <v>465</v>
      </c>
      <c r="B28" s="541"/>
      <c r="C28" s="541"/>
      <c r="D28" s="541"/>
      <c r="E28" s="541"/>
      <c r="F28" s="541"/>
      <c r="G28" s="541"/>
      <c r="H28" s="541"/>
      <c r="I28" s="541"/>
      <c r="J28" s="541"/>
      <c r="K28" s="541"/>
      <c r="L28" s="541"/>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541"/>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row>
    <row r="29" spans="1:72" s="540" customFormat="1">
      <c r="A29" s="541" t="s">
        <v>466</v>
      </c>
      <c r="B29" s="541"/>
      <c r="C29" s="541"/>
      <c r="D29" s="54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row>
    <row r="30" spans="1:72" s="540" customFormat="1">
      <c r="A30" s="541"/>
      <c r="B30" s="541"/>
      <c r="C30" s="541"/>
      <c r="D30" s="54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row>
    <row r="31" spans="1:72">
      <c r="A31" s="541" t="s">
        <v>468</v>
      </c>
    </row>
    <row r="33" spans="1:72">
      <c r="A33" s="196" t="s">
        <v>469</v>
      </c>
    </row>
    <row r="34" spans="1:72">
      <c r="A34" s="541" t="s">
        <v>470</v>
      </c>
    </row>
    <row r="36" spans="1:72">
      <c r="A36" s="541" t="s">
        <v>471</v>
      </c>
    </row>
    <row r="38" spans="1:72">
      <c r="A38" s="541" t="s">
        <v>472</v>
      </c>
    </row>
    <row r="40" spans="1:72">
      <c r="A40" s="541" t="s">
        <v>473</v>
      </c>
    </row>
    <row r="42" spans="1:72">
      <c r="A42" s="541" t="s">
        <v>474</v>
      </c>
    </row>
    <row r="44" spans="1:72">
      <c r="A44" s="160" t="s">
        <v>475</v>
      </c>
    </row>
    <row r="45" spans="1:72">
      <c r="A45" s="596" t="s">
        <v>514</v>
      </c>
    </row>
    <row r="46" spans="1:72" s="560" customFormat="1">
      <c r="A46" s="596" t="s">
        <v>513</v>
      </c>
      <c r="B46" s="595"/>
      <c r="C46" s="595"/>
      <c r="D46" s="595"/>
      <c r="E46" s="595"/>
      <c r="F46" s="595"/>
      <c r="G46" s="595"/>
      <c r="H46" s="595"/>
      <c r="I46" s="595"/>
      <c r="J46" s="595"/>
      <c r="K46" s="595"/>
      <c r="L46" s="595"/>
      <c r="M46" s="595"/>
      <c r="N46" s="595"/>
      <c r="O46" s="595"/>
      <c r="P46" s="595"/>
      <c r="Q46" s="595"/>
      <c r="R46" s="595"/>
      <c r="S46" s="595"/>
      <c r="T46" s="595"/>
      <c r="U46" s="595"/>
      <c r="V46" s="595"/>
      <c r="W46" s="595"/>
      <c r="X46" s="595"/>
      <c r="Y46" s="595"/>
      <c r="Z46" s="595"/>
      <c r="AA46" s="595"/>
      <c r="AB46" s="595"/>
      <c r="AC46" s="595"/>
      <c r="AD46" s="595"/>
      <c r="AE46" s="595"/>
      <c r="AF46" s="595"/>
      <c r="AG46" s="595"/>
      <c r="AH46" s="595"/>
      <c r="AI46" s="595"/>
      <c r="AJ46" s="595"/>
      <c r="AK46" s="595"/>
      <c r="AL46" s="595"/>
      <c r="AM46" s="595"/>
      <c r="AN46" s="595"/>
      <c r="AO46" s="595"/>
      <c r="AP46" s="595"/>
      <c r="AQ46" s="595"/>
      <c r="AR46" s="595"/>
      <c r="AS46" s="595"/>
      <c r="AT46" s="595"/>
      <c r="AU46" s="595"/>
      <c r="AV46" s="595"/>
      <c r="AW46" s="595"/>
      <c r="AX46" s="595"/>
      <c r="AY46" s="595"/>
      <c r="AZ46" s="595"/>
      <c r="BA46" s="595"/>
      <c r="BB46" s="595"/>
      <c r="BC46" s="595"/>
      <c r="BD46" s="595"/>
      <c r="BE46" s="595"/>
      <c r="BF46" s="595"/>
      <c r="BG46" s="595"/>
      <c r="BH46" s="595"/>
      <c r="BI46" s="595"/>
      <c r="BJ46" s="595"/>
      <c r="BK46" s="595"/>
      <c r="BL46" s="595"/>
      <c r="BM46" s="595"/>
      <c r="BN46" s="595"/>
      <c r="BO46" s="595"/>
      <c r="BP46" s="595"/>
      <c r="BQ46" s="595"/>
      <c r="BR46" s="595"/>
      <c r="BS46" s="595"/>
      <c r="BT46" s="595"/>
    </row>
    <row r="47" spans="1:72" s="560" customFormat="1">
      <c r="A47" s="596" t="s">
        <v>515</v>
      </c>
      <c r="B47" s="595"/>
      <c r="C47" s="595"/>
      <c r="D47" s="595"/>
      <c r="E47" s="595"/>
      <c r="F47" s="595"/>
      <c r="G47" s="595"/>
      <c r="H47" s="595"/>
      <c r="I47" s="595"/>
      <c r="J47" s="595"/>
      <c r="K47" s="595"/>
      <c r="L47" s="595"/>
      <c r="M47" s="595"/>
      <c r="N47" s="595"/>
      <c r="O47" s="595"/>
      <c r="P47" s="595"/>
      <c r="Q47" s="595"/>
      <c r="R47" s="595"/>
      <c r="S47" s="595"/>
      <c r="T47" s="595"/>
      <c r="U47" s="595"/>
      <c r="V47" s="595"/>
      <c r="W47" s="595"/>
      <c r="X47" s="595"/>
      <c r="Y47" s="595"/>
      <c r="Z47" s="595"/>
      <c r="AA47" s="595"/>
      <c r="AB47" s="595"/>
      <c r="AC47" s="595"/>
      <c r="AD47" s="595"/>
      <c r="AE47" s="595"/>
      <c r="AF47" s="595"/>
      <c r="AG47" s="595"/>
      <c r="AH47" s="595"/>
      <c r="AI47" s="595"/>
      <c r="AJ47" s="595"/>
      <c r="AK47" s="595"/>
      <c r="AL47" s="595"/>
      <c r="AM47" s="595"/>
      <c r="AN47" s="595"/>
      <c r="AO47" s="595"/>
      <c r="AP47" s="595"/>
      <c r="AQ47" s="595"/>
      <c r="AR47" s="595"/>
      <c r="AS47" s="595"/>
      <c r="AT47" s="595"/>
      <c r="AU47" s="595"/>
      <c r="AV47" s="595"/>
      <c r="AW47" s="595"/>
      <c r="AX47" s="595"/>
      <c r="AY47" s="595"/>
      <c r="AZ47" s="595"/>
      <c r="BA47" s="595"/>
      <c r="BB47" s="595"/>
      <c r="BC47" s="595"/>
      <c r="BD47" s="595"/>
      <c r="BE47" s="595"/>
      <c r="BF47" s="595"/>
      <c r="BG47" s="595"/>
      <c r="BH47" s="595"/>
      <c r="BI47" s="595"/>
      <c r="BJ47" s="595"/>
      <c r="BK47" s="595"/>
      <c r="BL47" s="595"/>
      <c r="BM47" s="595"/>
      <c r="BN47" s="595"/>
      <c r="BO47" s="595"/>
      <c r="BP47" s="595"/>
      <c r="BQ47" s="595"/>
      <c r="BR47" s="595"/>
      <c r="BS47" s="595"/>
      <c r="BT47" s="595"/>
    </row>
    <row r="49" spans="1:1">
      <c r="A49" s="160" t="s">
        <v>484</v>
      </c>
    </row>
    <row r="50" spans="1:1">
      <c r="A50" s="541" t="s">
        <v>476</v>
      </c>
    </row>
    <row r="52" spans="1:1">
      <c r="A52" s="541" t="s">
        <v>477</v>
      </c>
    </row>
    <row r="54" spans="1:1">
      <c r="A54" s="541" t="s">
        <v>478</v>
      </c>
    </row>
    <row r="56" spans="1:1">
      <c r="A56" s="541" t="s">
        <v>479</v>
      </c>
    </row>
    <row r="58" spans="1:1">
      <c r="A58" s="541" t="s">
        <v>480</v>
      </c>
    </row>
    <row r="60" spans="1:1">
      <c r="A60" s="160" t="s">
        <v>481</v>
      </c>
    </row>
    <row r="61" spans="1:1">
      <c r="A61" s="541" t="s">
        <v>482</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172"/>
  <sheetViews>
    <sheetView showGridLines="0" view="pageBreakPreview" zoomScaleNormal="85" zoomScaleSheetLayoutView="100" workbookViewId="0"/>
  </sheetViews>
  <sheetFormatPr defaultRowHeight="14.4"/>
  <cols>
    <col min="1" max="1" width="48" style="143" bestFit="1" customWidth="1"/>
    <col min="2" max="13" width="9.109375" style="143" customWidth="1"/>
    <col min="14" max="14" width="2.77734375" style="143" customWidth="1"/>
  </cols>
  <sheetData>
    <row r="1" spans="1:14" s="86" customFormat="1" ht="25.8">
      <c r="A1" s="215" t="s">
        <v>195</v>
      </c>
      <c r="B1" s="401"/>
      <c r="C1" s="401"/>
      <c r="D1" s="401"/>
      <c r="E1" s="401"/>
      <c r="F1" s="401"/>
      <c r="G1" s="401"/>
      <c r="H1" s="401"/>
      <c r="I1" s="401"/>
      <c r="J1" s="401"/>
      <c r="K1" s="401"/>
      <c r="L1" s="401"/>
      <c r="M1" s="281"/>
      <c r="N1" s="281"/>
    </row>
    <row r="2" spans="1:14" s="86" customFormat="1">
      <c r="A2" s="132" t="s">
        <v>196</v>
      </c>
      <c r="B2" s="401"/>
      <c r="C2" s="401"/>
      <c r="D2" s="401"/>
      <c r="E2" s="401"/>
      <c r="F2" s="401"/>
      <c r="G2" s="401"/>
      <c r="H2" s="401"/>
      <c r="I2" s="401"/>
      <c r="J2" s="401"/>
      <c r="K2" s="401"/>
      <c r="L2" s="401"/>
      <c r="M2" s="281"/>
      <c r="N2" s="281"/>
    </row>
    <row r="3" spans="1:14" s="86" customFormat="1">
      <c r="A3" s="132" t="s">
        <v>209</v>
      </c>
      <c r="B3" s="401"/>
      <c r="C3" s="401"/>
      <c r="D3" s="401"/>
      <c r="E3" s="401"/>
      <c r="F3" s="401"/>
      <c r="G3" s="401"/>
      <c r="H3" s="401"/>
      <c r="I3" s="401"/>
      <c r="J3" s="401"/>
      <c r="K3" s="401"/>
      <c r="L3" s="401"/>
      <c r="M3" s="281"/>
      <c r="N3" s="281"/>
    </row>
    <row r="4" spans="1:14" s="86" customFormat="1">
      <c r="A4" s="281"/>
      <c r="B4" s="401"/>
      <c r="C4" s="401"/>
      <c r="D4" s="401"/>
      <c r="E4" s="401"/>
      <c r="F4" s="401"/>
      <c r="G4" s="401"/>
      <c r="H4" s="401"/>
      <c r="I4" s="401"/>
      <c r="J4" s="401"/>
      <c r="K4" s="401"/>
      <c r="L4" s="401"/>
      <c r="M4" s="281"/>
      <c r="N4" s="281"/>
    </row>
    <row r="5" spans="1:14" s="80" customFormat="1">
      <c r="A5" s="281"/>
      <c r="B5" s="160" t="s">
        <v>167</v>
      </c>
      <c r="C5" s="160" t="s">
        <v>165</v>
      </c>
      <c r="D5" s="160" t="s">
        <v>166</v>
      </c>
      <c r="E5" s="401"/>
      <c r="F5" s="401"/>
      <c r="G5" s="401"/>
      <c r="H5" s="401"/>
      <c r="I5" s="401"/>
      <c r="J5" s="401"/>
      <c r="K5" s="401"/>
      <c r="L5" s="401"/>
      <c r="M5" s="281"/>
      <c r="N5" s="281"/>
    </row>
    <row r="6" spans="1:14" s="80" customFormat="1">
      <c r="A6" s="149" t="s">
        <v>178</v>
      </c>
      <c r="B6" s="310">
        <v>0</v>
      </c>
      <c r="C6" s="310">
        <v>0.75</v>
      </c>
      <c r="D6" s="310">
        <v>0.25</v>
      </c>
      <c r="E6" s="160"/>
      <c r="F6" s="401"/>
      <c r="G6" s="401"/>
      <c r="H6" s="401"/>
      <c r="I6" s="401"/>
      <c r="J6" s="401"/>
      <c r="K6" s="401"/>
      <c r="L6" s="401"/>
      <c r="M6" s="281"/>
      <c r="N6" s="281"/>
    </row>
    <row r="7" spans="1:14" s="80" customFormat="1">
      <c r="A7" s="281"/>
      <c r="B7" s="401"/>
      <c r="C7" s="401"/>
      <c r="D7" s="401"/>
      <c r="E7" s="401"/>
      <c r="F7" s="401"/>
      <c r="G7" s="401"/>
      <c r="H7" s="401"/>
      <c r="I7" s="401"/>
      <c r="J7" s="401"/>
      <c r="K7" s="401"/>
      <c r="L7" s="401"/>
      <c r="M7" s="281"/>
      <c r="N7" s="281"/>
    </row>
    <row r="8" spans="1:14">
      <c r="A8" s="281"/>
      <c r="B8" s="160">
        <v>2017</v>
      </c>
      <c r="C8" s="160">
        <v>2018</v>
      </c>
      <c r="D8" s="160">
        <v>2019</v>
      </c>
      <c r="E8" s="160">
        <v>2020</v>
      </c>
      <c r="F8" s="160">
        <v>2021</v>
      </c>
      <c r="G8" s="160">
        <v>2022</v>
      </c>
      <c r="H8" s="160">
        <v>2023</v>
      </c>
      <c r="I8" s="160">
        <v>2024</v>
      </c>
      <c r="J8" s="160">
        <v>2025</v>
      </c>
      <c r="K8" s="160">
        <v>2026</v>
      </c>
      <c r="L8" s="160">
        <v>2027</v>
      </c>
      <c r="M8" s="160">
        <v>2028</v>
      </c>
      <c r="N8" s="281"/>
    </row>
    <row r="9" spans="1:14" s="82" customFormat="1">
      <c r="A9" s="281"/>
      <c r="B9" s="160"/>
      <c r="C9" s="160"/>
      <c r="D9" s="160"/>
      <c r="E9" s="160"/>
      <c r="F9" s="160"/>
      <c r="G9" s="160"/>
      <c r="H9" s="160"/>
      <c r="I9" s="160"/>
      <c r="J9" s="160"/>
      <c r="K9" s="160"/>
      <c r="L9" s="160"/>
      <c r="M9" s="160"/>
      <c r="N9" s="281"/>
    </row>
    <row r="10" spans="1:14" s="80" customFormat="1" ht="21">
      <c r="A10" s="311" t="s">
        <v>175</v>
      </c>
      <c r="B10" s="160"/>
      <c r="C10" s="160"/>
      <c r="D10" s="160"/>
      <c r="E10" s="160"/>
      <c r="F10" s="160"/>
      <c r="G10" s="401"/>
      <c r="H10" s="401"/>
      <c r="I10" s="401"/>
      <c r="J10" s="401"/>
      <c r="K10" s="401"/>
      <c r="L10" s="401"/>
      <c r="M10" s="281"/>
      <c r="N10" s="281"/>
    </row>
    <row r="11" spans="1:14" ht="18">
      <c r="A11" s="308" t="s">
        <v>363</v>
      </c>
      <c r="B11" s="401"/>
      <c r="C11" s="401"/>
      <c r="D11" s="401"/>
      <c r="E11" s="401"/>
      <c r="F11" s="401"/>
      <c r="G11" s="401"/>
      <c r="H11" s="401"/>
      <c r="I11" s="401"/>
      <c r="J11" s="401"/>
      <c r="K11" s="401"/>
      <c r="L11" s="401"/>
      <c r="M11" s="281"/>
      <c r="N11" s="281"/>
    </row>
    <row r="12" spans="1:14">
      <c r="A12" s="160" t="s">
        <v>70</v>
      </c>
      <c r="B12" s="401"/>
      <c r="C12" s="401"/>
      <c r="D12" s="401"/>
      <c r="E12" s="401"/>
      <c r="F12" s="401"/>
      <c r="G12" s="401"/>
      <c r="H12" s="401"/>
      <c r="I12" s="401"/>
      <c r="J12" s="401"/>
      <c r="K12" s="401"/>
      <c r="L12" s="401"/>
      <c r="M12" s="281"/>
      <c r="N12" s="281"/>
    </row>
    <row r="13" spans="1:14">
      <c r="A13" s="149" t="s">
        <v>173</v>
      </c>
      <c r="B13" s="152">
        <f>SUM('Assessment - Capex'!D25:D32)</f>
        <v>808.39541139149981</v>
      </c>
      <c r="C13" s="152">
        <f>SUM('Assessment - Capex'!E25:E32)</f>
        <v>835.30383261758629</v>
      </c>
      <c r="D13" s="152">
        <f>SUM('Assessment - Capex'!F25:F32)</f>
        <v>863.6026296566838</v>
      </c>
      <c r="E13" s="152">
        <f>SUM('Assessment - Capex'!G25:G32)</f>
        <v>570.84648493543762</v>
      </c>
      <c r="F13" s="152">
        <f>SUM('Assessment - Capex'!H25:H32)</f>
        <v>960</v>
      </c>
      <c r="G13" s="312"/>
      <c r="H13" s="312"/>
      <c r="I13" s="312"/>
      <c r="J13" s="312"/>
      <c r="K13" s="312"/>
      <c r="L13" s="312"/>
      <c r="M13" s="312"/>
      <c r="N13" s="281"/>
    </row>
    <row r="14" spans="1:14">
      <c r="A14" s="298" t="s">
        <v>359</v>
      </c>
      <c r="B14" s="152">
        <f>SUM('Assessment - Capex'!D37:D44)</f>
        <v>17385.74902236844</v>
      </c>
      <c r="C14" s="152">
        <f>SUM('Assessment - Capex'!E37:E44)</f>
        <v>20109.226800571232</v>
      </c>
      <c r="D14" s="152">
        <f>SUM('Assessment - Capex'!F37:F44)</f>
        <v>18815.149975248765</v>
      </c>
      <c r="E14" s="152">
        <f>SUM('Assessment - Capex'!G37:G44)</f>
        <v>18069.030943624657</v>
      </c>
      <c r="F14" s="152">
        <f>SUM('Assessment - Capex'!H37:H44)</f>
        <v>19185</v>
      </c>
      <c r="G14" s="312"/>
      <c r="H14" s="312"/>
      <c r="I14" s="312"/>
      <c r="J14" s="312"/>
      <c r="K14" s="312"/>
      <c r="L14" s="312"/>
      <c r="M14" s="312"/>
      <c r="N14" s="281"/>
    </row>
    <row r="15" spans="1:14">
      <c r="A15" s="149" t="s">
        <v>174</v>
      </c>
      <c r="B15" s="152">
        <f>SUM('Assessment - Capex'!D49:D56)</f>
        <v>21269.190459614001</v>
      </c>
      <c r="C15" s="152">
        <f>SUM('Assessment - Capex'!E49:E56)</f>
        <v>23498.33234311824</v>
      </c>
      <c r="D15" s="152">
        <f>SUM('Assessment - Capex'!F49:F56)</f>
        <v>21720.851716581448</v>
      </c>
      <c r="E15" s="152">
        <f>SUM('Assessment - Capex'!G49:G56)</f>
        <v>16064.231707317074</v>
      </c>
      <c r="F15" s="152">
        <f>SUM('Assessment - Capex'!H49:H56)</f>
        <v>17730</v>
      </c>
      <c r="G15" s="312"/>
      <c r="H15" s="312"/>
      <c r="I15" s="312"/>
      <c r="J15" s="312"/>
      <c r="K15" s="312"/>
      <c r="L15" s="312"/>
      <c r="M15" s="312"/>
      <c r="N15" s="281"/>
    </row>
    <row r="16" spans="1:14">
      <c r="A16" s="298" t="s">
        <v>360</v>
      </c>
      <c r="B16" s="152">
        <f>SUM('Assessment - Capex'!D61:D68)</f>
        <v>20876.906126067875</v>
      </c>
      <c r="C16" s="152">
        <f>SUM('Assessment - Capex'!E61:E68)</f>
        <v>12181.445340151997</v>
      </c>
      <c r="D16" s="152">
        <f>SUM('Assessment - Capex'!F61:F68)</f>
        <v>15974.940022435709</v>
      </c>
      <c r="E16" s="152">
        <f>SUM('Assessment - Capex'!G61:G68)</f>
        <v>15235.795187899452</v>
      </c>
      <c r="F16" s="152">
        <f>SUM('Assessment - Capex'!H61:H68)</f>
        <v>12357</v>
      </c>
      <c r="G16" s="312"/>
      <c r="H16" s="312"/>
      <c r="I16" s="312"/>
      <c r="J16" s="312"/>
      <c r="K16" s="312"/>
      <c r="L16" s="312"/>
      <c r="M16" s="312"/>
      <c r="N16" s="281"/>
    </row>
    <row r="17" spans="1:14" s="280" customFormat="1">
      <c r="A17" s="298" t="s">
        <v>361</v>
      </c>
      <c r="B17" s="152"/>
      <c r="C17" s="152">
        <f>SUM('Assessment - Capex'!E73:E80)</f>
        <v>27898.618515506289</v>
      </c>
      <c r="D17" s="152">
        <f>SUM('Assessment - Capex'!F73:F80)</f>
        <v>53176.069874264896</v>
      </c>
      <c r="E17" s="152">
        <f>SUM('Assessment - Capex'!G73:G80)</f>
        <v>44254.094280089106</v>
      </c>
      <c r="F17" s="152">
        <f>SUM('Assessment - Capex'!H73:H80)</f>
        <v>15608</v>
      </c>
      <c r="G17" s="312"/>
      <c r="H17" s="312"/>
      <c r="I17" s="312"/>
      <c r="J17" s="312"/>
      <c r="K17" s="312"/>
      <c r="L17" s="312"/>
      <c r="M17" s="312"/>
      <c r="N17" s="281"/>
    </row>
    <row r="18" spans="1:14">
      <c r="A18" s="281"/>
      <c r="B18" s="401"/>
      <c r="C18" s="401"/>
      <c r="D18" s="401"/>
      <c r="E18" s="401"/>
      <c r="F18" s="401"/>
      <c r="G18" s="401"/>
      <c r="H18" s="401"/>
      <c r="I18" s="401"/>
      <c r="J18" s="401"/>
      <c r="K18" s="401"/>
      <c r="L18" s="401"/>
      <c r="M18" s="281"/>
      <c r="N18" s="281"/>
    </row>
    <row r="19" spans="1:14">
      <c r="A19" s="160" t="s">
        <v>20</v>
      </c>
      <c r="B19" s="401"/>
      <c r="C19" s="401"/>
      <c r="D19" s="401"/>
      <c r="E19" s="401"/>
      <c r="F19" s="401"/>
      <c r="G19" s="401"/>
      <c r="H19" s="401"/>
      <c r="I19" s="401"/>
      <c r="J19" s="401"/>
      <c r="K19" s="401"/>
      <c r="L19" s="401"/>
      <c r="M19" s="281"/>
      <c r="N19" s="281"/>
    </row>
    <row r="20" spans="1:14">
      <c r="A20" s="149" t="s">
        <v>173</v>
      </c>
      <c r="B20" s="152">
        <f>'Assessment - Opex'!B27</f>
        <v>1646.7300038291805</v>
      </c>
      <c r="C20" s="152">
        <f>'Assessment - Opex'!C27</f>
        <v>1852.2413684086555</v>
      </c>
      <c r="D20" s="152">
        <f>'Assessment - Opex'!D27</f>
        <v>1834.1176040905771</v>
      </c>
      <c r="E20" s="152">
        <f>'Assessment - Opex'!E27</f>
        <v>2355.7611190817793</v>
      </c>
      <c r="F20" s="152">
        <f>'Assessment - Opex'!F27</f>
        <v>2009</v>
      </c>
      <c r="G20" s="312"/>
      <c r="H20" s="312"/>
      <c r="I20" s="312"/>
      <c r="J20" s="312"/>
      <c r="K20" s="312"/>
      <c r="L20" s="312"/>
      <c r="M20" s="312"/>
      <c r="N20" s="281"/>
    </row>
    <row r="21" spans="1:14">
      <c r="A21" s="298" t="s">
        <v>359</v>
      </c>
      <c r="B21" s="152">
        <f>'Assessment - Opex'!B35</f>
        <v>16674.456745573814</v>
      </c>
      <c r="C21" s="152">
        <f>'Assessment - Opex'!C35</f>
        <v>15867.342511502909</v>
      </c>
      <c r="D21" s="152">
        <f>'Assessment - Opex'!D35</f>
        <v>16812.824999657591</v>
      </c>
      <c r="E21" s="152">
        <f>'Assessment - Opex'!E35</f>
        <v>18450.465894901121</v>
      </c>
      <c r="F21" s="152">
        <f>'Assessment - Opex'!F35</f>
        <v>18073</v>
      </c>
      <c r="G21" s="312"/>
      <c r="H21" s="312"/>
      <c r="I21" s="312"/>
      <c r="J21" s="312"/>
      <c r="K21" s="312"/>
      <c r="L21" s="312"/>
      <c r="M21" s="312"/>
      <c r="N21" s="281"/>
    </row>
    <row r="22" spans="1:14">
      <c r="A22" s="149" t="s">
        <v>174</v>
      </c>
      <c r="B22" s="152">
        <f>'Assessment - Opex'!B43</f>
        <v>12530.586122887671</v>
      </c>
      <c r="C22" s="152">
        <f>'Assessment - Opex'!C43</f>
        <v>12025.428922066185</v>
      </c>
      <c r="D22" s="152">
        <f>'Assessment - Opex'!D43</f>
        <v>13521.81665449233</v>
      </c>
      <c r="E22" s="152">
        <f>'Assessment - Opex'!E43</f>
        <v>13346.594691535151</v>
      </c>
      <c r="F22" s="152">
        <f>'Assessment - Opex'!F43</f>
        <v>13323</v>
      </c>
      <c r="G22" s="312"/>
      <c r="H22" s="312"/>
      <c r="I22" s="312"/>
      <c r="J22" s="312"/>
      <c r="K22" s="312"/>
      <c r="L22" s="312"/>
      <c r="M22" s="312"/>
      <c r="N22" s="281"/>
    </row>
    <row r="23" spans="1:14">
      <c r="A23" s="298" t="s">
        <v>360</v>
      </c>
      <c r="B23" s="152">
        <f>'Assessment - Opex'!B51</f>
        <v>10394.553759359083</v>
      </c>
      <c r="C23" s="152">
        <f>'Assessment - Opex'!C51</f>
        <v>10633.975576706645</v>
      </c>
      <c r="D23" s="152">
        <f>'Assessment - Opex'!D51</f>
        <v>7327.0260320735651</v>
      </c>
      <c r="E23" s="152">
        <f>'Assessment - Opex'!E51</f>
        <v>8599.0236996309686</v>
      </c>
      <c r="F23" s="152">
        <f>'Assessment - Opex'!F51</f>
        <v>9988</v>
      </c>
      <c r="G23" s="312"/>
      <c r="H23" s="312"/>
      <c r="I23" s="312"/>
      <c r="J23" s="312"/>
      <c r="K23" s="312"/>
      <c r="L23" s="312"/>
      <c r="M23" s="312"/>
      <c r="N23" s="281"/>
    </row>
    <row r="24" spans="1:14">
      <c r="A24" s="298" t="s">
        <v>361</v>
      </c>
      <c r="B24" s="152"/>
      <c r="C24" s="152">
        <f>'Assessment - Opex'!C62</f>
        <v>42994.101390453114</v>
      </c>
      <c r="D24" s="152">
        <f>'Assessment - Opex'!D62</f>
        <v>43359.804237332995</v>
      </c>
      <c r="E24" s="152">
        <f>'Assessment - Opex'!E62</f>
        <v>47761.266115631457</v>
      </c>
      <c r="F24" s="152">
        <f>'Assessment - Opex'!F62</f>
        <v>62112</v>
      </c>
      <c r="G24" s="312"/>
      <c r="H24" s="312"/>
      <c r="I24" s="312"/>
      <c r="J24" s="312"/>
      <c r="K24" s="312"/>
      <c r="L24" s="312"/>
      <c r="M24" s="312"/>
      <c r="N24" s="281"/>
    </row>
    <row r="25" spans="1:14" s="82" customFormat="1">
      <c r="A25" s="281"/>
      <c r="B25" s="401"/>
      <c r="C25" s="155"/>
      <c r="D25" s="155"/>
      <c r="E25" s="155"/>
      <c r="F25" s="155"/>
      <c r="G25" s="401"/>
      <c r="H25" s="401"/>
      <c r="I25" s="401"/>
      <c r="J25" s="401"/>
      <c r="K25" s="401"/>
      <c r="L25" s="401"/>
      <c r="M25" s="281"/>
      <c r="N25" s="281"/>
    </row>
    <row r="26" spans="1:14" s="82" customFormat="1" ht="18">
      <c r="A26" s="308" t="s">
        <v>362</v>
      </c>
      <c r="B26" s="401"/>
      <c r="C26" s="401"/>
      <c r="D26" s="401"/>
      <c r="E26" s="401"/>
      <c r="F26" s="401"/>
      <c r="G26" s="401"/>
      <c r="H26" s="401"/>
      <c r="I26" s="401"/>
      <c r="J26" s="401"/>
      <c r="K26" s="401"/>
      <c r="L26" s="401"/>
      <c r="M26" s="281"/>
      <c r="N26" s="281"/>
    </row>
    <row r="27" spans="1:14" s="82" customFormat="1">
      <c r="A27" s="160" t="s">
        <v>70</v>
      </c>
      <c r="B27" s="401"/>
      <c r="C27" s="401"/>
      <c r="D27" s="401"/>
      <c r="E27" s="401"/>
      <c r="F27" s="401"/>
      <c r="G27" s="401"/>
      <c r="H27" s="401"/>
      <c r="I27" s="401"/>
      <c r="J27" s="401"/>
      <c r="K27" s="401"/>
      <c r="L27" s="401"/>
      <c r="M27" s="281"/>
      <c r="N27" s="281"/>
    </row>
    <row r="28" spans="1:14" s="82" customFormat="1">
      <c r="A28" s="149" t="s">
        <v>173</v>
      </c>
      <c r="B28" s="149"/>
      <c r="C28" s="149"/>
      <c r="D28" s="149"/>
      <c r="E28" s="149"/>
      <c r="F28" s="152"/>
      <c r="G28" s="152">
        <f>SUM('Assessment - Capex'!J25:J32)</f>
        <v>1159</v>
      </c>
      <c r="H28" s="152">
        <f>SUM('Assessment - Capex'!K25:K32)</f>
        <v>1452</v>
      </c>
      <c r="I28" s="152">
        <f>SUM('Assessment - Capex'!L25:L32)</f>
        <v>1055</v>
      </c>
      <c r="J28" s="152">
        <f>SUM('Assessment - Capex'!M25:M32)</f>
        <v>1055</v>
      </c>
      <c r="K28" s="152">
        <f>SUM('Assessment - Capex'!N25:N32)</f>
        <v>1055</v>
      </c>
      <c r="L28" s="152">
        <f>SUM('Assessment - Capex'!O25:O32)</f>
        <v>1055</v>
      </c>
      <c r="M28" s="152">
        <f>SUM('Assessment - Capex'!P25:P32)</f>
        <v>1055</v>
      </c>
      <c r="N28" s="281"/>
    </row>
    <row r="29" spans="1:14" s="82" customFormat="1">
      <c r="A29" s="298" t="s">
        <v>359</v>
      </c>
      <c r="B29" s="149"/>
      <c r="C29" s="149"/>
      <c r="D29" s="149"/>
      <c r="E29" s="149"/>
      <c r="F29" s="152"/>
      <c r="G29" s="152">
        <f>SUM('Assessment - Capex'!J37:J44)</f>
        <v>20011</v>
      </c>
      <c r="H29" s="152">
        <f>SUM('Assessment - Capex'!K37:K44)</f>
        <v>20628</v>
      </c>
      <c r="I29" s="152">
        <f>SUM('Assessment - Capex'!L37:L44)</f>
        <v>19481</v>
      </c>
      <c r="J29" s="152">
        <f>SUM('Assessment - Capex'!M37:M44)</f>
        <v>19973</v>
      </c>
      <c r="K29" s="152">
        <f>SUM('Assessment - Capex'!N37:N44)</f>
        <v>21747</v>
      </c>
      <c r="L29" s="152">
        <f>SUM('Assessment - Capex'!O37:O44)</f>
        <v>21863.564145928969</v>
      </c>
      <c r="M29" s="152">
        <f>SUM('Assessment - Capex'!P37:P44)</f>
        <v>20710.290767598159</v>
      </c>
      <c r="N29" s="281"/>
    </row>
    <row r="30" spans="1:14" s="82" customFormat="1">
      <c r="A30" s="149" t="s">
        <v>174</v>
      </c>
      <c r="B30" s="149"/>
      <c r="C30" s="149"/>
      <c r="D30" s="149"/>
      <c r="E30" s="149"/>
      <c r="F30" s="152"/>
      <c r="G30" s="152">
        <f>SUM('Assessment - Capex'!J49:J56)</f>
        <v>16230</v>
      </c>
      <c r="H30" s="152">
        <f>SUM('Assessment - Capex'!K49:K56)</f>
        <v>12979</v>
      </c>
      <c r="I30" s="152">
        <f>SUM('Assessment - Capex'!L49:L56)</f>
        <v>12719</v>
      </c>
      <c r="J30" s="152">
        <f>SUM('Assessment - Capex'!M49:M56)</f>
        <v>11440</v>
      </c>
      <c r="K30" s="152">
        <f>SUM('Assessment - Capex'!N49:N56)</f>
        <v>11397</v>
      </c>
      <c r="L30" s="152">
        <f>SUM('Assessment - Capex'!O49:O56)</f>
        <v>10787.150680919607</v>
      </c>
      <c r="M30" s="152">
        <f>SUM('Assessment - Capex'!P49:P56)</f>
        <v>8625.7046527309503</v>
      </c>
      <c r="N30" s="281"/>
    </row>
    <row r="31" spans="1:14" s="82" customFormat="1">
      <c r="A31" s="298" t="s">
        <v>360</v>
      </c>
      <c r="B31" s="149"/>
      <c r="C31" s="149"/>
      <c r="D31" s="149"/>
      <c r="E31" s="149"/>
      <c r="F31" s="152"/>
      <c r="G31" s="152">
        <f>SUM('Assessment - Capex'!J61:J68)</f>
        <v>23483</v>
      </c>
      <c r="H31" s="152">
        <f>SUM('Assessment - Capex'!K61:K68)</f>
        <v>16012</v>
      </c>
      <c r="I31" s="152">
        <f>SUM('Assessment - Capex'!L61:L68)</f>
        <v>15301</v>
      </c>
      <c r="J31" s="152">
        <f>SUM('Assessment - Capex'!M61:M68)</f>
        <v>14825</v>
      </c>
      <c r="K31" s="152">
        <f>SUM('Assessment - Capex'!N61:N68)</f>
        <v>14163</v>
      </c>
      <c r="L31" s="152">
        <f>SUM('Assessment - Capex'!O61:O68)</f>
        <v>13778.965937612047</v>
      </c>
      <c r="M31" s="152">
        <f>SUM('Assessment - Capex'!P61:P68)</f>
        <v>13180.965937612047</v>
      </c>
      <c r="N31" s="281"/>
    </row>
    <row r="32" spans="1:14" s="82" customFormat="1">
      <c r="A32" s="298" t="s">
        <v>361</v>
      </c>
      <c r="B32" s="149"/>
      <c r="C32" s="149"/>
      <c r="D32" s="149"/>
      <c r="E32" s="149"/>
      <c r="F32" s="152"/>
      <c r="G32" s="152">
        <f>SUM('Assessment - Capex'!J81,'Assessment - Capex'!J76)</f>
        <v>49792</v>
      </c>
      <c r="H32" s="152">
        <f>SUM('Assessment - Capex'!K81,'Assessment - Capex'!K76)</f>
        <v>51690</v>
      </c>
      <c r="I32" s="152">
        <f>SUM('Assessment - Capex'!L81,'Assessment - Capex'!L76)</f>
        <v>41092</v>
      </c>
      <c r="J32" s="152">
        <f>SUM('Assessment - Capex'!M81,'Assessment - Capex'!M76)</f>
        <v>34322</v>
      </c>
      <c r="K32" s="152">
        <f>SUM('Assessment - Capex'!N81,'Assessment - Capex'!N76)</f>
        <v>34986</v>
      </c>
      <c r="L32" s="152">
        <f>SUM('Assessment - Capex'!O81,'Assessment - Capex'!O76)</f>
        <v>35870.507292327209</v>
      </c>
      <c r="M32" s="152">
        <f>SUM('Assessment - Capex'!P81,'Assessment - Capex'!P76)</f>
        <v>28929.174064403829</v>
      </c>
      <c r="N32" s="281"/>
    </row>
    <row r="33" spans="1:14" s="82" customFormat="1">
      <c r="A33" s="281"/>
      <c r="B33" s="401"/>
      <c r="C33" s="401"/>
      <c r="D33" s="401"/>
      <c r="E33" s="401"/>
      <c r="F33" s="401"/>
      <c r="G33" s="401"/>
      <c r="H33" s="401"/>
      <c r="I33" s="401"/>
      <c r="J33" s="401"/>
      <c r="K33" s="401"/>
      <c r="L33" s="401"/>
      <c r="M33" s="281"/>
      <c r="N33" s="281"/>
    </row>
    <row r="34" spans="1:14" s="82" customFormat="1">
      <c r="A34" s="160" t="s">
        <v>20</v>
      </c>
      <c r="B34" s="401"/>
      <c r="C34" s="401"/>
      <c r="D34" s="401"/>
      <c r="E34" s="401"/>
      <c r="F34" s="401"/>
      <c r="G34" s="401"/>
      <c r="H34" s="401"/>
      <c r="I34" s="401"/>
      <c r="J34" s="401"/>
      <c r="K34" s="401"/>
      <c r="L34" s="401"/>
      <c r="M34" s="281"/>
      <c r="N34" s="281"/>
    </row>
    <row r="35" spans="1:14" s="82" customFormat="1">
      <c r="A35" s="149" t="s">
        <v>173</v>
      </c>
      <c r="B35" s="149"/>
      <c r="C35" s="149"/>
      <c r="D35" s="149"/>
      <c r="E35" s="149"/>
      <c r="F35" s="152"/>
      <c r="G35" s="152">
        <f>'Assessment - Opex'!J27</f>
        <v>2013</v>
      </c>
      <c r="H35" s="152">
        <f>'Assessment - Opex'!K27</f>
        <v>2301</v>
      </c>
      <c r="I35" s="152">
        <f>'Assessment - Opex'!L27</f>
        <v>2311</v>
      </c>
      <c r="J35" s="152">
        <f>'Assessment - Opex'!M27</f>
        <v>2321</v>
      </c>
      <c r="K35" s="152">
        <f>'Assessment - Opex'!N27</f>
        <v>2331</v>
      </c>
      <c r="L35" s="152">
        <f>'Assessment - Opex'!O27</f>
        <v>2341</v>
      </c>
      <c r="M35" s="152">
        <f>'Assessment - Opex'!P27</f>
        <v>2351</v>
      </c>
      <c r="N35" s="281"/>
    </row>
    <row r="36" spans="1:14" s="82" customFormat="1">
      <c r="A36" s="298" t="s">
        <v>359</v>
      </c>
      <c r="B36" s="149"/>
      <c r="C36" s="149"/>
      <c r="D36" s="149"/>
      <c r="E36" s="149"/>
      <c r="F36" s="152"/>
      <c r="G36" s="152">
        <f>'Assessment - Opex'!J35</f>
        <v>18467</v>
      </c>
      <c r="H36" s="152">
        <f>'Assessment - Opex'!K35</f>
        <v>18350</v>
      </c>
      <c r="I36" s="152">
        <f>'Assessment - Opex'!L35</f>
        <v>18261</v>
      </c>
      <c r="J36" s="152">
        <f>'Assessment - Opex'!M35</f>
        <v>18344</v>
      </c>
      <c r="K36" s="152">
        <f>'Assessment - Opex'!N35</f>
        <v>18450</v>
      </c>
      <c r="L36" s="152">
        <f>'Assessment - Opex'!O35</f>
        <v>18485</v>
      </c>
      <c r="M36" s="152">
        <f>'Assessment - Opex'!P35</f>
        <v>18519</v>
      </c>
      <c r="N36" s="281"/>
    </row>
    <row r="37" spans="1:14" s="82" customFormat="1">
      <c r="A37" s="149" t="s">
        <v>174</v>
      </c>
      <c r="B37" s="149"/>
      <c r="C37" s="149"/>
      <c r="D37" s="149"/>
      <c r="E37" s="149"/>
      <c r="F37" s="152"/>
      <c r="G37" s="152">
        <f>'Assessment - Opex'!J43</f>
        <v>13923</v>
      </c>
      <c r="H37" s="152">
        <f>'Assessment - Opex'!K43</f>
        <v>14238</v>
      </c>
      <c r="I37" s="152">
        <f>'Assessment - Opex'!L43</f>
        <v>14197</v>
      </c>
      <c r="J37" s="152">
        <f>'Assessment - Opex'!M43</f>
        <v>13930</v>
      </c>
      <c r="K37" s="152">
        <f>'Assessment - Opex'!N43</f>
        <v>14004</v>
      </c>
      <c r="L37" s="152">
        <f>'Assessment - Opex'!O43</f>
        <v>14109</v>
      </c>
      <c r="M37" s="152">
        <f>'Assessment - Opex'!P43</f>
        <v>13901</v>
      </c>
      <c r="N37" s="281"/>
    </row>
    <row r="38" spans="1:14" s="82" customFormat="1">
      <c r="A38" s="298" t="s">
        <v>360</v>
      </c>
      <c r="B38" s="149"/>
      <c r="C38" s="149"/>
      <c r="D38" s="149"/>
      <c r="E38" s="149"/>
      <c r="F38" s="152"/>
      <c r="G38" s="152">
        <f>'Assessment - Opex'!J51</f>
        <v>9953</v>
      </c>
      <c r="H38" s="152">
        <f>'Assessment - Opex'!K51</f>
        <v>10493</v>
      </c>
      <c r="I38" s="152">
        <f>'Assessment - Opex'!L51</f>
        <v>10493</v>
      </c>
      <c r="J38" s="152">
        <f>'Assessment - Opex'!M51</f>
        <v>10493</v>
      </c>
      <c r="K38" s="152">
        <f>'Assessment - Opex'!N51</f>
        <v>10493</v>
      </c>
      <c r="L38" s="152">
        <f>'Assessment - Opex'!O51</f>
        <v>10493</v>
      </c>
      <c r="M38" s="152">
        <f>'Assessment - Opex'!P51</f>
        <v>10493</v>
      </c>
      <c r="N38" s="281"/>
    </row>
    <row r="39" spans="1:14" s="82" customFormat="1">
      <c r="A39" s="298" t="s">
        <v>361</v>
      </c>
      <c r="B39" s="149"/>
      <c r="C39" s="149"/>
      <c r="D39" s="149"/>
      <c r="E39" s="149"/>
      <c r="F39" s="152"/>
      <c r="G39" s="152">
        <f>'Assessment - Opex'!J62</f>
        <v>48874</v>
      </c>
      <c r="H39" s="152">
        <f>'Assessment - Opex'!K62</f>
        <v>49274</v>
      </c>
      <c r="I39" s="152">
        <f>'Assessment - Opex'!L62</f>
        <v>49474</v>
      </c>
      <c r="J39" s="152">
        <f>'Assessment - Opex'!M62</f>
        <v>49474</v>
      </c>
      <c r="K39" s="152">
        <f>'Assessment - Opex'!N62</f>
        <v>49974</v>
      </c>
      <c r="L39" s="152">
        <f>'Assessment - Opex'!O62</f>
        <v>49974</v>
      </c>
      <c r="M39" s="152">
        <f>'Assessment - Opex'!P62</f>
        <v>50474</v>
      </c>
      <c r="N39" s="281"/>
    </row>
    <row r="40" spans="1:14">
      <c r="A40" s="281"/>
      <c r="B40" s="401"/>
      <c r="C40" s="401"/>
      <c r="D40" s="401"/>
      <c r="E40" s="401"/>
      <c r="F40" s="401"/>
      <c r="G40" s="401"/>
      <c r="H40" s="401"/>
      <c r="I40" s="401"/>
      <c r="J40" s="401"/>
      <c r="K40" s="401"/>
      <c r="L40" s="401"/>
      <c r="M40" s="281"/>
      <c r="N40" s="281"/>
    </row>
    <row r="41" spans="1:14" ht="18">
      <c r="A41" s="308" t="s">
        <v>374</v>
      </c>
      <c r="B41" s="401"/>
      <c r="C41" s="401"/>
      <c r="D41" s="401"/>
      <c r="E41" s="401"/>
      <c r="F41" s="401"/>
      <c r="G41" s="401"/>
      <c r="H41" s="401"/>
      <c r="I41" s="401"/>
      <c r="J41" s="401"/>
      <c r="K41" s="401"/>
      <c r="L41" s="401"/>
      <c r="M41" s="281"/>
      <c r="N41" s="281"/>
    </row>
    <row r="42" spans="1:14">
      <c r="A42" s="160" t="s">
        <v>70</v>
      </c>
      <c r="B42" s="401"/>
      <c r="C42" s="401"/>
      <c r="D42" s="401"/>
      <c r="E42" s="401"/>
      <c r="F42" s="401"/>
      <c r="G42" s="401"/>
      <c r="H42" s="401"/>
      <c r="I42" s="401"/>
      <c r="J42" s="401"/>
      <c r="K42" s="401"/>
      <c r="L42" s="401"/>
      <c r="M42" s="281"/>
      <c r="N42" s="281"/>
    </row>
    <row r="43" spans="1:14">
      <c r="A43" s="149" t="s">
        <v>173</v>
      </c>
      <c r="B43" s="149"/>
      <c r="C43" s="149"/>
      <c r="D43" s="149"/>
      <c r="E43" s="149"/>
      <c r="F43" s="152"/>
      <c r="G43" s="152">
        <f>Outputs!B4</f>
        <v>774.33013485393178</v>
      </c>
      <c r="H43" s="152">
        <f>Outputs!C4</f>
        <v>819.38861355315112</v>
      </c>
      <c r="I43" s="152">
        <f>Outputs!D4</f>
        <v>842.38861355315112</v>
      </c>
      <c r="J43" s="152">
        <f>Outputs!E4</f>
        <v>842.38861355315112</v>
      </c>
      <c r="K43" s="152">
        <f>Outputs!F4</f>
        <v>807.38861355315112</v>
      </c>
      <c r="L43" s="152">
        <f>Outputs!G4</f>
        <v>807.38861355315112</v>
      </c>
      <c r="M43" s="152">
        <f>Outputs!H4</f>
        <v>807.38861355315112</v>
      </c>
      <c r="N43" s="281"/>
    </row>
    <row r="44" spans="1:14">
      <c r="A44" s="298" t="s">
        <v>359</v>
      </c>
      <c r="B44" s="149"/>
      <c r="C44" s="149"/>
      <c r="D44" s="149"/>
      <c r="E44" s="149"/>
      <c r="F44" s="152"/>
      <c r="G44" s="152">
        <f>Outputs!B5</f>
        <v>16965.32264112862</v>
      </c>
      <c r="H44" s="152">
        <f>Outputs!C5</f>
        <v>16790.803191358311</v>
      </c>
      <c r="I44" s="152">
        <f>Outputs!D5</f>
        <v>16279.280666169474</v>
      </c>
      <c r="J44" s="152">
        <f>Outputs!E5</f>
        <v>16584.188210595759</v>
      </c>
      <c r="K44" s="152">
        <f>Outputs!F5</f>
        <v>17616.260129065002</v>
      </c>
      <c r="L44" s="152">
        <f>Outputs!G5</f>
        <v>17283.430591401826</v>
      </c>
      <c r="M44" s="152">
        <f>Outputs!H5</f>
        <v>16894.204429696132</v>
      </c>
      <c r="N44" s="281"/>
    </row>
    <row r="45" spans="1:14">
      <c r="A45" s="149" t="s">
        <v>174</v>
      </c>
      <c r="B45" s="149"/>
      <c r="C45" s="149"/>
      <c r="D45" s="149"/>
      <c r="E45" s="149"/>
      <c r="F45" s="152"/>
      <c r="G45" s="152">
        <f>Outputs!B6</f>
        <v>7054.5316926959567</v>
      </c>
      <c r="H45" s="152">
        <f>Outputs!C6</f>
        <v>5966.8736010828843</v>
      </c>
      <c r="I45" s="152">
        <f>Outputs!D6</f>
        <v>5185.2485846765321</v>
      </c>
      <c r="J45" s="152">
        <f>Outputs!E6</f>
        <v>5584.332257074484</v>
      </c>
      <c r="K45" s="152">
        <f>Outputs!F6</f>
        <v>6223.2796911209471</v>
      </c>
      <c r="L45" s="152">
        <f>Outputs!G6</f>
        <v>6385.6673865853045</v>
      </c>
      <c r="M45" s="152">
        <f>Outputs!H6</f>
        <v>4933.6169238540933</v>
      </c>
      <c r="N45" s="281"/>
    </row>
    <row r="46" spans="1:14">
      <c r="A46" s="298" t="s">
        <v>360</v>
      </c>
      <c r="B46" s="149"/>
      <c r="C46" s="149"/>
      <c r="D46" s="149"/>
      <c r="E46" s="149"/>
      <c r="F46" s="152"/>
      <c r="G46" s="152">
        <f>Outputs!B7</f>
        <v>19707.99763392036</v>
      </c>
      <c r="H46" s="152">
        <f>Outputs!C7</f>
        <v>12271.727419418705</v>
      </c>
      <c r="I46" s="152">
        <f>Outputs!D7</f>
        <v>11955.397221232612</v>
      </c>
      <c r="J46" s="152">
        <f>Outputs!E7</f>
        <v>11641.075468749286</v>
      </c>
      <c r="K46" s="152">
        <f>Outputs!F7</f>
        <v>11301.648144981351</v>
      </c>
      <c r="L46" s="152">
        <f>Outputs!G7</f>
        <v>11332.753573705282</v>
      </c>
      <c r="M46" s="152">
        <f>Outputs!H7</f>
        <v>10995.334695640116</v>
      </c>
      <c r="N46" s="281"/>
    </row>
    <row r="47" spans="1:14">
      <c r="A47" s="298" t="s">
        <v>361</v>
      </c>
      <c r="B47" s="149"/>
      <c r="C47" s="149"/>
      <c r="D47" s="149"/>
      <c r="E47" s="149"/>
      <c r="F47" s="152"/>
      <c r="G47" s="152">
        <f>Outputs!B8</f>
        <v>34620.731333134754</v>
      </c>
      <c r="H47" s="152">
        <f>Outputs!C8</f>
        <v>35596.310112410836</v>
      </c>
      <c r="I47" s="152">
        <f>Outputs!D8</f>
        <v>40181.631262162438</v>
      </c>
      <c r="J47" s="152">
        <f>Outputs!E8</f>
        <v>33063.74698367637</v>
      </c>
      <c r="K47" s="152">
        <f>Outputs!F8</f>
        <v>34056.476579134142</v>
      </c>
      <c r="L47" s="152">
        <f>Outputs!G8</f>
        <v>34948.83081337341</v>
      </c>
      <c r="M47" s="152">
        <f>Outputs!H8</f>
        <v>27945.917269375477</v>
      </c>
      <c r="N47" s="281"/>
    </row>
    <row r="48" spans="1:14">
      <c r="A48" s="281"/>
      <c r="B48" s="401"/>
      <c r="C48" s="401"/>
      <c r="D48" s="401"/>
      <c r="E48" s="401"/>
      <c r="F48" s="401"/>
      <c r="G48" s="401"/>
      <c r="H48" s="401"/>
      <c r="I48" s="401"/>
      <c r="J48" s="401"/>
      <c r="K48" s="401"/>
      <c r="L48" s="401"/>
      <c r="M48" s="281"/>
      <c r="N48" s="281"/>
    </row>
    <row r="49" spans="1:14">
      <c r="A49" s="160" t="s">
        <v>20</v>
      </c>
      <c r="B49" s="401"/>
      <c r="C49" s="401"/>
      <c r="D49" s="401"/>
      <c r="E49" s="401"/>
      <c r="F49" s="401"/>
      <c r="G49" s="401"/>
      <c r="H49" s="401"/>
      <c r="I49" s="401"/>
      <c r="J49" s="401"/>
      <c r="K49" s="401"/>
      <c r="L49" s="401"/>
      <c r="M49" s="281"/>
      <c r="N49" s="281"/>
    </row>
    <row r="50" spans="1:14">
      <c r="A50" s="149" t="s">
        <v>173</v>
      </c>
      <c r="B50" s="149"/>
      <c r="C50" s="149"/>
      <c r="D50" s="149"/>
      <c r="E50" s="149"/>
      <c r="F50" s="152"/>
      <c r="G50" s="152">
        <f>Outputs!B12</f>
        <v>2013</v>
      </c>
      <c r="H50" s="152">
        <f>Outputs!C12</f>
        <v>2346</v>
      </c>
      <c r="I50" s="152">
        <f>Outputs!D12</f>
        <v>2356</v>
      </c>
      <c r="J50" s="152">
        <f>Outputs!E12</f>
        <v>2366</v>
      </c>
      <c r="K50" s="152">
        <f>Outputs!F12</f>
        <v>2376</v>
      </c>
      <c r="L50" s="152">
        <f>Outputs!G12</f>
        <v>2386</v>
      </c>
      <c r="M50" s="152">
        <f>Outputs!H12</f>
        <v>2396</v>
      </c>
      <c r="N50" s="281"/>
    </row>
    <row r="51" spans="1:14">
      <c r="A51" s="298" t="s">
        <v>359</v>
      </c>
      <c r="B51" s="149"/>
      <c r="C51" s="149"/>
      <c r="D51" s="149"/>
      <c r="E51" s="149"/>
      <c r="F51" s="152"/>
      <c r="G51" s="152">
        <f>Outputs!B13</f>
        <v>18338.29178853385</v>
      </c>
      <c r="H51" s="152">
        <f>Outputs!C13</f>
        <v>18395</v>
      </c>
      <c r="I51" s="152">
        <f>Outputs!D13</f>
        <v>18306</v>
      </c>
      <c r="J51" s="152">
        <f>Outputs!E13</f>
        <v>18389</v>
      </c>
      <c r="K51" s="152">
        <f>Outputs!F13</f>
        <v>18495</v>
      </c>
      <c r="L51" s="152">
        <f>Outputs!G13</f>
        <v>18530</v>
      </c>
      <c r="M51" s="152">
        <f>Outputs!H13</f>
        <v>18564</v>
      </c>
      <c r="N51" s="281"/>
    </row>
    <row r="52" spans="1:14">
      <c r="A52" s="149" t="s">
        <v>174</v>
      </c>
      <c r="B52" s="149"/>
      <c r="C52" s="149"/>
      <c r="D52" s="149"/>
      <c r="E52" s="149"/>
      <c r="F52" s="152"/>
      <c r="G52" s="152">
        <f>Outputs!B14</f>
        <v>13918.875716492586</v>
      </c>
      <c r="H52" s="152">
        <f>Outputs!C14</f>
        <v>14150.877273919552</v>
      </c>
      <c r="I52" s="152">
        <f>Outputs!D14</f>
        <v>14197</v>
      </c>
      <c r="J52" s="152">
        <f>Outputs!E14</f>
        <v>13930</v>
      </c>
      <c r="K52" s="152">
        <f>Outputs!F14</f>
        <v>14004</v>
      </c>
      <c r="L52" s="152">
        <f>Outputs!G14</f>
        <v>14109</v>
      </c>
      <c r="M52" s="152">
        <f>Outputs!H14</f>
        <v>13901</v>
      </c>
      <c r="N52" s="281"/>
    </row>
    <row r="53" spans="1:14">
      <c r="A53" s="298" t="s">
        <v>360</v>
      </c>
      <c r="B53" s="149"/>
      <c r="C53" s="149"/>
      <c r="D53" s="149"/>
      <c r="E53" s="149"/>
      <c r="F53" s="152"/>
      <c r="G53" s="152">
        <f>Outputs!B15</f>
        <v>9388.8250143020541</v>
      </c>
      <c r="H53" s="152">
        <f>Outputs!C15</f>
        <v>9725.6025186039642</v>
      </c>
      <c r="I53" s="152">
        <f>Outputs!D15</f>
        <v>9913.1412278650441</v>
      </c>
      <c r="J53" s="152">
        <f>Outputs!E15</f>
        <v>10086.400326744966</v>
      </c>
      <c r="K53" s="152">
        <f>Outputs!F15</f>
        <v>10245.343120848051</v>
      </c>
      <c r="L53" s="152">
        <f>Outputs!G15</f>
        <v>10396.603414082778</v>
      </c>
      <c r="M53" s="152">
        <f>Outputs!H15</f>
        <v>10493</v>
      </c>
      <c r="N53" s="281"/>
    </row>
    <row r="54" spans="1:14">
      <c r="A54" s="298" t="s">
        <v>361</v>
      </c>
      <c r="B54" s="149"/>
      <c r="C54" s="149"/>
      <c r="D54" s="149"/>
      <c r="E54" s="149"/>
      <c r="F54" s="152"/>
      <c r="G54" s="152">
        <f>Outputs!B16</f>
        <v>47233</v>
      </c>
      <c r="H54" s="152">
        <f>Outputs!C16</f>
        <v>49274</v>
      </c>
      <c r="I54" s="152">
        <f>Outputs!D16</f>
        <v>49474</v>
      </c>
      <c r="J54" s="152">
        <f>Outputs!E16</f>
        <v>49474</v>
      </c>
      <c r="K54" s="152">
        <f>Outputs!F16</f>
        <v>49974</v>
      </c>
      <c r="L54" s="152">
        <f>Outputs!G16</f>
        <v>49974</v>
      </c>
      <c r="M54" s="152">
        <f>Outputs!H16</f>
        <v>50474</v>
      </c>
      <c r="N54" s="281"/>
    </row>
    <row r="55" spans="1:14">
      <c r="A55" s="281"/>
      <c r="B55" s="401"/>
      <c r="C55" s="401"/>
      <c r="D55" s="401"/>
      <c r="E55" s="401"/>
      <c r="F55" s="401"/>
      <c r="G55" s="401"/>
      <c r="H55" s="401"/>
      <c r="I55" s="401"/>
      <c r="J55" s="401"/>
      <c r="K55" s="401"/>
      <c r="L55" s="401"/>
      <c r="M55" s="281"/>
      <c r="N55" s="281"/>
    </row>
    <row r="56" spans="1:14" ht="18">
      <c r="A56" s="308" t="s">
        <v>368</v>
      </c>
      <c r="B56" s="401"/>
      <c r="C56" s="401"/>
      <c r="D56" s="401"/>
      <c r="E56" s="401"/>
      <c r="F56" s="401"/>
      <c r="G56" s="401"/>
      <c r="H56" s="401"/>
      <c r="I56" s="401"/>
      <c r="J56" s="401"/>
      <c r="K56" s="401"/>
      <c r="L56" s="401"/>
      <c r="M56" s="281"/>
      <c r="N56" s="281"/>
    </row>
    <row r="57" spans="1:14">
      <c r="A57" s="160" t="s">
        <v>70</v>
      </c>
      <c r="B57" s="401"/>
      <c r="C57" s="401"/>
      <c r="D57" s="401"/>
      <c r="E57" s="401"/>
      <c r="F57" s="401"/>
      <c r="G57" s="401"/>
      <c r="H57" s="401"/>
      <c r="I57" s="401"/>
      <c r="J57" s="401"/>
      <c r="K57" s="401"/>
      <c r="L57" s="401"/>
      <c r="M57" s="281"/>
      <c r="N57" s="281"/>
    </row>
    <row r="58" spans="1:14">
      <c r="A58" s="149" t="s">
        <v>173</v>
      </c>
      <c r="B58" s="152">
        <f>'CB 2017 feeder'!B8</f>
        <v>836.49179426943192</v>
      </c>
      <c r="C58" s="152">
        <f>'CB 2017 feeder'!C8</f>
        <v>998.74708332824696</v>
      </c>
      <c r="D58" s="152">
        <f>'CB 2017 feeder'!D8</f>
        <v>1184.0250823210831</v>
      </c>
      <c r="E58" s="152">
        <f>'CB 2017 feeder'!E8</f>
        <v>811.04425043098786</v>
      </c>
      <c r="F58" s="152">
        <f>'CB 2017 feeder'!F8</f>
        <v>893.26821448106307</v>
      </c>
      <c r="G58" s="152">
        <f>'CB 2017 feeder'!G8</f>
        <v>811.04425043098786</v>
      </c>
      <c r="H58" s="152">
        <f>'CB 2017 feeder'!H8</f>
        <v>893.26821448106307</v>
      </c>
      <c r="I58" s="312"/>
      <c r="J58" s="312"/>
      <c r="K58" s="312"/>
      <c r="L58" s="312"/>
      <c r="M58" s="312"/>
      <c r="N58" s="281"/>
    </row>
    <row r="59" spans="1:14">
      <c r="A59" s="298" t="s">
        <v>359</v>
      </c>
      <c r="B59" s="152">
        <f>'CB 2017 feeder'!B9</f>
        <v>13774.062867035802</v>
      </c>
      <c r="C59" s="152">
        <f>'CB 2017 feeder'!C9</f>
        <v>16707.827958022481</v>
      </c>
      <c r="D59" s="152">
        <f>'CB 2017 feeder'!D9</f>
        <v>15418.107568347361</v>
      </c>
      <c r="E59" s="152">
        <f>'CB 2017 feeder'!E9</f>
        <v>15107.129979994183</v>
      </c>
      <c r="F59" s="152">
        <f>'CB 2017 feeder'!F9</f>
        <v>13681.917156879024</v>
      </c>
      <c r="G59" s="152">
        <f>'CB 2017 feeder'!G9</f>
        <v>15025.268674294839</v>
      </c>
      <c r="H59" s="152">
        <f>'CB 2017 feeder'!H9</f>
        <v>13951.204732762675</v>
      </c>
      <c r="I59" s="312"/>
      <c r="J59" s="312"/>
      <c r="K59" s="312"/>
      <c r="L59" s="312"/>
      <c r="M59" s="312"/>
      <c r="N59" s="281"/>
    </row>
    <row r="60" spans="1:14">
      <c r="A60" s="149" t="s">
        <v>174</v>
      </c>
      <c r="B60" s="152">
        <f>'CB 2017 feeder'!B10</f>
        <v>19175.72473599821</v>
      </c>
      <c r="C60" s="152">
        <f>'CB 2017 feeder'!C10</f>
        <v>21471.417812276308</v>
      </c>
      <c r="D60" s="152">
        <f>'CB 2017 feeder'!D10</f>
        <v>18563.997226621432</v>
      </c>
      <c r="E60" s="152">
        <f>'CB 2017 feeder'!E10</f>
        <v>18969.63544926847</v>
      </c>
      <c r="F60" s="152">
        <f>'CB 2017 feeder'!F10</f>
        <v>18772.297935548289</v>
      </c>
      <c r="G60" s="152">
        <f>'CB 2017 feeder'!G10</f>
        <v>19401.585340411533</v>
      </c>
      <c r="H60" s="152">
        <f>'CB 2017 feeder'!H10</f>
        <v>18137.525887836662</v>
      </c>
      <c r="I60" s="312"/>
      <c r="J60" s="312"/>
      <c r="K60" s="312"/>
      <c r="L60" s="312"/>
      <c r="M60" s="312"/>
      <c r="N60" s="281"/>
    </row>
    <row r="61" spans="1:14">
      <c r="A61" s="298" t="s">
        <v>360</v>
      </c>
      <c r="B61" s="152">
        <f>'CB 2017 feeder'!B11</f>
        <v>6584.1537641214318</v>
      </c>
      <c r="C61" s="152">
        <f>'CB 2017 feeder'!C11</f>
        <v>16272.90302551296</v>
      </c>
      <c r="D61" s="152">
        <f>'CB 2017 feeder'!D11</f>
        <v>12342.999898869024</v>
      </c>
      <c r="E61" s="152">
        <f>'CB 2017 feeder'!E11</f>
        <v>9513.8939182188078</v>
      </c>
      <c r="F61" s="152">
        <f>'CB 2017 feeder'!F11</f>
        <v>10924.837351123906</v>
      </c>
      <c r="G61" s="152">
        <f>'CB 2017 feeder'!G11</f>
        <v>10847.872385509752</v>
      </c>
      <c r="H61" s="152">
        <f>'CB 2017 feeder'!H11</f>
        <v>11418.770080499362</v>
      </c>
      <c r="I61" s="312"/>
      <c r="J61" s="312"/>
      <c r="K61" s="312"/>
      <c r="L61" s="312"/>
      <c r="M61" s="312"/>
      <c r="N61" s="281"/>
    </row>
    <row r="62" spans="1:14">
      <c r="A62" s="298" t="s">
        <v>361</v>
      </c>
      <c r="B62" s="152">
        <f>'CB 2017 feeder'!B12</f>
        <v>25738.961103740348</v>
      </c>
      <c r="C62" s="152">
        <f>'CB 2017 feeder'!C12</f>
        <v>40899.194370060497</v>
      </c>
      <c r="D62" s="152">
        <f>'CB 2017 feeder'!D12</f>
        <v>44778.153829613737</v>
      </c>
      <c r="E62" s="152">
        <f>'CB 2017 feeder'!E12</f>
        <v>32424.345606530958</v>
      </c>
      <c r="F62" s="152">
        <f>'CB 2017 feeder'!F12</f>
        <v>26605.026243800989</v>
      </c>
      <c r="G62" s="152">
        <f>'CB 2017 feeder'!G12</f>
        <v>26430.687894839339</v>
      </c>
      <c r="H62" s="152">
        <f>'CB 2017 feeder'!H12</f>
        <v>22871.349753047962</v>
      </c>
      <c r="I62" s="312"/>
      <c r="J62" s="312"/>
      <c r="K62" s="312"/>
      <c r="L62" s="312"/>
      <c r="M62" s="312"/>
      <c r="N62" s="281"/>
    </row>
    <row r="63" spans="1:14">
      <c r="A63" s="281"/>
      <c r="B63" s="401"/>
      <c r="C63" s="401"/>
      <c r="D63" s="401"/>
      <c r="E63" s="401"/>
      <c r="F63" s="401"/>
      <c r="G63" s="401"/>
      <c r="H63" s="401"/>
      <c r="I63" s="401"/>
      <c r="J63" s="401"/>
      <c r="K63" s="401"/>
      <c r="L63" s="401"/>
      <c r="M63" s="281"/>
      <c r="N63" s="281"/>
    </row>
    <row r="64" spans="1:14">
      <c r="A64" s="160" t="s">
        <v>20</v>
      </c>
      <c r="B64" s="401"/>
      <c r="C64" s="401"/>
      <c r="D64" s="401"/>
      <c r="E64" s="401"/>
      <c r="F64" s="401"/>
      <c r="G64" s="401"/>
      <c r="H64" s="401"/>
      <c r="I64" s="401"/>
      <c r="J64" s="401"/>
      <c r="K64" s="401"/>
      <c r="L64" s="401"/>
      <c r="M64" s="281"/>
      <c r="N64" s="281"/>
    </row>
    <row r="65" spans="1:14">
      <c r="A65" s="149" t="s">
        <v>173</v>
      </c>
      <c r="B65" s="152">
        <f>'CB 2017 feeder'!B15</f>
        <v>1727.7995645722472</v>
      </c>
      <c r="C65" s="152">
        <f>'CB 2017 feeder'!C15</f>
        <v>1743.1480378615947</v>
      </c>
      <c r="D65" s="152">
        <f>'CB 2017 feeder'!D15</f>
        <v>1743.1480378615947</v>
      </c>
      <c r="E65" s="152">
        <f>'CB 2017 feeder'!E15</f>
        <v>1743.1480378615947</v>
      </c>
      <c r="F65" s="152">
        <f>'CB 2017 feeder'!F15</f>
        <v>1743.1480378615947</v>
      </c>
      <c r="G65" s="152">
        <f>'CB 2017 feeder'!G15</f>
        <v>1743.1480378615947</v>
      </c>
      <c r="H65" s="152">
        <f>'CB 2017 feeder'!H15</f>
        <v>1743.1480378615947</v>
      </c>
      <c r="I65" s="312"/>
      <c r="J65" s="312"/>
      <c r="K65" s="312"/>
      <c r="L65" s="312"/>
      <c r="M65" s="312"/>
      <c r="N65" s="281"/>
    </row>
    <row r="66" spans="1:14">
      <c r="A66" s="298" t="s">
        <v>359</v>
      </c>
      <c r="B66" s="152">
        <f>'CB 2017 feeder'!B16</f>
        <v>17849.444066501179</v>
      </c>
      <c r="C66" s="152">
        <f>'CB 2017 feeder'!C16</f>
        <v>17996.620462531457</v>
      </c>
      <c r="D66" s="152">
        <f>'CB 2017 feeder'!D16</f>
        <v>17858.414696653741</v>
      </c>
      <c r="E66" s="152">
        <f>'CB 2017 feeder'!E16</f>
        <v>17890.658796084059</v>
      </c>
      <c r="F66" s="152">
        <f>'CB 2017 feeder'!F16</f>
        <v>17920.78166641618</v>
      </c>
      <c r="G66" s="152">
        <f>'CB 2017 feeder'!G16</f>
        <v>17950.976400549407</v>
      </c>
      <c r="H66" s="152">
        <f>'CB 2017 feeder'!H16</f>
        <v>17981.308745035429</v>
      </c>
      <c r="I66" s="312"/>
      <c r="J66" s="312"/>
      <c r="K66" s="312"/>
      <c r="L66" s="312"/>
      <c r="M66" s="312"/>
      <c r="N66" s="281"/>
    </row>
    <row r="67" spans="1:14">
      <c r="A67" s="149" t="s">
        <v>174</v>
      </c>
      <c r="B67" s="152">
        <f>'CB 2017 feeder'!B17</f>
        <v>11534.377676944552</v>
      </c>
      <c r="C67" s="152">
        <f>'CB 2017 feeder'!C17</f>
        <v>12900.391799696466</v>
      </c>
      <c r="D67" s="152">
        <f>'CB 2017 feeder'!D17</f>
        <v>11815.035474235476</v>
      </c>
      <c r="E67" s="152">
        <f>'CB 2017 feeder'!E17</f>
        <v>12015.661946517657</v>
      </c>
      <c r="F67" s="152">
        <f>'CB 2017 feeder'!F17</f>
        <v>12222.866335923847</v>
      </c>
      <c r="G67" s="152">
        <f>'CB 2017 feeder'!G17</f>
        <v>12551.762192124148</v>
      </c>
      <c r="H67" s="152">
        <f>'CB 2017 feeder'!H17</f>
        <v>12914.643953465147</v>
      </c>
      <c r="I67" s="312"/>
      <c r="J67" s="312"/>
      <c r="K67" s="312"/>
      <c r="L67" s="312"/>
      <c r="M67" s="312"/>
      <c r="N67" s="281"/>
    </row>
    <row r="68" spans="1:14">
      <c r="A68" s="298" t="s">
        <v>360</v>
      </c>
      <c r="B68" s="152">
        <f>'CB 2017 feeder'!B18</f>
        <v>7448.2621058478371</v>
      </c>
      <c r="C68" s="152">
        <f>'CB 2017 feeder'!C18</f>
        <v>8015.3819744571247</v>
      </c>
      <c r="D68" s="152">
        <f>'CB 2017 feeder'!D18</f>
        <v>7851.2587001956235</v>
      </c>
      <c r="E68" s="152">
        <f>'CB 2017 feeder'!E18</f>
        <v>7797.7089223186777</v>
      </c>
      <c r="F68" s="152">
        <f>'CB 2017 feeder'!F18</f>
        <v>7799.2644764682409</v>
      </c>
      <c r="G68" s="152">
        <f>'CB 2017 feeder'!G18</f>
        <v>7715.9089073183004</v>
      </c>
      <c r="H68" s="152">
        <f>'CB 2017 feeder'!H18</f>
        <v>7689.186834528623</v>
      </c>
      <c r="I68" s="312"/>
      <c r="J68" s="312"/>
      <c r="K68" s="312"/>
      <c r="L68" s="312"/>
      <c r="M68" s="312"/>
      <c r="N68" s="281"/>
    </row>
    <row r="69" spans="1:14">
      <c r="A69" s="298" t="s">
        <v>361</v>
      </c>
      <c r="B69" s="152">
        <f>'CB 2017 feeder'!B19</f>
        <v>42930.809264597636</v>
      </c>
      <c r="C69" s="152">
        <f>'CB 2017 feeder'!C19</f>
        <v>50007.827597977957</v>
      </c>
      <c r="D69" s="152">
        <f>'CB 2017 feeder'!D19</f>
        <v>47921.603087302487</v>
      </c>
      <c r="E69" s="152">
        <f>'CB 2017 feeder'!E19</f>
        <v>47070.323383386414</v>
      </c>
      <c r="F69" s="152">
        <f>'CB 2017 feeder'!F19</f>
        <v>46693.985052209544</v>
      </c>
      <c r="G69" s="152">
        <f>'CB 2017 feeder'!G19</f>
        <v>45982.15479391766</v>
      </c>
      <c r="H69" s="152">
        <f>'CB 2017 feeder'!H19</f>
        <v>45970.590612338718</v>
      </c>
      <c r="I69" s="312"/>
      <c r="J69" s="312"/>
      <c r="K69" s="312"/>
      <c r="L69" s="312"/>
      <c r="M69" s="312"/>
      <c r="N69" s="281"/>
    </row>
    <row r="70" spans="1:14">
      <c r="A70" s="281"/>
      <c r="B70" s="401"/>
      <c r="C70" s="401"/>
      <c r="D70" s="401"/>
      <c r="E70" s="401"/>
      <c r="F70" s="401"/>
      <c r="G70" s="401"/>
      <c r="H70" s="401"/>
      <c r="I70" s="401"/>
      <c r="J70" s="401"/>
      <c r="K70" s="401"/>
      <c r="L70" s="401"/>
      <c r="M70" s="281"/>
      <c r="N70" s="281"/>
    </row>
    <row r="71" spans="1:14">
      <c r="A71" s="281"/>
      <c r="B71" s="401"/>
      <c r="C71" s="401"/>
      <c r="D71" s="401"/>
      <c r="E71" s="401"/>
      <c r="F71" s="401"/>
      <c r="G71" s="401"/>
      <c r="H71" s="401"/>
      <c r="I71" s="401"/>
      <c r="J71" s="401"/>
      <c r="K71" s="401"/>
      <c r="L71" s="401"/>
      <c r="M71" s="281"/>
      <c r="N71" s="281"/>
    </row>
    <row r="72" spans="1:14" ht="21">
      <c r="A72" s="311" t="s">
        <v>176</v>
      </c>
      <c r="B72" s="401">
        <v>2017</v>
      </c>
      <c r="C72" s="160" t="s">
        <v>74</v>
      </c>
      <c r="D72" s="160" t="s">
        <v>75</v>
      </c>
      <c r="E72" s="160" t="s">
        <v>76</v>
      </c>
      <c r="F72" s="160" t="s">
        <v>77</v>
      </c>
      <c r="G72" s="160" t="s">
        <v>78</v>
      </c>
      <c r="H72" s="160" t="s">
        <v>369</v>
      </c>
      <c r="I72" s="160" t="s">
        <v>370</v>
      </c>
      <c r="J72" s="160" t="s">
        <v>371</v>
      </c>
      <c r="K72" s="160" t="s">
        <v>372</v>
      </c>
      <c r="L72" s="160" t="s">
        <v>373</v>
      </c>
      <c r="M72" s="281"/>
      <c r="N72" s="281"/>
    </row>
    <row r="73" spans="1:14" ht="18">
      <c r="A73" s="308" t="s">
        <v>177</v>
      </c>
      <c r="B73" s="401"/>
      <c r="C73" s="401"/>
      <c r="D73" s="401"/>
      <c r="E73" s="401"/>
      <c r="F73" s="401"/>
      <c r="G73" s="401"/>
      <c r="H73" s="401"/>
      <c r="I73" s="401"/>
      <c r="J73" s="401"/>
      <c r="K73" s="401"/>
      <c r="L73" s="401"/>
      <c r="M73" s="281"/>
      <c r="N73" s="281"/>
    </row>
    <row r="74" spans="1:14">
      <c r="A74" s="160" t="s">
        <v>70</v>
      </c>
      <c r="B74" s="401"/>
      <c r="C74" s="401"/>
      <c r="D74" s="401"/>
      <c r="E74" s="401"/>
      <c r="F74" s="401"/>
      <c r="G74" s="401"/>
      <c r="H74" s="401"/>
      <c r="I74" s="401"/>
      <c r="J74" s="401"/>
      <c r="K74" s="401"/>
      <c r="L74" s="401"/>
      <c r="M74" s="281"/>
      <c r="N74" s="281"/>
    </row>
    <row r="75" spans="1:14">
      <c r="A75" s="149" t="s">
        <v>173</v>
      </c>
      <c r="B75" s="152">
        <f>(B13*$C$6)+(C13*$D$6)</f>
        <v>815.1225166980214</v>
      </c>
      <c r="C75" s="152">
        <f>(C13*$C$6)+(D13*$D$6)</f>
        <v>842.37853187736061</v>
      </c>
      <c r="D75" s="152">
        <f>(D13*$C$6)+(E13*$D$6)</f>
        <v>790.41359347637228</v>
      </c>
      <c r="E75" s="152">
        <f>(E13*$C$6)+(F13*$D$6)</f>
        <v>668.13486370157818</v>
      </c>
      <c r="F75" s="152">
        <f>F13</f>
        <v>960</v>
      </c>
      <c r="G75" s="458"/>
      <c r="H75" s="458"/>
      <c r="I75" s="458"/>
      <c r="J75" s="458"/>
      <c r="K75" s="458"/>
      <c r="L75" s="458"/>
      <c r="M75" s="149"/>
      <c r="N75" s="281"/>
    </row>
    <row r="76" spans="1:14">
      <c r="A76" s="298" t="s">
        <v>359</v>
      </c>
      <c r="B76" s="152">
        <f>B14</f>
        <v>17385.74902236844</v>
      </c>
      <c r="C76" s="152">
        <f>C14</f>
        <v>20109.226800571232</v>
      </c>
      <c r="D76" s="152">
        <f>D14</f>
        <v>18815.149975248765</v>
      </c>
      <c r="E76" s="152">
        <f>E14</f>
        <v>18069.030943624657</v>
      </c>
      <c r="F76" s="152">
        <f>F14</f>
        <v>19185</v>
      </c>
      <c r="G76" s="458"/>
      <c r="H76" s="458"/>
      <c r="I76" s="458"/>
      <c r="J76" s="458"/>
      <c r="K76" s="458"/>
      <c r="L76" s="458"/>
      <c r="M76" s="149"/>
      <c r="N76" s="281"/>
    </row>
    <row r="77" spans="1:14">
      <c r="A77" s="149" t="s">
        <v>174</v>
      </c>
      <c r="B77" s="152">
        <f>(B15*$C$6)+(C15*$D$6)</f>
        <v>21826.475930490062</v>
      </c>
      <c r="C77" s="152">
        <f>(C15*$C$6)+(D15*$D$6)</f>
        <v>23053.962186484045</v>
      </c>
      <c r="D77" s="152">
        <f>(D15*$C$6)+(E15*$D$6)</f>
        <v>20306.696714265356</v>
      </c>
      <c r="E77" s="152">
        <f>(E15*$C$6)+(F15*$D$6)</f>
        <v>16480.673780487807</v>
      </c>
      <c r="F77" s="152">
        <f>F15</f>
        <v>17730</v>
      </c>
      <c r="G77" s="458"/>
      <c r="H77" s="458"/>
      <c r="I77" s="458"/>
      <c r="J77" s="458"/>
      <c r="K77" s="458"/>
      <c r="L77" s="458"/>
      <c r="M77" s="149"/>
      <c r="N77" s="281"/>
    </row>
    <row r="78" spans="1:14">
      <c r="A78" s="298" t="s">
        <v>360</v>
      </c>
      <c r="B78" s="152">
        <f>B16</f>
        <v>20876.906126067875</v>
      </c>
      <c r="C78" s="152">
        <f t="shared" ref="C78:E79" si="0">C16</f>
        <v>12181.445340151997</v>
      </c>
      <c r="D78" s="152">
        <f t="shared" si="0"/>
        <v>15974.940022435709</v>
      </c>
      <c r="E78" s="152">
        <f t="shared" si="0"/>
        <v>15235.795187899452</v>
      </c>
      <c r="F78" s="152">
        <f>F16</f>
        <v>12357</v>
      </c>
      <c r="G78" s="458"/>
      <c r="H78" s="458"/>
      <c r="I78" s="458"/>
      <c r="J78" s="458"/>
      <c r="K78" s="458"/>
      <c r="L78" s="458"/>
      <c r="M78" s="149"/>
      <c r="N78" s="281"/>
    </row>
    <row r="79" spans="1:14">
      <c r="A79" s="298" t="s">
        <v>361</v>
      </c>
      <c r="B79" s="152"/>
      <c r="C79" s="152">
        <f t="shared" si="0"/>
        <v>27898.618515506289</v>
      </c>
      <c r="D79" s="152">
        <f t="shared" si="0"/>
        <v>53176.069874264896</v>
      </c>
      <c r="E79" s="152">
        <f t="shared" si="0"/>
        <v>44254.094280089106</v>
      </c>
      <c r="F79" s="152">
        <f>F17</f>
        <v>15608</v>
      </c>
      <c r="G79" s="458"/>
      <c r="H79" s="458"/>
      <c r="I79" s="458"/>
      <c r="J79" s="458"/>
      <c r="K79" s="458"/>
      <c r="L79" s="458"/>
      <c r="M79" s="149"/>
      <c r="N79" s="281"/>
    </row>
    <row r="80" spans="1:14">
      <c r="A80" s="291"/>
      <c r="B80" s="401"/>
      <c r="C80" s="448"/>
      <c r="D80" s="448"/>
      <c r="E80" s="448"/>
      <c r="F80" s="448"/>
      <c r="G80" s="448"/>
      <c r="H80" s="448"/>
      <c r="I80" s="448"/>
      <c r="J80" s="448"/>
      <c r="K80" s="448"/>
      <c r="L80" s="448"/>
      <c r="M80" s="281"/>
      <c r="N80" s="281"/>
    </row>
    <row r="81" spans="1:14">
      <c r="A81" s="160" t="s">
        <v>20</v>
      </c>
      <c r="B81" s="401"/>
      <c r="C81" s="448"/>
      <c r="D81" s="448"/>
      <c r="E81" s="448"/>
      <c r="F81" s="448"/>
      <c r="G81" s="448"/>
      <c r="H81" s="448"/>
      <c r="I81" s="448"/>
      <c r="J81" s="448"/>
      <c r="K81" s="448"/>
      <c r="L81" s="448"/>
      <c r="M81" s="281"/>
      <c r="N81" s="281"/>
    </row>
    <row r="82" spans="1:14">
      <c r="A82" s="149" t="s">
        <v>1</v>
      </c>
      <c r="B82" s="149"/>
      <c r="C82" s="152">
        <f>(C20*$C$6)+(D20*$D$6)</f>
        <v>1847.7104273291361</v>
      </c>
      <c r="D82" s="152">
        <f>(D20*$C$6)+(E20*$D$6)</f>
        <v>1964.5284828383774</v>
      </c>
      <c r="E82" s="152">
        <f>(E20*$C$6)+(F20*$D$6)</f>
        <v>2269.0708393113346</v>
      </c>
      <c r="F82" s="152">
        <f>F20</f>
        <v>2009</v>
      </c>
      <c r="G82" s="458"/>
      <c r="H82" s="458"/>
      <c r="I82" s="458"/>
      <c r="J82" s="458"/>
      <c r="K82" s="458"/>
      <c r="L82" s="458"/>
      <c r="M82" s="149"/>
      <c r="N82" s="281"/>
    </row>
    <row r="83" spans="1:14">
      <c r="A83" s="149" t="s">
        <v>7</v>
      </c>
      <c r="B83" s="149"/>
      <c r="C83" s="152">
        <f>C21</f>
        <v>15867.342511502909</v>
      </c>
      <c r="D83" s="152">
        <f>D21</f>
        <v>16812.824999657591</v>
      </c>
      <c r="E83" s="152">
        <f>E21</f>
        <v>18450.465894901121</v>
      </c>
      <c r="F83" s="152">
        <f>F21</f>
        <v>18073</v>
      </c>
      <c r="G83" s="458"/>
      <c r="H83" s="458"/>
      <c r="I83" s="458"/>
      <c r="J83" s="458"/>
      <c r="K83" s="458"/>
      <c r="L83" s="458"/>
      <c r="M83" s="149"/>
      <c r="N83" s="281"/>
    </row>
    <row r="84" spans="1:14">
      <c r="A84" s="149" t="s">
        <v>8</v>
      </c>
      <c r="B84" s="149"/>
      <c r="C84" s="152">
        <f>(C22*$C$6)+(D22*$D$6)</f>
        <v>12399.52585517272</v>
      </c>
      <c r="D84" s="152">
        <f>(D22*$C$6)+(E22*$D$6)</f>
        <v>13478.011163753035</v>
      </c>
      <c r="E84" s="152">
        <f>(E22*$C$6)+(F22*$D$6)</f>
        <v>13340.696018651362</v>
      </c>
      <c r="F84" s="152">
        <f>F22</f>
        <v>13323</v>
      </c>
      <c r="G84" s="458"/>
      <c r="H84" s="458"/>
      <c r="I84" s="458"/>
      <c r="J84" s="458"/>
      <c r="K84" s="458"/>
      <c r="L84" s="458"/>
      <c r="M84" s="149"/>
      <c r="N84" s="281"/>
    </row>
    <row r="85" spans="1:14">
      <c r="A85" s="149" t="s">
        <v>19</v>
      </c>
      <c r="B85" s="149"/>
      <c r="C85" s="152">
        <f>C23</f>
        <v>10633.975576706645</v>
      </c>
      <c r="D85" s="152">
        <f t="shared" ref="D85:E85" si="1">D23</f>
        <v>7327.0260320735651</v>
      </c>
      <c r="E85" s="152">
        <f t="shared" si="1"/>
        <v>8599.0236996309686</v>
      </c>
      <c r="F85" s="152">
        <f>F23</f>
        <v>9988</v>
      </c>
      <c r="G85" s="458"/>
      <c r="H85" s="458"/>
      <c r="I85" s="458"/>
      <c r="J85" s="458"/>
      <c r="K85" s="458"/>
      <c r="L85" s="458"/>
      <c r="M85" s="149"/>
      <c r="N85" s="281"/>
    </row>
    <row r="86" spans="1:14">
      <c r="A86" s="298" t="s">
        <v>51</v>
      </c>
      <c r="B86" s="149"/>
      <c r="C86" s="152">
        <f>C24</f>
        <v>42994.101390453114</v>
      </c>
      <c r="D86" s="152">
        <f t="shared" ref="D86:F86" si="2">D24</f>
        <v>43359.804237332995</v>
      </c>
      <c r="E86" s="152">
        <f t="shared" si="2"/>
        <v>47761.266115631457</v>
      </c>
      <c r="F86" s="152">
        <f t="shared" si="2"/>
        <v>62112</v>
      </c>
      <c r="G86" s="458"/>
      <c r="H86" s="458"/>
      <c r="I86" s="458"/>
      <c r="J86" s="458"/>
      <c r="K86" s="458"/>
      <c r="L86" s="458"/>
      <c r="M86" s="149"/>
      <c r="N86" s="281"/>
    </row>
    <row r="87" spans="1:14">
      <c r="A87" s="281"/>
      <c r="B87" s="401"/>
      <c r="C87" s="448"/>
      <c r="D87" s="448"/>
      <c r="E87" s="448"/>
      <c r="F87" s="448"/>
      <c r="G87" s="448"/>
      <c r="H87" s="448"/>
      <c r="I87" s="448"/>
      <c r="J87" s="448"/>
      <c r="K87" s="448"/>
      <c r="L87" s="448"/>
      <c r="M87" s="281"/>
      <c r="N87" s="281"/>
    </row>
    <row r="88" spans="1:14" ht="18">
      <c r="A88" s="308" t="s">
        <v>179</v>
      </c>
      <c r="B88" s="401"/>
      <c r="C88" s="448"/>
      <c r="D88" s="448"/>
      <c r="E88" s="448"/>
      <c r="F88" s="448"/>
      <c r="G88" s="448"/>
      <c r="H88" s="448"/>
      <c r="I88" s="448"/>
      <c r="J88" s="448"/>
      <c r="K88" s="448"/>
      <c r="L88" s="448"/>
      <c r="M88" s="281"/>
      <c r="N88" s="281"/>
    </row>
    <row r="89" spans="1:14">
      <c r="A89" s="160" t="s">
        <v>70</v>
      </c>
      <c r="B89" s="401"/>
      <c r="C89" s="448"/>
      <c r="D89" s="448"/>
      <c r="E89" s="448"/>
      <c r="F89" s="448"/>
      <c r="G89" s="448"/>
      <c r="H89" s="448"/>
      <c r="I89" s="448"/>
      <c r="J89" s="448"/>
      <c r="K89" s="448"/>
      <c r="L89" s="448"/>
      <c r="M89" s="281"/>
      <c r="N89" s="281"/>
    </row>
    <row r="90" spans="1:14">
      <c r="A90" s="149" t="s">
        <v>1</v>
      </c>
      <c r="B90" s="149"/>
      <c r="C90" s="458"/>
      <c r="D90" s="458"/>
      <c r="E90" s="458"/>
      <c r="F90" s="152"/>
      <c r="G90" s="152">
        <f>(G28*$C$6)+(H28*$D$6)</f>
        <v>1232.25</v>
      </c>
      <c r="H90" s="152">
        <f t="shared" ref="H90:L90" si="3">(H28*$C$6)+(I28*$D$6)</f>
        <v>1352.75</v>
      </c>
      <c r="I90" s="152">
        <f t="shared" si="3"/>
        <v>1055</v>
      </c>
      <c r="J90" s="152">
        <f t="shared" si="3"/>
        <v>1055</v>
      </c>
      <c r="K90" s="152">
        <f t="shared" si="3"/>
        <v>1055</v>
      </c>
      <c r="L90" s="152">
        <f t="shared" si="3"/>
        <v>1055</v>
      </c>
      <c r="M90" s="149"/>
      <c r="N90" s="281"/>
    </row>
    <row r="91" spans="1:14">
      <c r="A91" s="149" t="s">
        <v>7</v>
      </c>
      <c r="B91" s="149"/>
      <c r="C91" s="458"/>
      <c r="D91" s="458"/>
      <c r="E91" s="458"/>
      <c r="F91" s="152"/>
      <c r="G91" s="152">
        <f t="shared" ref="G91:L91" si="4">G29</f>
        <v>20011</v>
      </c>
      <c r="H91" s="152">
        <f t="shared" si="4"/>
        <v>20628</v>
      </c>
      <c r="I91" s="152">
        <f t="shared" si="4"/>
        <v>19481</v>
      </c>
      <c r="J91" s="152">
        <f t="shared" si="4"/>
        <v>19973</v>
      </c>
      <c r="K91" s="152">
        <f t="shared" si="4"/>
        <v>21747</v>
      </c>
      <c r="L91" s="152">
        <f t="shared" si="4"/>
        <v>21863.564145928969</v>
      </c>
      <c r="M91" s="149"/>
      <c r="N91" s="281"/>
    </row>
    <row r="92" spans="1:14">
      <c r="A92" s="149" t="s">
        <v>8</v>
      </c>
      <c r="B92" s="149"/>
      <c r="C92" s="458"/>
      <c r="D92" s="458"/>
      <c r="E92" s="458"/>
      <c r="F92" s="152"/>
      <c r="G92" s="152">
        <f t="shared" ref="G92:L92" si="5">(G30*$C$6)+(H30*$D$6)</f>
        <v>15417.25</v>
      </c>
      <c r="H92" s="152">
        <f t="shared" si="5"/>
        <v>12914</v>
      </c>
      <c r="I92" s="152">
        <f t="shared" si="5"/>
        <v>12399.25</v>
      </c>
      <c r="J92" s="152">
        <f t="shared" si="5"/>
        <v>11429.25</v>
      </c>
      <c r="K92" s="152">
        <f t="shared" si="5"/>
        <v>11244.537670229902</v>
      </c>
      <c r="L92" s="152">
        <f t="shared" si="5"/>
        <v>10246.789173872443</v>
      </c>
      <c r="M92" s="149"/>
      <c r="N92" s="281"/>
    </row>
    <row r="93" spans="1:14">
      <c r="A93" s="149" t="s">
        <v>19</v>
      </c>
      <c r="B93" s="149"/>
      <c r="C93" s="458"/>
      <c r="D93" s="458"/>
      <c r="E93" s="458"/>
      <c r="F93" s="152"/>
      <c r="G93" s="152">
        <f t="shared" ref="G93:L94" si="6">G31</f>
        <v>23483</v>
      </c>
      <c r="H93" s="152">
        <f t="shared" si="6"/>
        <v>16012</v>
      </c>
      <c r="I93" s="152">
        <f t="shared" si="6"/>
        <v>15301</v>
      </c>
      <c r="J93" s="152">
        <f t="shared" si="6"/>
        <v>14825</v>
      </c>
      <c r="K93" s="152">
        <f t="shared" si="6"/>
        <v>14163</v>
      </c>
      <c r="L93" s="152">
        <f t="shared" si="6"/>
        <v>13778.965937612047</v>
      </c>
      <c r="M93" s="149"/>
      <c r="N93" s="281"/>
    </row>
    <row r="94" spans="1:14">
      <c r="A94" s="298" t="s">
        <v>51</v>
      </c>
      <c r="B94" s="149"/>
      <c r="C94" s="458"/>
      <c r="D94" s="458"/>
      <c r="E94" s="458"/>
      <c r="F94" s="152"/>
      <c r="G94" s="152">
        <f t="shared" si="6"/>
        <v>49792</v>
      </c>
      <c r="H94" s="152">
        <f t="shared" si="6"/>
        <v>51690</v>
      </c>
      <c r="I94" s="152">
        <f t="shared" si="6"/>
        <v>41092</v>
      </c>
      <c r="J94" s="152">
        <f t="shared" si="6"/>
        <v>34322</v>
      </c>
      <c r="K94" s="152">
        <f t="shared" si="6"/>
        <v>34986</v>
      </c>
      <c r="L94" s="152">
        <f t="shared" si="6"/>
        <v>35870.507292327209</v>
      </c>
      <c r="M94" s="149"/>
      <c r="N94" s="281"/>
    </row>
    <row r="95" spans="1:14">
      <c r="A95" s="291"/>
      <c r="B95" s="401"/>
      <c r="C95" s="448"/>
      <c r="D95" s="448"/>
      <c r="E95" s="448"/>
      <c r="F95" s="448"/>
      <c r="G95" s="448"/>
      <c r="H95" s="448"/>
      <c r="I95" s="448"/>
      <c r="J95" s="448"/>
      <c r="K95" s="448"/>
      <c r="L95" s="448"/>
      <c r="M95" s="281"/>
      <c r="N95" s="281"/>
    </row>
    <row r="96" spans="1:14">
      <c r="A96" s="160" t="s">
        <v>20</v>
      </c>
      <c r="B96" s="401"/>
      <c r="C96" s="448"/>
      <c r="D96" s="448"/>
      <c r="E96" s="448"/>
      <c r="F96" s="448"/>
      <c r="G96" s="448"/>
      <c r="H96" s="448"/>
      <c r="I96" s="448"/>
      <c r="J96" s="448"/>
      <c r="K96" s="448"/>
      <c r="L96" s="448"/>
      <c r="M96" s="281"/>
      <c r="N96" s="281"/>
    </row>
    <row r="97" spans="1:14">
      <c r="A97" s="149" t="s">
        <v>1</v>
      </c>
      <c r="B97" s="149"/>
      <c r="C97" s="458"/>
      <c r="D97" s="458"/>
      <c r="E97" s="458"/>
      <c r="F97" s="152"/>
      <c r="G97" s="152">
        <f t="shared" ref="G97:L97" si="7">(G35*$C$6)+(H35*$D$6)</f>
        <v>2085</v>
      </c>
      <c r="H97" s="152">
        <f t="shared" si="7"/>
        <v>2303.5</v>
      </c>
      <c r="I97" s="152">
        <f t="shared" si="7"/>
        <v>2313.5</v>
      </c>
      <c r="J97" s="152">
        <f t="shared" si="7"/>
        <v>2323.5</v>
      </c>
      <c r="K97" s="152">
        <f t="shared" si="7"/>
        <v>2333.5</v>
      </c>
      <c r="L97" s="152">
        <f t="shared" si="7"/>
        <v>2343.5</v>
      </c>
      <c r="M97" s="149"/>
      <c r="N97" s="281"/>
    </row>
    <row r="98" spans="1:14">
      <c r="A98" s="149" t="s">
        <v>7</v>
      </c>
      <c r="B98" s="149"/>
      <c r="C98" s="458"/>
      <c r="D98" s="458"/>
      <c r="E98" s="458"/>
      <c r="F98" s="152"/>
      <c r="G98" s="152">
        <f t="shared" ref="G98:L98" si="8">G36</f>
        <v>18467</v>
      </c>
      <c r="H98" s="152">
        <f t="shared" si="8"/>
        <v>18350</v>
      </c>
      <c r="I98" s="152">
        <f t="shared" si="8"/>
        <v>18261</v>
      </c>
      <c r="J98" s="152">
        <f t="shared" si="8"/>
        <v>18344</v>
      </c>
      <c r="K98" s="152">
        <f t="shared" si="8"/>
        <v>18450</v>
      </c>
      <c r="L98" s="152">
        <f t="shared" si="8"/>
        <v>18485</v>
      </c>
      <c r="M98" s="149"/>
      <c r="N98" s="281"/>
    </row>
    <row r="99" spans="1:14">
      <c r="A99" s="149" t="s">
        <v>8</v>
      </c>
      <c r="B99" s="149"/>
      <c r="C99" s="458"/>
      <c r="D99" s="458"/>
      <c r="E99" s="458"/>
      <c r="F99" s="152"/>
      <c r="G99" s="152">
        <f t="shared" ref="G99:L99" si="9">(G37*$C$6)+(H37*$D$6)</f>
        <v>14001.75</v>
      </c>
      <c r="H99" s="152">
        <f t="shared" si="9"/>
        <v>14227.75</v>
      </c>
      <c r="I99" s="152">
        <f t="shared" si="9"/>
        <v>14130.25</v>
      </c>
      <c r="J99" s="152">
        <f t="shared" si="9"/>
        <v>13948.5</v>
      </c>
      <c r="K99" s="152">
        <f t="shared" si="9"/>
        <v>14030.25</v>
      </c>
      <c r="L99" s="152">
        <f t="shared" si="9"/>
        <v>14057</v>
      </c>
      <c r="M99" s="149"/>
      <c r="N99" s="281"/>
    </row>
    <row r="100" spans="1:14">
      <c r="A100" s="149" t="s">
        <v>19</v>
      </c>
      <c r="B100" s="149"/>
      <c r="C100" s="458"/>
      <c r="D100" s="458"/>
      <c r="E100" s="458"/>
      <c r="F100" s="152"/>
      <c r="G100" s="152">
        <f t="shared" ref="G100:L101" si="10">G38</f>
        <v>9953</v>
      </c>
      <c r="H100" s="152">
        <f t="shared" si="10"/>
        <v>10493</v>
      </c>
      <c r="I100" s="152">
        <f t="shared" si="10"/>
        <v>10493</v>
      </c>
      <c r="J100" s="152">
        <f t="shared" si="10"/>
        <v>10493</v>
      </c>
      <c r="K100" s="152">
        <f t="shared" si="10"/>
        <v>10493</v>
      </c>
      <c r="L100" s="152">
        <f t="shared" si="10"/>
        <v>10493</v>
      </c>
      <c r="M100" s="149"/>
      <c r="N100" s="281"/>
    </row>
    <row r="101" spans="1:14">
      <c r="A101" s="298" t="s">
        <v>51</v>
      </c>
      <c r="B101" s="149"/>
      <c r="C101" s="458"/>
      <c r="D101" s="458"/>
      <c r="E101" s="458"/>
      <c r="F101" s="152"/>
      <c r="G101" s="152">
        <f t="shared" si="10"/>
        <v>48874</v>
      </c>
      <c r="H101" s="152">
        <f t="shared" si="10"/>
        <v>49274</v>
      </c>
      <c r="I101" s="152">
        <f t="shared" si="10"/>
        <v>49474</v>
      </c>
      <c r="J101" s="152">
        <f t="shared" si="10"/>
        <v>49474</v>
      </c>
      <c r="K101" s="152">
        <f t="shared" si="10"/>
        <v>49974</v>
      </c>
      <c r="L101" s="152">
        <f t="shared" si="10"/>
        <v>49974</v>
      </c>
      <c r="M101" s="149"/>
      <c r="N101" s="281"/>
    </row>
    <row r="102" spans="1:14">
      <c r="A102" s="291"/>
      <c r="B102" s="401"/>
      <c r="C102" s="448"/>
      <c r="D102" s="448"/>
      <c r="E102" s="448"/>
      <c r="F102" s="448"/>
      <c r="G102" s="448"/>
      <c r="H102" s="448"/>
      <c r="I102" s="448"/>
      <c r="J102" s="448"/>
      <c r="K102" s="448"/>
      <c r="L102" s="448"/>
      <c r="M102" s="281"/>
      <c r="N102" s="281"/>
    </row>
    <row r="103" spans="1:14" ht="18">
      <c r="A103" s="308" t="s">
        <v>375</v>
      </c>
      <c r="B103" s="401"/>
      <c r="C103" s="448"/>
      <c r="D103" s="448"/>
      <c r="E103" s="448"/>
      <c r="F103" s="448"/>
      <c r="G103" s="448"/>
      <c r="H103" s="448"/>
      <c r="I103" s="448"/>
      <c r="J103" s="448"/>
      <c r="K103" s="448"/>
      <c r="L103" s="448"/>
      <c r="M103" s="281"/>
      <c r="N103" s="281"/>
    </row>
    <row r="104" spans="1:14">
      <c r="A104" s="160" t="s">
        <v>70</v>
      </c>
      <c r="B104" s="401"/>
      <c r="C104" s="448"/>
      <c r="D104" s="448"/>
      <c r="E104" s="448"/>
      <c r="F104" s="448"/>
      <c r="G104" s="448"/>
      <c r="H104" s="448"/>
      <c r="I104" s="448"/>
      <c r="J104" s="448"/>
      <c r="K104" s="448"/>
      <c r="L104" s="448"/>
      <c r="M104" s="281"/>
      <c r="N104" s="281"/>
    </row>
    <row r="105" spans="1:14">
      <c r="A105" s="149" t="s">
        <v>1</v>
      </c>
      <c r="B105" s="149"/>
      <c r="C105" s="458"/>
      <c r="D105" s="458"/>
      <c r="E105" s="458"/>
      <c r="F105" s="458"/>
      <c r="G105" s="501"/>
      <c r="H105" s="152">
        <f>(H43*$C$6)+(I43*$D$6)</f>
        <v>825.13861355315112</v>
      </c>
      <c r="I105" s="152">
        <f>(I43*$C$6)+(J43*$D$6)</f>
        <v>842.38861355315112</v>
      </c>
      <c r="J105" s="152">
        <f>(J43*$C$6)+(K43*$D$6)</f>
        <v>833.63861355315112</v>
      </c>
      <c r="K105" s="152">
        <f>(K43*$C$6)+(L43*$D$6)</f>
        <v>807.38861355315112</v>
      </c>
      <c r="L105" s="152">
        <f>(L43*$C$6)+(M43*$D$6)</f>
        <v>807.38861355315112</v>
      </c>
      <c r="M105" s="149"/>
      <c r="N105" s="281"/>
    </row>
    <row r="106" spans="1:14">
      <c r="A106" s="149" t="s">
        <v>7</v>
      </c>
      <c r="B106" s="149"/>
      <c r="C106" s="458"/>
      <c r="D106" s="458"/>
      <c r="E106" s="458"/>
      <c r="F106" s="458"/>
      <c r="G106" s="501"/>
      <c r="H106" s="152">
        <f>H44</f>
        <v>16790.803191358311</v>
      </c>
      <c r="I106" s="152">
        <f>I44</f>
        <v>16279.280666169474</v>
      </c>
      <c r="J106" s="152">
        <f>J44</f>
        <v>16584.188210595759</v>
      </c>
      <c r="K106" s="152">
        <f>K44</f>
        <v>17616.260129065002</v>
      </c>
      <c r="L106" s="152">
        <f>L44</f>
        <v>17283.430591401826</v>
      </c>
      <c r="M106" s="149"/>
      <c r="N106" s="281"/>
    </row>
    <row r="107" spans="1:14">
      <c r="A107" s="149" t="s">
        <v>8</v>
      </c>
      <c r="B107" s="149"/>
      <c r="C107" s="458"/>
      <c r="D107" s="458"/>
      <c r="E107" s="458"/>
      <c r="F107" s="458"/>
      <c r="G107" s="501"/>
      <c r="H107" s="152">
        <f>(H45*$C$6)+(I45*$D$6)</f>
        <v>5771.4673469812969</v>
      </c>
      <c r="I107" s="152">
        <f>(I45*$C$6)+(J45*$D$6)</f>
        <v>5285.0195027760201</v>
      </c>
      <c r="J107" s="152">
        <f>(J45*$C$6)+(K45*$D$6)</f>
        <v>5744.0691155860995</v>
      </c>
      <c r="K107" s="152">
        <f>(K45*$C$6)+(L45*$D$6)</f>
        <v>6263.8766149870362</v>
      </c>
      <c r="L107" s="152">
        <f>(L45*$C$6)+(M45*$D$6)</f>
        <v>6022.6547709025017</v>
      </c>
      <c r="M107" s="149"/>
      <c r="N107" s="281"/>
    </row>
    <row r="108" spans="1:14">
      <c r="A108" s="149" t="s">
        <v>19</v>
      </c>
      <c r="B108" s="149"/>
      <c r="C108" s="458"/>
      <c r="D108" s="458"/>
      <c r="E108" s="458"/>
      <c r="F108" s="458"/>
      <c r="G108" s="501"/>
      <c r="H108" s="152">
        <f>H46</f>
        <v>12271.727419418705</v>
      </c>
      <c r="I108" s="152">
        <f t="shared" ref="I108:L108" si="11">I46</f>
        <v>11955.397221232612</v>
      </c>
      <c r="J108" s="152">
        <f t="shared" si="11"/>
        <v>11641.075468749286</v>
      </c>
      <c r="K108" s="152">
        <f t="shared" si="11"/>
        <v>11301.648144981351</v>
      </c>
      <c r="L108" s="152">
        <f t="shared" si="11"/>
        <v>11332.753573705282</v>
      </c>
      <c r="M108" s="149"/>
      <c r="N108" s="281"/>
    </row>
    <row r="109" spans="1:14">
      <c r="A109" s="298" t="s">
        <v>51</v>
      </c>
      <c r="B109" s="149"/>
      <c r="C109" s="458"/>
      <c r="D109" s="458"/>
      <c r="E109" s="458"/>
      <c r="F109" s="458"/>
      <c r="G109" s="501"/>
      <c r="H109" s="152">
        <f>H47</f>
        <v>35596.310112410836</v>
      </c>
      <c r="I109" s="152">
        <f t="shared" ref="I109:L109" si="12">I47</f>
        <v>40181.631262162438</v>
      </c>
      <c r="J109" s="152">
        <f t="shared" si="12"/>
        <v>33063.74698367637</v>
      </c>
      <c r="K109" s="152">
        <f t="shared" si="12"/>
        <v>34056.476579134142</v>
      </c>
      <c r="L109" s="152">
        <f t="shared" si="12"/>
        <v>34948.83081337341</v>
      </c>
      <c r="M109" s="149"/>
      <c r="N109" s="281"/>
    </row>
    <row r="110" spans="1:14">
      <c r="A110" s="291"/>
      <c r="B110" s="401"/>
      <c r="C110" s="448"/>
      <c r="D110" s="448"/>
      <c r="E110" s="448"/>
      <c r="F110" s="448"/>
      <c r="G110" s="448"/>
      <c r="H110" s="448"/>
      <c r="I110" s="448"/>
      <c r="J110" s="448"/>
      <c r="K110" s="448"/>
      <c r="L110" s="448"/>
      <c r="M110" s="281"/>
      <c r="N110" s="281"/>
    </row>
    <row r="111" spans="1:14">
      <c r="A111" s="160" t="s">
        <v>20</v>
      </c>
      <c r="B111" s="401"/>
      <c r="C111" s="448"/>
      <c r="D111" s="448"/>
      <c r="E111" s="448"/>
      <c r="F111" s="448"/>
      <c r="G111" s="448"/>
      <c r="H111" s="448"/>
      <c r="I111" s="448"/>
      <c r="J111" s="448"/>
      <c r="K111" s="448"/>
      <c r="L111" s="448"/>
      <c r="M111" s="281"/>
      <c r="N111" s="281"/>
    </row>
    <row r="112" spans="1:14">
      <c r="A112" s="149" t="s">
        <v>1</v>
      </c>
      <c r="B112" s="149"/>
      <c r="C112" s="458"/>
      <c r="D112" s="458"/>
      <c r="E112" s="458"/>
      <c r="F112" s="458"/>
      <c r="G112" s="501"/>
      <c r="H112" s="152">
        <f>(H50*$C$6)+(I50*$D$6)</f>
        <v>2348.5</v>
      </c>
      <c r="I112" s="152">
        <f>(I50*$C$6)+(J50*$D$6)</f>
        <v>2358.5</v>
      </c>
      <c r="J112" s="152">
        <f>(J50*$C$6)+(K50*$D$6)</f>
        <v>2368.5</v>
      </c>
      <c r="K112" s="152">
        <f>(K50*$C$6)+(L50*$D$6)</f>
        <v>2378.5</v>
      </c>
      <c r="L112" s="152">
        <f>(L50*$C$6)+(M50*$D$6)</f>
        <v>2388.5</v>
      </c>
      <c r="M112" s="149"/>
      <c r="N112" s="281"/>
    </row>
    <row r="113" spans="1:14">
      <c r="A113" s="149" t="s">
        <v>7</v>
      </c>
      <c r="B113" s="149"/>
      <c r="C113" s="458"/>
      <c r="D113" s="458"/>
      <c r="E113" s="458"/>
      <c r="F113" s="458"/>
      <c r="G113" s="501"/>
      <c r="H113" s="152">
        <f>H51</f>
        <v>18395</v>
      </c>
      <c r="I113" s="152">
        <f>I51</f>
        <v>18306</v>
      </c>
      <c r="J113" s="152">
        <f>J51</f>
        <v>18389</v>
      </c>
      <c r="K113" s="152">
        <f>K51</f>
        <v>18495</v>
      </c>
      <c r="L113" s="152">
        <f>L51</f>
        <v>18530</v>
      </c>
      <c r="M113" s="149"/>
      <c r="N113" s="281"/>
    </row>
    <row r="114" spans="1:14">
      <c r="A114" s="149" t="s">
        <v>8</v>
      </c>
      <c r="B114" s="149"/>
      <c r="C114" s="458"/>
      <c r="D114" s="458"/>
      <c r="E114" s="458"/>
      <c r="F114" s="458"/>
      <c r="G114" s="501"/>
      <c r="H114" s="152">
        <f>(H52*$C$6)+(I52*$D$6)</f>
        <v>14162.407955439663</v>
      </c>
      <c r="I114" s="152">
        <f>(I52*$C$6)+(J52*$D$6)</f>
        <v>14130.25</v>
      </c>
      <c r="J114" s="152">
        <f>(J52*$C$6)+(K52*$D$6)</f>
        <v>13948.5</v>
      </c>
      <c r="K114" s="152">
        <f>(K52*$C$6)+(L52*$D$6)</f>
        <v>14030.25</v>
      </c>
      <c r="L114" s="152">
        <f>(L52*$C$6)+(M52*$D$6)</f>
        <v>14057</v>
      </c>
      <c r="M114" s="149"/>
      <c r="N114" s="281"/>
    </row>
    <row r="115" spans="1:14">
      <c r="A115" s="149" t="s">
        <v>19</v>
      </c>
      <c r="B115" s="149"/>
      <c r="C115" s="458"/>
      <c r="D115" s="458"/>
      <c r="E115" s="458"/>
      <c r="F115" s="458"/>
      <c r="G115" s="501"/>
      <c r="H115" s="152">
        <f>H53</f>
        <v>9725.6025186039642</v>
      </c>
      <c r="I115" s="152">
        <f>(I53*$C$6)+(J53*$D$6)</f>
        <v>9956.4560025850242</v>
      </c>
      <c r="J115" s="152">
        <f>(J53*$C$6)+(K53*$D$6)</f>
        <v>10126.136025270738</v>
      </c>
      <c r="K115" s="152">
        <f>(K53*$C$6)+(L53*$D$6)</f>
        <v>10283.158194156733</v>
      </c>
      <c r="L115" s="152">
        <f>(L53*$C$6)+(M53*$D$6)</f>
        <v>10420.702560562084</v>
      </c>
      <c r="M115" s="149"/>
      <c r="N115" s="281"/>
    </row>
    <row r="116" spans="1:14">
      <c r="A116" s="298" t="s">
        <v>51</v>
      </c>
      <c r="B116" s="149"/>
      <c r="C116" s="458"/>
      <c r="D116" s="458"/>
      <c r="E116" s="458"/>
      <c r="F116" s="458"/>
      <c r="G116" s="501"/>
      <c r="H116" s="152">
        <f>H54</f>
        <v>49274</v>
      </c>
      <c r="I116" s="152">
        <f>I54</f>
        <v>49474</v>
      </c>
      <c r="J116" s="152">
        <f t="shared" ref="J116:L116" si="13">J54</f>
        <v>49474</v>
      </c>
      <c r="K116" s="152">
        <f t="shared" si="13"/>
        <v>49974</v>
      </c>
      <c r="L116" s="152">
        <f t="shared" si="13"/>
        <v>49974</v>
      </c>
      <c r="M116" s="149"/>
      <c r="N116" s="281"/>
    </row>
    <row r="117" spans="1:14">
      <c r="A117" s="291"/>
      <c r="B117" s="401"/>
      <c r="C117" s="448"/>
      <c r="D117" s="448"/>
      <c r="E117" s="448"/>
      <c r="F117" s="448"/>
      <c r="G117" s="448"/>
      <c r="H117" s="448"/>
      <c r="I117" s="448"/>
      <c r="J117" s="448"/>
      <c r="K117" s="448"/>
      <c r="L117" s="448"/>
      <c r="M117" s="281"/>
      <c r="N117" s="281"/>
    </row>
    <row r="118" spans="1:14" ht="18">
      <c r="A118" s="308" t="s">
        <v>376</v>
      </c>
      <c r="B118" s="401"/>
      <c r="C118" s="448"/>
      <c r="D118" s="448"/>
      <c r="E118" s="448"/>
      <c r="F118" s="448"/>
      <c r="G118" s="448"/>
      <c r="H118" s="448"/>
      <c r="I118" s="448"/>
      <c r="J118" s="448"/>
      <c r="K118" s="448"/>
      <c r="L118" s="448"/>
      <c r="M118" s="281"/>
      <c r="N118" s="281"/>
    </row>
    <row r="119" spans="1:14">
      <c r="A119" s="160" t="s">
        <v>70</v>
      </c>
      <c r="B119" s="401"/>
      <c r="C119" s="448"/>
      <c r="D119" s="448"/>
      <c r="E119" s="448"/>
      <c r="F119" s="448"/>
      <c r="G119" s="448"/>
      <c r="H119" s="448"/>
      <c r="I119" s="448"/>
      <c r="J119" s="448"/>
      <c r="K119" s="448"/>
      <c r="L119" s="448"/>
      <c r="M119" s="281"/>
      <c r="N119" s="281"/>
    </row>
    <row r="120" spans="1:14">
      <c r="A120" s="149" t="s">
        <v>1</v>
      </c>
      <c r="B120" s="152">
        <f>(B58*$C$6)+(C58*$D$6)</f>
        <v>877.05561653413565</v>
      </c>
      <c r="C120" s="152">
        <f>(C58*$C$6)+(D58*$D$6)</f>
        <v>1045.066583076456</v>
      </c>
      <c r="D120" s="152">
        <f t="shared" ref="D120:G120" si="14">(D58*$C$6)+(E58*$D$6)</f>
        <v>1090.7798743485594</v>
      </c>
      <c r="E120" s="152">
        <f t="shared" si="14"/>
        <v>831.60024144350677</v>
      </c>
      <c r="F120" s="152">
        <f t="shared" si="14"/>
        <v>872.71222346854415</v>
      </c>
      <c r="G120" s="152">
        <f t="shared" si="14"/>
        <v>831.60024144350677</v>
      </c>
      <c r="H120" s="458"/>
      <c r="I120" s="458"/>
      <c r="J120" s="458"/>
      <c r="K120" s="458"/>
      <c r="L120" s="458"/>
      <c r="M120" s="149"/>
      <c r="N120" s="281"/>
    </row>
    <row r="121" spans="1:14">
      <c r="A121" s="149" t="s">
        <v>7</v>
      </c>
      <c r="B121" s="152">
        <f>B59</f>
        <v>13774.062867035802</v>
      </c>
      <c r="C121" s="152">
        <f>C59</f>
        <v>16707.827958022481</v>
      </c>
      <c r="D121" s="152">
        <f t="shared" ref="D121:G121" si="15">D59</f>
        <v>15418.107568347361</v>
      </c>
      <c r="E121" s="152">
        <f t="shared" si="15"/>
        <v>15107.129979994183</v>
      </c>
      <c r="F121" s="152">
        <f t="shared" si="15"/>
        <v>13681.917156879024</v>
      </c>
      <c r="G121" s="152">
        <f t="shared" si="15"/>
        <v>15025.268674294839</v>
      </c>
      <c r="H121" s="458"/>
      <c r="I121" s="458"/>
      <c r="J121" s="458"/>
      <c r="K121" s="458"/>
      <c r="L121" s="458"/>
      <c r="M121" s="149"/>
      <c r="N121" s="281"/>
    </row>
    <row r="122" spans="1:14">
      <c r="A122" s="149" t="s">
        <v>8</v>
      </c>
      <c r="B122" s="152">
        <f>(B60*$C$6)+(C60*$D$6)</f>
        <v>19749.648005067735</v>
      </c>
      <c r="C122" s="152">
        <f>(C60*$C$6)+(D60*$D$6)</f>
        <v>20744.562665862588</v>
      </c>
      <c r="D122" s="152">
        <f t="shared" ref="D122:F122" si="16">(D60*$C$6)+(E60*$D$6)</f>
        <v>18665.406782283193</v>
      </c>
      <c r="E122" s="152">
        <f t="shared" si="16"/>
        <v>18920.301070838424</v>
      </c>
      <c r="F122" s="152">
        <f t="shared" si="16"/>
        <v>18929.619786764102</v>
      </c>
      <c r="G122" s="152">
        <f>(G60*$C$6)+(H60*$D$6)</f>
        <v>19085.570477267815</v>
      </c>
      <c r="H122" s="458"/>
      <c r="I122" s="458"/>
      <c r="J122" s="458"/>
      <c r="K122" s="458"/>
      <c r="L122" s="458"/>
      <c r="M122" s="149"/>
      <c r="N122" s="281"/>
    </row>
    <row r="123" spans="1:14">
      <c r="A123" s="149" t="s">
        <v>19</v>
      </c>
      <c r="B123" s="152">
        <f>B61</f>
        <v>6584.1537641214318</v>
      </c>
      <c r="C123" s="152">
        <f>C61</f>
        <v>16272.90302551296</v>
      </c>
      <c r="D123" s="152">
        <f t="shared" ref="D123:G123" si="17">D61</f>
        <v>12342.999898869024</v>
      </c>
      <c r="E123" s="152">
        <f t="shared" si="17"/>
        <v>9513.8939182188078</v>
      </c>
      <c r="F123" s="152">
        <f t="shared" si="17"/>
        <v>10924.837351123906</v>
      </c>
      <c r="G123" s="152">
        <f t="shared" si="17"/>
        <v>10847.872385509752</v>
      </c>
      <c r="H123" s="458"/>
      <c r="I123" s="458"/>
      <c r="J123" s="458"/>
      <c r="K123" s="458"/>
      <c r="L123" s="458"/>
      <c r="M123" s="149"/>
      <c r="N123" s="281"/>
    </row>
    <row r="124" spans="1:14">
      <c r="A124" s="298" t="s">
        <v>51</v>
      </c>
      <c r="B124" s="152">
        <f>B62</f>
        <v>25738.961103740348</v>
      </c>
      <c r="C124" s="152">
        <f>C62</f>
        <v>40899.194370060497</v>
      </c>
      <c r="D124" s="152">
        <f t="shared" ref="D124:G124" si="18">D62</f>
        <v>44778.153829613737</v>
      </c>
      <c r="E124" s="152">
        <f t="shared" si="18"/>
        <v>32424.345606530958</v>
      </c>
      <c r="F124" s="152">
        <f t="shared" si="18"/>
        <v>26605.026243800989</v>
      </c>
      <c r="G124" s="152">
        <f t="shared" si="18"/>
        <v>26430.687894839339</v>
      </c>
      <c r="H124" s="458"/>
      <c r="I124" s="458"/>
      <c r="J124" s="458"/>
      <c r="K124" s="458"/>
      <c r="L124" s="458"/>
      <c r="M124" s="149"/>
      <c r="N124" s="281"/>
    </row>
    <row r="125" spans="1:14">
      <c r="A125" s="291"/>
      <c r="B125" s="401"/>
      <c r="C125" s="448"/>
      <c r="D125" s="448"/>
      <c r="E125" s="448"/>
      <c r="F125" s="448"/>
      <c r="G125" s="448"/>
      <c r="H125" s="448"/>
      <c r="I125" s="448"/>
      <c r="J125" s="448"/>
      <c r="K125" s="448"/>
      <c r="L125" s="448"/>
      <c r="M125" s="281"/>
      <c r="N125" s="281"/>
    </row>
    <row r="126" spans="1:14">
      <c r="A126" s="160" t="s">
        <v>20</v>
      </c>
      <c r="B126" s="401"/>
      <c r="C126" s="448"/>
      <c r="D126" s="448"/>
      <c r="E126" s="448"/>
      <c r="F126" s="448"/>
      <c r="G126" s="448"/>
      <c r="H126" s="448"/>
      <c r="I126" s="448"/>
      <c r="J126" s="448"/>
      <c r="K126" s="448"/>
      <c r="L126" s="448"/>
      <c r="M126" s="281"/>
      <c r="N126" s="281"/>
    </row>
    <row r="127" spans="1:14">
      <c r="A127" s="149" t="s">
        <v>1</v>
      </c>
      <c r="B127" s="149"/>
      <c r="C127" s="152">
        <f>(C65*$C$6)+(D65*$D$6)</f>
        <v>1743.1480378615947</v>
      </c>
      <c r="D127" s="152">
        <f t="shared" ref="D127:G127" si="19">(D65*$C$6)+(E65*$D$6)</f>
        <v>1743.1480378615947</v>
      </c>
      <c r="E127" s="152">
        <f t="shared" si="19"/>
        <v>1743.1480378615947</v>
      </c>
      <c r="F127" s="152">
        <f t="shared" si="19"/>
        <v>1743.1480378615947</v>
      </c>
      <c r="G127" s="152">
        <f t="shared" si="19"/>
        <v>1743.1480378615947</v>
      </c>
      <c r="H127" s="458"/>
      <c r="I127" s="458"/>
      <c r="J127" s="458"/>
      <c r="K127" s="458"/>
      <c r="L127" s="458"/>
      <c r="M127" s="149"/>
      <c r="N127" s="281"/>
    </row>
    <row r="128" spans="1:14">
      <c r="A128" s="149" t="s">
        <v>7</v>
      </c>
      <c r="B128" s="149"/>
      <c r="C128" s="152">
        <f>C66</f>
        <v>17996.620462531457</v>
      </c>
      <c r="D128" s="152">
        <f t="shared" ref="D128:G128" si="20">D66</f>
        <v>17858.414696653741</v>
      </c>
      <c r="E128" s="152">
        <f t="shared" si="20"/>
        <v>17890.658796084059</v>
      </c>
      <c r="F128" s="152">
        <f t="shared" si="20"/>
        <v>17920.78166641618</v>
      </c>
      <c r="G128" s="152">
        <f t="shared" si="20"/>
        <v>17950.976400549407</v>
      </c>
      <c r="H128" s="458"/>
      <c r="I128" s="458"/>
      <c r="J128" s="458"/>
      <c r="K128" s="458"/>
      <c r="L128" s="458"/>
      <c r="M128" s="149"/>
      <c r="N128" s="281"/>
    </row>
    <row r="129" spans="1:14">
      <c r="A129" s="149" t="s">
        <v>8</v>
      </c>
      <c r="B129" s="149"/>
      <c r="C129" s="152">
        <f>(C67*$C$6)+(D67*$D$6)</f>
        <v>12629.052718331219</v>
      </c>
      <c r="D129" s="152">
        <f t="shared" ref="D129:G129" si="21">(D67*$C$6)+(E67*$D$6)</f>
        <v>11865.192092306021</v>
      </c>
      <c r="E129" s="152">
        <f t="shared" si="21"/>
        <v>12067.463043869206</v>
      </c>
      <c r="F129" s="152">
        <f t="shared" si="21"/>
        <v>12305.090299973923</v>
      </c>
      <c r="G129" s="152">
        <f t="shared" si="21"/>
        <v>12642.482632459396</v>
      </c>
      <c r="H129" s="458"/>
      <c r="I129" s="458"/>
      <c r="J129" s="458"/>
      <c r="K129" s="458"/>
      <c r="L129" s="458"/>
      <c r="M129" s="149"/>
      <c r="N129" s="281"/>
    </row>
    <row r="130" spans="1:14">
      <c r="A130" s="149" t="s">
        <v>19</v>
      </c>
      <c r="B130" s="149"/>
      <c r="C130" s="152">
        <f>C68</f>
        <v>8015.3819744571247</v>
      </c>
      <c r="D130" s="152">
        <f t="shared" ref="D130:G130" si="22">D68</f>
        <v>7851.2587001956235</v>
      </c>
      <c r="E130" s="152">
        <f t="shared" si="22"/>
        <v>7797.7089223186777</v>
      </c>
      <c r="F130" s="152">
        <f t="shared" si="22"/>
        <v>7799.2644764682409</v>
      </c>
      <c r="G130" s="152">
        <f t="shared" si="22"/>
        <v>7715.9089073183004</v>
      </c>
      <c r="H130" s="458"/>
      <c r="I130" s="458"/>
      <c r="J130" s="458"/>
      <c r="K130" s="458"/>
      <c r="L130" s="458"/>
      <c r="M130" s="149"/>
      <c r="N130" s="281"/>
    </row>
    <row r="131" spans="1:14">
      <c r="A131" s="298" t="s">
        <v>51</v>
      </c>
      <c r="B131" s="149"/>
      <c r="C131" s="152">
        <f>C69</f>
        <v>50007.827597977957</v>
      </c>
      <c r="D131" s="152">
        <f t="shared" ref="D131:G131" si="23">D69</f>
        <v>47921.603087302487</v>
      </c>
      <c r="E131" s="152">
        <f t="shared" si="23"/>
        <v>47070.323383386414</v>
      </c>
      <c r="F131" s="152">
        <f t="shared" si="23"/>
        <v>46693.985052209544</v>
      </c>
      <c r="G131" s="152">
        <f t="shared" si="23"/>
        <v>45982.15479391766</v>
      </c>
      <c r="H131" s="458"/>
      <c r="I131" s="458"/>
      <c r="J131" s="458"/>
      <c r="K131" s="458"/>
      <c r="L131" s="458"/>
      <c r="M131" s="149"/>
      <c r="N131" s="281"/>
    </row>
    <row r="132" spans="1:14">
      <c r="A132" s="291"/>
      <c r="B132" s="401"/>
      <c r="C132" s="448"/>
      <c r="D132" s="448"/>
      <c r="E132" s="448"/>
      <c r="F132" s="448"/>
      <c r="G132" s="448"/>
      <c r="H132" s="448"/>
      <c r="I132" s="448"/>
      <c r="J132" s="448"/>
      <c r="K132" s="448"/>
      <c r="L132" s="448"/>
      <c r="M132" s="281"/>
      <c r="N132" s="281"/>
    </row>
    <row r="133" spans="1:14" ht="21">
      <c r="A133" s="311" t="s">
        <v>182</v>
      </c>
      <c r="B133" s="160">
        <v>2017</v>
      </c>
      <c r="C133" s="160">
        <v>2018</v>
      </c>
      <c r="D133" s="160">
        <v>2019</v>
      </c>
      <c r="E133" s="160">
        <v>2020</v>
      </c>
      <c r="F133" s="160">
        <v>2021</v>
      </c>
      <c r="G133" s="160">
        <v>2022</v>
      </c>
      <c r="H133" s="160">
        <v>2023</v>
      </c>
      <c r="I133" s="160">
        <v>2024</v>
      </c>
      <c r="J133" s="160">
        <v>2025</v>
      </c>
      <c r="K133" s="160">
        <v>2026</v>
      </c>
      <c r="L133" s="160">
        <v>2027</v>
      </c>
      <c r="M133" s="160"/>
      <c r="N133" s="281"/>
    </row>
    <row r="134" spans="1:14">
      <c r="A134" s="149" t="s">
        <v>79</v>
      </c>
      <c r="B134" s="152"/>
      <c r="C134" s="152">
        <f>SUM(C20:C24)</f>
        <v>83373.089769137514</v>
      </c>
      <c r="D134" s="152">
        <f t="shared" ref="D134:E134" si="24">SUM(D20:D24)</f>
        <v>82855.589527647055</v>
      </c>
      <c r="E134" s="152">
        <f t="shared" si="24"/>
        <v>90513.111520780483</v>
      </c>
      <c r="F134" s="152">
        <f>SUM(F20:F24)</f>
        <v>105505</v>
      </c>
      <c r="G134" s="152"/>
      <c r="H134" s="152"/>
      <c r="I134" s="152"/>
      <c r="J134" s="152"/>
      <c r="K134" s="152"/>
      <c r="L134" s="152"/>
      <c r="M134" s="216"/>
      <c r="N134" s="281"/>
    </row>
    <row r="135" spans="1:14">
      <c r="A135" s="149" t="s">
        <v>181</v>
      </c>
      <c r="B135" s="152"/>
      <c r="C135" s="152"/>
      <c r="D135" s="152"/>
      <c r="E135" s="152"/>
      <c r="F135" s="152"/>
      <c r="G135" s="152">
        <f t="shared" ref="G135:L135" si="25">SUM(G97:G101)</f>
        <v>93380.75</v>
      </c>
      <c r="H135" s="152">
        <f t="shared" si="25"/>
        <v>94648.25</v>
      </c>
      <c r="I135" s="152">
        <f t="shared" si="25"/>
        <v>94671.75</v>
      </c>
      <c r="J135" s="152">
        <f t="shared" si="25"/>
        <v>94583</v>
      </c>
      <c r="K135" s="152">
        <f t="shared" si="25"/>
        <v>95280.75</v>
      </c>
      <c r="L135" s="152">
        <f t="shared" si="25"/>
        <v>95352.5</v>
      </c>
      <c r="M135" s="216"/>
      <c r="N135" s="281"/>
    </row>
    <row r="136" spans="1:14">
      <c r="A136" s="298" t="s">
        <v>377</v>
      </c>
      <c r="B136" s="152"/>
      <c r="C136" s="152">
        <f>SUM(C127:C131)</f>
        <v>90392.030791159355</v>
      </c>
      <c r="D136" s="152">
        <f>SUM(D127:D131)</f>
        <v>87239.616614319471</v>
      </c>
      <c r="E136" s="152">
        <f>SUM(E127:E131)</f>
        <v>86569.302183519962</v>
      </c>
      <c r="F136" s="152">
        <f>SUM(F127:F131)</f>
        <v>86462.269532929495</v>
      </c>
      <c r="G136" s="152">
        <f>SUM(G127:G131)</f>
        <v>86034.670772106358</v>
      </c>
      <c r="H136" s="152"/>
      <c r="I136" s="152"/>
      <c r="J136" s="152"/>
      <c r="K136" s="152"/>
      <c r="L136" s="152"/>
      <c r="M136" s="216"/>
      <c r="N136" s="281"/>
    </row>
    <row r="137" spans="1:14">
      <c r="A137" s="298" t="s">
        <v>378</v>
      </c>
      <c r="B137" s="152"/>
      <c r="C137" s="152"/>
      <c r="D137" s="152"/>
      <c r="E137" s="152"/>
      <c r="F137" s="152"/>
      <c r="G137" s="152"/>
      <c r="H137" s="152">
        <f>SUM(H112:H116)</f>
        <v>93905.510474043622</v>
      </c>
      <c r="I137" s="152">
        <f>SUM(I112:I116)</f>
        <v>94225.206002585022</v>
      </c>
      <c r="J137" s="152">
        <f>SUM(J112:J116)</f>
        <v>94306.136025270738</v>
      </c>
      <c r="K137" s="152">
        <f>SUM(K112:K116)</f>
        <v>95160.908194156742</v>
      </c>
      <c r="L137" s="152">
        <f>SUM(L112:L116)</f>
        <v>95370.202560562087</v>
      </c>
      <c r="M137" s="216"/>
      <c r="N137" s="281"/>
    </row>
    <row r="138" spans="1:14">
      <c r="A138" s="291"/>
      <c r="B138" s="448"/>
      <c r="C138" s="448"/>
      <c r="D138" s="448"/>
      <c r="E138" s="448"/>
      <c r="F138" s="448"/>
      <c r="G138" s="448"/>
      <c r="H138" s="448"/>
      <c r="I138" s="448"/>
      <c r="J138" s="448"/>
      <c r="K138" s="448"/>
      <c r="L138" s="448"/>
      <c r="M138" s="216"/>
      <c r="N138" s="281"/>
    </row>
    <row r="139" spans="1:14" ht="21">
      <c r="A139" s="311" t="s">
        <v>180</v>
      </c>
      <c r="B139" s="448"/>
      <c r="C139" s="448"/>
      <c r="D139" s="448"/>
      <c r="E139" s="448"/>
      <c r="F139" s="448"/>
      <c r="G139" s="448"/>
      <c r="H139" s="448"/>
      <c r="I139" s="448"/>
      <c r="J139" s="448"/>
      <c r="K139" s="448"/>
      <c r="L139" s="448"/>
      <c r="M139" s="216"/>
      <c r="N139" s="281"/>
    </row>
    <row r="140" spans="1:14">
      <c r="A140" s="149" t="s">
        <v>79</v>
      </c>
      <c r="B140" s="152"/>
      <c r="C140" s="152">
        <f>SUM(C75:C79)</f>
        <v>84085.631374590914</v>
      </c>
      <c r="D140" s="152">
        <f>SUM(D75:D79)</f>
        <v>109063.2701796911</v>
      </c>
      <c r="E140" s="152">
        <f>SUM(E75:E79)</f>
        <v>94707.7290558026</v>
      </c>
      <c r="F140" s="152">
        <f>SUM(F75:F79)</f>
        <v>65840</v>
      </c>
      <c r="G140" s="152"/>
      <c r="H140" s="152"/>
      <c r="I140" s="152"/>
      <c r="J140" s="152"/>
      <c r="K140" s="152"/>
      <c r="L140" s="152"/>
      <c r="M140" s="216"/>
      <c r="N140" s="281"/>
    </row>
    <row r="141" spans="1:14">
      <c r="A141" s="149" t="s">
        <v>181</v>
      </c>
      <c r="B141" s="152"/>
      <c r="C141" s="152"/>
      <c r="D141" s="152"/>
      <c r="E141" s="152"/>
      <c r="F141" s="152"/>
      <c r="G141" s="152">
        <f>SUM(G90:G94)</f>
        <v>109935.5</v>
      </c>
      <c r="H141" s="152">
        <f t="shared" ref="H141:L141" si="26">SUM(H90:H94)</f>
        <v>102596.75</v>
      </c>
      <c r="I141" s="152">
        <f t="shared" si="26"/>
        <v>89328.25</v>
      </c>
      <c r="J141" s="152">
        <f t="shared" si="26"/>
        <v>81604.25</v>
      </c>
      <c r="K141" s="152">
        <f t="shared" si="26"/>
        <v>83195.537670229911</v>
      </c>
      <c r="L141" s="152">
        <f t="shared" si="26"/>
        <v>82814.826549740668</v>
      </c>
      <c r="M141" s="216"/>
      <c r="N141" s="281"/>
    </row>
    <row r="142" spans="1:14">
      <c r="A142" s="298" t="s">
        <v>377</v>
      </c>
      <c r="B142" s="152"/>
      <c r="C142" s="152">
        <f>SUM(C120:C124)</f>
        <v>95669.554602534976</v>
      </c>
      <c r="D142" s="152">
        <f>SUM(D120:D124)</f>
        <v>92295.447953461873</v>
      </c>
      <c r="E142" s="152">
        <f>SUM(E120:E124)</f>
        <v>76797.270817025885</v>
      </c>
      <c r="F142" s="152">
        <f>SUM(F120:F124)</f>
        <v>71014.112762036559</v>
      </c>
      <c r="G142" s="152">
        <f>SUM(G120:G124)</f>
        <v>72220.999673355254</v>
      </c>
      <c r="H142" s="152"/>
      <c r="I142" s="152"/>
      <c r="J142" s="152"/>
      <c r="K142" s="152"/>
      <c r="L142" s="152"/>
      <c r="M142" s="216"/>
      <c r="N142" s="281"/>
    </row>
    <row r="143" spans="1:14">
      <c r="A143" s="298" t="s">
        <v>378</v>
      </c>
      <c r="B143" s="149"/>
      <c r="C143" s="152"/>
      <c r="D143" s="152"/>
      <c r="E143" s="152"/>
      <c r="F143" s="152"/>
      <c r="G143" s="152"/>
      <c r="H143" s="152">
        <f>SUM(H105:H109)</f>
        <v>71255.446683722301</v>
      </c>
      <c r="I143" s="152">
        <f>SUM(I105:I109)</f>
        <v>74543.717265893691</v>
      </c>
      <c r="J143" s="152">
        <f>SUM(J105:J109)</f>
        <v>67866.718392160663</v>
      </c>
      <c r="K143" s="152">
        <f>SUM(K105:K109)</f>
        <v>70045.650081720669</v>
      </c>
      <c r="L143" s="152">
        <f>SUM(L105:L109)</f>
        <v>70395.058362936164</v>
      </c>
      <c r="M143" s="216"/>
      <c r="N143" s="281"/>
    </row>
    <row r="144" spans="1:14" s="560" customFormat="1">
      <c r="A144" s="262"/>
      <c r="B144" s="265"/>
      <c r="C144" s="221"/>
      <c r="D144" s="221"/>
      <c r="E144" s="221"/>
      <c r="F144" s="221"/>
      <c r="G144" s="221"/>
      <c r="H144" s="221"/>
      <c r="I144" s="221"/>
      <c r="J144" s="221"/>
      <c r="K144" s="221"/>
      <c r="L144" s="221"/>
      <c r="M144" s="216"/>
      <c r="N144" s="588"/>
    </row>
    <row r="145" spans="1:14" s="72" customFormat="1" ht="21">
      <c r="A145" s="311" t="s">
        <v>506</v>
      </c>
      <c r="B145" s="160"/>
      <c r="C145" s="160"/>
      <c r="D145" s="160"/>
      <c r="E145" s="160"/>
      <c r="F145" s="160"/>
      <c r="G145" s="160"/>
      <c r="H145" s="160"/>
      <c r="I145" s="160"/>
      <c r="J145" s="160"/>
      <c r="K145" s="160"/>
      <c r="L145" s="160"/>
      <c r="M145" s="216"/>
      <c r="N145" s="216"/>
    </row>
    <row r="146" spans="1:14" s="72" customFormat="1">
      <c r="A146" s="298" t="s">
        <v>79</v>
      </c>
      <c r="B146" s="152">
        <f>SUM(B75:B78)</f>
        <v>60904.253595624396</v>
      </c>
      <c r="C146" s="152">
        <f t="shared" ref="C146:F146" si="27">SUM(C75:C78)</f>
        <v>56187.012859084629</v>
      </c>
      <c r="D146" s="152">
        <f t="shared" si="27"/>
        <v>55887.200305426202</v>
      </c>
      <c r="E146" s="152">
        <f t="shared" si="27"/>
        <v>50453.634775713494</v>
      </c>
      <c r="F146" s="152">
        <f t="shared" si="27"/>
        <v>50232</v>
      </c>
      <c r="G146" s="152"/>
      <c r="H146" s="152"/>
      <c r="I146" s="152"/>
      <c r="J146" s="152"/>
      <c r="K146" s="152"/>
      <c r="L146" s="152"/>
      <c r="M146" s="216"/>
      <c r="N146" s="216"/>
    </row>
    <row r="147" spans="1:14" s="72" customFormat="1">
      <c r="A147" s="298" t="s">
        <v>181</v>
      </c>
      <c r="B147" s="152"/>
      <c r="C147" s="152"/>
      <c r="D147" s="152"/>
      <c r="E147" s="152"/>
      <c r="F147" s="152"/>
      <c r="G147" s="152">
        <f>SUM(G90:G93)</f>
        <v>60143.5</v>
      </c>
      <c r="H147" s="152">
        <f t="shared" ref="H147:L147" si="28">SUM(H90:H93)</f>
        <v>50906.75</v>
      </c>
      <c r="I147" s="152">
        <f t="shared" si="28"/>
        <v>48236.25</v>
      </c>
      <c r="J147" s="152">
        <f t="shared" si="28"/>
        <v>47282.25</v>
      </c>
      <c r="K147" s="152">
        <f t="shared" si="28"/>
        <v>48209.537670229904</v>
      </c>
      <c r="L147" s="152">
        <f t="shared" si="28"/>
        <v>46944.319257413459</v>
      </c>
      <c r="M147" s="216"/>
      <c r="N147" s="216"/>
    </row>
    <row r="148" spans="1:14" s="72" customFormat="1">
      <c r="A148" s="298" t="s">
        <v>377</v>
      </c>
      <c r="B148" s="152"/>
      <c r="C148" s="152">
        <f t="shared" ref="C148:G148" si="29">SUM(C120:C123)</f>
        <v>54770.360232474486</v>
      </c>
      <c r="D148" s="152">
        <f t="shared" si="29"/>
        <v>47517.294123848129</v>
      </c>
      <c r="E148" s="152">
        <f t="shared" si="29"/>
        <v>44372.925210494926</v>
      </c>
      <c r="F148" s="152">
        <f t="shared" si="29"/>
        <v>44409.086518235577</v>
      </c>
      <c r="G148" s="152">
        <f t="shared" si="29"/>
        <v>45790.311778515912</v>
      </c>
      <c r="H148" s="152"/>
      <c r="I148" s="152"/>
      <c r="J148" s="152"/>
      <c r="K148" s="152"/>
      <c r="L148" s="152"/>
      <c r="M148" s="216"/>
      <c r="N148" s="216"/>
    </row>
    <row r="149" spans="1:14" s="72" customFormat="1">
      <c r="A149" s="298" t="s">
        <v>378</v>
      </c>
      <c r="B149" s="152"/>
      <c r="C149" s="152"/>
      <c r="D149" s="152"/>
      <c r="E149" s="152"/>
      <c r="F149" s="152"/>
      <c r="G149" s="152"/>
      <c r="H149" s="152">
        <f>SUM(H105:H108)</f>
        <v>35659.136571311465</v>
      </c>
      <c r="I149" s="152">
        <f t="shared" ref="I149:L149" si="30">SUM(I105:I108)</f>
        <v>34362.086003731252</v>
      </c>
      <c r="J149" s="152">
        <f t="shared" si="30"/>
        <v>34802.971408484293</v>
      </c>
      <c r="K149" s="152">
        <f t="shared" si="30"/>
        <v>35989.173502586535</v>
      </c>
      <c r="L149" s="152">
        <f t="shared" si="30"/>
        <v>35446.227549562762</v>
      </c>
      <c r="M149" s="216"/>
      <c r="N149" s="216"/>
    </row>
    <row r="150" spans="1:14" s="72" customFormat="1">
      <c r="A150" s="232"/>
      <c r="B150" s="235"/>
      <c r="C150" s="221"/>
      <c r="D150" s="221"/>
      <c r="E150" s="221"/>
      <c r="F150" s="221"/>
      <c r="G150" s="221"/>
      <c r="H150" s="221"/>
      <c r="I150" s="221"/>
      <c r="J150" s="221"/>
      <c r="K150" s="221"/>
      <c r="L150" s="221"/>
      <c r="M150" s="216"/>
      <c r="N150" s="216"/>
    </row>
    <row r="151" spans="1:14" s="72" customFormat="1">
      <c r="A151" s="232"/>
      <c r="B151" s="235"/>
      <c r="C151" s="221"/>
      <c r="D151" s="221"/>
      <c r="E151" s="221"/>
      <c r="F151" s="221"/>
      <c r="G151" s="221"/>
      <c r="H151" s="221"/>
      <c r="I151" s="221"/>
      <c r="J151" s="221"/>
      <c r="K151" s="221"/>
      <c r="L151" s="221"/>
      <c r="M151" s="216"/>
      <c r="N151" s="216"/>
    </row>
    <row r="152" spans="1:14" s="72" customFormat="1">
      <c r="A152" s="232"/>
      <c r="B152" s="235"/>
      <c r="C152" s="221"/>
      <c r="D152" s="221"/>
      <c r="E152" s="221"/>
      <c r="F152" s="221"/>
      <c r="G152" s="221"/>
      <c r="H152" s="221"/>
      <c r="I152" s="221"/>
      <c r="J152" s="221"/>
      <c r="K152" s="221"/>
      <c r="L152" s="221"/>
      <c r="M152" s="216"/>
      <c r="N152" s="216"/>
    </row>
    <row r="153" spans="1:14" s="72" customFormat="1">
      <c r="A153" s="232"/>
      <c r="B153" s="235"/>
      <c r="C153" s="221"/>
      <c r="D153" s="221"/>
      <c r="E153" s="221"/>
      <c r="F153" s="221"/>
      <c r="G153" s="221"/>
      <c r="H153" s="221"/>
      <c r="I153" s="221"/>
      <c r="J153" s="221"/>
      <c r="K153" s="221"/>
      <c r="L153" s="221"/>
      <c r="M153" s="216"/>
      <c r="N153" s="216"/>
    </row>
    <row r="154" spans="1:14" s="72" customFormat="1">
      <c r="A154" s="232"/>
      <c r="B154" s="235"/>
      <c r="C154" s="221"/>
      <c r="D154" s="221"/>
      <c r="E154" s="221"/>
      <c r="F154" s="221"/>
      <c r="G154" s="221"/>
      <c r="H154" s="221"/>
      <c r="I154" s="221"/>
      <c r="J154" s="221"/>
      <c r="K154" s="221"/>
      <c r="L154" s="221"/>
      <c r="M154" s="216"/>
      <c r="N154" s="216"/>
    </row>
    <row r="155" spans="1:14" s="72" customFormat="1">
      <c r="A155" s="232"/>
      <c r="B155" s="235"/>
      <c r="C155" s="221"/>
      <c r="D155" s="221"/>
      <c r="E155" s="221"/>
      <c r="F155" s="221"/>
      <c r="G155" s="221"/>
      <c r="H155" s="221"/>
      <c r="I155" s="221"/>
      <c r="J155" s="221"/>
      <c r="K155" s="221"/>
      <c r="L155" s="221"/>
      <c r="M155" s="216"/>
      <c r="N155" s="216"/>
    </row>
    <row r="156" spans="1:14" s="72" customFormat="1">
      <c r="A156" s="232"/>
      <c r="B156" s="235"/>
      <c r="C156" s="221"/>
      <c r="D156" s="221"/>
      <c r="E156" s="221"/>
      <c r="F156" s="221"/>
      <c r="G156" s="221"/>
      <c r="H156" s="221"/>
      <c r="I156" s="221"/>
      <c r="J156" s="221"/>
      <c r="K156" s="221"/>
      <c r="L156" s="221"/>
      <c r="M156" s="216"/>
      <c r="N156" s="216"/>
    </row>
    <row r="157" spans="1:14" s="72" customFormat="1">
      <c r="A157" s="232"/>
      <c r="B157" s="235"/>
      <c r="C157" s="221"/>
      <c r="D157" s="221"/>
      <c r="E157" s="221"/>
      <c r="F157" s="221"/>
      <c r="G157" s="221"/>
      <c r="H157" s="221"/>
      <c r="I157" s="221"/>
      <c r="J157" s="221"/>
      <c r="K157" s="221"/>
      <c r="L157" s="221"/>
      <c r="M157" s="216"/>
      <c r="N157" s="216"/>
    </row>
    <row r="158" spans="1:14" s="72" customFormat="1">
      <c r="A158" s="232"/>
      <c r="B158" s="235"/>
      <c r="C158" s="221"/>
      <c r="D158" s="221"/>
      <c r="E158" s="221"/>
      <c r="F158" s="221"/>
      <c r="G158" s="221"/>
      <c r="H158" s="221"/>
      <c r="I158" s="221"/>
      <c r="J158" s="221"/>
      <c r="K158" s="221"/>
      <c r="L158" s="221"/>
      <c r="M158" s="216"/>
      <c r="N158" s="216"/>
    </row>
    <row r="159" spans="1:14" s="72" customFormat="1">
      <c r="A159" s="232"/>
      <c r="B159" s="235"/>
      <c r="C159" s="221"/>
      <c r="D159" s="221"/>
      <c r="E159" s="221"/>
      <c r="F159" s="221"/>
      <c r="G159" s="221"/>
      <c r="H159" s="221"/>
      <c r="I159" s="221"/>
      <c r="J159" s="221"/>
      <c r="K159" s="221"/>
      <c r="L159" s="221"/>
      <c r="M159" s="216"/>
      <c r="N159" s="216"/>
    </row>
    <row r="160" spans="1:14" s="72" customFormat="1">
      <c r="A160" s="232"/>
      <c r="B160" s="235"/>
      <c r="C160" s="221"/>
      <c r="D160" s="221"/>
      <c r="E160" s="221"/>
      <c r="F160" s="221"/>
      <c r="G160" s="221"/>
      <c r="H160" s="221"/>
      <c r="I160" s="221"/>
      <c r="J160" s="221"/>
      <c r="K160" s="221"/>
      <c r="L160" s="221"/>
      <c r="M160" s="216"/>
      <c r="N160" s="216"/>
    </row>
    <row r="161" spans="1:14" s="72" customFormat="1">
      <c r="A161" s="232"/>
      <c r="B161" s="235"/>
      <c r="C161" s="221"/>
      <c r="D161" s="221"/>
      <c r="E161" s="221"/>
      <c r="F161" s="221"/>
      <c r="G161" s="221"/>
      <c r="H161" s="221"/>
      <c r="I161" s="221"/>
      <c r="J161" s="221"/>
      <c r="K161" s="221"/>
      <c r="L161" s="221"/>
      <c r="M161" s="216"/>
      <c r="N161" s="216"/>
    </row>
    <row r="162" spans="1:14" s="72" customFormat="1">
      <c r="A162" s="232"/>
      <c r="B162" s="235"/>
      <c r="C162" s="221"/>
      <c r="D162" s="221"/>
      <c r="E162" s="221"/>
      <c r="F162" s="221"/>
      <c r="G162" s="221"/>
      <c r="H162" s="221"/>
      <c r="I162" s="221"/>
      <c r="J162" s="221"/>
      <c r="K162" s="221"/>
      <c r="L162" s="221"/>
      <c r="M162" s="216"/>
      <c r="N162" s="216"/>
    </row>
    <row r="163" spans="1:14" s="72" customFormat="1">
      <c r="A163" s="232"/>
      <c r="B163" s="235"/>
      <c r="C163" s="221"/>
      <c r="D163" s="221"/>
      <c r="E163" s="221"/>
      <c r="F163" s="221"/>
      <c r="G163" s="221"/>
      <c r="H163" s="221"/>
      <c r="I163" s="221"/>
      <c r="J163" s="221"/>
      <c r="K163" s="221"/>
      <c r="L163" s="221"/>
      <c r="M163" s="216"/>
      <c r="N163" s="216"/>
    </row>
    <row r="164" spans="1:14" s="72" customFormat="1">
      <c r="A164" s="232"/>
      <c r="B164" s="235"/>
      <c r="C164" s="221"/>
      <c r="D164" s="221"/>
      <c r="E164" s="221"/>
      <c r="F164" s="221"/>
      <c r="G164" s="221"/>
      <c r="H164" s="221"/>
      <c r="I164" s="221"/>
      <c r="J164" s="221"/>
      <c r="K164" s="221"/>
      <c r="L164" s="221"/>
      <c r="M164" s="216"/>
      <c r="N164" s="216"/>
    </row>
    <row r="165" spans="1:14" s="72" customFormat="1">
      <c r="A165" s="232"/>
      <c r="B165" s="235"/>
      <c r="C165" s="221"/>
      <c r="D165" s="221"/>
      <c r="E165" s="221"/>
      <c r="F165" s="221"/>
      <c r="G165" s="221"/>
      <c r="H165" s="221"/>
      <c r="I165" s="221"/>
      <c r="J165" s="221"/>
      <c r="K165" s="221"/>
      <c r="L165" s="221"/>
      <c r="M165" s="216"/>
      <c r="N165" s="216"/>
    </row>
    <row r="166" spans="1:14" s="72" customFormat="1">
      <c r="A166" s="232"/>
      <c r="B166" s="235"/>
      <c r="C166" s="221"/>
      <c r="D166" s="221"/>
      <c r="E166" s="221"/>
      <c r="F166" s="221"/>
      <c r="G166" s="221"/>
      <c r="H166" s="221"/>
      <c r="I166" s="221"/>
      <c r="J166" s="221"/>
      <c r="K166" s="221"/>
      <c r="L166" s="221"/>
      <c r="M166" s="216"/>
      <c r="N166" s="216"/>
    </row>
    <row r="167" spans="1:14" s="72" customFormat="1">
      <c r="A167" s="232"/>
      <c r="B167" s="235"/>
      <c r="C167" s="221"/>
      <c r="D167" s="221"/>
      <c r="E167" s="221"/>
      <c r="F167" s="221"/>
      <c r="G167" s="221"/>
      <c r="H167" s="221"/>
      <c r="I167" s="221"/>
      <c r="J167" s="221"/>
      <c r="K167" s="221"/>
      <c r="L167" s="221"/>
      <c r="M167" s="216"/>
      <c r="N167" s="216"/>
    </row>
    <row r="168" spans="1:14" s="72" customFormat="1">
      <c r="A168" s="232"/>
      <c r="B168" s="235"/>
      <c r="C168" s="221"/>
      <c r="D168" s="221"/>
      <c r="E168" s="221"/>
      <c r="F168" s="221"/>
      <c r="G168" s="221"/>
      <c r="H168" s="221"/>
      <c r="I168" s="221"/>
      <c r="J168" s="221"/>
      <c r="K168" s="221"/>
      <c r="L168" s="221"/>
      <c r="M168" s="216"/>
      <c r="N168" s="216"/>
    </row>
    <row r="169" spans="1:14" s="72" customFormat="1">
      <c r="A169" s="232"/>
      <c r="B169" s="235"/>
      <c r="C169" s="221"/>
      <c r="D169" s="221"/>
      <c r="E169" s="221"/>
      <c r="F169" s="221"/>
      <c r="G169" s="221"/>
      <c r="H169" s="221"/>
      <c r="I169" s="221"/>
      <c r="J169" s="221"/>
      <c r="K169" s="221"/>
      <c r="L169" s="221"/>
      <c r="M169" s="216"/>
      <c r="N169" s="216"/>
    </row>
    <row r="170" spans="1:14" s="72" customFormat="1">
      <c r="A170" s="232"/>
      <c r="B170" s="235"/>
      <c r="C170" s="221"/>
      <c r="D170" s="221"/>
      <c r="E170" s="221"/>
      <c r="F170" s="221"/>
      <c r="G170" s="221"/>
      <c r="H170" s="221"/>
      <c r="I170" s="221"/>
      <c r="J170" s="221"/>
      <c r="K170" s="221"/>
      <c r="L170" s="221"/>
      <c r="M170" s="216"/>
      <c r="N170" s="216"/>
    </row>
    <row r="171" spans="1:14" s="72" customFormat="1">
      <c r="A171" s="232"/>
      <c r="B171" s="235"/>
      <c r="C171" s="221"/>
      <c r="D171" s="221"/>
      <c r="E171" s="221"/>
      <c r="F171" s="221"/>
      <c r="G171" s="221"/>
      <c r="H171" s="221"/>
      <c r="I171" s="221"/>
      <c r="J171" s="221"/>
      <c r="K171" s="221"/>
      <c r="L171" s="221"/>
      <c r="M171" s="216"/>
      <c r="N171" s="216"/>
    </row>
    <row r="172" spans="1:14">
      <c r="A172" s="291"/>
      <c r="B172" s="291"/>
      <c r="C172" s="448"/>
      <c r="D172" s="448"/>
      <c r="E172" s="448"/>
      <c r="F172" s="448"/>
      <c r="G172" s="448"/>
      <c r="H172" s="448"/>
      <c r="I172" s="448"/>
      <c r="J172" s="448"/>
      <c r="K172" s="448"/>
      <c r="L172" s="448"/>
      <c r="M172" s="281"/>
      <c r="N172" s="281"/>
    </row>
  </sheetData>
  <pageMargins left="0.7" right="0.7" top="0.75" bottom="0.75" header="0.3" footer="0.3"/>
  <pageSetup paperSize="9" scale="54" fitToHeight="0" orientation="portrait" r:id="rId1"/>
  <headerFooter>
    <oddFooter>&amp;L&amp;F&amp;C&amp;A&amp;R&amp;P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I20"/>
  <sheetViews>
    <sheetView showGridLines="0" view="pageBreakPreview" zoomScaleNormal="70" zoomScaleSheetLayoutView="100" workbookViewId="0"/>
  </sheetViews>
  <sheetFormatPr defaultRowHeight="14.4"/>
  <cols>
    <col min="1" max="1" width="82.109375" style="143" bestFit="1" customWidth="1"/>
    <col min="2" max="5" width="9.109375" style="143" customWidth="1"/>
    <col min="6" max="8" width="9.109375" style="143"/>
    <col min="9" max="9" width="2.77734375" style="143" customWidth="1"/>
  </cols>
  <sheetData>
    <row r="1" spans="1:9" ht="25.8">
      <c r="A1" s="215" t="s">
        <v>364</v>
      </c>
      <c r="B1" s="313"/>
      <c r="C1" s="215"/>
      <c r="D1" s="215"/>
      <c r="E1" s="215"/>
      <c r="F1" s="281"/>
      <c r="G1" s="281"/>
      <c r="H1" s="281"/>
      <c r="I1" s="281"/>
    </row>
    <row r="2" spans="1:9">
      <c r="A2" s="132" t="s">
        <v>365</v>
      </c>
      <c r="B2" s="132"/>
      <c r="C2" s="132"/>
      <c r="D2" s="132"/>
      <c r="E2" s="132"/>
      <c r="F2" s="281"/>
      <c r="G2" s="281"/>
      <c r="H2" s="281"/>
      <c r="I2" s="281"/>
    </row>
    <row r="3" spans="1:9" s="86" customFormat="1">
      <c r="A3" s="132" t="s">
        <v>209</v>
      </c>
      <c r="B3" s="132"/>
      <c r="C3" s="132"/>
      <c r="D3" s="132"/>
      <c r="E3" s="132"/>
      <c r="F3" s="281"/>
      <c r="G3" s="281"/>
      <c r="H3" s="281"/>
      <c r="I3" s="281"/>
    </row>
    <row r="4" spans="1:9" s="86" customFormat="1">
      <c r="A4" s="196"/>
      <c r="B4" s="132"/>
      <c r="C4" s="132"/>
      <c r="D4" s="132"/>
      <c r="E4" s="132"/>
      <c r="F4" s="281"/>
      <c r="G4" s="281"/>
      <c r="H4" s="281"/>
      <c r="I4" s="281"/>
    </row>
    <row r="5" spans="1:9" ht="23.4">
      <c r="A5" s="313" t="s">
        <v>0</v>
      </c>
      <c r="B5" s="281"/>
      <c r="C5" s="281"/>
      <c r="D5" s="281"/>
      <c r="E5" s="281"/>
      <c r="F5" s="281"/>
      <c r="G5" s="281"/>
      <c r="H5" s="281"/>
      <c r="I5" s="281"/>
    </row>
    <row r="6" spans="1:9" ht="18">
      <c r="A6" s="292"/>
      <c r="B6" s="293"/>
      <c r="C6" s="293"/>
      <c r="D6" s="293"/>
      <c r="E6" s="293"/>
      <c r="F6" s="293"/>
      <c r="G6" s="293"/>
      <c r="H6" s="293"/>
      <c r="I6" s="281"/>
    </row>
    <row r="7" spans="1:9" ht="18">
      <c r="A7" s="292" t="s">
        <v>367</v>
      </c>
      <c r="B7" s="293">
        <v>2016</v>
      </c>
      <c r="C7" s="293">
        <v>2017</v>
      </c>
      <c r="D7" s="293">
        <v>2018</v>
      </c>
      <c r="E7" s="293">
        <v>2019</v>
      </c>
      <c r="F7" s="293">
        <v>2020</v>
      </c>
      <c r="G7" s="293">
        <v>2021</v>
      </c>
      <c r="H7" s="293">
        <v>2022</v>
      </c>
      <c r="I7" s="281"/>
    </row>
    <row r="8" spans="1:9">
      <c r="A8" s="149" t="s">
        <v>1</v>
      </c>
      <c r="B8" s="152">
        <f>SUM(Inflation!B382:B387)</f>
        <v>836.49179426943192</v>
      </c>
      <c r="C8" s="152">
        <f>SUM(Inflation!C382:C387)</f>
        <v>998.74708332824696</v>
      </c>
      <c r="D8" s="152">
        <f>SUM(Inflation!D382:D387)</f>
        <v>1184.0250823210831</v>
      </c>
      <c r="E8" s="152">
        <f>SUM(Inflation!E382:E387)</f>
        <v>811.04425043098786</v>
      </c>
      <c r="F8" s="152">
        <f>SUM(Inflation!F382:F387)</f>
        <v>893.26821448106307</v>
      </c>
      <c r="G8" s="152">
        <f>SUM(Inflation!G382:G387)</f>
        <v>811.04425043098786</v>
      </c>
      <c r="H8" s="152">
        <f>SUM(Inflation!H382:H387)</f>
        <v>893.26821448106307</v>
      </c>
      <c r="I8" s="281"/>
    </row>
    <row r="9" spans="1:9">
      <c r="A9" s="295" t="s">
        <v>7</v>
      </c>
      <c r="B9" s="152">
        <f>SUM(Inflation!B390:B395)</f>
        <v>13774.062867035802</v>
      </c>
      <c r="C9" s="152">
        <f>SUM(Inflation!C390:C395)</f>
        <v>16707.827958022481</v>
      </c>
      <c r="D9" s="152">
        <f>SUM(Inflation!D390:D395)</f>
        <v>15418.107568347361</v>
      </c>
      <c r="E9" s="152">
        <f>SUM(Inflation!E390:E395)</f>
        <v>15107.129979994183</v>
      </c>
      <c r="F9" s="152">
        <f>SUM(Inflation!F390:F395)</f>
        <v>13681.917156879024</v>
      </c>
      <c r="G9" s="152">
        <f>SUM(Inflation!G390:G395)</f>
        <v>15025.268674294839</v>
      </c>
      <c r="H9" s="152">
        <f>SUM(Inflation!H390:H395)</f>
        <v>13951.204732762675</v>
      </c>
      <c r="I9" s="281"/>
    </row>
    <row r="10" spans="1:9">
      <c r="A10" s="149" t="s">
        <v>8</v>
      </c>
      <c r="B10" s="152">
        <f>SUM(Inflation!B398:B403)</f>
        <v>19175.72473599821</v>
      </c>
      <c r="C10" s="152">
        <f>SUM(Inflation!C398:C403)</f>
        <v>21471.417812276308</v>
      </c>
      <c r="D10" s="152">
        <f>SUM(Inflation!D398:D403)</f>
        <v>18563.997226621432</v>
      </c>
      <c r="E10" s="152">
        <f>SUM(Inflation!E398:E403)</f>
        <v>18969.63544926847</v>
      </c>
      <c r="F10" s="152">
        <f>SUM(Inflation!F398:F403)</f>
        <v>18772.297935548289</v>
      </c>
      <c r="G10" s="152">
        <f>SUM(Inflation!G398:G403)</f>
        <v>19401.585340411533</v>
      </c>
      <c r="H10" s="152">
        <f>SUM(Inflation!H398:H403)</f>
        <v>18137.525887836662</v>
      </c>
      <c r="I10" s="281"/>
    </row>
    <row r="11" spans="1:9" s="49" customFormat="1">
      <c r="A11" s="149" t="s">
        <v>19</v>
      </c>
      <c r="B11" s="152">
        <f>SUM(Inflation!B406:B411)</f>
        <v>6584.1537641214318</v>
      </c>
      <c r="C11" s="152">
        <f>SUM(Inflation!C406:C411)</f>
        <v>16272.90302551296</v>
      </c>
      <c r="D11" s="152">
        <f>SUM(Inflation!D406:D411)</f>
        <v>12342.999898869024</v>
      </c>
      <c r="E11" s="152">
        <f>SUM(Inflation!E406:E411)</f>
        <v>9513.8939182188078</v>
      </c>
      <c r="F11" s="152">
        <f>SUM(Inflation!F406:F411)</f>
        <v>10924.837351123906</v>
      </c>
      <c r="G11" s="152">
        <f>SUM(Inflation!G406:G411)</f>
        <v>10847.872385509752</v>
      </c>
      <c r="H11" s="152">
        <f>SUM(Inflation!H406:H411)</f>
        <v>11418.770080499362</v>
      </c>
      <c r="I11" s="281"/>
    </row>
    <row r="12" spans="1:9">
      <c r="A12" s="298" t="s">
        <v>51</v>
      </c>
      <c r="B12" s="152">
        <f>SUM(Inflation!B414:B419)</f>
        <v>25738.961103740348</v>
      </c>
      <c r="C12" s="152">
        <f>SUM(Inflation!C414:C419)</f>
        <v>40899.194370060497</v>
      </c>
      <c r="D12" s="152">
        <f>SUM(Inflation!D414:D419)</f>
        <v>44778.153829613737</v>
      </c>
      <c r="E12" s="152">
        <f>SUM(Inflation!E414:E419)</f>
        <v>32424.345606530958</v>
      </c>
      <c r="F12" s="152">
        <f>SUM(Inflation!F414:F419)</f>
        <v>26605.026243800989</v>
      </c>
      <c r="G12" s="152">
        <f>SUM(Inflation!G414:G419)</f>
        <v>26430.687894839339</v>
      </c>
      <c r="H12" s="152">
        <f>SUM(Inflation!H414:H419)</f>
        <v>22871.349753047962</v>
      </c>
      <c r="I12" s="281"/>
    </row>
    <row r="13" spans="1:9" ht="18">
      <c r="A13" s="219"/>
      <c r="B13" s="499"/>
      <c r="C13" s="499"/>
      <c r="D13" s="499"/>
      <c r="E13" s="499"/>
      <c r="F13" s="499"/>
      <c r="G13" s="499"/>
      <c r="H13" s="499"/>
      <c r="I13" s="281"/>
    </row>
    <row r="14" spans="1:9" ht="18">
      <c r="A14" s="292" t="s">
        <v>366</v>
      </c>
      <c r="B14" s="499"/>
      <c r="C14" s="499"/>
      <c r="D14" s="499"/>
      <c r="E14" s="499"/>
      <c r="F14" s="499"/>
      <c r="G14" s="499"/>
      <c r="H14" s="499"/>
      <c r="I14" s="281"/>
    </row>
    <row r="15" spans="1:9">
      <c r="A15" s="149" t="s">
        <v>1</v>
      </c>
      <c r="B15" s="152">
        <f>SUM(Inflation!B423:B427)</f>
        <v>1727.7995645722472</v>
      </c>
      <c r="C15" s="152">
        <f>SUM(Inflation!C423:C427)</f>
        <v>1743.1480378615947</v>
      </c>
      <c r="D15" s="152">
        <f>SUM(Inflation!D423:D427)</f>
        <v>1743.1480378615947</v>
      </c>
      <c r="E15" s="152">
        <f>SUM(Inflation!E423:E427)</f>
        <v>1743.1480378615947</v>
      </c>
      <c r="F15" s="152">
        <f>SUM(Inflation!F423:F427)</f>
        <v>1743.1480378615947</v>
      </c>
      <c r="G15" s="152">
        <f>SUM(Inflation!G423:G427)</f>
        <v>1743.1480378615947</v>
      </c>
      <c r="H15" s="152">
        <f>SUM(Inflation!H423:H427)</f>
        <v>1743.1480378615947</v>
      </c>
      <c r="I15" s="281"/>
    </row>
    <row r="16" spans="1:9">
      <c r="A16" s="149" t="s">
        <v>7</v>
      </c>
      <c r="B16" s="152">
        <f>SUM(Inflation!B430:B434)</f>
        <v>17849.444066501179</v>
      </c>
      <c r="C16" s="152">
        <f>SUM(Inflation!C430:C434)</f>
        <v>17996.620462531457</v>
      </c>
      <c r="D16" s="152">
        <f>SUM(Inflation!D430:D434)</f>
        <v>17858.414696653741</v>
      </c>
      <c r="E16" s="152">
        <f>SUM(Inflation!E430:E434)</f>
        <v>17890.658796084059</v>
      </c>
      <c r="F16" s="152">
        <f>SUM(Inflation!F430:F434)</f>
        <v>17920.78166641618</v>
      </c>
      <c r="G16" s="152">
        <f>SUM(Inflation!G430:G434)</f>
        <v>17950.976400549407</v>
      </c>
      <c r="H16" s="152">
        <f>SUM(Inflation!H430:H434)</f>
        <v>17981.308745035429</v>
      </c>
      <c r="I16" s="281"/>
    </row>
    <row r="17" spans="1:9">
      <c r="A17" s="149" t="s">
        <v>8</v>
      </c>
      <c r="B17" s="152">
        <f>SUM(Inflation!B437:B441)</f>
        <v>11534.377676944552</v>
      </c>
      <c r="C17" s="152">
        <f>SUM(Inflation!C437:C441)</f>
        <v>12900.391799696466</v>
      </c>
      <c r="D17" s="152">
        <f>SUM(Inflation!D437:D441)</f>
        <v>11815.035474235476</v>
      </c>
      <c r="E17" s="152">
        <f>SUM(Inflation!E437:E441)</f>
        <v>12015.661946517657</v>
      </c>
      <c r="F17" s="152">
        <f>SUM(Inflation!F437:F441)</f>
        <v>12222.866335923847</v>
      </c>
      <c r="G17" s="152">
        <f>SUM(Inflation!G437:G441)</f>
        <v>12551.762192124148</v>
      </c>
      <c r="H17" s="152">
        <f>SUM(Inflation!H437:H441)</f>
        <v>12914.643953465147</v>
      </c>
      <c r="I17" s="281"/>
    </row>
    <row r="18" spans="1:9" s="49" customFormat="1">
      <c r="A18" s="149" t="s">
        <v>19</v>
      </c>
      <c r="B18" s="152">
        <f>SUM(Inflation!B444:B448)</f>
        <v>7448.2621058478371</v>
      </c>
      <c r="C18" s="152">
        <f>SUM(Inflation!C444:C448)</f>
        <v>8015.3819744571247</v>
      </c>
      <c r="D18" s="152">
        <f>SUM(Inflation!D444:D448)</f>
        <v>7851.2587001956235</v>
      </c>
      <c r="E18" s="152">
        <f>SUM(Inflation!E444:E448)</f>
        <v>7797.7089223186777</v>
      </c>
      <c r="F18" s="152">
        <f>SUM(Inflation!F444:F448)</f>
        <v>7799.2644764682409</v>
      </c>
      <c r="G18" s="152">
        <f>SUM(Inflation!G444:G448)</f>
        <v>7715.9089073183004</v>
      </c>
      <c r="H18" s="152">
        <f>SUM(Inflation!H444:H448)</f>
        <v>7689.186834528623</v>
      </c>
      <c r="I18" s="281"/>
    </row>
    <row r="19" spans="1:9">
      <c r="A19" s="300" t="s">
        <v>51</v>
      </c>
      <c r="B19" s="152">
        <f>SUM(Inflation!B451:B458)</f>
        <v>42930.809264597636</v>
      </c>
      <c r="C19" s="152">
        <f>SUM(Inflation!C451:C458)</f>
        <v>50007.827597977957</v>
      </c>
      <c r="D19" s="152">
        <f>SUM(Inflation!D451:D458)</f>
        <v>47921.603087302487</v>
      </c>
      <c r="E19" s="152">
        <f>SUM(Inflation!E451:E458)</f>
        <v>47070.323383386414</v>
      </c>
      <c r="F19" s="152">
        <f>SUM(Inflation!F451:F458)</f>
        <v>46693.985052209544</v>
      </c>
      <c r="G19" s="152">
        <f>SUM(Inflation!G451:G458)</f>
        <v>45982.15479391766</v>
      </c>
      <c r="H19" s="152">
        <f>SUM(Inflation!H451:H458)</f>
        <v>45970.590612338718</v>
      </c>
      <c r="I19" s="281"/>
    </row>
    <row r="20" spans="1:9">
      <c r="A20" s="281"/>
      <c r="B20" s="155"/>
      <c r="C20" s="155"/>
      <c r="D20" s="155"/>
      <c r="E20" s="155"/>
      <c r="F20" s="155"/>
      <c r="G20" s="155"/>
      <c r="H20" s="155"/>
      <c r="I20" s="281"/>
    </row>
  </sheetData>
  <pageMargins left="0.7" right="0.7" top="0.75" bottom="0.75" header="0.3" footer="0.3"/>
  <pageSetup paperSize="8" scale="88" fitToHeight="0" orientation="portrait" r:id="rId1"/>
  <headerFooter>
    <oddFooter>&amp;L&amp;F&amp;C&amp;A&amp;R&amp;P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1:K173"/>
  <sheetViews>
    <sheetView showGridLines="0" view="pageBreakPreview" zoomScaleNormal="85" zoomScaleSheetLayoutView="100" workbookViewId="0"/>
  </sheetViews>
  <sheetFormatPr defaultColWidth="9.109375" defaultRowHeight="14.4"/>
  <cols>
    <col min="1" max="1" width="51.44140625" style="143" bestFit="1" customWidth="1"/>
    <col min="2" max="2" width="12.44140625" style="143" customWidth="1"/>
    <col min="3" max="3" width="11.77734375" style="143" customWidth="1"/>
    <col min="4" max="4" width="11.21875" style="143" customWidth="1"/>
    <col min="5" max="5" width="11.44140625" style="143" customWidth="1"/>
    <col min="6" max="6" width="9.21875" style="143" bestFit="1" customWidth="1"/>
    <col min="7" max="8" width="9.77734375" style="143" bestFit="1" customWidth="1"/>
    <col min="9" max="10" width="9.109375" style="143"/>
    <col min="11" max="11" width="9.5546875" style="143" bestFit="1" customWidth="1"/>
    <col min="12" max="16384" width="9.109375" style="51"/>
  </cols>
  <sheetData>
    <row r="1" spans="1:11" ht="25.8">
      <c r="A1" s="215" t="s">
        <v>87</v>
      </c>
      <c r="B1" s="313"/>
      <c r="C1" s="291"/>
      <c r="D1" s="313"/>
      <c r="E1" s="291"/>
      <c r="F1" s="291"/>
      <c r="G1" s="291"/>
      <c r="H1" s="291"/>
      <c r="I1" s="291"/>
      <c r="J1" s="291"/>
      <c r="K1" s="291"/>
    </row>
    <row r="2" spans="1:11">
      <c r="A2" s="291"/>
      <c r="B2" s="291"/>
      <c r="C2" s="291"/>
      <c r="D2" s="291"/>
      <c r="E2" s="291"/>
      <c r="F2" s="291"/>
      <c r="G2" s="291"/>
      <c r="H2" s="291"/>
      <c r="I2" s="291"/>
      <c r="J2" s="291"/>
      <c r="K2" s="291"/>
    </row>
    <row r="3" spans="1:11" ht="23.4">
      <c r="A3" s="313" t="s">
        <v>0</v>
      </c>
      <c r="B3" s="291"/>
      <c r="C3" s="291"/>
      <c r="D3" s="291"/>
      <c r="E3" s="291"/>
      <c r="F3" s="291"/>
      <c r="G3" s="291"/>
      <c r="H3" s="291"/>
      <c r="I3" s="291"/>
      <c r="J3" s="291"/>
      <c r="K3" s="291"/>
    </row>
    <row r="4" spans="1:11" ht="21">
      <c r="A4" s="158" t="s">
        <v>34</v>
      </c>
      <c r="B4" s="291"/>
      <c r="C4" s="291"/>
      <c r="D4" s="291"/>
      <c r="E4" s="291"/>
      <c r="F4" s="291"/>
      <c r="G4" s="291"/>
      <c r="H4" s="291"/>
      <c r="I4" s="291"/>
      <c r="J4" s="291"/>
      <c r="K4" s="291"/>
    </row>
    <row r="5" spans="1:11" ht="18">
      <c r="A5" s="316" t="s">
        <v>1</v>
      </c>
      <c r="B5" s="160">
        <v>2022</v>
      </c>
      <c r="C5" s="160">
        <v>2023</v>
      </c>
      <c r="D5" s="160">
        <v>2024</v>
      </c>
      <c r="E5" s="160">
        <v>2025</v>
      </c>
      <c r="F5" s="160">
        <v>2026</v>
      </c>
      <c r="G5" s="160">
        <v>2027</v>
      </c>
      <c r="H5" s="160">
        <v>2028</v>
      </c>
      <c r="I5" s="291"/>
      <c r="J5" s="291"/>
      <c r="K5" s="51"/>
    </row>
    <row r="6" spans="1:11">
      <c r="A6" s="295" t="s">
        <v>10</v>
      </c>
      <c r="B6" s="502">
        <f>Totals!B14</f>
        <v>165</v>
      </c>
      <c r="C6" s="502">
        <f>Totals!C14</f>
        <v>197</v>
      </c>
      <c r="D6" s="502">
        <f>Totals!D14</f>
        <v>220</v>
      </c>
      <c r="E6" s="502">
        <f>Totals!E14</f>
        <v>220</v>
      </c>
      <c r="F6" s="502">
        <f>Totals!F14</f>
        <v>220</v>
      </c>
      <c r="G6" s="502">
        <f>Totals!G14</f>
        <v>220</v>
      </c>
      <c r="H6" s="502">
        <f>Totals!H14</f>
        <v>220</v>
      </c>
      <c r="I6" s="291"/>
      <c r="J6" s="291"/>
      <c r="K6" s="51"/>
    </row>
    <row r="7" spans="1:11">
      <c r="A7" s="295" t="s">
        <v>11</v>
      </c>
      <c r="B7" s="503">
        <f>Totals!B15</f>
        <v>76</v>
      </c>
      <c r="C7" s="503">
        <f>Totals!C15</f>
        <v>55</v>
      </c>
      <c r="D7" s="503">
        <f>Totals!D15</f>
        <v>55</v>
      </c>
      <c r="E7" s="503">
        <f>Totals!E15</f>
        <v>55</v>
      </c>
      <c r="F7" s="503">
        <f>Totals!F15</f>
        <v>20</v>
      </c>
      <c r="G7" s="503">
        <f>Totals!G15</f>
        <v>20</v>
      </c>
      <c r="H7" s="503">
        <f>Totals!H15</f>
        <v>20</v>
      </c>
      <c r="I7" s="291"/>
      <c r="J7" s="291"/>
      <c r="K7" s="51"/>
    </row>
    <row r="8" spans="1:11">
      <c r="A8" s="295" t="s">
        <v>12</v>
      </c>
      <c r="B8" s="503">
        <f>Totals!B16</f>
        <v>98</v>
      </c>
      <c r="C8" s="503">
        <f>Totals!C16</f>
        <v>132.05847869921939</v>
      </c>
      <c r="D8" s="503">
        <f>Totals!D16</f>
        <v>132.05847869921939</v>
      </c>
      <c r="E8" s="503">
        <f>Totals!E16</f>
        <v>132.05847869921939</v>
      </c>
      <c r="F8" s="503">
        <f>Totals!F16</f>
        <v>132.05847869921939</v>
      </c>
      <c r="G8" s="503">
        <f>Totals!G16</f>
        <v>132.05847869921939</v>
      </c>
      <c r="H8" s="503">
        <f>Totals!H16</f>
        <v>132.05847869921939</v>
      </c>
      <c r="I8" s="291"/>
      <c r="J8" s="291"/>
      <c r="K8" s="51"/>
    </row>
    <row r="9" spans="1:11">
      <c r="A9" s="300" t="s">
        <v>416</v>
      </c>
      <c r="B9" s="503">
        <f>Totals!B17</f>
        <v>435.33013485393178</v>
      </c>
      <c r="C9" s="503">
        <f>Totals!C17</f>
        <v>435.33013485393178</v>
      </c>
      <c r="D9" s="503">
        <f>Totals!D17</f>
        <v>435.33013485393178</v>
      </c>
      <c r="E9" s="503">
        <f>Totals!E17</f>
        <v>435.33013485393178</v>
      </c>
      <c r="F9" s="503">
        <f>Totals!F17</f>
        <v>435.33013485393178</v>
      </c>
      <c r="G9" s="503">
        <f>Totals!G17</f>
        <v>435.33013485393178</v>
      </c>
      <c r="H9" s="503">
        <f>Totals!H17</f>
        <v>435.33013485393178</v>
      </c>
      <c r="I9" s="291"/>
      <c r="J9" s="291"/>
      <c r="K9" s="51"/>
    </row>
    <row r="10" spans="1:11" s="137" customFormat="1">
      <c r="A10" s="300" t="s">
        <v>217</v>
      </c>
      <c r="B10" s="503">
        <f>Totals!B59-Totals!B44</f>
        <v>0</v>
      </c>
      <c r="C10" s="503">
        <f>Totals!C59-Totals!C44</f>
        <v>0</v>
      </c>
      <c r="D10" s="503">
        <f>Totals!D59-Totals!D44</f>
        <v>0</v>
      </c>
      <c r="E10" s="503">
        <f>Totals!E59-Totals!E44</f>
        <v>0</v>
      </c>
      <c r="F10" s="503">
        <f>Totals!F59-Totals!F44</f>
        <v>0</v>
      </c>
      <c r="G10" s="503">
        <f>Totals!G59-Totals!G44</f>
        <v>0</v>
      </c>
      <c r="H10" s="503">
        <f>Totals!H59-Totals!H44</f>
        <v>0</v>
      </c>
      <c r="I10" s="291"/>
      <c r="J10" s="291"/>
    </row>
    <row r="11" spans="1:11">
      <c r="A11" s="291"/>
      <c r="B11" s="155"/>
      <c r="C11" s="155"/>
      <c r="D11" s="155"/>
      <c r="E11" s="155"/>
      <c r="F11" s="155"/>
      <c r="G11" s="155"/>
      <c r="H11" s="155"/>
      <c r="I11" s="291"/>
      <c r="J11" s="291"/>
      <c r="K11" s="51"/>
    </row>
    <row r="12" spans="1:11" ht="18">
      <c r="A12" s="151" t="s">
        <v>7</v>
      </c>
      <c r="B12" s="155"/>
      <c r="C12" s="155"/>
      <c r="D12" s="155"/>
      <c r="E12" s="155"/>
      <c r="F12" s="155"/>
      <c r="G12" s="155"/>
      <c r="H12" s="155"/>
      <c r="I12" s="291"/>
      <c r="J12" s="291"/>
      <c r="K12" s="51"/>
    </row>
    <row r="13" spans="1:11">
      <c r="A13" s="295" t="s">
        <v>10</v>
      </c>
      <c r="B13" s="502">
        <f>Totals!B20</f>
        <v>6516</v>
      </c>
      <c r="C13" s="502">
        <f>Totals!C20</f>
        <v>6457</v>
      </c>
      <c r="D13" s="502">
        <f>Totals!D20</f>
        <v>6523</v>
      </c>
      <c r="E13" s="502">
        <f>Totals!E20</f>
        <v>6628</v>
      </c>
      <c r="F13" s="502">
        <f>Totals!F20</f>
        <v>6676</v>
      </c>
      <c r="G13" s="502">
        <f>Totals!G20</f>
        <v>6679</v>
      </c>
      <c r="H13" s="503">
        <f>Totals!H20</f>
        <v>6914.8766715542042</v>
      </c>
      <c r="I13" s="291"/>
      <c r="J13" s="291"/>
      <c r="K13" s="51"/>
    </row>
    <row r="14" spans="1:11">
      <c r="A14" s="295" t="s">
        <v>11</v>
      </c>
      <c r="B14" s="503">
        <f>Totals!B21</f>
        <v>2486</v>
      </c>
      <c r="C14" s="503">
        <f>Totals!C21</f>
        <v>2371</v>
      </c>
      <c r="D14" s="503">
        <f>Totals!D21</f>
        <v>1795</v>
      </c>
      <c r="E14" s="503">
        <f>Totals!E21</f>
        <v>1994</v>
      </c>
      <c r="F14" s="503">
        <f>Totals!F21</f>
        <v>2975</v>
      </c>
      <c r="G14" s="503">
        <f>Totals!G21</f>
        <v>3039</v>
      </c>
      <c r="H14" s="503">
        <f>Totals!H21</f>
        <v>2546</v>
      </c>
      <c r="I14" s="291"/>
      <c r="J14" s="291"/>
      <c r="K14" s="51"/>
    </row>
    <row r="15" spans="1:11">
      <c r="A15" s="295" t="s">
        <v>12</v>
      </c>
      <c r="B15" s="503">
        <f>Totals!B22</f>
        <v>1282.8736084431182</v>
      </c>
      <c r="C15" s="503">
        <f>Totals!C22</f>
        <v>1282.8736084431182</v>
      </c>
      <c r="D15" s="503">
        <f>Totals!D22</f>
        <v>1282.8736084431182</v>
      </c>
      <c r="E15" s="503">
        <f>Totals!E22</f>
        <v>1282.8736084431182</v>
      </c>
      <c r="F15" s="503">
        <f>Totals!F22</f>
        <v>1282.8736084431182</v>
      </c>
      <c r="G15" s="503">
        <f>Totals!G22</f>
        <v>884.03472383963935</v>
      </c>
      <c r="H15" s="503">
        <f>Totals!H22</f>
        <v>753.09040580862779</v>
      </c>
      <c r="I15" s="291"/>
      <c r="J15" s="291"/>
      <c r="K15" s="51"/>
    </row>
    <row r="16" spans="1:11">
      <c r="A16" s="300" t="s">
        <v>416</v>
      </c>
      <c r="B16" s="503">
        <f>Totals!B23</f>
        <v>6629.9524664818709</v>
      </c>
      <c r="C16" s="503">
        <f>Totals!C23</f>
        <v>6629.9524664818709</v>
      </c>
      <c r="D16" s="503">
        <f>Totals!D23</f>
        <v>6629.9524664818709</v>
      </c>
      <c r="E16" s="503">
        <f>Totals!E23</f>
        <v>6629.9524664818709</v>
      </c>
      <c r="F16" s="503">
        <f>Totals!F23</f>
        <v>6629.9524664818709</v>
      </c>
      <c r="G16" s="503">
        <f>Totals!G23</f>
        <v>6629.9524664818709</v>
      </c>
      <c r="H16" s="503">
        <f>Totals!H23</f>
        <v>6629.9524664818709</v>
      </c>
      <c r="I16" s="291"/>
      <c r="J16" s="291"/>
      <c r="K16" s="51"/>
    </row>
    <row r="17" spans="1:11" s="137" customFormat="1">
      <c r="A17" s="300" t="s">
        <v>217</v>
      </c>
      <c r="B17" s="503">
        <f>Totals!B60-Totals!B45</f>
        <v>50.496566203630209</v>
      </c>
      <c r="C17" s="503">
        <f>Totals!C60-Totals!C45</f>
        <v>49.977116433321498</v>
      </c>
      <c r="D17" s="503">
        <f>Totals!D60-Totals!D45</f>
        <v>48.454591244484618</v>
      </c>
      <c r="E17" s="503">
        <f>Totals!E60-Totals!E45</f>
        <v>49.362135670769931</v>
      </c>
      <c r="F17" s="503">
        <f>Totals!F60-Totals!F45</f>
        <v>52.434054140012449</v>
      </c>
      <c r="G17" s="503">
        <f>Totals!G60-Totals!G45</f>
        <v>51.443401080316107</v>
      </c>
      <c r="H17" s="503">
        <f>Totals!H60-Totals!H45</f>
        <v>50.284885851429863</v>
      </c>
      <c r="I17" s="291"/>
      <c r="J17" s="291"/>
    </row>
    <row r="18" spans="1:11">
      <c r="A18" s="291"/>
      <c r="B18" s="155"/>
      <c r="C18" s="155"/>
      <c r="D18" s="155"/>
      <c r="E18" s="155"/>
      <c r="F18" s="155"/>
      <c r="G18" s="155"/>
      <c r="H18" s="155"/>
      <c r="I18" s="291"/>
      <c r="J18" s="291"/>
      <c r="K18" s="51"/>
    </row>
    <row r="19" spans="1:11" ht="18">
      <c r="A19" s="316" t="s">
        <v>8</v>
      </c>
      <c r="B19" s="155"/>
      <c r="C19" s="155"/>
      <c r="D19" s="155"/>
      <c r="E19" s="155"/>
      <c r="F19" s="155"/>
      <c r="G19" s="155"/>
      <c r="H19" s="155"/>
      <c r="I19" s="291"/>
      <c r="J19" s="291"/>
      <c r="K19" s="51"/>
    </row>
    <row r="20" spans="1:11">
      <c r="A20" s="295" t="s">
        <v>10</v>
      </c>
      <c r="B20" s="502">
        <f>Totals!B26</f>
        <v>0</v>
      </c>
      <c r="C20" s="502">
        <f>Totals!C26</f>
        <v>0</v>
      </c>
      <c r="D20" s="502">
        <f>Totals!D26</f>
        <v>0</v>
      </c>
      <c r="E20" s="502">
        <f>Totals!E26</f>
        <v>0</v>
      </c>
      <c r="F20" s="502">
        <f>Totals!F26</f>
        <v>0</v>
      </c>
      <c r="G20" s="502">
        <f>Totals!G26</f>
        <v>0</v>
      </c>
      <c r="H20" s="502">
        <f>Totals!H26</f>
        <v>0</v>
      </c>
      <c r="I20" s="291"/>
      <c r="J20" s="291"/>
      <c r="K20" s="51"/>
    </row>
    <row r="21" spans="1:11">
      <c r="A21" s="295" t="s">
        <v>11</v>
      </c>
      <c r="B21" s="503">
        <f>Totals!B27</f>
        <v>3198</v>
      </c>
      <c r="C21" s="503">
        <f>Totals!C27</f>
        <v>2146</v>
      </c>
      <c r="D21" s="503">
        <f>Totals!D27</f>
        <v>1390</v>
      </c>
      <c r="E21" s="503">
        <f>Totals!E27</f>
        <v>1776</v>
      </c>
      <c r="F21" s="503">
        <f>Totals!F27</f>
        <v>2394</v>
      </c>
      <c r="G21" s="503">
        <f>Totals!G27</f>
        <v>3460</v>
      </c>
      <c r="H21" s="503">
        <f>Totals!H27</f>
        <v>2125</v>
      </c>
      <c r="I21" s="291"/>
      <c r="J21" s="291"/>
      <c r="K21" s="51"/>
    </row>
    <row r="22" spans="1:11">
      <c r="A22" s="295" t="s">
        <v>12</v>
      </c>
      <c r="B22" s="503">
        <f>Totals!B28</f>
        <v>1210.0867497579784</v>
      </c>
      <c r="C22" s="503">
        <f>Totals!C28</f>
        <v>1210.0867497579784</v>
      </c>
      <c r="D22" s="503">
        <f>Totals!D28</f>
        <v>1210.0867497579784</v>
      </c>
      <c r="E22" s="503">
        <f>Totals!E28</f>
        <v>1210.0867497579784</v>
      </c>
      <c r="F22" s="503">
        <f>Totals!F28</f>
        <v>1210.0867497579784</v>
      </c>
      <c r="G22" s="503">
        <f>Totals!G28</f>
        <v>301.15068091960711</v>
      </c>
      <c r="H22" s="503">
        <f>Totals!H28</f>
        <v>231.70465273095033</v>
      </c>
      <c r="I22" s="291"/>
      <c r="J22" s="291"/>
      <c r="K22" s="51"/>
    </row>
    <row r="23" spans="1:11">
      <c r="A23" s="300" t="s">
        <v>416</v>
      </c>
      <c r="B23" s="503">
        <f>Totals!B29</f>
        <v>2415.1671734576739</v>
      </c>
      <c r="C23" s="503">
        <f>Totals!C29</f>
        <v>2415.1671734576739</v>
      </c>
      <c r="D23" s="503">
        <f>Totals!D29</f>
        <v>2415.1671734576739</v>
      </c>
      <c r="E23" s="503">
        <f>Totals!E29</f>
        <v>2415.1671734576739</v>
      </c>
      <c r="F23" s="503">
        <f>Totals!F29</f>
        <v>2415.1671734576739</v>
      </c>
      <c r="G23" s="503">
        <f>Totals!G29</f>
        <v>2415.1671734576739</v>
      </c>
      <c r="H23" s="503">
        <f>Totals!H29</f>
        <v>2415.1671734576739</v>
      </c>
      <c r="I23" s="291"/>
      <c r="J23" s="291"/>
      <c r="K23" s="51"/>
    </row>
    <row r="24" spans="1:11" s="137" customFormat="1">
      <c r="A24" s="300" t="s">
        <v>217</v>
      </c>
      <c r="B24" s="503">
        <f>Totals!B61-Totals!B46</f>
        <v>231.27776948030441</v>
      </c>
      <c r="C24" s="503">
        <f>Totals!C61-Totals!C46</f>
        <v>195.61967786723199</v>
      </c>
      <c r="D24" s="503">
        <f>Totals!D61-Totals!D46</f>
        <v>169.9946614608798</v>
      </c>
      <c r="E24" s="503">
        <f>Totals!E61-Totals!E46</f>
        <v>183.07833385883168</v>
      </c>
      <c r="F24" s="503">
        <f>Totals!F61-Totals!F46</f>
        <v>204.02576790529474</v>
      </c>
      <c r="G24" s="503">
        <f>Totals!G61-Totals!G46</f>
        <v>209.34953220802345</v>
      </c>
      <c r="H24" s="503">
        <f>Totals!H61-Totals!H46</f>
        <v>161.74509766546907</v>
      </c>
      <c r="I24" s="291"/>
      <c r="J24" s="291"/>
    </row>
    <row r="25" spans="1:11">
      <c r="A25" s="291"/>
      <c r="B25" s="155"/>
      <c r="C25" s="155"/>
      <c r="D25" s="155"/>
      <c r="E25" s="155"/>
      <c r="F25" s="155"/>
      <c r="G25" s="155"/>
      <c r="H25" s="155"/>
      <c r="I25" s="291"/>
      <c r="J25" s="291"/>
      <c r="K25" s="51"/>
    </row>
    <row r="26" spans="1:11" ht="18">
      <c r="A26" s="316" t="s">
        <v>19</v>
      </c>
      <c r="B26" s="155"/>
      <c r="C26" s="155"/>
      <c r="D26" s="155"/>
      <c r="E26" s="155"/>
      <c r="F26" s="155"/>
      <c r="G26" s="155"/>
      <c r="H26" s="155"/>
      <c r="I26" s="291"/>
      <c r="J26" s="291"/>
      <c r="K26" s="51"/>
    </row>
    <row r="27" spans="1:11">
      <c r="A27" s="295" t="s">
        <v>10</v>
      </c>
      <c r="B27" s="503">
        <f>Totals!B32</f>
        <v>12390</v>
      </c>
      <c r="C27" s="503">
        <f>Totals!C32</f>
        <v>4953</v>
      </c>
      <c r="D27" s="503">
        <f>Totals!D32</f>
        <v>4633</v>
      </c>
      <c r="E27" s="503">
        <f>Totals!E32</f>
        <v>4322</v>
      </c>
      <c r="F27" s="503">
        <f>Totals!F32</f>
        <v>4017</v>
      </c>
      <c r="G27" s="503">
        <f>Totals!G32</f>
        <v>3966.9746274754134</v>
      </c>
      <c r="H27" s="503">
        <f>Totals!H32</f>
        <v>3658.9746274754134</v>
      </c>
      <c r="I27" s="291"/>
      <c r="J27" s="291"/>
      <c r="K27" s="51"/>
    </row>
    <row r="28" spans="1:11">
      <c r="A28" s="295" t="s">
        <v>11</v>
      </c>
      <c r="B28" s="503">
        <f>Totals!B33</f>
        <v>388</v>
      </c>
      <c r="C28" s="503">
        <f>Totals!C33</f>
        <v>420</v>
      </c>
      <c r="D28" s="503">
        <f>Totals!D33</f>
        <v>425</v>
      </c>
      <c r="E28" s="503">
        <f>Totals!E33</f>
        <v>423</v>
      </c>
      <c r="F28" s="503">
        <f>Totals!F33</f>
        <v>390</v>
      </c>
      <c r="G28" s="503">
        <f>Totals!G33</f>
        <v>471</v>
      </c>
      <c r="H28" s="503">
        <f>Totals!H33</f>
        <v>443</v>
      </c>
      <c r="I28" s="291"/>
      <c r="J28" s="291"/>
      <c r="K28" s="51"/>
    </row>
    <row r="29" spans="1:11">
      <c r="A29" s="295" t="s">
        <v>12</v>
      </c>
      <c r="B29" s="503">
        <f>Totals!B34</f>
        <v>3048.1480891766519</v>
      </c>
      <c r="C29" s="503">
        <f>Totals!C34</f>
        <v>3048.1480891766519</v>
      </c>
      <c r="D29" s="503">
        <f>Totals!D34</f>
        <v>3048.1480891766519</v>
      </c>
      <c r="E29" s="503">
        <f>Totals!E34</f>
        <v>3048.1480891766519</v>
      </c>
      <c r="F29" s="503">
        <f>Totals!F34</f>
        <v>3048.1480891766519</v>
      </c>
      <c r="G29" s="503">
        <f>Totals!G34</f>
        <v>3048.1480891766519</v>
      </c>
      <c r="H29" s="503">
        <f>Totals!H34</f>
        <v>3048.1480891766519</v>
      </c>
      <c r="I29" s="291"/>
      <c r="J29" s="291"/>
      <c r="K29" s="51"/>
    </row>
    <row r="30" spans="1:11">
      <c r="A30" s="300" t="s">
        <v>416</v>
      </c>
      <c r="B30" s="503">
        <f>Totals!B35</f>
        <v>3798.9755641547586</v>
      </c>
      <c r="C30" s="503">
        <f>Totals!C35</f>
        <v>3798.9755641547586</v>
      </c>
      <c r="D30" s="503">
        <f>Totals!D35</f>
        <v>3798.9755641547586</v>
      </c>
      <c r="E30" s="503">
        <f>Totals!E35</f>
        <v>3798.9755641547586</v>
      </c>
      <c r="F30" s="503">
        <f>Totals!F35</f>
        <v>3798.9755641547586</v>
      </c>
      <c r="G30" s="503">
        <f>Totals!G35</f>
        <v>3798.9755641547586</v>
      </c>
      <c r="H30" s="503">
        <f>Totals!H35</f>
        <v>3798.9755641547586</v>
      </c>
      <c r="I30" s="291"/>
      <c r="J30" s="291"/>
      <c r="K30" s="51"/>
    </row>
    <row r="31" spans="1:11" s="137" customFormat="1">
      <c r="A31" s="300" t="s">
        <v>217</v>
      </c>
      <c r="B31" s="503">
        <f>Totals!B62-Totals!B47</f>
        <v>82.873980588949053</v>
      </c>
      <c r="C31" s="503">
        <f>Totals!C62-Totals!C47</f>
        <v>51.603766087295298</v>
      </c>
      <c r="D31" s="503">
        <f>Totals!D62-Totals!D47</f>
        <v>50.273567901202114</v>
      </c>
      <c r="E31" s="503">
        <f>Totals!E62-Totals!E47</f>
        <v>48.951815417876787</v>
      </c>
      <c r="F31" s="503">
        <f>Totals!F62-Totals!F47</f>
        <v>47.52449164994141</v>
      </c>
      <c r="G31" s="503">
        <f>Totals!G62-Totals!G47</f>
        <v>47.655292898458356</v>
      </c>
      <c r="H31" s="503">
        <f>Totals!H62-Totals!H47</f>
        <v>46.236414833292656</v>
      </c>
      <c r="I31" s="291"/>
      <c r="J31" s="291"/>
    </row>
    <row r="32" spans="1:11">
      <c r="A32" s="291"/>
      <c r="B32" s="155"/>
      <c r="C32" s="155"/>
      <c r="D32" s="155"/>
      <c r="E32" s="155"/>
      <c r="F32" s="155"/>
      <c r="G32" s="155"/>
      <c r="H32" s="155"/>
      <c r="I32" s="291"/>
      <c r="J32" s="291"/>
      <c r="K32" s="51"/>
    </row>
    <row r="33" spans="1:11" ht="18">
      <c r="A33" s="219" t="s">
        <v>51</v>
      </c>
      <c r="B33" s="155"/>
      <c r="C33" s="155"/>
      <c r="D33" s="155"/>
      <c r="E33" s="155"/>
      <c r="F33" s="155"/>
      <c r="G33" s="155"/>
      <c r="H33" s="155"/>
      <c r="I33" s="291"/>
      <c r="J33" s="291"/>
      <c r="K33" s="51"/>
    </row>
    <row r="34" spans="1:11">
      <c r="A34" s="298" t="s">
        <v>340</v>
      </c>
      <c r="B34" s="502">
        <f>Totals!B39</f>
        <v>30349.292964042816</v>
      </c>
      <c r="C34" s="502">
        <f>Totals!C39</f>
        <v>30349.292964042816</v>
      </c>
      <c r="D34" s="502">
        <f>Totals!D39</f>
        <v>30349.292964042816</v>
      </c>
      <c r="E34" s="502">
        <f>Totals!E39</f>
        <v>28317</v>
      </c>
      <c r="F34" s="502">
        <f>Totals!F39</f>
        <v>29530</v>
      </c>
      <c r="G34" s="502">
        <f>Totals!G39</f>
        <v>29137.507292327206</v>
      </c>
      <c r="H34" s="502">
        <f>Totals!H39</f>
        <v>22517.174064403829</v>
      </c>
      <c r="I34" s="291"/>
      <c r="J34" s="291"/>
      <c r="K34" s="51"/>
    </row>
    <row r="35" spans="1:11">
      <c r="A35" s="298" t="s">
        <v>379</v>
      </c>
      <c r="B35" s="503">
        <f>Totals!B38</f>
        <v>3967</v>
      </c>
      <c r="C35" s="503">
        <f>Totals!C38</f>
        <v>4934</v>
      </c>
      <c r="D35" s="503">
        <f>Totals!D38</f>
        <v>9479</v>
      </c>
      <c r="E35" s="503">
        <f>Totals!E38</f>
        <v>4456</v>
      </c>
      <c r="F35" s="503">
        <f>Totals!F38</f>
        <v>4227</v>
      </c>
      <c r="G35" s="503">
        <f>Totals!G38</f>
        <v>5504</v>
      </c>
      <c r="H35" s="503">
        <f>Totals!H38</f>
        <v>5183</v>
      </c>
      <c r="I35" s="291"/>
      <c r="J35" s="291"/>
      <c r="K35" s="51"/>
    </row>
    <row r="36" spans="1:11" s="137" customFormat="1">
      <c r="A36" s="300" t="s">
        <v>217</v>
      </c>
      <c r="B36" s="503">
        <f>Totals!B63-Totals!B48</f>
        <v>304.43836909193487</v>
      </c>
      <c r="C36" s="503">
        <f>Totals!C63-Totals!C48</f>
        <v>313.01714836801693</v>
      </c>
      <c r="D36" s="503">
        <f>Totals!D63-Totals!D48</f>
        <v>353.33829811961914</v>
      </c>
      <c r="E36" s="503">
        <f>Totals!E63-Totals!E48</f>
        <v>290.74698367637029</v>
      </c>
      <c r="F36" s="503">
        <f>Totals!F63-Totals!F48</f>
        <v>299.4765791341415</v>
      </c>
      <c r="G36" s="503">
        <f>Totals!G63-Totals!G48</f>
        <v>307.32352104620077</v>
      </c>
      <c r="H36" s="503">
        <f>Totals!H63-Totals!H48</f>
        <v>245.74320497164808</v>
      </c>
      <c r="I36" s="291"/>
      <c r="J36" s="291"/>
    </row>
    <row r="37" spans="1:11">
      <c r="A37" s="291"/>
      <c r="B37" s="155"/>
      <c r="C37" s="155"/>
      <c r="D37" s="155"/>
      <c r="E37" s="155"/>
      <c r="F37" s="155"/>
      <c r="G37" s="155"/>
      <c r="H37" s="155"/>
      <c r="I37" s="291"/>
      <c r="J37" s="291"/>
      <c r="K37" s="51"/>
    </row>
    <row r="38" spans="1:11">
      <c r="A38" s="291"/>
      <c r="B38" s="155"/>
      <c r="C38" s="155"/>
      <c r="D38" s="155"/>
      <c r="E38" s="155"/>
      <c r="F38" s="155"/>
      <c r="G38" s="155"/>
      <c r="H38" s="155"/>
      <c r="I38" s="291"/>
      <c r="J38" s="291"/>
      <c r="K38" s="51"/>
    </row>
    <row r="39" spans="1:11" ht="18">
      <c r="A39" s="292" t="s">
        <v>38</v>
      </c>
      <c r="B39" s="155"/>
      <c r="C39" s="155"/>
      <c r="D39" s="155"/>
      <c r="E39" s="155"/>
      <c r="F39" s="155"/>
      <c r="G39" s="155"/>
      <c r="H39" s="155"/>
      <c r="I39" s="291"/>
      <c r="J39" s="291"/>
      <c r="K39" s="51"/>
    </row>
    <row r="40" spans="1:11">
      <c r="A40" s="318" t="s">
        <v>1</v>
      </c>
      <c r="B40" s="155"/>
      <c r="C40" s="155"/>
      <c r="D40" s="155"/>
      <c r="E40" s="155"/>
      <c r="F40" s="155"/>
      <c r="G40" s="155"/>
      <c r="H40" s="155"/>
      <c r="I40" s="291"/>
      <c r="J40" s="291"/>
      <c r="K40" s="51"/>
    </row>
    <row r="41" spans="1:11">
      <c r="A41" s="300" t="s">
        <v>299</v>
      </c>
      <c r="B41" s="317">
        <f>Totals!B51</f>
        <v>2013</v>
      </c>
      <c r="C41" s="317">
        <f>Totals!C51</f>
        <v>2346</v>
      </c>
      <c r="D41" s="317">
        <f>Totals!D51</f>
        <v>2356</v>
      </c>
      <c r="E41" s="317">
        <f>Totals!E51</f>
        <v>2366</v>
      </c>
      <c r="F41" s="317">
        <f>Totals!F51</f>
        <v>2376</v>
      </c>
      <c r="G41" s="317">
        <f>Totals!G51</f>
        <v>2386</v>
      </c>
      <c r="H41" s="317">
        <f>Totals!H51</f>
        <v>2396</v>
      </c>
      <c r="I41" s="291"/>
      <c r="J41" s="291"/>
      <c r="K41" s="51"/>
    </row>
    <row r="42" spans="1:11">
      <c r="A42" s="319"/>
      <c r="B42" s="155"/>
      <c r="C42" s="155"/>
      <c r="D42" s="155"/>
      <c r="E42" s="155"/>
      <c r="F42" s="155"/>
      <c r="G42" s="155"/>
      <c r="H42" s="155"/>
      <c r="I42" s="291"/>
      <c r="J42" s="291"/>
      <c r="K42" s="51"/>
    </row>
    <row r="43" spans="1:11">
      <c r="A43" s="318" t="s">
        <v>7</v>
      </c>
      <c r="B43" s="155"/>
      <c r="C43" s="155"/>
      <c r="D43" s="155"/>
      <c r="E43" s="155"/>
      <c r="F43" s="155"/>
      <c r="G43" s="155"/>
      <c r="H43" s="155"/>
      <c r="I43" s="291"/>
      <c r="J43" s="291"/>
      <c r="K43" s="51"/>
    </row>
    <row r="44" spans="1:11">
      <c r="A44" s="300" t="s">
        <v>299</v>
      </c>
      <c r="B44" s="317">
        <f>Totals!B52</f>
        <v>18338.29178853385</v>
      </c>
      <c r="C44" s="317">
        <f>Totals!C52</f>
        <v>18395</v>
      </c>
      <c r="D44" s="317">
        <f>Totals!D52</f>
        <v>18306</v>
      </c>
      <c r="E44" s="317">
        <f>Totals!E52</f>
        <v>18389</v>
      </c>
      <c r="F44" s="317">
        <f>Totals!F52</f>
        <v>18495</v>
      </c>
      <c r="G44" s="317">
        <f>Totals!G52</f>
        <v>18530</v>
      </c>
      <c r="H44" s="317">
        <f>Totals!H52</f>
        <v>18564</v>
      </c>
      <c r="I44" s="291"/>
      <c r="J44" s="291"/>
      <c r="K44" s="51"/>
    </row>
    <row r="45" spans="1:11">
      <c r="A45" s="319"/>
      <c r="B45" s="155"/>
      <c r="C45" s="155"/>
      <c r="D45" s="155"/>
      <c r="E45" s="155"/>
      <c r="F45" s="155"/>
      <c r="G45" s="155"/>
      <c r="H45" s="155"/>
      <c r="I45" s="291"/>
      <c r="J45" s="291"/>
      <c r="K45" s="51"/>
    </row>
    <row r="46" spans="1:11">
      <c r="A46" s="318" t="s">
        <v>8</v>
      </c>
      <c r="B46" s="155"/>
      <c r="C46" s="155"/>
      <c r="D46" s="155"/>
      <c r="E46" s="155"/>
      <c r="F46" s="155"/>
      <c r="G46" s="155"/>
      <c r="H46" s="155"/>
      <c r="I46" s="291"/>
      <c r="J46" s="291"/>
      <c r="K46" s="51"/>
    </row>
    <row r="47" spans="1:11">
      <c r="A47" s="300" t="s">
        <v>299</v>
      </c>
      <c r="B47" s="317">
        <f>Totals!B53</f>
        <v>13918.875716492586</v>
      </c>
      <c r="C47" s="317">
        <f>Totals!C53</f>
        <v>14150.877273919552</v>
      </c>
      <c r="D47" s="317">
        <f>Totals!D53</f>
        <v>14197</v>
      </c>
      <c r="E47" s="317">
        <f>Totals!E53</f>
        <v>13930</v>
      </c>
      <c r="F47" s="317">
        <f>Totals!F53</f>
        <v>14004</v>
      </c>
      <c r="G47" s="317">
        <f>Totals!G53</f>
        <v>14109</v>
      </c>
      <c r="H47" s="317">
        <f>Totals!H53</f>
        <v>13901</v>
      </c>
      <c r="I47" s="291"/>
      <c r="J47" s="291"/>
      <c r="K47" s="51"/>
    </row>
    <row r="48" spans="1:11">
      <c r="A48" s="319"/>
      <c r="B48" s="155"/>
      <c r="C48" s="155"/>
      <c r="D48" s="155"/>
      <c r="E48" s="155"/>
      <c r="F48" s="155"/>
      <c r="G48" s="155"/>
      <c r="H48" s="155"/>
      <c r="I48" s="291"/>
      <c r="J48" s="291"/>
      <c r="K48" s="51"/>
    </row>
    <row r="49" spans="1:11">
      <c r="A49" s="318" t="s">
        <v>23</v>
      </c>
      <c r="B49" s="155"/>
      <c r="C49" s="155"/>
      <c r="D49" s="155"/>
      <c r="E49" s="155"/>
      <c r="F49" s="155"/>
      <c r="G49" s="155"/>
      <c r="H49" s="155"/>
      <c r="I49" s="291"/>
      <c r="J49" s="291"/>
      <c r="K49" s="51"/>
    </row>
    <row r="50" spans="1:11">
      <c r="A50" s="300" t="s">
        <v>299</v>
      </c>
      <c r="B50" s="317">
        <f>Totals!B54</f>
        <v>9388.8250143020541</v>
      </c>
      <c r="C50" s="317">
        <f>Totals!C54</f>
        <v>9725.6025186039642</v>
      </c>
      <c r="D50" s="317">
        <f>Totals!D54</f>
        <v>9913.1412278650441</v>
      </c>
      <c r="E50" s="317">
        <f>Totals!E54</f>
        <v>10086.400326744966</v>
      </c>
      <c r="F50" s="317">
        <f>Totals!F54</f>
        <v>10245.343120848051</v>
      </c>
      <c r="G50" s="317">
        <f>Totals!G54</f>
        <v>10396.603414082778</v>
      </c>
      <c r="H50" s="317">
        <f>Totals!H54</f>
        <v>10493</v>
      </c>
      <c r="I50" s="291"/>
      <c r="J50" s="291"/>
      <c r="K50" s="51"/>
    </row>
    <row r="51" spans="1:11">
      <c r="A51" s="291"/>
      <c r="B51" s="155"/>
      <c r="C51" s="155"/>
      <c r="D51" s="155"/>
      <c r="E51" s="155"/>
      <c r="F51" s="155"/>
      <c r="G51" s="155"/>
      <c r="H51" s="155"/>
      <c r="I51" s="291"/>
      <c r="J51" s="291"/>
      <c r="K51" s="51"/>
    </row>
    <row r="52" spans="1:11" ht="18">
      <c r="A52" s="159" t="s">
        <v>51</v>
      </c>
      <c r="B52" s="155"/>
      <c r="C52" s="155"/>
      <c r="D52" s="155"/>
      <c r="E52" s="155"/>
      <c r="F52" s="155"/>
      <c r="G52" s="155"/>
      <c r="H52" s="155"/>
      <c r="I52" s="291"/>
      <c r="J52" s="291"/>
      <c r="K52" s="51"/>
    </row>
    <row r="53" spans="1:11">
      <c r="A53" s="298" t="s">
        <v>299</v>
      </c>
      <c r="B53" s="317">
        <f>Totals!B55</f>
        <v>47233</v>
      </c>
      <c r="C53" s="317">
        <f>Totals!C55</f>
        <v>49274</v>
      </c>
      <c r="D53" s="317">
        <f>Totals!D55</f>
        <v>49474</v>
      </c>
      <c r="E53" s="317">
        <f>Totals!E55</f>
        <v>49474</v>
      </c>
      <c r="F53" s="317">
        <f>Totals!F55</f>
        <v>49974</v>
      </c>
      <c r="G53" s="317">
        <f>Totals!G55</f>
        <v>49974</v>
      </c>
      <c r="H53" s="317">
        <f>Totals!H55</f>
        <v>50474</v>
      </c>
      <c r="I53" s="291"/>
      <c r="J53" s="291"/>
      <c r="K53" s="51"/>
    </row>
    <row r="54" spans="1:11">
      <c r="A54" s="291"/>
      <c r="B54" s="155"/>
      <c r="C54" s="155"/>
      <c r="D54" s="155"/>
      <c r="E54" s="155"/>
      <c r="F54" s="155"/>
      <c r="G54" s="155"/>
      <c r="H54" s="155"/>
      <c r="I54" s="291"/>
      <c r="J54" s="291"/>
      <c r="K54" s="51"/>
    </row>
    <row r="55" spans="1:11">
      <c r="A55" s="291"/>
      <c r="B55" s="291"/>
      <c r="C55" s="291"/>
      <c r="D55" s="291"/>
      <c r="E55" s="291"/>
      <c r="F55" s="291"/>
      <c r="G55" s="291"/>
      <c r="H55" s="291"/>
      <c r="I55" s="291"/>
      <c r="J55" s="291"/>
      <c r="K55" s="51"/>
    </row>
    <row r="56" spans="1:11" ht="21">
      <c r="A56" s="158" t="s">
        <v>84</v>
      </c>
      <c r="B56" s="291"/>
      <c r="C56" s="291"/>
      <c r="D56" s="291"/>
      <c r="E56" s="291"/>
      <c r="F56" s="291"/>
      <c r="G56" s="291"/>
      <c r="H56" s="291"/>
      <c r="I56" s="291"/>
      <c r="J56" s="291"/>
      <c r="K56" s="51"/>
    </row>
    <row r="57" spans="1:11">
      <c r="A57" s="149" t="s">
        <v>1</v>
      </c>
      <c r="B57" s="310">
        <v>0</v>
      </c>
      <c r="C57" s="310">
        <v>0.75</v>
      </c>
      <c r="D57" s="310">
        <v>1</v>
      </c>
      <c r="E57" s="310">
        <v>1</v>
      </c>
      <c r="F57" s="310">
        <v>1</v>
      </c>
      <c r="G57" s="310">
        <v>0.25</v>
      </c>
      <c r="H57" s="310">
        <v>0</v>
      </c>
      <c r="I57" s="291"/>
      <c r="J57" s="291"/>
      <c r="K57" s="51"/>
    </row>
    <row r="58" spans="1:11">
      <c r="A58" s="149" t="s">
        <v>7</v>
      </c>
      <c r="B58" s="310">
        <v>0</v>
      </c>
      <c r="C58" s="310">
        <v>1</v>
      </c>
      <c r="D58" s="310">
        <v>1</v>
      </c>
      <c r="E58" s="310">
        <v>1</v>
      </c>
      <c r="F58" s="310">
        <v>1</v>
      </c>
      <c r="G58" s="310">
        <v>0</v>
      </c>
      <c r="H58" s="310">
        <v>0</v>
      </c>
      <c r="I58" s="291"/>
      <c r="J58" s="291"/>
      <c r="K58" s="51"/>
    </row>
    <row r="59" spans="1:11">
      <c r="A59" s="149" t="s">
        <v>8</v>
      </c>
      <c r="B59" s="310">
        <v>0</v>
      </c>
      <c r="C59" s="310">
        <v>0.75</v>
      </c>
      <c r="D59" s="310">
        <v>1</v>
      </c>
      <c r="E59" s="310">
        <v>1</v>
      </c>
      <c r="F59" s="310">
        <v>1</v>
      </c>
      <c r="G59" s="310">
        <v>0.25</v>
      </c>
      <c r="H59" s="310">
        <v>0</v>
      </c>
      <c r="I59" s="291"/>
      <c r="J59" s="291"/>
      <c r="K59" s="51"/>
    </row>
    <row r="60" spans="1:11">
      <c r="A60" s="149" t="s">
        <v>19</v>
      </c>
      <c r="B60" s="310">
        <v>0</v>
      </c>
      <c r="C60" s="310">
        <v>1</v>
      </c>
      <c r="D60" s="310">
        <v>1</v>
      </c>
      <c r="E60" s="310">
        <v>1</v>
      </c>
      <c r="F60" s="310">
        <v>1</v>
      </c>
      <c r="G60" s="310">
        <v>0</v>
      </c>
      <c r="H60" s="310">
        <v>0</v>
      </c>
      <c r="I60" s="291"/>
      <c r="J60" s="291"/>
      <c r="K60" s="51"/>
    </row>
    <row r="61" spans="1:11">
      <c r="A61" s="298" t="s">
        <v>51</v>
      </c>
      <c r="B61" s="310">
        <v>0</v>
      </c>
      <c r="C61" s="310">
        <v>1</v>
      </c>
      <c r="D61" s="310">
        <v>1</v>
      </c>
      <c r="E61" s="310">
        <v>1</v>
      </c>
      <c r="F61" s="310">
        <v>1</v>
      </c>
      <c r="G61" s="310">
        <v>0</v>
      </c>
      <c r="H61" s="310">
        <v>0</v>
      </c>
      <c r="I61" s="291"/>
      <c r="J61" s="291"/>
      <c r="K61" s="51"/>
    </row>
    <row r="62" spans="1:11">
      <c r="A62" s="291"/>
      <c r="B62" s="291"/>
      <c r="C62" s="291"/>
      <c r="D62" s="291"/>
      <c r="E62" s="291"/>
      <c r="F62" s="291"/>
      <c r="G62" s="291"/>
      <c r="H62" s="291"/>
      <c r="I62" s="291"/>
      <c r="J62" s="291"/>
      <c r="K62" s="51"/>
    </row>
    <row r="63" spans="1:11" ht="21">
      <c r="A63" s="158" t="s">
        <v>82</v>
      </c>
      <c r="B63" s="291"/>
      <c r="C63" s="291"/>
      <c r="D63" s="291"/>
      <c r="E63" s="291"/>
      <c r="F63" s="291"/>
      <c r="G63" s="291"/>
      <c r="H63" s="291"/>
      <c r="I63" s="291"/>
      <c r="J63" s="291"/>
      <c r="K63" s="51"/>
    </row>
    <row r="64" spans="1:11">
      <c r="A64" s="149" t="s">
        <v>1</v>
      </c>
      <c r="B64" s="329">
        <v>1</v>
      </c>
      <c r="C64" s="329">
        <v>1</v>
      </c>
      <c r="D64" s="329">
        <v>1</v>
      </c>
      <c r="E64" s="329">
        <v>1</v>
      </c>
      <c r="F64" s="329">
        <v>1</v>
      </c>
      <c r="G64" s="329">
        <v>1</v>
      </c>
      <c r="H64" s="329">
        <v>1</v>
      </c>
      <c r="I64" s="291"/>
      <c r="J64" s="291"/>
      <c r="K64" s="51"/>
    </row>
    <row r="65" spans="1:11">
      <c r="A65" s="149" t="s">
        <v>7</v>
      </c>
      <c r="B65" s="329">
        <v>1</v>
      </c>
      <c r="C65" s="329">
        <v>1</v>
      </c>
      <c r="D65" s="329">
        <v>1</v>
      </c>
      <c r="E65" s="329">
        <v>1</v>
      </c>
      <c r="F65" s="329">
        <v>1</v>
      </c>
      <c r="G65" s="329">
        <v>1</v>
      </c>
      <c r="H65" s="329">
        <v>1</v>
      </c>
      <c r="I65" s="291"/>
      <c r="J65" s="291"/>
      <c r="K65" s="51"/>
    </row>
    <row r="66" spans="1:11">
      <c r="A66" s="149" t="s">
        <v>8</v>
      </c>
      <c r="B66" s="329">
        <v>1</v>
      </c>
      <c r="C66" s="329">
        <v>1</v>
      </c>
      <c r="D66" s="329">
        <v>1</v>
      </c>
      <c r="E66" s="329">
        <v>1</v>
      </c>
      <c r="F66" s="329">
        <v>1</v>
      </c>
      <c r="G66" s="329">
        <v>1</v>
      </c>
      <c r="H66" s="329">
        <v>1</v>
      </c>
      <c r="I66" s="291"/>
      <c r="J66" s="291"/>
      <c r="K66" s="51"/>
    </row>
    <row r="67" spans="1:11">
      <c r="A67" s="149" t="s">
        <v>19</v>
      </c>
      <c r="B67" s="329">
        <v>1</v>
      </c>
      <c r="C67" s="329">
        <v>1</v>
      </c>
      <c r="D67" s="329">
        <v>1</v>
      </c>
      <c r="E67" s="329">
        <v>1</v>
      </c>
      <c r="F67" s="329">
        <v>1</v>
      </c>
      <c r="G67" s="329">
        <v>1</v>
      </c>
      <c r="H67" s="329">
        <v>1</v>
      </c>
      <c r="I67" s="291"/>
      <c r="J67" s="291"/>
      <c r="K67" s="51"/>
    </row>
    <row r="68" spans="1:11">
      <c r="A68" s="298" t="s">
        <v>51</v>
      </c>
      <c r="B68" s="329">
        <v>1</v>
      </c>
      <c r="C68" s="329">
        <v>1</v>
      </c>
      <c r="D68" s="329">
        <v>1</v>
      </c>
      <c r="E68" s="329">
        <v>1</v>
      </c>
      <c r="F68" s="329">
        <v>1</v>
      </c>
      <c r="G68" s="329">
        <v>1</v>
      </c>
      <c r="H68" s="329">
        <v>1</v>
      </c>
      <c r="I68" s="291"/>
      <c r="J68" s="291"/>
      <c r="K68" s="51"/>
    </row>
    <row r="69" spans="1:11">
      <c r="A69" s="291"/>
      <c r="B69" s="291"/>
      <c r="C69" s="291"/>
      <c r="D69" s="291"/>
      <c r="E69" s="291"/>
      <c r="F69" s="291"/>
      <c r="G69" s="291"/>
      <c r="H69" s="291"/>
      <c r="I69" s="291"/>
      <c r="J69" s="291"/>
      <c r="K69" s="51"/>
    </row>
    <row r="70" spans="1:11" ht="21">
      <c r="A70" s="158" t="s">
        <v>83</v>
      </c>
      <c r="B70" s="291"/>
      <c r="C70" s="291"/>
      <c r="D70" s="291"/>
      <c r="E70" s="291"/>
      <c r="F70" s="291"/>
      <c r="G70" s="291"/>
      <c r="H70" s="291"/>
      <c r="I70" s="291"/>
      <c r="J70" s="291"/>
      <c r="K70" s="51"/>
    </row>
    <row r="71" spans="1:11">
      <c r="A71" s="149" t="s">
        <v>1</v>
      </c>
      <c r="B71" s="329">
        <v>1</v>
      </c>
      <c r="C71" s="329">
        <v>1</v>
      </c>
      <c r="D71" s="329">
        <v>1</v>
      </c>
      <c r="E71" s="329">
        <v>1</v>
      </c>
      <c r="F71" s="329">
        <v>1</v>
      </c>
      <c r="G71" s="329">
        <v>1</v>
      </c>
      <c r="H71" s="329">
        <v>1</v>
      </c>
      <c r="I71" s="291"/>
      <c r="J71" s="291"/>
      <c r="K71" s="51"/>
    </row>
    <row r="72" spans="1:11">
      <c r="A72" s="149" t="s">
        <v>7</v>
      </c>
      <c r="B72" s="329">
        <v>1</v>
      </c>
      <c r="C72" s="329">
        <v>1</v>
      </c>
      <c r="D72" s="329">
        <v>1</v>
      </c>
      <c r="E72" s="329">
        <v>1</v>
      </c>
      <c r="F72" s="329">
        <v>1</v>
      </c>
      <c r="G72" s="329">
        <v>1</v>
      </c>
      <c r="H72" s="329">
        <v>1</v>
      </c>
      <c r="I72" s="291"/>
      <c r="J72" s="291"/>
      <c r="K72" s="51"/>
    </row>
    <row r="73" spans="1:11">
      <c r="A73" s="149" t="s">
        <v>8</v>
      </c>
      <c r="B73" s="329">
        <v>1</v>
      </c>
      <c r="C73" s="329">
        <v>1</v>
      </c>
      <c r="D73" s="329">
        <v>1</v>
      </c>
      <c r="E73" s="329">
        <v>1</v>
      </c>
      <c r="F73" s="329">
        <v>1</v>
      </c>
      <c r="G73" s="329">
        <v>1</v>
      </c>
      <c r="H73" s="329">
        <v>1</v>
      </c>
      <c r="I73" s="291"/>
      <c r="J73" s="291"/>
      <c r="K73" s="51"/>
    </row>
    <row r="74" spans="1:11">
      <c r="A74" s="149" t="s">
        <v>19</v>
      </c>
      <c r="B74" s="329">
        <v>1</v>
      </c>
      <c r="C74" s="329">
        <v>1</v>
      </c>
      <c r="D74" s="329">
        <v>1</v>
      </c>
      <c r="E74" s="329">
        <v>1</v>
      </c>
      <c r="F74" s="329">
        <v>1</v>
      </c>
      <c r="G74" s="329">
        <v>1</v>
      </c>
      <c r="H74" s="329">
        <v>1</v>
      </c>
      <c r="I74" s="291"/>
      <c r="J74" s="291"/>
      <c r="K74" s="51"/>
    </row>
    <row r="75" spans="1:11">
      <c r="A75" s="298" t="s">
        <v>51</v>
      </c>
      <c r="B75" s="329">
        <v>1</v>
      </c>
      <c r="C75" s="329">
        <v>1</v>
      </c>
      <c r="D75" s="329">
        <v>1</v>
      </c>
      <c r="E75" s="329">
        <v>1</v>
      </c>
      <c r="F75" s="329">
        <v>1</v>
      </c>
      <c r="G75" s="329">
        <v>1</v>
      </c>
      <c r="H75" s="329">
        <v>1</v>
      </c>
      <c r="I75" s="291"/>
      <c r="J75" s="291"/>
      <c r="K75" s="51"/>
    </row>
    <row r="76" spans="1:11">
      <c r="A76" s="291"/>
      <c r="B76" s="291"/>
      <c r="C76" s="291"/>
      <c r="D76" s="291"/>
      <c r="E76" s="291"/>
      <c r="F76" s="291"/>
      <c r="G76" s="291"/>
      <c r="H76" s="291"/>
      <c r="I76" s="291"/>
      <c r="J76" s="291"/>
      <c r="K76" s="291"/>
    </row>
    <row r="77" spans="1:11" ht="21">
      <c r="A77" s="158" t="s">
        <v>34</v>
      </c>
      <c r="B77" s="291"/>
      <c r="C77" s="291"/>
      <c r="D77" s="291"/>
      <c r="E77" s="291"/>
      <c r="F77" s="291"/>
      <c r="G77" s="291"/>
      <c r="H77" s="291"/>
      <c r="I77" s="291"/>
      <c r="J77" s="291"/>
      <c r="K77" s="291"/>
    </row>
    <row r="78" spans="1:11">
      <c r="A78" s="320" t="s">
        <v>1</v>
      </c>
      <c r="B78" s="293">
        <v>2022</v>
      </c>
      <c r="C78" s="293">
        <v>2023</v>
      </c>
      <c r="D78" s="293">
        <v>2024</v>
      </c>
      <c r="E78" s="293">
        <v>2025</v>
      </c>
      <c r="F78" s="293">
        <v>2026</v>
      </c>
      <c r="G78" s="293">
        <v>2027</v>
      </c>
      <c r="H78" s="293">
        <v>2028</v>
      </c>
      <c r="I78" s="293" t="s">
        <v>85</v>
      </c>
      <c r="J78" s="291"/>
      <c r="K78" s="51"/>
    </row>
    <row r="79" spans="1:11">
      <c r="A79" s="295" t="s">
        <v>10</v>
      </c>
      <c r="B79" s="156">
        <f t="shared" ref="B79:H83" si="0">B6*B$57*B$64</f>
        <v>0</v>
      </c>
      <c r="C79" s="156">
        <f t="shared" si="0"/>
        <v>147.75</v>
      </c>
      <c r="D79" s="156">
        <f t="shared" si="0"/>
        <v>220</v>
      </c>
      <c r="E79" s="156">
        <f t="shared" si="0"/>
        <v>220</v>
      </c>
      <c r="F79" s="156">
        <f t="shared" si="0"/>
        <v>220</v>
      </c>
      <c r="G79" s="156">
        <f t="shared" si="0"/>
        <v>55</v>
      </c>
      <c r="H79" s="321">
        <f t="shared" si="0"/>
        <v>0</v>
      </c>
      <c r="I79" s="156">
        <f>SUM(B79:H79)</f>
        <v>862.75</v>
      </c>
      <c r="J79" s="291"/>
      <c r="K79" s="51"/>
    </row>
    <row r="80" spans="1:11">
      <c r="A80" s="295" t="s">
        <v>11</v>
      </c>
      <c r="B80" s="156">
        <f t="shared" si="0"/>
        <v>0</v>
      </c>
      <c r="C80" s="156">
        <f t="shared" si="0"/>
        <v>41.25</v>
      </c>
      <c r="D80" s="156">
        <f t="shared" si="0"/>
        <v>55</v>
      </c>
      <c r="E80" s="156">
        <f t="shared" si="0"/>
        <v>55</v>
      </c>
      <c r="F80" s="156">
        <f t="shared" si="0"/>
        <v>20</v>
      </c>
      <c r="G80" s="156">
        <f t="shared" si="0"/>
        <v>5</v>
      </c>
      <c r="H80" s="321">
        <f t="shared" si="0"/>
        <v>0</v>
      </c>
      <c r="I80" s="156">
        <f>SUM(B80:H80)</f>
        <v>176.25</v>
      </c>
      <c r="J80" s="291"/>
      <c r="K80" s="51"/>
    </row>
    <row r="81" spans="1:11">
      <c r="A81" s="295" t="s">
        <v>12</v>
      </c>
      <c r="B81" s="156">
        <f t="shared" si="0"/>
        <v>0</v>
      </c>
      <c r="C81" s="156">
        <f t="shared" si="0"/>
        <v>99.043859024414544</v>
      </c>
      <c r="D81" s="156">
        <f t="shared" si="0"/>
        <v>132.05847869921939</v>
      </c>
      <c r="E81" s="156">
        <f t="shared" si="0"/>
        <v>132.05847869921939</v>
      </c>
      <c r="F81" s="156">
        <f t="shared" si="0"/>
        <v>132.05847869921939</v>
      </c>
      <c r="G81" s="156">
        <f t="shared" si="0"/>
        <v>33.014619674804848</v>
      </c>
      <c r="H81" s="321">
        <f t="shared" si="0"/>
        <v>0</v>
      </c>
      <c r="I81" s="156">
        <f>SUM(B81:H81)</f>
        <v>528.23391479687757</v>
      </c>
      <c r="J81" s="291"/>
      <c r="K81" s="51"/>
    </row>
    <row r="82" spans="1:11">
      <c r="A82" s="300" t="s">
        <v>416</v>
      </c>
      <c r="B82" s="156">
        <f t="shared" si="0"/>
        <v>0</v>
      </c>
      <c r="C82" s="156">
        <f t="shared" si="0"/>
        <v>326.49760114044886</v>
      </c>
      <c r="D82" s="156">
        <f t="shared" si="0"/>
        <v>435.33013485393178</v>
      </c>
      <c r="E82" s="156">
        <f t="shared" si="0"/>
        <v>435.33013485393178</v>
      </c>
      <c r="F82" s="156">
        <f t="shared" si="0"/>
        <v>435.33013485393178</v>
      </c>
      <c r="G82" s="156">
        <f t="shared" si="0"/>
        <v>108.83253371348295</v>
      </c>
      <c r="H82" s="321">
        <f t="shared" si="0"/>
        <v>0</v>
      </c>
      <c r="I82" s="156">
        <f>SUM(B82:H82)</f>
        <v>1741.3205394157271</v>
      </c>
      <c r="J82" s="291"/>
      <c r="K82" s="51"/>
    </row>
    <row r="83" spans="1:11" s="137" customFormat="1">
      <c r="A83" s="300" t="s">
        <v>217</v>
      </c>
      <c r="B83" s="156">
        <f t="shared" si="0"/>
        <v>0</v>
      </c>
      <c r="C83" s="156">
        <f t="shared" si="0"/>
        <v>0</v>
      </c>
      <c r="D83" s="156">
        <f t="shared" si="0"/>
        <v>0</v>
      </c>
      <c r="E83" s="156">
        <f t="shared" si="0"/>
        <v>0</v>
      </c>
      <c r="F83" s="156">
        <f t="shared" si="0"/>
        <v>0</v>
      </c>
      <c r="G83" s="156">
        <f t="shared" si="0"/>
        <v>0</v>
      </c>
      <c r="H83" s="321">
        <f t="shared" si="0"/>
        <v>0</v>
      </c>
      <c r="I83" s="156">
        <f>SUM(B83:H83)</f>
        <v>0</v>
      </c>
      <c r="J83" s="291"/>
    </row>
    <row r="84" spans="1:11">
      <c r="A84" s="291"/>
      <c r="B84" s="291"/>
      <c r="C84" s="155"/>
      <c r="D84" s="155"/>
      <c r="E84" s="155"/>
      <c r="F84" s="155"/>
      <c r="G84" s="155"/>
      <c r="H84" s="155"/>
      <c r="I84" s="291"/>
      <c r="J84" s="291"/>
      <c r="K84" s="51"/>
    </row>
    <row r="85" spans="1:11">
      <c r="A85" s="322" t="s">
        <v>7</v>
      </c>
      <c r="B85" s="291"/>
      <c r="C85" s="291"/>
      <c r="D85" s="291"/>
      <c r="E85" s="291"/>
      <c r="F85" s="291"/>
      <c r="G85" s="291"/>
      <c r="H85" s="291"/>
      <c r="I85" s="291"/>
      <c r="J85" s="291"/>
      <c r="K85" s="51"/>
    </row>
    <row r="86" spans="1:11">
      <c r="A86" s="295" t="s">
        <v>10</v>
      </c>
      <c r="B86" s="156">
        <f t="shared" ref="B86:H90" si="1">B13*B$58*B$65</f>
        <v>0</v>
      </c>
      <c r="C86" s="156">
        <f t="shared" si="1"/>
        <v>6457</v>
      </c>
      <c r="D86" s="156">
        <f t="shared" si="1"/>
        <v>6523</v>
      </c>
      <c r="E86" s="156">
        <f t="shared" si="1"/>
        <v>6628</v>
      </c>
      <c r="F86" s="156">
        <f t="shared" si="1"/>
        <v>6676</v>
      </c>
      <c r="G86" s="156">
        <f t="shared" si="1"/>
        <v>0</v>
      </c>
      <c r="H86" s="321">
        <f t="shared" si="1"/>
        <v>0</v>
      </c>
      <c r="I86" s="156">
        <f>SUM(B86:H86)</f>
        <v>26284</v>
      </c>
      <c r="J86" s="291"/>
      <c r="K86" s="51"/>
    </row>
    <row r="87" spans="1:11">
      <c r="A87" s="295" t="s">
        <v>11</v>
      </c>
      <c r="B87" s="156">
        <f t="shared" si="1"/>
        <v>0</v>
      </c>
      <c r="C87" s="156">
        <f t="shared" si="1"/>
        <v>2371</v>
      </c>
      <c r="D87" s="156">
        <f t="shared" si="1"/>
        <v>1795</v>
      </c>
      <c r="E87" s="156">
        <f t="shared" si="1"/>
        <v>1994</v>
      </c>
      <c r="F87" s="156">
        <f t="shared" si="1"/>
        <v>2975</v>
      </c>
      <c r="G87" s="156">
        <f t="shared" si="1"/>
        <v>0</v>
      </c>
      <c r="H87" s="321">
        <f t="shared" si="1"/>
        <v>0</v>
      </c>
      <c r="I87" s="156">
        <f>SUM(B87:H87)</f>
        <v>9135</v>
      </c>
      <c r="J87" s="291"/>
      <c r="K87" s="51"/>
    </row>
    <row r="88" spans="1:11">
      <c r="A88" s="295" t="s">
        <v>12</v>
      </c>
      <c r="B88" s="156">
        <f t="shared" si="1"/>
        <v>0</v>
      </c>
      <c r="C88" s="156">
        <f t="shared" si="1"/>
        <v>1282.8736084431182</v>
      </c>
      <c r="D88" s="156">
        <f t="shared" si="1"/>
        <v>1282.8736084431182</v>
      </c>
      <c r="E88" s="156">
        <f t="shared" si="1"/>
        <v>1282.8736084431182</v>
      </c>
      <c r="F88" s="156">
        <f t="shared" si="1"/>
        <v>1282.8736084431182</v>
      </c>
      <c r="G88" s="156">
        <f t="shared" si="1"/>
        <v>0</v>
      </c>
      <c r="H88" s="321">
        <f t="shared" si="1"/>
        <v>0</v>
      </c>
      <c r="I88" s="156">
        <f>SUM(B88:H88)</f>
        <v>5131.4944337724728</v>
      </c>
      <c r="J88" s="291"/>
      <c r="K88" s="51"/>
    </row>
    <row r="89" spans="1:11">
      <c r="A89" s="300" t="s">
        <v>416</v>
      </c>
      <c r="B89" s="156">
        <f t="shared" si="1"/>
        <v>0</v>
      </c>
      <c r="C89" s="156">
        <f t="shared" si="1"/>
        <v>6629.9524664818709</v>
      </c>
      <c r="D89" s="156">
        <f t="shared" si="1"/>
        <v>6629.9524664818709</v>
      </c>
      <c r="E89" s="156">
        <f t="shared" si="1"/>
        <v>6629.9524664818709</v>
      </c>
      <c r="F89" s="156">
        <f t="shared" si="1"/>
        <v>6629.9524664818709</v>
      </c>
      <c r="G89" s="156">
        <f t="shared" si="1"/>
        <v>0</v>
      </c>
      <c r="H89" s="321">
        <f t="shared" si="1"/>
        <v>0</v>
      </c>
      <c r="I89" s="156">
        <f>SUM(B89:H89)</f>
        <v>26519.809865927484</v>
      </c>
      <c r="J89" s="291"/>
      <c r="K89" s="51"/>
    </row>
    <row r="90" spans="1:11" s="137" customFormat="1">
      <c r="A90" s="300" t="s">
        <v>217</v>
      </c>
      <c r="B90" s="156">
        <f t="shared" si="1"/>
        <v>0</v>
      </c>
      <c r="C90" s="156">
        <f t="shared" si="1"/>
        <v>49.977116433321498</v>
      </c>
      <c r="D90" s="156">
        <f t="shared" si="1"/>
        <v>48.454591244484618</v>
      </c>
      <c r="E90" s="156">
        <f t="shared" si="1"/>
        <v>49.362135670769931</v>
      </c>
      <c r="F90" s="156">
        <f t="shared" si="1"/>
        <v>52.434054140012449</v>
      </c>
      <c r="G90" s="156">
        <f t="shared" si="1"/>
        <v>0</v>
      </c>
      <c r="H90" s="321">
        <f t="shared" si="1"/>
        <v>0</v>
      </c>
      <c r="I90" s="156">
        <f>SUM(B90:H90)</f>
        <v>200.2278974885885</v>
      </c>
      <c r="J90" s="291"/>
    </row>
    <row r="91" spans="1:11">
      <c r="A91" s="291"/>
      <c r="B91" s="291"/>
      <c r="C91" s="291"/>
      <c r="D91" s="291"/>
      <c r="E91" s="291"/>
      <c r="F91" s="291"/>
      <c r="G91" s="291"/>
      <c r="H91" s="291"/>
      <c r="I91" s="291"/>
      <c r="J91" s="291"/>
      <c r="K91" s="51"/>
    </row>
    <row r="92" spans="1:11">
      <c r="A92" s="320" t="s">
        <v>8</v>
      </c>
      <c r="B92" s="291"/>
      <c r="C92" s="291"/>
      <c r="D92" s="291"/>
      <c r="E92" s="291"/>
      <c r="F92" s="291"/>
      <c r="G92" s="291"/>
      <c r="H92" s="291"/>
      <c r="I92" s="291"/>
      <c r="J92" s="291"/>
      <c r="K92" s="51"/>
    </row>
    <row r="93" spans="1:11">
      <c r="A93" s="295" t="s">
        <v>10</v>
      </c>
      <c r="B93" s="156">
        <f t="shared" ref="B93:H97" si="2">B20*B$59*B$66</f>
        <v>0</v>
      </c>
      <c r="C93" s="156">
        <f t="shared" si="2"/>
        <v>0</v>
      </c>
      <c r="D93" s="156">
        <f t="shared" si="2"/>
        <v>0</v>
      </c>
      <c r="E93" s="156">
        <f t="shared" si="2"/>
        <v>0</v>
      </c>
      <c r="F93" s="156">
        <f t="shared" si="2"/>
        <v>0</v>
      </c>
      <c r="G93" s="156">
        <f t="shared" si="2"/>
        <v>0</v>
      </c>
      <c r="H93" s="321">
        <f t="shared" si="2"/>
        <v>0</v>
      </c>
      <c r="I93" s="156">
        <f>SUM(B93:H93)</f>
        <v>0</v>
      </c>
      <c r="J93" s="291"/>
      <c r="K93" s="51"/>
    </row>
    <row r="94" spans="1:11">
      <c r="A94" s="295" t="s">
        <v>11</v>
      </c>
      <c r="B94" s="156">
        <f t="shared" si="2"/>
        <v>0</v>
      </c>
      <c r="C94" s="156">
        <f t="shared" si="2"/>
        <v>1609.5</v>
      </c>
      <c r="D94" s="156">
        <f t="shared" si="2"/>
        <v>1390</v>
      </c>
      <c r="E94" s="156">
        <f t="shared" si="2"/>
        <v>1776</v>
      </c>
      <c r="F94" s="156">
        <f t="shared" si="2"/>
        <v>2394</v>
      </c>
      <c r="G94" s="156">
        <f t="shared" si="2"/>
        <v>865</v>
      </c>
      <c r="H94" s="321">
        <f t="shared" si="2"/>
        <v>0</v>
      </c>
      <c r="I94" s="156">
        <f>SUM(B94:H94)</f>
        <v>8034.5</v>
      </c>
      <c r="J94" s="291"/>
      <c r="K94" s="51"/>
    </row>
    <row r="95" spans="1:11">
      <c r="A95" s="295" t="s">
        <v>12</v>
      </c>
      <c r="B95" s="156">
        <f t="shared" si="2"/>
        <v>0</v>
      </c>
      <c r="C95" s="156">
        <f t="shared" si="2"/>
        <v>907.5650623184838</v>
      </c>
      <c r="D95" s="156">
        <f t="shared" si="2"/>
        <v>1210.0867497579784</v>
      </c>
      <c r="E95" s="156">
        <f t="shared" si="2"/>
        <v>1210.0867497579784</v>
      </c>
      <c r="F95" s="156">
        <f t="shared" si="2"/>
        <v>1210.0867497579784</v>
      </c>
      <c r="G95" s="156">
        <f t="shared" si="2"/>
        <v>75.287670229901778</v>
      </c>
      <c r="H95" s="321">
        <f t="shared" si="2"/>
        <v>0</v>
      </c>
      <c r="I95" s="156">
        <f>SUM(B95:H95)</f>
        <v>4613.1129818223208</v>
      </c>
      <c r="J95" s="291"/>
      <c r="K95" s="51"/>
    </row>
    <row r="96" spans="1:11">
      <c r="A96" s="300" t="s">
        <v>416</v>
      </c>
      <c r="B96" s="156">
        <f t="shared" si="2"/>
        <v>0</v>
      </c>
      <c r="C96" s="156">
        <f t="shared" si="2"/>
        <v>1811.3753800932554</v>
      </c>
      <c r="D96" s="156">
        <f t="shared" si="2"/>
        <v>2415.1671734576739</v>
      </c>
      <c r="E96" s="156">
        <f t="shared" si="2"/>
        <v>2415.1671734576739</v>
      </c>
      <c r="F96" s="156">
        <f t="shared" si="2"/>
        <v>2415.1671734576739</v>
      </c>
      <c r="G96" s="156">
        <f t="shared" si="2"/>
        <v>603.79179336441848</v>
      </c>
      <c r="H96" s="321">
        <f t="shared" si="2"/>
        <v>0</v>
      </c>
      <c r="I96" s="156">
        <f>SUM(B96:H96)</f>
        <v>9660.6686938306957</v>
      </c>
      <c r="J96" s="291"/>
      <c r="K96" s="51"/>
    </row>
    <row r="97" spans="1:11" s="137" customFormat="1">
      <c r="A97" s="300" t="s">
        <v>217</v>
      </c>
      <c r="B97" s="156">
        <f t="shared" si="2"/>
        <v>0</v>
      </c>
      <c r="C97" s="156">
        <f t="shared" si="2"/>
        <v>146.71475840042399</v>
      </c>
      <c r="D97" s="156">
        <f t="shared" si="2"/>
        <v>169.9946614608798</v>
      </c>
      <c r="E97" s="156">
        <f t="shared" si="2"/>
        <v>183.07833385883168</v>
      </c>
      <c r="F97" s="156">
        <f t="shared" si="2"/>
        <v>204.02576790529474</v>
      </c>
      <c r="G97" s="156">
        <f t="shared" si="2"/>
        <v>52.337383052005862</v>
      </c>
      <c r="H97" s="321">
        <f t="shared" si="2"/>
        <v>0</v>
      </c>
      <c r="I97" s="156">
        <f>SUM(B97:H97)</f>
        <v>756.15090467743607</v>
      </c>
      <c r="J97" s="291"/>
    </row>
    <row r="98" spans="1:11">
      <c r="A98" s="291"/>
      <c r="B98" s="291"/>
      <c r="C98" s="291"/>
      <c r="D98" s="291"/>
      <c r="E98" s="291"/>
      <c r="F98" s="291"/>
      <c r="G98" s="291"/>
      <c r="H98" s="291"/>
      <c r="I98" s="291"/>
      <c r="J98" s="291"/>
      <c r="K98" s="51"/>
    </row>
    <row r="99" spans="1:11">
      <c r="A99" s="320" t="s">
        <v>19</v>
      </c>
      <c r="B99" s="291"/>
      <c r="C99" s="291"/>
      <c r="D99" s="291"/>
      <c r="E99" s="291"/>
      <c r="F99" s="291"/>
      <c r="G99" s="291"/>
      <c r="H99" s="291"/>
      <c r="I99" s="291"/>
      <c r="J99" s="291"/>
      <c r="K99" s="51"/>
    </row>
    <row r="100" spans="1:11">
      <c r="A100" s="295" t="s">
        <v>10</v>
      </c>
      <c r="B100" s="156">
        <f t="shared" ref="B100:H104" si="3">B27*B$60*B$67</f>
        <v>0</v>
      </c>
      <c r="C100" s="156">
        <f t="shared" si="3"/>
        <v>4953</v>
      </c>
      <c r="D100" s="156">
        <f t="shared" si="3"/>
        <v>4633</v>
      </c>
      <c r="E100" s="156">
        <f t="shared" si="3"/>
        <v>4322</v>
      </c>
      <c r="F100" s="156">
        <f t="shared" si="3"/>
        <v>4017</v>
      </c>
      <c r="G100" s="156">
        <f t="shared" si="3"/>
        <v>0</v>
      </c>
      <c r="H100" s="321">
        <f t="shared" si="3"/>
        <v>0</v>
      </c>
      <c r="I100" s="156">
        <f>SUM(B100:H100)</f>
        <v>17925</v>
      </c>
      <c r="J100" s="291"/>
      <c r="K100" s="51"/>
    </row>
    <row r="101" spans="1:11">
      <c r="A101" s="295" t="s">
        <v>11</v>
      </c>
      <c r="B101" s="156">
        <f t="shared" si="3"/>
        <v>0</v>
      </c>
      <c r="C101" s="156">
        <f t="shared" si="3"/>
        <v>420</v>
      </c>
      <c r="D101" s="156">
        <f t="shared" si="3"/>
        <v>425</v>
      </c>
      <c r="E101" s="156">
        <f t="shared" si="3"/>
        <v>423</v>
      </c>
      <c r="F101" s="156">
        <f t="shared" si="3"/>
        <v>390</v>
      </c>
      <c r="G101" s="156">
        <f t="shared" si="3"/>
        <v>0</v>
      </c>
      <c r="H101" s="321">
        <f t="shared" si="3"/>
        <v>0</v>
      </c>
      <c r="I101" s="156">
        <f>SUM(B101:H101)</f>
        <v>1658</v>
      </c>
      <c r="J101" s="291"/>
      <c r="K101" s="51"/>
    </row>
    <row r="102" spans="1:11">
      <c r="A102" s="295" t="s">
        <v>12</v>
      </c>
      <c r="B102" s="156">
        <f t="shared" si="3"/>
        <v>0</v>
      </c>
      <c r="C102" s="156">
        <f t="shared" si="3"/>
        <v>3048.1480891766519</v>
      </c>
      <c r="D102" s="156">
        <f t="shared" si="3"/>
        <v>3048.1480891766519</v>
      </c>
      <c r="E102" s="156">
        <f t="shared" si="3"/>
        <v>3048.1480891766519</v>
      </c>
      <c r="F102" s="156">
        <f t="shared" si="3"/>
        <v>3048.1480891766519</v>
      </c>
      <c r="G102" s="156">
        <f t="shared" si="3"/>
        <v>0</v>
      </c>
      <c r="H102" s="321">
        <f t="shared" si="3"/>
        <v>0</v>
      </c>
      <c r="I102" s="156">
        <f>SUM(B102:H102)</f>
        <v>12192.592356706607</v>
      </c>
      <c r="J102" s="291"/>
      <c r="K102" s="51"/>
    </row>
    <row r="103" spans="1:11">
      <c r="A103" s="300" t="s">
        <v>416</v>
      </c>
      <c r="B103" s="156">
        <f t="shared" si="3"/>
        <v>0</v>
      </c>
      <c r="C103" s="156">
        <f t="shared" si="3"/>
        <v>3798.9755641547586</v>
      </c>
      <c r="D103" s="156">
        <f t="shared" si="3"/>
        <v>3798.9755641547586</v>
      </c>
      <c r="E103" s="156">
        <f t="shared" si="3"/>
        <v>3798.9755641547586</v>
      </c>
      <c r="F103" s="156">
        <f t="shared" si="3"/>
        <v>3798.9755641547586</v>
      </c>
      <c r="G103" s="156">
        <f t="shared" si="3"/>
        <v>0</v>
      </c>
      <c r="H103" s="321">
        <f t="shared" si="3"/>
        <v>0</v>
      </c>
      <c r="I103" s="156">
        <f>SUM(B103:H103)</f>
        <v>15195.902256619034</v>
      </c>
      <c r="J103" s="291"/>
      <c r="K103" s="51"/>
    </row>
    <row r="104" spans="1:11" s="137" customFormat="1">
      <c r="A104" s="300" t="s">
        <v>217</v>
      </c>
      <c r="B104" s="156">
        <f t="shared" si="3"/>
        <v>0</v>
      </c>
      <c r="C104" s="156">
        <f t="shared" si="3"/>
        <v>51.603766087295298</v>
      </c>
      <c r="D104" s="156">
        <f t="shared" si="3"/>
        <v>50.273567901202114</v>
      </c>
      <c r="E104" s="156">
        <f t="shared" si="3"/>
        <v>48.951815417876787</v>
      </c>
      <c r="F104" s="156">
        <f t="shared" si="3"/>
        <v>47.52449164994141</v>
      </c>
      <c r="G104" s="156">
        <f t="shared" si="3"/>
        <v>0</v>
      </c>
      <c r="H104" s="321">
        <f t="shared" si="3"/>
        <v>0</v>
      </c>
      <c r="I104" s="156">
        <f>SUM(B104:H104)</f>
        <v>198.35364105631561</v>
      </c>
      <c r="J104" s="291"/>
    </row>
    <row r="105" spans="1:11">
      <c r="A105" s="291"/>
      <c r="B105" s="291"/>
      <c r="C105" s="291"/>
      <c r="D105" s="291"/>
      <c r="E105" s="291"/>
      <c r="F105" s="291"/>
      <c r="G105" s="291"/>
      <c r="H105" s="291"/>
      <c r="I105" s="291"/>
      <c r="J105" s="291"/>
      <c r="K105" s="51"/>
    </row>
    <row r="106" spans="1:11">
      <c r="A106" s="318" t="s">
        <v>51</v>
      </c>
      <c r="B106" s="291"/>
      <c r="C106" s="291"/>
      <c r="D106" s="291"/>
      <c r="E106" s="291"/>
      <c r="F106" s="291"/>
      <c r="G106" s="291"/>
      <c r="H106" s="291"/>
      <c r="I106" s="291"/>
      <c r="J106" s="291"/>
      <c r="K106" s="51"/>
    </row>
    <row r="107" spans="1:11">
      <c r="A107" s="298" t="s">
        <v>340</v>
      </c>
      <c r="B107" s="156">
        <f t="shared" ref="B107:H109" si="4">B34*B$61*B$68</f>
        <v>0</v>
      </c>
      <c r="C107" s="156">
        <f t="shared" si="4"/>
        <v>30349.292964042816</v>
      </c>
      <c r="D107" s="156">
        <f t="shared" si="4"/>
        <v>30349.292964042816</v>
      </c>
      <c r="E107" s="156">
        <f t="shared" si="4"/>
        <v>28317</v>
      </c>
      <c r="F107" s="156">
        <f t="shared" si="4"/>
        <v>29530</v>
      </c>
      <c r="G107" s="156">
        <f t="shared" si="4"/>
        <v>0</v>
      </c>
      <c r="H107" s="321">
        <f t="shared" si="4"/>
        <v>0</v>
      </c>
      <c r="I107" s="156">
        <f>SUM(B107:H107)</f>
        <v>118545.58592808564</v>
      </c>
      <c r="J107" s="291"/>
      <c r="K107" s="51"/>
    </row>
    <row r="108" spans="1:11">
      <c r="A108" s="298" t="s">
        <v>379</v>
      </c>
      <c r="B108" s="156">
        <f t="shared" si="4"/>
        <v>0</v>
      </c>
      <c r="C108" s="156">
        <f t="shared" si="4"/>
        <v>4934</v>
      </c>
      <c r="D108" s="156">
        <f t="shared" si="4"/>
        <v>9479</v>
      </c>
      <c r="E108" s="156">
        <f t="shared" si="4"/>
        <v>4456</v>
      </c>
      <c r="F108" s="156">
        <f t="shared" si="4"/>
        <v>4227</v>
      </c>
      <c r="G108" s="156">
        <f t="shared" si="4"/>
        <v>0</v>
      </c>
      <c r="H108" s="321">
        <f t="shared" si="4"/>
        <v>0</v>
      </c>
      <c r="I108" s="156">
        <f>SUM(B108:H108)</f>
        <v>23096</v>
      </c>
      <c r="J108" s="291"/>
      <c r="K108" s="51"/>
    </row>
    <row r="109" spans="1:11" s="137" customFormat="1">
      <c r="A109" s="300" t="s">
        <v>217</v>
      </c>
      <c r="B109" s="156">
        <f t="shared" si="4"/>
        <v>0</v>
      </c>
      <c r="C109" s="156">
        <f t="shared" si="4"/>
        <v>313.01714836801693</v>
      </c>
      <c r="D109" s="156">
        <f t="shared" si="4"/>
        <v>353.33829811961914</v>
      </c>
      <c r="E109" s="156">
        <f t="shared" si="4"/>
        <v>290.74698367637029</v>
      </c>
      <c r="F109" s="156">
        <f t="shared" si="4"/>
        <v>299.4765791341415</v>
      </c>
      <c r="G109" s="156">
        <f t="shared" si="4"/>
        <v>0</v>
      </c>
      <c r="H109" s="321">
        <f t="shared" si="4"/>
        <v>0</v>
      </c>
      <c r="I109" s="156">
        <f>SUM(B109:H109)</f>
        <v>1256.5790092981479</v>
      </c>
      <c r="J109" s="291"/>
    </row>
    <row r="110" spans="1:11">
      <c r="A110" s="291"/>
      <c r="B110" s="291"/>
      <c r="C110" s="291"/>
      <c r="D110" s="291"/>
      <c r="E110" s="291"/>
      <c r="F110" s="291"/>
      <c r="G110" s="291"/>
      <c r="H110" s="291"/>
      <c r="I110" s="291"/>
      <c r="J110" s="291"/>
      <c r="K110" s="51"/>
    </row>
    <row r="111" spans="1:11" ht="18">
      <c r="A111" s="292" t="s">
        <v>38</v>
      </c>
      <c r="B111" s="291"/>
      <c r="C111" s="291"/>
      <c r="D111" s="291"/>
      <c r="E111" s="291"/>
      <c r="F111" s="291"/>
      <c r="G111" s="291"/>
      <c r="H111" s="291"/>
      <c r="I111" s="291"/>
      <c r="J111" s="291"/>
      <c r="K111" s="51"/>
    </row>
    <row r="112" spans="1:11">
      <c r="A112" s="318" t="s">
        <v>1</v>
      </c>
      <c r="B112" s="291"/>
      <c r="C112" s="291"/>
      <c r="D112" s="291"/>
      <c r="E112" s="291"/>
      <c r="F112" s="291"/>
      <c r="G112" s="291"/>
      <c r="H112" s="291"/>
      <c r="I112" s="291"/>
      <c r="J112" s="291"/>
      <c r="K112" s="51"/>
    </row>
    <row r="113" spans="1:11">
      <c r="A113" s="300" t="s">
        <v>299</v>
      </c>
      <c r="B113" s="156">
        <f t="shared" ref="B113:H113" si="5">B41*B$57*B$71</f>
        <v>0</v>
      </c>
      <c r="C113" s="156">
        <f t="shared" si="5"/>
        <v>1759.5</v>
      </c>
      <c r="D113" s="156">
        <f t="shared" si="5"/>
        <v>2356</v>
      </c>
      <c r="E113" s="156">
        <f t="shared" si="5"/>
        <v>2366</v>
      </c>
      <c r="F113" s="156">
        <f t="shared" si="5"/>
        <v>2376</v>
      </c>
      <c r="G113" s="156">
        <f t="shared" si="5"/>
        <v>596.5</v>
      </c>
      <c r="H113" s="321">
        <f t="shared" si="5"/>
        <v>0</v>
      </c>
      <c r="I113" s="156">
        <f>SUM(B113:H113)</f>
        <v>9454</v>
      </c>
      <c r="J113" s="291"/>
      <c r="K113" s="51"/>
    </row>
    <row r="114" spans="1:11">
      <c r="A114" s="149"/>
      <c r="B114" s="149"/>
      <c r="C114" s="149"/>
      <c r="D114" s="149"/>
      <c r="E114" s="149"/>
      <c r="F114" s="149"/>
      <c r="G114" s="149"/>
      <c r="H114" s="149"/>
      <c r="I114" s="291"/>
      <c r="J114" s="291"/>
      <c r="K114" s="51"/>
    </row>
    <row r="115" spans="1:11">
      <c r="A115" s="318" t="s">
        <v>7</v>
      </c>
      <c r="B115" s="291"/>
      <c r="C115" s="291"/>
      <c r="D115" s="291"/>
      <c r="E115" s="291"/>
      <c r="F115" s="291"/>
      <c r="G115" s="291"/>
      <c r="H115" s="291"/>
      <c r="I115" s="291"/>
      <c r="J115" s="291"/>
      <c r="K115" s="51"/>
    </row>
    <row r="116" spans="1:11">
      <c r="A116" s="300" t="s">
        <v>299</v>
      </c>
      <c r="B116" s="156">
        <f t="shared" ref="B116:H116" si="6">B44*B$58*B$72</f>
        <v>0</v>
      </c>
      <c r="C116" s="156">
        <f t="shared" si="6"/>
        <v>18395</v>
      </c>
      <c r="D116" s="156">
        <f t="shared" si="6"/>
        <v>18306</v>
      </c>
      <c r="E116" s="156">
        <f t="shared" si="6"/>
        <v>18389</v>
      </c>
      <c r="F116" s="156">
        <f t="shared" si="6"/>
        <v>18495</v>
      </c>
      <c r="G116" s="156">
        <f t="shared" si="6"/>
        <v>0</v>
      </c>
      <c r="H116" s="321">
        <f t="shared" si="6"/>
        <v>0</v>
      </c>
      <c r="I116" s="156">
        <f>SUM(B116:H116)</f>
        <v>73585</v>
      </c>
      <c r="J116" s="291"/>
      <c r="K116" s="51"/>
    </row>
    <row r="117" spans="1:11">
      <c r="A117" s="319"/>
      <c r="B117" s="291"/>
      <c r="C117" s="291"/>
      <c r="D117" s="291"/>
      <c r="E117" s="291"/>
      <c r="F117" s="291"/>
      <c r="G117" s="291"/>
      <c r="H117" s="291"/>
      <c r="I117" s="291"/>
      <c r="J117" s="291"/>
      <c r="K117" s="51"/>
    </row>
    <row r="118" spans="1:11">
      <c r="A118" s="318" t="s">
        <v>8</v>
      </c>
      <c r="B118" s="291"/>
      <c r="C118" s="291"/>
      <c r="D118" s="291"/>
      <c r="E118" s="291"/>
      <c r="F118" s="291"/>
      <c r="G118" s="291"/>
      <c r="H118" s="291"/>
      <c r="I118" s="291"/>
      <c r="J118" s="291"/>
      <c r="K118" s="51"/>
    </row>
    <row r="119" spans="1:11">
      <c r="A119" s="300" t="s">
        <v>299</v>
      </c>
      <c r="B119" s="156">
        <f t="shared" ref="B119:H119" si="7">B47*B$59*B$73</f>
        <v>0</v>
      </c>
      <c r="C119" s="156">
        <f t="shared" si="7"/>
        <v>10613.157955439663</v>
      </c>
      <c r="D119" s="156">
        <f t="shared" si="7"/>
        <v>14197</v>
      </c>
      <c r="E119" s="156">
        <f t="shared" si="7"/>
        <v>13930</v>
      </c>
      <c r="F119" s="156">
        <f t="shared" si="7"/>
        <v>14004</v>
      </c>
      <c r="G119" s="156">
        <f t="shared" si="7"/>
        <v>3527.25</v>
      </c>
      <c r="H119" s="321">
        <f t="shared" si="7"/>
        <v>0</v>
      </c>
      <c r="I119" s="156">
        <f>SUM(B119:H119)</f>
        <v>56271.407955439659</v>
      </c>
      <c r="J119" s="291"/>
      <c r="K119" s="51"/>
    </row>
    <row r="120" spans="1:11">
      <c r="A120" s="319"/>
      <c r="B120" s="291"/>
      <c r="C120" s="291"/>
      <c r="D120" s="291"/>
      <c r="E120" s="291"/>
      <c r="F120" s="291"/>
      <c r="G120" s="291"/>
      <c r="H120" s="291"/>
      <c r="I120" s="291"/>
      <c r="J120" s="291"/>
      <c r="K120" s="51"/>
    </row>
    <row r="121" spans="1:11">
      <c r="A121" s="318" t="s">
        <v>19</v>
      </c>
      <c r="B121" s="291"/>
      <c r="C121" s="291"/>
      <c r="D121" s="291"/>
      <c r="E121" s="291"/>
      <c r="F121" s="291"/>
      <c r="G121" s="291"/>
      <c r="H121" s="291"/>
      <c r="I121" s="291"/>
      <c r="J121" s="291"/>
      <c r="K121" s="51"/>
    </row>
    <row r="122" spans="1:11">
      <c r="A122" s="300" t="s">
        <v>299</v>
      </c>
      <c r="B122" s="156">
        <f t="shared" ref="B122:H122" si="8">B50*B$60*B$74</f>
        <v>0</v>
      </c>
      <c r="C122" s="156">
        <f t="shared" si="8"/>
        <v>9725.6025186039642</v>
      </c>
      <c r="D122" s="156">
        <f t="shared" si="8"/>
        <v>9913.1412278650441</v>
      </c>
      <c r="E122" s="156">
        <f t="shared" si="8"/>
        <v>10086.400326744966</v>
      </c>
      <c r="F122" s="156">
        <f t="shared" si="8"/>
        <v>10245.343120848051</v>
      </c>
      <c r="G122" s="156">
        <f t="shared" si="8"/>
        <v>0</v>
      </c>
      <c r="H122" s="321">
        <f t="shared" si="8"/>
        <v>0</v>
      </c>
      <c r="I122" s="156">
        <f>SUM(B122:H122)</f>
        <v>39970.487194062021</v>
      </c>
      <c r="J122" s="291"/>
      <c r="K122" s="51"/>
    </row>
    <row r="123" spans="1:11">
      <c r="A123" s="291"/>
      <c r="B123" s="291"/>
      <c r="C123" s="291"/>
      <c r="D123" s="291"/>
      <c r="E123" s="291"/>
      <c r="F123" s="291"/>
      <c r="G123" s="291"/>
      <c r="H123" s="291"/>
      <c r="I123" s="291"/>
      <c r="J123" s="291"/>
      <c r="K123" s="51"/>
    </row>
    <row r="124" spans="1:11">
      <c r="A124" s="323" t="s">
        <v>51</v>
      </c>
      <c r="B124" s="291"/>
      <c r="C124" s="291"/>
      <c r="D124" s="291"/>
      <c r="E124" s="291"/>
      <c r="F124" s="291"/>
      <c r="G124" s="291"/>
      <c r="H124" s="291"/>
      <c r="I124" s="291"/>
      <c r="J124" s="291"/>
      <c r="K124" s="51"/>
    </row>
    <row r="125" spans="1:11">
      <c r="A125" s="300" t="s">
        <v>299</v>
      </c>
      <c r="B125" s="156">
        <f t="shared" ref="B125:H125" si="9">B53*B$61*B$75</f>
        <v>0</v>
      </c>
      <c r="C125" s="156">
        <f t="shared" si="9"/>
        <v>49274</v>
      </c>
      <c r="D125" s="156">
        <f t="shared" si="9"/>
        <v>49474</v>
      </c>
      <c r="E125" s="156">
        <f t="shared" si="9"/>
        <v>49474</v>
      </c>
      <c r="F125" s="156">
        <f t="shared" si="9"/>
        <v>49974</v>
      </c>
      <c r="G125" s="156">
        <f t="shared" si="9"/>
        <v>0</v>
      </c>
      <c r="H125" s="321">
        <f t="shared" si="9"/>
        <v>0</v>
      </c>
      <c r="I125" s="156">
        <f>SUM(B125:H125)</f>
        <v>198196</v>
      </c>
      <c r="J125" s="291"/>
      <c r="K125" s="51"/>
    </row>
    <row r="126" spans="1:11">
      <c r="A126" s="291"/>
      <c r="B126" s="291"/>
      <c r="C126" s="291"/>
      <c r="D126" s="291"/>
      <c r="E126" s="291"/>
      <c r="F126" s="291"/>
      <c r="G126" s="291"/>
      <c r="H126" s="291"/>
      <c r="I126" s="291"/>
      <c r="J126" s="291"/>
      <c r="K126" s="291"/>
    </row>
    <row r="127" spans="1:11" ht="60.6">
      <c r="A127" s="158" t="s">
        <v>168</v>
      </c>
      <c r="B127" s="324" t="s">
        <v>1</v>
      </c>
      <c r="C127" s="324" t="s">
        <v>7</v>
      </c>
      <c r="D127" s="324" t="s">
        <v>8</v>
      </c>
      <c r="E127" s="324" t="s">
        <v>73</v>
      </c>
      <c r="F127" s="324" t="s">
        <v>71</v>
      </c>
      <c r="G127" s="324" t="s">
        <v>383</v>
      </c>
      <c r="H127" s="324" t="s">
        <v>384</v>
      </c>
      <c r="I127" s="324" t="s">
        <v>85</v>
      </c>
      <c r="J127" s="291"/>
      <c r="K127" s="291"/>
    </row>
    <row r="128" spans="1:11">
      <c r="A128" s="295" t="s">
        <v>10</v>
      </c>
      <c r="B128" s="156">
        <f>I79</f>
        <v>862.75</v>
      </c>
      <c r="C128" s="156">
        <f>I86</f>
        <v>26284</v>
      </c>
      <c r="D128" s="156">
        <f>I93</f>
        <v>0</v>
      </c>
      <c r="E128" s="156">
        <f>I100</f>
        <v>17925</v>
      </c>
      <c r="F128" s="321"/>
      <c r="G128" s="156">
        <f t="shared" ref="G128:G131" si="10">SUM(B128:E128)</f>
        <v>45071.75</v>
      </c>
      <c r="H128" s="156"/>
      <c r="I128" s="156"/>
      <c r="J128" s="291"/>
      <c r="K128" s="291"/>
    </row>
    <row r="129" spans="1:11">
      <c r="A129" s="295" t="s">
        <v>11</v>
      </c>
      <c r="B129" s="156">
        <f>I80</f>
        <v>176.25</v>
      </c>
      <c r="C129" s="156">
        <f>I87</f>
        <v>9135</v>
      </c>
      <c r="D129" s="156">
        <f>I94</f>
        <v>8034.5</v>
      </c>
      <c r="E129" s="156">
        <f>I101</f>
        <v>1658</v>
      </c>
      <c r="F129" s="321">
        <f>I108</f>
        <v>23096</v>
      </c>
      <c r="G129" s="156">
        <f t="shared" si="10"/>
        <v>19003.75</v>
      </c>
      <c r="H129" s="156">
        <f>F129</f>
        <v>23096</v>
      </c>
      <c r="I129" s="156">
        <f>SUM(G129,H129)</f>
        <v>42099.75</v>
      </c>
      <c r="J129" s="291"/>
      <c r="K129" s="291"/>
    </row>
    <row r="130" spans="1:11">
      <c r="A130" s="295" t="s">
        <v>12</v>
      </c>
      <c r="B130" s="156">
        <f>I81</f>
        <v>528.23391479687757</v>
      </c>
      <c r="C130" s="156">
        <f>I88</f>
        <v>5131.4944337724728</v>
      </c>
      <c r="D130" s="156">
        <f>I95</f>
        <v>4613.1129818223208</v>
      </c>
      <c r="E130" s="156">
        <f>I102</f>
        <v>12192.592356706607</v>
      </c>
      <c r="F130" s="321"/>
      <c r="G130" s="156">
        <f t="shared" si="10"/>
        <v>22465.433687098281</v>
      </c>
      <c r="H130" s="156"/>
      <c r="I130" s="156"/>
      <c r="J130" s="291"/>
      <c r="K130" s="291"/>
    </row>
    <row r="131" spans="1:11">
      <c r="A131" s="300" t="s">
        <v>416</v>
      </c>
      <c r="B131" s="156">
        <f>I82</f>
        <v>1741.3205394157271</v>
      </c>
      <c r="C131" s="156">
        <f>I89</f>
        <v>26519.809865927484</v>
      </c>
      <c r="D131" s="156">
        <f>I96</f>
        <v>9660.6686938306957</v>
      </c>
      <c r="E131" s="156">
        <f>I103</f>
        <v>15195.902256619034</v>
      </c>
      <c r="F131" s="321"/>
      <c r="G131" s="156">
        <f t="shared" si="10"/>
        <v>53117.701355792939</v>
      </c>
      <c r="H131" s="156"/>
      <c r="I131" s="156"/>
      <c r="J131" s="291"/>
      <c r="K131" s="291"/>
    </row>
    <row r="132" spans="1:11" s="290" customFormat="1">
      <c r="A132" s="300" t="s">
        <v>340</v>
      </c>
      <c r="B132" s="156"/>
      <c r="C132" s="156"/>
      <c r="D132" s="156"/>
      <c r="E132" s="156"/>
      <c r="F132" s="321">
        <f>I107</f>
        <v>118545.58592808564</v>
      </c>
      <c r="G132" s="156">
        <f>SUM(G128,G130,G131)</f>
        <v>120654.88504289123</v>
      </c>
      <c r="H132" s="156">
        <f>F132</f>
        <v>118545.58592808564</v>
      </c>
      <c r="I132" s="156">
        <f>SUM(G132,H132)</f>
        <v>239200.47097097686</v>
      </c>
      <c r="J132" s="291"/>
      <c r="K132" s="291"/>
    </row>
    <row r="133" spans="1:11" s="137" customFormat="1">
      <c r="A133" s="300" t="s">
        <v>217</v>
      </c>
      <c r="B133" s="156">
        <f>I83</f>
        <v>0</v>
      </c>
      <c r="C133" s="156">
        <f>I90</f>
        <v>200.2278974885885</v>
      </c>
      <c r="D133" s="156">
        <f>I97</f>
        <v>756.15090467743607</v>
      </c>
      <c r="E133" s="156">
        <f>I104</f>
        <v>198.35364105631561</v>
      </c>
      <c r="F133" s="321">
        <f>I109</f>
        <v>1256.5790092981479</v>
      </c>
      <c r="G133" s="156">
        <f>SUM(B133:E133)</f>
        <v>1154.7324432223402</v>
      </c>
      <c r="H133" s="156">
        <f>F133</f>
        <v>1256.5790092981479</v>
      </c>
      <c r="I133" s="156">
        <f>SUM(G133,H133)</f>
        <v>2411.3114525204883</v>
      </c>
      <c r="J133" s="291"/>
      <c r="K133" s="291"/>
    </row>
    <row r="134" spans="1:11">
      <c r="A134" s="325" t="s">
        <v>37</v>
      </c>
      <c r="B134" s="326">
        <f>SUM(B128:B133)</f>
        <v>3308.5544542126045</v>
      </c>
      <c r="C134" s="326">
        <f>SUM(C128:C133)</f>
        <v>67270.532197188542</v>
      </c>
      <c r="D134" s="326">
        <f>SUM(D128:D133)</f>
        <v>23064.432580330453</v>
      </c>
      <c r="E134" s="326">
        <f>SUM(E128:E133)</f>
        <v>47169.848254381955</v>
      </c>
      <c r="F134" s="326">
        <f>SUM(F128:F133)</f>
        <v>142898.16493738379</v>
      </c>
      <c r="G134" s="326">
        <f>SUM(G128:G131,G133)</f>
        <v>140813.36748611357</v>
      </c>
      <c r="H134" s="326">
        <f>SUM(H129,H132,H133)</f>
        <v>142898.16493738379</v>
      </c>
      <c r="I134" s="326">
        <f>SUM(I129,I132,I133)</f>
        <v>283711.53242349735</v>
      </c>
      <c r="J134" s="291"/>
      <c r="K134" s="155"/>
    </row>
    <row r="135" spans="1:11">
      <c r="A135" s="291"/>
      <c r="B135" s="155"/>
      <c r="C135" s="155"/>
      <c r="D135" s="155"/>
      <c r="E135" s="155"/>
      <c r="F135" s="155"/>
      <c r="G135" s="155"/>
      <c r="H135" s="291"/>
      <c r="I135" s="291"/>
      <c r="J135" s="291"/>
      <c r="K135" s="291"/>
    </row>
    <row r="136" spans="1:11" ht="21">
      <c r="A136" s="327" t="s">
        <v>169</v>
      </c>
      <c r="B136" s="291"/>
      <c r="C136" s="291"/>
      <c r="D136" s="291"/>
      <c r="E136" s="291"/>
      <c r="F136" s="291"/>
      <c r="G136" s="291"/>
      <c r="H136" s="291"/>
      <c r="I136" s="291"/>
      <c r="J136" s="291"/>
      <c r="K136" s="291"/>
    </row>
    <row r="137" spans="1:11">
      <c r="A137" s="328" t="s">
        <v>39</v>
      </c>
      <c r="B137" s="326">
        <f>I113</f>
        <v>9454</v>
      </c>
      <c r="C137" s="326">
        <f>I116</f>
        <v>73585</v>
      </c>
      <c r="D137" s="326">
        <f>I119</f>
        <v>56271.407955439659</v>
      </c>
      <c r="E137" s="326">
        <f>I122</f>
        <v>39970.487194062021</v>
      </c>
      <c r="F137" s="326">
        <f>I125</f>
        <v>198196</v>
      </c>
      <c r="G137" s="326">
        <f>SUM(B137:E137)</f>
        <v>179280.89514950168</v>
      </c>
      <c r="H137" s="326">
        <f>F137</f>
        <v>198196</v>
      </c>
      <c r="I137" s="326">
        <f>SUM(G137,H137)</f>
        <v>377476.89514950168</v>
      </c>
      <c r="J137" s="291"/>
      <c r="K137" s="291"/>
    </row>
    <row r="138" spans="1:11">
      <c r="A138" s="291"/>
      <c r="B138" s="155"/>
      <c r="C138" s="155"/>
      <c r="D138" s="155"/>
      <c r="E138" s="155"/>
      <c r="F138" s="155"/>
      <c r="G138" s="155"/>
      <c r="H138" s="291"/>
      <c r="I138" s="291"/>
      <c r="J138" s="291"/>
      <c r="K138" s="291"/>
    </row>
    <row r="139" spans="1:11">
      <c r="A139" s="328" t="s">
        <v>86</v>
      </c>
      <c r="B139" s="326">
        <f t="shared" ref="B139:I139" si="11">B137+B134</f>
        <v>12762.554454212604</v>
      </c>
      <c r="C139" s="326">
        <f t="shared" si="11"/>
        <v>140855.53219718853</v>
      </c>
      <c r="D139" s="326">
        <f t="shared" si="11"/>
        <v>79335.840535770112</v>
      </c>
      <c r="E139" s="326">
        <f t="shared" si="11"/>
        <v>87140.335448443977</v>
      </c>
      <c r="F139" s="326">
        <f t="shared" si="11"/>
        <v>341094.16493738379</v>
      </c>
      <c r="G139" s="326">
        <f t="shared" si="11"/>
        <v>320094.26263561525</v>
      </c>
      <c r="H139" s="326">
        <f t="shared" si="11"/>
        <v>341094.16493738379</v>
      </c>
      <c r="I139" s="326">
        <f t="shared" si="11"/>
        <v>661188.42757299903</v>
      </c>
      <c r="J139" s="291"/>
      <c r="K139" s="291"/>
    </row>
    <row r="140" spans="1:11" s="342" customFormat="1">
      <c r="A140" s="328"/>
      <c r="B140" s="302"/>
      <c r="C140" s="302"/>
      <c r="D140" s="302"/>
      <c r="E140" s="302"/>
      <c r="F140" s="302"/>
      <c r="G140" s="302"/>
      <c r="H140" s="302"/>
      <c r="I140" s="302"/>
      <c r="J140" s="343"/>
      <c r="K140" s="343"/>
    </row>
    <row r="141" spans="1:11" s="342" customFormat="1" ht="21">
      <c r="A141" s="327" t="s">
        <v>187</v>
      </c>
      <c r="B141" s="326" t="s">
        <v>412</v>
      </c>
      <c r="C141" s="326" t="s">
        <v>413</v>
      </c>
      <c r="D141" s="326" t="s">
        <v>414</v>
      </c>
      <c r="E141" s="326" t="s">
        <v>415</v>
      </c>
      <c r="F141" s="302"/>
      <c r="G141" s="302"/>
      <c r="H141" s="302"/>
      <c r="I141" s="302"/>
      <c r="J141" s="343"/>
      <c r="K141" s="343"/>
    </row>
    <row r="142" spans="1:11" s="342" customFormat="1">
      <c r="A142" s="372" t="s">
        <v>1</v>
      </c>
      <c r="B142" s="156">
        <f>C83</f>
        <v>0</v>
      </c>
      <c r="C142" s="156">
        <f>D83</f>
        <v>0</v>
      </c>
      <c r="D142" s="156">
        <f>E83</f>
        <v>0</v>
      </c>
      <c r="E142" s="156">
        <f>F83</f>
        <v>0</v>
      </c>
      <c r="F142" s="302"/>
      <c r="G142" s="302"/>
      <c r="H142" s="302"/>
      <c r="I142" s="302"/>
      <c r="J142" s="343"/>
      <c r="K142" s="343"/>
    </row>
    <row r="143" spans="1:11" s="342" customFormat="1">
      <c r="A143" s="372" t="s">
        <v>237</v>
      </c>
      <c r="B143" s="156">
        <f>C90</f>
        <v>49.977116433321498</v>
      </c>
      <c r="C143" s="156">
        <f>D90</f>
        <v>48.454591244484618</v>
      </c>
      <c r="D143" s="156">
        <f>E90</f>
        <v>49.362135670769931</v>
      </c>
      <c r="E143" s="156">
        <f>F90</f>
        <v>52.434054140012449</v>
      </c>
      <c r="F143" s="302"/>
      <c r="G143" s="302"/>
      <c r="H143" s="302"/>
      <c r="I143" s="302"/>
      <c r="J143" s="343"/>
      <c r="K143" s="343"/>
    </row>
    <row r="144" spans="1:11" s="342" customFormat="1">
      <c r="A144" s="372" t="s">
        <v>8</v>
      </c>
      <c r="B144" s="156">
        <f>C97</f>
        <v>146.71475840042399</v>
      </c>
      <c r="C144" s="156">
        <f>D97</f>
        <v>169.9946614608798</v>
      </c>
      <c r="D144" s="156">
        <f>E97</f>
        <v>183.07833385883168</v>
      </c>
      <c r="E144" s="156">
        <f>F97</f>
        <v>204.02576790529474</v>
      </c>
      <c r="F144" s="302"/>
      <c r="G144" s="302"/>
      <c r="H144" s="302"/>
      <c r="I144" s="302"/>
      <c r="J144" s="343"/>
      <c r="K144" s="343"/>
    </row>
    <row r="145" spans="1:11" s="342" customFormat="1">
      <c r="A145" s="372" t="s">
        <v>19</v>
      </c>
      <c r="B145" s="156">
        <f>C104</f>
        <v>51.603766087295298</v>
      </c>
      <c r="C145" s="156">
        <f t="shared" ref="C145:E145" si="12">D104</f>
        <v>50.273567901202114</v>
      </c>
      <c r="D145" s="156">
        <f t="shared" si="12"/>
        <v>48.951815417876787</v>
      </c>
      <c r="E145" s="156">
        <f t="shared" si="12"/>
        <v>47.52449164994141</v>
      </c>
      <c r="F145" s="302"/>
      <c r="G145" s="302"/>
      <c r="H145" s="302"/>
      <c r="I145" s="302"/>
      <c r="J145" s="343"/>
      <c r="K145" s="343"/>
    </row>
    <row r="146" spans="1:11" s="342" customFormat="1">
      <c r="A146" s="372" t="s">
        <v>51</v>
      </c>
      <c r="B146" s="156">
        <f>C109</f>
        <v>313.01714836801693</v>
      </c>
      <c r="C146" s="156">
        <f t="shared" ref="C146:E146" si="13">D109</f>
        <v>353.33829811961914</v>
      </c>
      <c r="D146" s="156">
        <f t="shared" si="13"/>
        <v>290.74698367637029</v>
      </c>
      <c r="E146" s="156">
        <f t="shared" si="13"/>
        <v>299.4765791341415</v>
      </c>
      <c r="F146" s="302"/>
      <c r="G146" s="302"/>
      <c r="H146" s="302"/>
      <c r="I146" s="302"/>
      <c r="J146" s="343"/>
      <c r="K146" s="343"/>
    </row>
    <row r="147" spans="1:11">
      <c r="A147" s="291"/>
      <c r="B147" s="291"/>
      <c r="C147" s="291"/>
      <c r="D147" s="291"/>
      <c r="E147" s="291"/>
      <c r="F147" s="291"/>
      <c r="G147" s="291"/>
      <c r="H147" s="291"/>
      <c r="I147" s="291"/>
      <c r="J147" s="291"/>
      <c r="K147" s="291"/>
    </row>
    <row r="149" spans="1:11" ht="18">
      <c r="A149" s="355"/>
      <c r="B149" s="356"/>
      <c r="C149" s="356"/>
      <c r="D149" s="356"/>
      <c r="E149" s="356"/>
      <c r="F149" s="356"/>
      <c r="G149" s="356"/>
      <c r="H149" s="356"/>
      <c r="I149" s="356"/>
      <c r="J149" s="356"/>
      <c r="K149" s="356"/>
    </row>
    <row r="150" spans="1:11" ht="21">
      <c r="A150" s="357"/>
      <c r="B150" s="358"/>
      <c r="C150" s="358"/>
      <c r="D150" s="358"/>
      <c r="E150" s="358"/>
      <c r="F150" s="358"/>
      <c r="G150" s="358"/>
      <c r="H150" s="356"/>
      <c r="I150" s="356"/>
      <c r="J150" s="356"/>
      <c r="K150" s="356"/>
    </row>
    <row r="151" spans="1:11">
      <c r="A151" s="359"/>
      <c r="B151" s="360"/>
      <c r="C151" s="360"/>
      <c r="D151" s="360"/>
      <c r="E151" s="360"/>
      <c r="F151" s="360"/>
      <c r="G151" s="360"/>
      <c r="H151" s="356"/>
      <c r="I151" s="356"/>
      <c r="J151" s="356"/>
      <c r="K151" s="356"/>
    </row>
    <row r="152" spans="1:11">
      <c r="A152" s="359"/>
      <c r="B152" s="360"/>
      <c r="C152" s="360"/>
      <c r="D152" s="360"/>
      <c r="E152" s="360"/>
      <c r="F152" s="360"/>
      <c r="G152" s="360"/>
      <c r="H152" s="356"/>
      <c r="I152" s="356"/>
      <c r="J152" s="356"/>
      <c r="K152" s="356"/>
    </row>
    <row r="153" spans="1:11">
      <c r="A153" s="359"/>
      <c r="B153" s="360"/>
      <c r="C153" s="360"/>
      <c r="D153" s="360"/>
      <c r="E153" s="360"/>
      <c r="F153" s="360"/>
      <c r="G153" s="360"/>
      <c r="H153" s="356"/>
      <c r="I153" s="356"/>
      <c r="J153" s="356"/>
      <c r="K153" s="356"/>
    </row>
    <row r="154" spans="1:11">
      <c r="A154" s="361"/>
      <c r="B154" s="360"/>
      <c r="C154" s="360"/>
      <c r="D154" s="360"/>
      <c r="E154" s="360"/>
      <c r="F154" s="360"/>
      <c r="G154" s="360"/>
      <c r="H154" s="356"/>
      <c r="I154" s="356"/>
      <c r="J154" s="356"/>
      <c r="K154" s="356"/>
    </row>
    <row r="155" spans="1:11">
      <c r="A155" s="359"/>
      <c r="B155" s="360"/>
      <c r="C155" s="360"/>
      <c r="D155" s="360"/>
      <c r="E155" s="360"/>
      <c r="F155" s="360"/>
      <c r="G155" s="360"/>
      <c r="H155" s="356"/>
      <c r="I155" s="356"/>
      <c r="J155" s="356"/>
      <c r="K155" s="356"/>
    </row>
    <row r="156" spans="1:11">
      <c r="A156" s="359"/>
      <c r="B156" s="360"/>
      <c r="C156" s="360"/>
      <c r="D156" s="360"/>
      <c r="E156" s="360"/>
      <c r="F156" s="360"/>
      <c r="G156" s="360"/>
      <c r="H156" s="356"/>
      <c r="I156" s="356"/>
      <c r="J156" s="356"/>
      <c r="K156" s="356"/>
    </row>
    <row r="157" spans="1:11">
      <c r="A157" s="362"/>
      <c r="B157" s="363"/>
      <c r="C157" s="363"/>
      <c r="D157" s="363"/>
      <c r="E157" s="363"/>
      <c r="F157" s="363"/>
      <c r="G157" s="363"/>
      <c r="H157" s="356"/>
      <c r="I157" s="364"/>
      <c r="J157" s="365"/>
      <c r="K157" s="356"/>
    </row>
    <row r="158" spans="1:11">
      <c r="A158" s="356"/>
      <c r="B158" s="366"/>
      <c r="C158" s="366"/>
      <c r="D158" s="366"/>
      <c r="E158" s="366"/>
      <c r="F158" s="366"/>
      <c r="G158" s="366"/>
      <c r="H158" s="356"/>
      <c r="I158" s="356"/>
      <c r="J158" s="356"/>
      <c r="K158" s="356"/>
    </row>
    <row r="159" spans="1:11" ht="21">
      <c r="A159" s="367"/>
      <c r="B159" s="356"/>
      <c r="C159" s="356"/>
      <c r="D159" s="356"/>
      <c r="E159" s="356"/>
      <c r="F159" s="356"/>
      <c r="G159" s="356"/>
      <c r="H159" s="356"/>
      <c r="I159" s="356"/>
      <c r="J159" s="356"/>
      <c r="K159" s="356"/>
    </row>
    <row r="160" spans="1:11">
      <c r="A160" s="359"/>
      <c r="B160" s="360"/>
      <c r="C160" s="360"/>
      <c r="D160" s="360"/>
      <c r="E160" s="360"/>
      <c r="F160" s="360"/>
      <c r="G160" s="360"/>
      <c r="H160" s="356"/>
      <c r="I160" s="356"/>
      <c r="J160" s="356"/>
      <c r="K160" s="356"/>
    </row>
    <row r="161" spans="1:11">
      <c r="A161" s="359"/>
      <c r="B161" s="360"/>
      <c r="C161" s="360"/>
      <c r="D161" s="360"/>
      <c r="E161" s="360"/>
      <c r="F161" s="360"/>
      <c r="G161" s="360"/>
      <c r="H161" s="356"/>
      <c r="I161" s="356"/>
      <c r="J161" s="356"/>
      <c r="K161" s="356"/>
    </row>
    <row r="162" spans="1:11">
      <c r="A162" s="359"/>
      <c r="B162" s="360"/>
      <c r="C162" s="360"/>
      <c r="D162" s="360"/>
      <c r="E162" s="360"/>
      <c r="F162" s="360"/>
      <c r="G162" s="360"/>
      <c r="H162" s="356"/>
      <c r="I162" s="356"/>
      <c r="J162" s="356"/>
      <c r="K162" s="356"/>
    </row>
    <row r="163" spans="1:11">
      <c r="A163" s="359"/>
      <c r="B163" s="360"/>
      <c r="C163" s="360"/>
      <c r="D163" s="360"/>
      <c r="E163" s="360"/>
      <c r="F163" s="360"/>
      <c r="G163" s="360"/>
      <c r="H163" s="356"/>
      <c r="I163" s="356"/>
      <c r="J163" s="356"/>
      <c r="K163" s="356"/>
    </row>
    <row r="164" spans="1:11">
      <c r="A164" s="359"/>
      <c r="B164" s="360"/>
      <c r="C164" s="360"/>
      <c r="D164" s="360"/>
      <c r="E164" s="360"/>
      <c r="F164" s="368"/>
      <c r="G164" s="360"/>
      <c r="H164" s="356"/>
      <c r="I164" s="356"/>
      <c r="J164" s="356"/>
      <c r="K164" s="356"/>
    </row>
    <row r="165" spans="1:11">
      <c r="A165" s="369"/>
      <c r="B165" s="368"/>
      <c r="C165" s="368"/>
      <c r="D165" s="368"/>
      <c r="E165" s="368"/>
      <c r="F165" s="360"/>
      <c r="G165" s="360"/>
      <c r="H165" s="356"/>
      <c r="I165" s="356"/>
      <c r="J165" s="356"/>
      <c r="K165" s="356"/>
    </row>
    <row r="166" spans="1:11">
      <c r="A166" s="370"/>
      <c r="B166" s="368"/>
      <c r="C166" s="368"/>
      <c r="D166" s="368"/>
      <c r="E166" s="368"/>
      <c r="F166" s="360"/>
      <c r="G166" s="360"/>
      <c r="H166" s="356"/>
      <c r="I166" s="356"/>
      <c r="J166" s="356"/>
      <c r="K166" s="356"/>
    </row>
    <row r="167" spans="1:11">
      <c r="A167" s="370"/>
      <c r="B167" s="368"/>
      <c r="C167" s="368"/>
      <c r="D167" s="368"/>
      <c r="E167" s="368"/>
      <c r="F167" s="360"/>
      <c r="G167" s="360"/>
      <c r="H167" s="356"/>
      <c r="I167" s="356"/>
      <c r="J167" s="356"/>
      <c r="K167" s="356"/>
    </row>
    <row r="168" spans="1:11">
      <c r="A168" s="369"/>
      <c r="B168" s="368"/>
      <c r="C168" s="368"/>
      <c r="D168" s="368"/>
      <c r="E168" s="368"/>
      <c r="F168" s="360"/>
      <c r="G168" s="360"/>
      <c r="H168" s="356"/>
      <c r="I168" s="356"/>
      <c r="J168" s="356"/>
      <c r="K168" s="356"/>
    </row>
    <row r="169" spans="1:11">
      <c r="A169" s="371"/>
      <c r="B169" s="363"/>
      <c r="C169" s="363"/>
      <c r="D169" s="363"/>
      <c r="E169" s="363"/>
      <c r="F169" s="363"/>
      <c r="G169" s="363"/>
      <c r="H169" s="356"/>
      <c r="I169" s="356"/>
      <c r="J169" s="356"/>
      <c r="K169" s="356"/>
    </row>
    <row r="170" spans="1:11">
      <c r="A170" s="356"/>
      <c r="B170" s="366"/>
      <c r="C170" s="366"/>
      <c r="D170" s="366"/>
      <c r="E170" s="366"/>
      <c r="F170" s="366"/>
      <c r="G170" s="366"/>
      <c r="H170" s="356"/>
      <c r="I170" s="356"/>
      <c r="J170" s="356"/>
      <c r="K170" s="356"/>
    </row>
    <row r="171" spans="1:11">
      <c r="A171" s="371"/>
      <c r="B171" s="363"/>
      <c r="C171" s="363"/>
      <c r="D171" s="363"/>
      <c r="E171" s="363"/>
      <c r="F171" s="363"/>
      <c r="G171" s="363"/>
      <c r="H171" s="356"/>
      <c r="I171" s="364"/>
      <c r="J171" s="365"/>
      <c r="K171" s="356"/>
    </row>
    <row r="172" spans="1:11">
      <c r="A172" s="356"/>
      <c r="B172" s="356"/>
      <c r="C172" s="356"/>
      <c r="D172" s="356"/>
      <c r="E172" s="356"/>
      <c r="F172" s="356"/>
      <c r="G172" s="356"/>
      <c r="H172" s="356"/>
      <c r="I172" s="356"/>
      <c r="J172" s="356"/>
      <c r="K172" s="356"/>
    </row>
    <row r="173" spans="1:11">
      <c r="A173" s="356"/>
      <c r="B173" s="356"/>
      <c r="C173" s="356"/>
      <c r="D173" s="356"/>
      <c r="E173" s="356"/>
      <c r="F173" s="356"/>
      <c r="G173" s="356"/>
      <c r="H173" s="356"/>
      <c r="I173" s="366"/>
      <c r="J173" s="366"/>
      <c r="K173" s="356"/>
    </row>
  </sheetData>
  <pageMargins left="0.7" right="0.7" top="0.75" bottom="0.75" header="0.3" footer="0.3"/>
  <pageSetup paperSize="9" scale="84" fitToHeight="0" orientation="landscape" r:id="rId1"/>
  <headerFooter>
    <oddFooter>&amp;L&amp;F&amp;C&amp;A&amp;R&amp;P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3E73C-933F-47E4-A34F-99B94E655AB5}">
  <sheetPr codeName="Sheet15"/>
  <dimension ref="A1:AY454"/>
  <sheetViews>
    <sheetView showGridLines="0" view="pageBreakPreview" zoomScaleNormal="100" zoomScaleSheetLayoutView="100" workbookViewId="0"/>
  </sheetViews>
  <sheetFormatPr defaultRowHeight="14.4"/>
  <cols>
    <col min="1" max="1" width="50.21875" style="400" customWidth="1"/>
    <col min="2" max="5" width="9.109375" style="400" customWidth="1"/>
    <col min="6" max="14" width="9.109375" style="400"/>
    <col min="15" max="15" width="28.5546875" style="400" customWidth="1"/>
    <col min="16" max="16" width="37.44140625" style="400" customWidth="1"/>
    <col min="17" max="28" width="9.109375" style="400"/>
    <col min="29" max="30" width="9.109375" style="227"/>
    <col min="31" max="40" width="43.77734375" style="25" customWidth="1"/>
    <col min="41" max="51" width="9.109375" style="271"/>
  </cols>
  <sheetData>
    <row r="1" spans="1:51" ht="25.8">
      <c r="A1" s="215" t="s">
        <v>303</v>
      </c>
      <c r="B1" s="264" t="s">
        <v>256</v>
      </c>
      <c r="C1" s="160">
        <v>2018</v>
      </c>
      <c r="D1" s="160">
        <v>2019</v>
      </c>
      <c r="E1" s="160">
        <v>2020</v>
      </c>
      <c r="F1" s="160">
        <v>2021</v>
      </c>
      <c r="G1" s="160">
        <v>2022</v>
      </c>
      <c r="H1" s="160">
        <v>2023</v>
      </c>
      <c r="I1" s="160">
        <v>2024</v>
      </c>
      <c r="J1" s="160">
        <v>2025</v>
      </c>
      <c r="K1" s="160">
        <v>2026</v>
      </c>
      <c r="L1" s="160">
        <v>2027</v>
      </c>
      <c r="M1" s="160">
        <v>2028</v>
      </c>
      <c r="O1" s="158" t="s">
        <v>334</v>
      </c>
      <c r="P1" s="158" t="s">
        <v>303</v>
      </c>
      <c r="Q1" s="264" t="s">
        <v>256</v>
      </c>
      <c r="R1" s="160">
        <v>2018</v>
      </c>
      <c r="S1" s="160">
        <v>2019</v>
      </c>
      <c r="T1" s="160">
        <v>2020</v>
      </c>
      <c r="U1" s="160">
        <v>2021</v>
      </c>
      <c r="V1" s="160">
        <v>2022</v>
      </c>
      <c r="W1" s="160">
        <v>2023</v>
      </c>
      <c r="X1" s="160">
        <v>2024</v>
      </c>
      <c r="Y1" s="160">
        <v>2025</v>
      </c>
      <c r="Z1" s="160">
        <v>2026</v>
      </c>
      <c r="AA1" s="160">
        <v>2027</v>
      </c>
      <c r="AB1" s="160">
        <v>2028</v>
      </c>
      <c r="AE1" s="403"/>
      <c r="AF1" s="403"/>
      <c r="AG1" s="403"/>
      <c r="AH1" s="403"/>
      <c r="AI1" s="403"/>
      <c r="AJ1" s="403"/>
      <c r="AK1" s="403"/>
      <c r="AL1" s="403"/>
      <c r="AM1" s="403"/>
      <c r="AN1" s="403"/>
    </row>
    <row r="2" spans="1:51">
      <c r="A2" s="298" t="s">
        <v>301</v>
      </c>
      <c r="B2" s="152">
        <f>'Historic over or under spend'!C60</f>
        <v>808.39541139149981</v>
      </c>
      <c r="C2" s="152">
        <f>'Historic over or under spend'!D60</f>
        <v>835.30383261758629</v>
      </c>
      <c r="D2" s="152">
        <f>'Historic over or under spend'!E60</f>
        <v>863.6026296566838</v>
      </c>
      <c r="E2" s="152">
        <f>'Historic over or under spend'!F60</f>
        <v>570.84648493543762</v>
      </c>
      <c r="F2" s="152">
        <f>'Historic over or under spend'!G60</f>
        <v>960</v>
      </c>
      <c r="G2" s="152">
        <v>0</v>
      </c>
      <c r="H2" s="152">
        <v>0</v>
      </c>
      <c r="I2" s="152">
        <v>0</v>
      </c>
      <c r="J2" s="152">
        <v>0</v>
      </c>
      <c r="K2" s="152">
        <v>0</v>
      </c>
      <c r="L2" s="152">
        <v>0</v>
      </c>
      <c r="M2" s="152">
        <v>0</v>
      </c>
      <c r="P2" s="298" t="s">
        <v>301</v>
      </c>
      <c r="Q2" s="152"/>
      <c r="R2" s="152">
        <f>(0.75*C2)+(0.25*D2)</f>
        <v>842.37853187736061</v>
      </c>
      <c r="S2" s="152">
        <f>(0.75*D2)+(0.25*E2)</f>
        <v>790.41359347637228</v>
      </c>
      <c r="T2" s="152">
        <f>(0.75*E2)+(0.25*F2)</f>
        <v>668.13486370157818</v>
      </c>
      <c r="U2" s="152">
        <f>(0.75*F2)+(0.25*G34)</f>
        <v>990.75</v>
      </c>
      <c r="V2" s="152">
        <v>0</v>
      </c>
      <c r="W2" s="152">
        <v>0</v>
      </c>
      <c r="X2" s="152">
        <v>0</v>
      </c>
      <c r="Y2" s="152">
        <v>0</v>
      </c>
      <c r="Z2" s="152">
        <v>0</v>
      </c>
      <c r="AA2" s="152">
        <v>0</v>
      </c>
      <c r="AB2" s="152">
        <v>0</v>
      </c>
      <c r="AE2" s="404" t="s">
        <v>335</v>
      </c>
      <c r="AF2" s="404"/>
      <c r="AG2" s="404"/>
      <c r="AH2" s="404"/>
      <c r="AI2" s="404"/>
      <c r="AJ2" s="404"/>
      <c r="AK2" s="404"/>
      <c r="AL2" s="404"/>
      <c r="AM2" s="404"/>
      <c r="AN2" s="404"/>
    </row>
    <row r="3" spans="1:51">
      <c r="A3" s="300" t="s">
        <v>291</v>
      </c>
      <c r="B3" s="152">
        <f>'Historic over or under spend'!C69</f>
        <v>17385.74902236844</v>
      </c>
      <c r="C3" s="152">
        <f>'Historic over or under spend'!D69</f>
        <v>20109.226800571232</v>
      </c>
      <c r="D3" s="152">
        <f>'Historic over or under spend'!E69</f>
        <v>18815.149975248765</v>
      </c>
      <c r="E3" s="152">
        <f>'Historic over or under spend'!F69</f>
        <v>18069.030943624657</v>
      </c>
      <c r="F3" s="152">
        <f>'Historic over or under spend'!G69</f>
        <v>19185</v>
      </c>
      <c r="G3" s="152">
        <v>0</v>
      </c>
      <c r="H3" s="152">
        <v>0</v>
      </c>
      <c r="I3" s="152">
        <v>0</v>
      </c>
      <c r="J3" s="152">
        <v>0</v>
      </c>
      <c r="K3" s="152">
        <v>0</v>
      </c>
      <c r="L3" s="152">
        <v>0</v>
      </c>
      <c r="M3" s="152">
        <v>0</v>
      </c>
      <c r="P3" s="300" t="s">
        <v>291</v>
      </c>
      <c r="Q3" s="152">
        <f>B3</f>
        <v>17385.74902236844</v>
      </c>
      <c r="R3" s="152">
        <f t="shared" ref="R3:AB3" si="0">C3</f>
        <v>20109.226800571232</v>
      </c>
      <c r="S3" s="152">
        <f t="shared" si="0"/>
        <v>18815.149975248765</v>
      </c>
      <c r="T3" s="152">
        <f t="shared" si="0"/>
        <v>18069.030943624657</v>
      </c>
      <c r="U3" s="152">
        <f t="shared" si="0"/>
        <v>19185</v>
      </c>
      <c r="V3" s="152">
        <f t="shared" si="0"/>
        <v>0</v>
      </c>
      <c r="W3" s="152">
        <f t="shared" si="0"/>
        <v>0</v>
      </c>
      <c r="X3" s="152">
        <f t="shared" si="0"/>
        <v>0</v>
      </c>
      <c r="Y3" s="152">
        <f t="shared" si="0"/>
        <v>0</v>
      </c>
      <c r="Z3" s="152">
        <f t="shared" si="0"/>
        <v>0</v>
      </c>
      <c r="AA3" s="152">
        <f t="shared" si="0"/>
        <v>0</v>
      </c>
      <c r="AB3" s="152">
        <f t="shared" si="0"/>
        <v>0</v>
      </c>
      <c r="AE3" s="404" t="s">
        <v>336</v>
      </c>
      <c r="AF3" s="404"/>
      <c r="AG3" s="404"/>
      <c r="AH3" s="404"/>
      <c r="AI3" s="404"/>
      <c r="AJ3" s="404"/>
      <c r="AK3" s="404"/>
      <c r="AL3" s="404"/>
      <c r="AM3" s="404"/>
      <c r="AN3" s="404"/>
    </row>
    <row r="4" spans="1:51">
      <c r="A4" s="298" t="s">
        <v>8</v>
      </c>
      <c r="B4" s="152">
        <f>'Historic over or under spend'!C78</f>
        <v>21269.190459614001</v>
      </c>
      <c r="C4" s="152">
        <f>'Historic over or under spend'!D78</f>
        <v>23498.33234311824</v>
      </c>
      <c r="D4" s="152">
        <f>'Historic over or under spend'!E78</f>
        <v>21720.851716581448</v>
      </c>
      <c r="E4" s="152">
        <f>'Historic over or under spend'!F78</f>
        <v>16064.231707317074</v>
      </c>
      <c r="F4" s="152">
        <f>'Historic over or under spend'!G78</f>
        <v>17730</v>
      </c>
      <c r="G4" s="152">
        <v>0</v>
      </c>
      <c r="H4" s="152">
        <v>0</v>
      </c>
      <c r="I4" s="152">
        <v>0</v>
      </c>
      <c r="J4" s="152">
        <v>0</v>
      </c>
      <c r="K4" s="152">
        <v>0</v>
      </c>
      <c r="L4" s="152">
        <v>0</v>
      </c>
      <c r="M4" s="152">
        <v>0</v>
      </c>
      <c r="P4" s="298" t="s">
        <v>8</v>
      </c>
      <c r="Q4" s="152"/>
      <c r="R4" s="152">
        <f>(0.75*C4)+(0.25*D4)</f>
        <v>23053.962186484045</v>
      </c>
      <c r="S4" s="152">
        <f t="shared" ref="S4:T4" si="1">(0.75*D4)+(0.25*E4)</f>
        <v>20306.696714265356</v>
      </c>
      <c r="T4" s="152">
        <f t="shared" si="1"/>
        <v>16480.673780487807</v>
      </c>
      <c r="U4" s="152">
        <f>(0.75*F4)+(0.25*G36)</f>
        <v>16543.75</v>
      </c>
      <c r="V4" s="152">
        <v>0</v>
      </c>
      <c r="W4" s="152">
        <v>0</v>
      </c>
      <c r="X4" s="152">
        <v>0</v>
      </c>
      <c r="Y4" s="152">
        <v>0</v>
      </c>
      <c r="Z4" s="152">
        <v>0</v>
      </c>
      <c r="AA4" s="152">
        <v>0</v>
      </c>
      <c r="AB4" s="152">
        <v>0</v>
      </c>
      <c r="AE4" s="404" t="s">
        <v>337</v>
      </c>
      <c r="AF4" s="404"/>
      <c r="AG4" s="404"/>
      <c r="AH4" s="404"/>
      <c r="AI4" s="404"/>
      <c r="AJ4" s="404"/>
      <c r="AK4" s="404"/>
      <c r="AL4" s="404"/>
      <c r="AM4" s="404"/>
      <c r="AN4" s="404"/>
    </row>
    <row r="5" spans="1:51">
      <c r="A5" s="298" t="s">
        <v>19</v>
      </c>
      <c r="B5" s="152">
        <f>'Historic over or under spend'!C87</f>
        <v>20876.906126067875</v>
      </c>
      <c r="C5" s="152">
        <f>'Historic over or under spend'!D87</f>
        <v>12181.445340151997</v>
      </c>
      <c r="D5" s="152">
        <f>'Historic over or under spend'!E87</f>
        <v>15974.940022435709</v>
      </c>
      <c r="E5" s="152">
        <f>'Historic over or under spend'!F87</f>
        <v>15235.795187899452</v>
      </c>
      <c r="F5" s="152">
        <f>'Historic over or under spend'!G87</f>
        <v>12357</v>
      </c>
      <c r="G5" s="152">
        <v>0</v>
      </c>
      <c r="H5" s="152">
        <v>0</v>
      </c>
      <c r="I5" s="152">
        <v>0</v>
      </c>
      <c r="J5" s="152">
        <v>0</v>
      </c>
      <c r="K5" s="152">
        <v>0</v>
      </c>
      <c r="L5" s="152">
        <v>0</v>
      </c>
      <c r="M5" s="152">
        <v>0</v>
      </c>
      <c r="P5" s="298" t="s">
        <v>19</v>
      </c>
      <c r="Q5" s="152">
        <f>B5</f>
        <v>20876.906126067875</v>
      </c>
      <c r="R5" s="152">
        <f t="shared" ref="R5:AB5" si="2">C5</f>
        <v>12181.445340151997</v>
      </c>
      <c r="S5" s="152">
        <f t="shared" si="2"/>
        <v>15974.940022435709</v>
      </c>
      <c r="T5" s="152">
        <f t="shared" si="2"/>
        <v>15235.795187899452</v>
      </c>
      <c r="U5" s="152">
        <f t="shared" si="2"/>
        <v>12357</v>
      </c>
      <c r="V5" s="152">
        <f t="shared" si="2"/>
        <v>0</v>
      </c>
      <c r="W5" s="152">
        <f t="shared" si="2"/>
        <v>0</v>
      </c>
      <c r="X5" s="152">
        <f t="shared" si="2"/>
        <v>0</v>
      </c>
      <c r="Y5" s="152">
        <f t="shared" si="2"/>
        <v>0</v>
      </c>
      <c r="Z5" s="152">
        <f t="shared" si="2"/>
        <v>0</v>
      </c>
      <c r="AA5" s="152">
        <f t="shared" si="2"/>
        <v>0</v>
      </c>
      <c r="AB5" s="152">
        <f t="shared" si="2"/>
        <v>0</v>
      </c>
      <c r="AE5" s="404" t="s">
        <v>433</v>
      </c>
      <c r="AF5" s="404"/>
      <c r="AG5" s="404"/>
      <c r="AH5" s="404"/>
      <c r="AI5" s="404"/>
      <c r="AJ5" s="404"/>
      <c r="AK5" s="404"/>
      <c r="AL5" s="404"/>
      <c r="AM5" s="404"/>
      <c r="AN5" s="404"/>
    </row>
    <row r="6" spans="1:51">
      <c r="A6" s="298" t="s">
        <v>302</v>
      </c>
      <c r="B6" s="152">
        <f>'Historic over or under spend'!C96</f>
        <v>0</v>
      </c>
      <c r="C6" s="152">
        <f>'Historic over or under spend'!D96</f>
        <v>27898.618515506289</v>
      </c>
      <c r="D6" s="152">
        <f>'Historic over or under spend'!E96</f>
        <v>53176.069874264896</v>
      </c>
      <c r="E6" s="152">
        <f>'Historic over or under spend'!F96</f>
        <v>44254.094280089106</v>
      </c>
      <c r="F6" s="152">
        <f>'Historic over or under spend'!G96</f>
        <v>15608</v>
      </c>
      <c r="G6" s="152">
        <v>0</v>
      </c>
      <c r="H6" s="152">
        <v>0</v>
      </c>
      <c r="I6" s="152">
        <v>0</v>
      </c>
      <c r="J6" s="152">
        <v>0</v>
      </c>
      <c r="K6" s="152">
        <v>0</v>
      </c>
      <c r="L6" s="152">
        <v>0</v>
      </c>
      <c r="M6" s="152">
        <v>0</v>
      </c>
      <c r="P6" s="298" t="s">
        <v>302</v>
      </c>
      <c r="Q6" s="152">
        <f>B6</f>
        <v>0</v>
      </c>
      <c r="R6" s="152">
        <f t="shared" ref="R6" si="3">C6</f>
        <v>27898.618515506289</v>
      </c>
      <c r="S6" s="152">
        <f t="shared" ref="S6" si="4">D6</f>
        <v>53176.069874264896</v>
      </c>
      <c r="T6" s="152">
        <f t="shared" ref="T6" si="5">E6</f>
        <v>44254.094280089106</v>
      </c>
      <c r="U6" s="152">
        <f t="shared" ref="U6" si="6">F6</f>
        <v>15608</v>
      </c>
      <c r="V6" s="152">
        <f t="shared" ref="V6" si="7">G6</f>
        <v>0</v>
      </c>
      <c r="W6" s="152">
        <f t="shared" ref="W6" si="8">H6</f>
        <v>0</v>
      </c>
      <c r="X6" s="152">
        <f t="shared" ref="X6" si="9">I6</f>
        <v>0</v>
      </c>
      <c r="Y6" s="152">
        <f t="shared" ref="Y6" si="10">J6</f>
        <v>0</v>
      </c>
      <c r="Z6" s="152">
        <f t="shared" ref="Z6" si="11">K6</f>
        <v>0</v>
      </c>
      <c r="AA6" s="152">
        <f t="shared" ref="AA6" si="12">L6</f>
        <v>0</v>
      </c>
      <c r="AB6" s="152">
        <f t="shared" ref="AB6" si="13">M6</f>
        <v>0</v>
      </c>
      <c r="AE6" s="404"/>
      <c r="AF6" s="404"/>
      <c r="AG6" s="404"/>
      <c r="AH6" s="404"/>
      <c r="AI6" s="404"/>
      <c r="AJ6" s="404"/>
      <c r="AK6" s="404"/>
      <c r="AL6" s="404"/>
      <c r="AM6" s="404"/>
      <c r="AN6" s="404"/>
    </row>
    <row r="7" spans="1:51" s="248" customFormat="1">
      <c r="A7" s="298" t="s">
        <v>322</v>
      </c>
      <c r="B7" s="152">
        <f>SUM(B2:B6)</f>
        <v>60340.241019441819</v>
      </c>
      <c r="C7" s="152">
        <f>SUM(C2:C6)</f>
        <v>84522.926831965335</v>
      </c>
      <c r="D7" s="152">
        <f t="shared" ref="D7:L7" si="14">SUM(D2:D6)</f>
        <v>110550.6142181875</v>
      </c>
      <c r="E7" s="152">
        <f t="shared" si="14"/>
        <v>94193.998603865723</v>
      </c>
      <c r="F7" s="152">
        <f t="shared" si="14"/>
        <v>65840</v>
      </c>
      <c r="G7" s="152">
        <f t="shared" si="14"/>
        <v>0</v>
      </c>
      <c r="H7" s="152">
        <f t="shared" si="14"/>
        <v>0</v>
      </c>
      <c r="I7" s="152">
        <f t="shared" si="14"/>
        <v>0</v>
      </c>
      <c r="J7" s="152">
        <f t="shared" si="14"/>
        <v>0</v>
      </c>
      <c r="K7" s="152">
        <f t="shared" si="14"/>
        <v>0</v>
      </c>
      <c r="L7" s="152">
        <f t="shared" si="14"/>
        <v>0</v>
      </c>
      <c r="M7" s="152">
        <f t="shared" ref="M7" si="15">SUM(M2:M6)</f>
        <v>0</v>
      </c>
      <c r="N7" s="400"/>
      <c r="O7" s="400"/>
      <c r="P7" s="298" t="s">
        <v>322</v>
      </c>
      <c r="Q7" s="152">
        <f>SUM(Q3:Q6)</f>
        <v>38262.655148436315</v>
      </c>
      <c r="R7" s="152">
        <f t="shared" ref="R7:AB7" si="16">SUM(R3:R6)</f>
        <v>83243.252842713555</v>
      </c>
      <c r="S7" s="152">
        <f>SUM(S2:S6)</f>
        <v>109063.2701796911</v>
      </c>
      <c r="T7" s="152">
        <f>SUM(T2:T6)</f>
        <v>94707.7290558026</v>
      </c>
      <c r="U7" s="152">
        <f>SUM(U2:U6)</f>
        <v>64684.5</v>
      </c>
      <c r="V7" s="152">
        <f t="shared" si="16"/>
        <v>0</v>
      </c>
      <c r="W7" s="152">
        <f t="shared" si="16"/>
        <v>0</v>
      </c>
      <c r="X7" s="152">
        <f t="shared" si="16"/>
        <v>0</v>
      </c>
      <c r="Y7" s="152">
        <f t="shared" si="16"/>
        <v>0</v>
      </c>
      <c r="Z7" s="152">
        <f t="shared" si="16"/>
        <v>0</v>
      </c>
      <c r="AA7" s="152">
        <f t="shared" si="16"/>
        <v>0</v>
      </c>
      <c r="AB7" s="152">
        <f t="shared" si="16"/>
        <v>0</v>
      </c>
      <c r="AC7" s="249"/>
      <c r="AD7" s="249"/>
      <c r="AE7" s="404"/>
      <c r="AF7" s="404"/>
      <c r="AG7" s="404"/>
      <c r="AH7" s="404"/>
      <c r="AI7" s="404"/>
      <c r="AJ7" s="404"/>
      <c r="AK7" s="404"/>
      <c r="AL7" s="404"/>
      <c r="AM7" s="404"/>
      <c r="AN7" s="404"/>
      <c r="AO7" s="271"/>
      <c r="AP7" s="271"/>
      <c r="AQ7" s="271"/>
      <c r="AR7" s="271"/>
      <c r="AS7" s="271"/>
      <c r="AT7" s="271"/>
      <c r="AU7" s="271"/>
      <c r="AV7" s="271"/>
      <c r="AW7" s="271"/>
      <c r="AX7" s="271"/>
      <c r="AY7" s="271"/>
    </row>
    <row r="8" spans="1:51">
      <c r="AE8" s="404"/>
      <c r="AF8" s="404"/>
      <c r="AG8" s="404"/>
      <c r="AH8" s="404"/>
      <c r="AI8" s="404"/>
      <c r="AJ8" s="404"/>
      <c r="AK8" s="404"/>
      <c r="AL8" s="404"/>
      <c r="AM8" s="404"/>
      <c r="AN8" s="404"/>
    </row>
    <row r="9" spans="1:51" ht="21">
      <c r="A9" s="158" t="s">
        <v>304</v>
      </c>
      <c r="B9" s="158"/>
      <c r="P9" s="158" t="s">
        <v>304</v>
      </c>
      <c r="Q9" s="158"/>
      <c r="AE9" s="404"/>
      <c r="AF9" s="404"/>
      <c r="AG9" s="404"/>
      <c r="AH9" s="404"/>
      <c r="AI9" s="404"/>
      <c r="AJ9" s="404"/>
      <c r="AK9" s="404"/>
      <c r="AL9" s="404"/>
      <c r="AM9" s="404"/>
      <c r="AN9" s="404"/>
    </row>
    <row r="10" spans="1:51">
      <c r="A10" s="298" t="s">
        <v>301</v>
      </c>
      <c r="B10" s="152">
        <f>'Historic over or under spend'!C15</f>
        <v>1646.7300038291805</v>
      </c>
      <c r="C10" s="152">
        <f>'Historic over or under spend'!D15</f>
        <v>1852.2413684086555</v>
      </c>
      <c r="D10" s="152">
        <f>'Historic over or under spend'!E15</f>
        <v>1834.1176040905771</v>
      </c>
      <c r="E10" s="152">
        <f>'Historic over or under spend'!F15</f>
        <v>2355.7611190817793</v>
      </c>
      <c r="F10" s="152">
        <f>'Historic over or under spend'!G15</f>
        <v>2009</v>
      </c>
      <c r="G10" s="152">
        <v>0</v>
      </c>
      <c r="H10" s="152">
        <v>0</v>
      </c>
      <c r="I10" s="152">
        <v>0</v>
      </c>
      <c r="J10" s="152">
        <v>0</v>
      </c>
      <c r="K10" s="152">
        <v>0</v>
      </c>
      <c r="L10" s="152">
        <v>0</v>
      </c>
      <c r="M10" s="152">
        <v>0</v>
      </c>
      <c r="P10" s="298" t="s">
        <v>301</v>
      </c>
      <c r="Q10" s="152">
        <f>(0.75*B10)+(0.25*C10)</f>
        <v>1698.1078449740494</v>
      </c>
      <c r="R10" s="152">
        <f t="shared" ref="R10:T10" si="17">(0.75*C10)+(0.25*D10)</f>
        <v>1847.7104273291361</v>
      </c>
      <c r="S10" s="152">
        <f t="shared" si="17"/>
        <v>1964.5284828383774</v>
      </c>
      <c r="T10" s="152">
        <f t="shared" si="17"/>
        <v>2269.0708393113346</v>
      </c>
      <c r="U10" s="152">
        <f>(0.75*F10)+(0.25*G42)</f>
        <v>2010</v>
      </c>
      <c r="V10" s="152">
        <f t="shared" ref="V10" si="18">G10</f>
        <v>0</v>
      </c>
      <c r="W10" s="152">
        <f t="shared" ref="W10" si="19">H10</f>
        <v>0</v>
      </c>
      <c r="X10" s="152">
        <f t="shared" ref="X10" si="20">I10</f>
        <v>0</v>
      </c>
      <c r="Y10" s="152">
        <f t="shared" ref="Y10" si="21">J10</f>
        <v>0</v>
      </c>
      <c r="Z10" s="152">
        <f t="shared" ref="Z10" si="22">K10</f>
        <v>0</v>
      </c>
      <c r="AA10" s="152">
        <f t="shared" ref="AA10" si="23">L10</f>
        <v>0</v>
      </c>
      <c r="AB10" s="152">
        <f t="shared" ref="AB10" si="24">M10</f>
        <v>0</v>
      </c>
      <c r="AE10" s="404"/>
      <c r="AF10" s="404"/>
      <c r="AG10" s="404"/>
      <c r="AH10" s="404"/>
      <c r="AI10" s="404"/>
      <c r="AJ10" s="404"/>
      <c r="AK10" s="404"/>
      <c r="AL10" s="404"/>
      <c r="AM10" s="404"/>
      <c r="AN10" s="404"/>
    </row>
    <row r="11" spans="1:51">
      <c r="A11" s="300" t="s">
        <v>291</v>
      </c>
      <c r="B11" s="152">
        <f>'Historic over or under spend'!C23</f>
        <v>16674.456745573814</v>
      </c>
      <c r="C11" s="152">
        <f>'Historic over or under spend'!D23</f>
        <v>15867.342511502909</v>
      </c>
      <c r="D11" s="152">
        <f>'Historic over or under spend'!E23</f>
        <v>16812.824999657591</v>
      </c>
      <c r="E11" s="152">
        <f>'Historic over or under spend'!F23</f>
        <v>18450.465894901121</v>
      </c>
      <c r="F11" s="152">
        <f>'Historic over or under spend'!G23</f>
        <v>18073</v>
      </c>
      <c r="G11" s="152">
        <v>0</v>
      </c>
      <c r="H11" s="152">
        <v>0</v>
      </c>
      <c r="I11" s="152">
        <v>0</v>
      </c>
      <c r="J11" s="152">
        <v>0</v>
      </c>
      <c r="K11" s="152">
        <v>0</v>
      </c>
      <c r="L11" s="152">
        <v>0</v>
      </c>
      <c r="M11" s="152">
        <v>0</v>
      </c>
      <c r="P11" s="300" t="s">
        <v>291</v>
      </c>
      <c r="Q11" s="152">
        <f>B11</f>
        <v>16674.456745573814</v>
      </c>
      <c r="R11" s="152">
        <f t="shared" ref="R11:AB12" si="25">C11</f>
        <v>15867.342511502909</v>
      </c>
      <c r="S11" s="152">
        <f t="shared" si="25"/>
        <v>16812.824999657591</v>
      </c>
      <c r="T11" s="152">
        <f t="shared" si="25"/>
        <v>18450.465894901121</v>
      </c>
      <c r="U11" s="152">
        <f t="shared" si="25"/>
        <v>18073</v>
      </c>
      <c r="V11" s="152">
        <f t="shared" si="25"/>
        <v>0</v>
      </c>
      <c r="W11" s="152">
        <f t="shared" si="25"/>
        <v>0</v>
      </c>
      <c r="X11" s="152">
        <f t="shared" si="25"/>
        <v>0</v>
      </c>
      <c r="Y11" s="152">
        <f t="shared" si="25"/>
        <v>0</v>
      </c>
      <c r="Z11" s="152">
        <f t="shared" si="25"/>
        <v>0</v>
      </c>
      <c r="AA11" s="152">
        <f t="shared" si="25"/>
        <v>0</v>
      </c>
      <c r="AB11" s="152">
        <f t="shared" si="25"/>
        <v>0</v>
      </c>
      <c r="AE11" s="404"/>
      <c r="AF11" s="404"/>
      <c r="AG11" s="404"/>
      <c r="AH11" s="404"/>
      <c r="AI11" s="404"/>
      <c r="AJ11" s="404"/>
      <c r="AK11" s="404"/>
      <c r="AL11" s="404"/>
      <c r="AM11" s="404"/>
      <c r="AN11" s="404"/>
    </row>
    <row r="12" spans="1:51">
      <c r="A12" s="298" t="s">
        <v>8</v>
      </c>
      <c r="B12" s="152">
        <f>'Historic over or under spend'!C31</f>
        <v>12530.586122887671</v>
      </c>
      <c r="C12" s="152">
        <f>'Historic over or under spend'!D31</f>
        <v>12025.428922066185</v>
      </c>
      <c r="D12" s="152">
        <f>'Historic over or under spend'!E31</f>
        <v>13521.81665449233</v>
      </c>
      <c r="E12" s="152">
        <f>'Historic over or under spend'!F31</f>
        <v>13346.594691535151</v>
      </c>
      <c r="F12" s="152">
        <f>'Historic over or under spend'!G31</f>
        <v>13323</v>
      </c>
      <c r="G12" s="152">
        <v>0</v>
      </c>
      <c r="H12" s="152">
        <v>0</v>
      </c>
      <c r="I12" s="152">
        <v>0</v>
      </c>
      <c r="J12" s="152">
        <v>0</v>
      </c>
      <c r="K12" s="152">
        <v>0</v>
      </c>
      <c r="L12" s="152">
        <v>0</v>
      </c>
      <c r="M12" s="152">
        <v>0</v>
      </c>
      <c r="P12" s="298" t="s">
        <v>8</v>
      </c>
      <c r="Q12" s="152">
        <f>(0.75*B12)+(0.25*C12)</f>
        <v>12404.2968226823</v>
      </c>
      <c r="R12" s="152">
        <f t="shared" ref="R12:S12" si="26">(0.75*C12)+(0.25*D12)</f>
        <v>12399.52585517272</v>
      </c>
      <c r="S12" s="152">
        <f t="shared" si="26"/>
        <v>13478.011163753035</v>
      </c>
      <c r="T12" s="152">
        <f>(0.75*E12)+(0.25*F12)</f>
        <v>13340.696018651362</v>
      </c>
      <c r="U12" s="152">
        <f>(0.75*F12)+(0.25*G44)</f>
        <v>13473</v>
      </c>
      <c r="V12" s="152">
        <f t="shared" si="25"/>
        <v>0</v>
      </c>
      <c r="W12" s="152">
        <f t="shared" si="25"/>
        <v>0</v>
      </c>
      <c r="X12" s="152">
        <f t="shared" si="25"/>
        <v>0</v>
      </c>
      <c r="Y12" s="152">
        <f t="shared" si="25"/>
        <v>0</v>
      </c>
      <c r="Z12" s="152">
        <f t="shared" si="25"/>
        <v>0</v>
      </c>
      <c r="AA12" s="152">
        <f t="shared" si="25"/>
        <v>0</v>
      </c>
      <c r="AB12" s="152">
        <f t="shared" si="25"/>
        <v>0</v>
      </c>
      <c r="AE12" s="404"/>
      <c r="AF12" s="404"/>
      <c r="AG12" s="404"/>
      <c r="AH12" s="404"/>
      <c r="AI12" s="404"/>
      <c r="AJ12" s="404"/>
      <c r="AK12" s="404"/>
      <c r="AL12" s="404"/>
      <c r="AM12" s="404"/>
      <c r="AN12" s="404"/>
    </row>
    <row r="13" spans="1:51">
      <c r="A13" s="298" t="s">
        <v>19</v>
      </c>
      <c r="B13" s="152">
        <f>'Historic over or under spend'!C39</f>
        <v>10394.553759359083</v>
      </c>
      <c r="C13" s="152">
        <f>'Historic over or under spend'!D39</f>
        <v>10633.975576706645</v>
      </c>
      <c r="D13" s="152">
        <f>'Historic over or under spend'!E39</f>
        <v>7327.0260320735651</v>
      </c>
      <c r="E13" s="152">
        <f>'Historic over or under spend'!F39</f>
        <v>8599.0236996309686</v>
      </c>
      <c r="F13" s="152">
        <f>'Historic over or under spend'!G39</f>
        <v>9988</v>
      </c>
      <c r="G13" s="152">
        <v>0</v>
      </c>
      <c r="H13" s="152">
        <v>0</v>
      </c>
      <c r="I13" s="152">
        <v>0</v>
      </c>
      <c r="J13" s="152">
        <v>0</v>
      </c>
      <c r="K13" s="152">
        <v>0</v>
      </c>
      <c r="L13" s="152">
        <v>0</v>
      </c>
      <c r="M13" s="152">
        <v>0</v>
      </c>
      <c r="P13" s="298" t="s">
        <v>19</v>
      </c>
      <c r="Q13" s="152">
        <f>B13</f>
        <v>10394.553759359083</v>
      </c>
      <c r="R13" s="152">
        <f t="shared" ref="R13:AB14" si="27">C13</f>
        <v>10633.975576706645</v>
      </c>
      <c r="S13" s="152">
        <f t="shared" si="27"/>
        <v>7327.0260320735651</v>
      </c>
      <c r="T13" s="152">
        <f t="shared" si="27"/>
        <v>8599.0236996309686</v>
      </c>
      <c r="U13" s="152">
        <f t="shared" si="27"/>
        <v>9988</v>
      </c>
      <c r="V13" s="152">
        <f t="shared" si="27"/>
        <v>0</v>
      </c>
      <c r="W13" s="152">
        <f t="shared" si="27"/>
        <v>0</v>
      </c>
      <c r="X13" s="152">
        <f t="shared" si="27"/>
        <v>0</v>
      </c>
      <c r="Y13" s="152">
        <f t="shared" si="27"/>
        <v>0</v>
      </c>
      <c r="Z13" s="152">
        <f t="shared" si="27"/>
        <v>0</v>
      </c>
      <c r="AA13" s="152">
        <f t="shared" si="27"/>
        <v>0</v>
      </c>
      <c r="AB13" s="152">
        <f t="shared" si="27"/>
        <v>0</v>
      </c>
      <c r="AE13" s="404"/>
      <c r="AF13" s="404"/>
      <c r="AG13" s="404"/>
      <c r="AH13" s="404"/>
      <c r="AI13" s="404"/>
      <c r="AJ13" s="404"/>
      <c r="AK13" s="404"/>
      <c r="AL13" s="404"/>
      <c r="AM13" s="404"/>
      <c r="AN13" s="404"/>
    </row>
    <row r="14" spans="1:51">
      <c r="A14" s="298" t="s">
        <v>302</v>
      </c>
      <c r="B14" s="152">
        <f>'Historic over or under spend'!C50</f>
        <v>0</v>
      </c>
      <c r="C14" s="152">
        <f>'Historic over or under spend'!D50</f>
        <v>42994.101390453114</v>
      </c>
      <c r="D14" s="152">
        <f>'Historic over or under spend'!E50</f>
        <v>43359.804237332995</v>
      </c>
      <c r="E14" s="152">
        <f>'Historic over or under spend'!F50</f>
        <v>47761.266115631457</v>
      </c>
      <c r="F14" s="152">
        <f>'Historic over or under spend'!G50</f>
        <v>62112</v>
      </c>
      <c r="G14" s="152">
        <v>0</v>
      </c>
      <c r="H14" s="152">
        <v>0</v>
      </c>
      <c r="I14" s="152">
        <v>0</v>
      </c>
      <c r="J14" s="152">
        <v>0</v>
      </c>
      <c r="K14" s="152">
        <v>0</v>
      </c>
      <c r="L14" s="152">
        <v>0</v>
      </c>
      <c r="M14" s="152">
        <v>0</v>
      </c>
      <c r="P14" s="298" t="s">
        <v>302</v>
      </c>
      <c r="Q14" s="152">
        <f>B14</f>
        <v>0</v>
      </c>
      <c r="R14" s="152">
        <f t="shared" si="27"/>
        <v>42994.101390453114</v>
      </c>
      <c r="S14" s="152">
        <f t="shared" si="27"/>
        <v>43359.804237332995</v>
      </c>
      <c r="T14" s="152">
        <f t="shared" si="27"/>
        <v>47761.266115631457</v>
      </c>
      <c r="U14" s="152">
        <f t="shared" si="27"/>
        <v>62112</v>
      </c>
      <c r="V14" s="152">
        <f t="shared" si="27"/>
        <v>0</v>
      </c>
      <c r="W14" s="152">
        <f t="shared" si="27"/>
        <v>0</v>
      </c>
      <c r="X14" s="152">
        <f t="shared" si="27"/>
        <v>0</v>
      </c>
      <c r="Y14" s="152">
        <f t="shared" si="27"/>
        <v>0</v>
      </c>
      <c r="Z14" s="152">
        <f t="shared" si="27"/>
        <v>0</v>
      </c>
      <c r="AA14" s="152">
        <f t="shared" si="27"/>
        <v>0</v>
      </c>
      <c r="AB14" s="152">
        <f t="shared" si="27"/>
        <v>0</v>
      </c>
      <c r="AE14" s="404"/>
      <c r="AF14" s="404"/>
      <c r="AG14" s="404"/>
      <c r="AH14" s="404"/>
      <c r="AI14" s="404"/>
      <c r="AJ14" s="404"/>
      <c r="AK14" s="404"/>
      <c r="AL14" s="404"/>
      <c r="AM14" s="404"/>
      <c r="AN14" s="404"/>
    </row>
    <row r="15" spans="1:51" s="248" customFormat="1">
      <c r="A15" s="298" t="s">
        <v>322</v>
      </c>
      <c r="B15" s="152">
        <f>SUM(B10:B14)</f>
        <v>41246.326631649747</v>
      </c>
      <c r="C15" s="152">
        <f>SUM(C10:C14)</f>
        <v>83373.089769137514</v>
      </c>
      <c r="D15" s="152">
        <f t="shared" ref="D15:L15" si="28">SUM(D10:D14)</f>
        <v>82855.589527647055</v>
      </c>
      <c r="E15" s="152">
        <f t="shared" si="28"/>
        <v>90513.111520780483</v>
      </c>
      <c r="F15" s="152">
        <f t="shared" si="28"/>
        <v>105505</v>
      </c>
      <c r="G15" s="152">
        <f t="shared" si="28"/>
        <v>0</v>
      </c>
      <c r="H15" s="152">
        <f t="shared" si="28"/>
        <v>0</v>
      </c>
      <c r="I15" s="152">
        <f t="shared" si="28"/>
        <v>0</v>
      </c>
      <c r="J15" s="152">
        <f t="shared" si="28"/>
        <v>0</v>
      </c>
      <c r="K15" s="152">
        <f t="shared" si="28"/>
        <v>0</v>
      </c>
      <c r="L15" s="152">
        <f t="shared" si="28"/>
        <v>0</v>
      </c>
      <c r="M15" s="152">
        <f t="shared" ref="M15" si="29">SUM(M10:M14)</f>
        <v>0</v>
      </c>
      <c r="N15" s="400"/>
      <c r="O15" s="400"/>
      <c r="P15" s="298" t="s">
        <v>322</v>
      </c>
      <c r="Q15" s="152">
        <f>SUM(Q11:Q14)</f>
        <v>39473.307327615199</v>
      </c>
      <c r="R15" s="152">
        <f t="shared" ref="R15" si="30">SUM(R11:R14)</f>
        <v>81894.945333835392</v>
      </c>
      <c r="S15" s="152">
        <f>SUM(S10:S14)</f>
        <v>82942.194915655564</v>
      </c>
      <c r="T15" s="152">
        <f>SUM(T10:T14)</f>
        <v>90420.522568126238</v>
      </c>
      <c r="U15" s="152">
        <f t="shared" ref="U15" si="31">SUM(U10:U14)</f>
        <v>105656</v>
      </c>
      <c r="V15" s="152">
        <f t="shared" ref="V15:AB15" si="32">SUM(V10:V14)</f>
        <v>0</v>
      </c>
      <c r="W15" s="152">
        <f t="shared" si="32"/>
        <v>0</v>
      </c>
      <c r="X15" s="152">
        <f t="shared" si="32"/>
        <v>0</v>
      </c>
      <c r="Y15" s="152">
        <f t="shared" si="32"/>
        <v>0</v>
      </c>
      <c r="Z15" s="152">
        <f t="shared" si="32"/>
        <v>0</v>
      </c>
      <c r="AA15" s="152">
        <f t="shared" si="32"/>
        <v>0</v>
      </c>
      <c r="AB15" s="152">
        <f t="shared" si="32"/>
        <v>0</v>
      </c>
      <c r="AC15" s="249"/>
      <c r="AD15" s="249"/>
      <c r="AE15" s="404"/>
      <c r="AF15" s="404"/>
      <c r="AG15" s="404"/>
      <c r="AH15" s="404"/>
      <c r="AI15" s="404"/>
      <c r="AJ15" s="404"/>
      <c r="AK15" s="404"/>
      <c r="AL15" s="404"/>
      <c r="AM15" s="404"/>
      <c r="AN15" s="404"/>
      <c r="AO15" s="271"/>
      <c r="AP15" s="271"/>
      <c r="AQ15" s="271"/>
      <c r="AR15" s="271"/>
      <c r="AS15" s="271"/>
      <c r="AT15" s="271"/>
      <c r="AU15" s="271"/>
      <c r="AV15" s="271"/>
      <c r="AW15" s="271"/>
      <c r="AX15" s="271"/>
      <c r="AY15" s="271"/>
    </row>
    <row r="16" spans="1:51">
      <c r="AE16" s="404"/>
      <c r="AF16" s="404"/>
      <c r="AG16" s="404"/>
      <c r="AH16" s="404"/>
      <c r="AI16" s="404"/>
      <c r="AJ16" s="404"/>
      <c r="AK16" s="404"/>
      <c r="AL16" s="404"/>
      <c r="AM16" s="404"/>
      <c r="AN16" s="404"/>
    </row>
    <row r="17" spans="1:51" ht="21">
      <c r="A17" s="158" t="s">
        <v>305</v>
      </c>
      <c r="B17" s="158"/>
      <c r="P17" s="158" t="s">
        <v>305</v>
      </c>
      <c r="Q17" s="158"/>
      <c r="AE17" s="404"/>
      <c r="AF17" s="404"/>
      <c r="AG17" s="404"/>
      <c r="AH17" s="404"/>
      <c r="AI17" s="404"/>
      <c r="AJ17" s="404"/>
      <c r="AK17" s="404"/>
      <c r="AL17" s="404"/>
      <c r="AM17" s="404"/>
      <c r="AN17" s="404"/>
    </row>
    <row r="18" spans="1:51">
      <c r="A18" s="298" t="s">
        <v>301</v>
      </c>
      <c r="B18" s="298"/>
      <c r="C18" s="152">
        <f>'Historic over or under spend'!K60</f>
        <v>1184.0250823210831</v>
      </c>
      <c r="D18" s="152">
        <f>'Historic over or under spend'!L60</f>
        <v>811.04425043098786</v>
      </c>
      <c r="E18" s="152">
        <f>'Historic over or under spend'!M60</f>
        <v>893.26821448106307</v>
      </c>
      <c r="F18" s="152">
        <f>'Historic over or under spend'!N60</f>
        <v>811.04425043098786</v>
      </c>
      <c r="G18" s="152">
        <f>'Historic over or under spend'!O60</f>
        <v>893.26821448106307</v>
      </c>
      <c r="H18" s="152">
        <f>'Historic over or under spend'!P60</f>
        <v>811.04425043098786</v>
      </c>
      <c r="I18" s="152"/>
      <c r="J18" s="152"/>
      <c r="K18" s="152"/>
      <c r="L18" s="152"/>
      <c r="M18" s="152"/>
      <c r="P18" s="298" t="s">
        <v>301</v>
      </c>
      <c r="Q18" s="298"/>
      <c r="R18" s="152">
        <f>(0.75*C18)+(0.25*D18)</f>
        <v>1090.7798743485594</v>
      </c>
      <c r="S18" s="152">
        <f t="shared" ref="S18:U18" si="33">(0.75*D18)+(0.25*E18)</f>
        <v>831.60024144350677</v>
      </c>
      <c r="T18" s="152">
        <f t="shared" si="33"/>
        <v>872.71222346854415</v>
      </c>
      <c r="U18" s="152">
        <f t="shared" si="33"/>
        <v>831.60024144350677</v>
      </c>
      <c r="V18" s="152">
        <f>(0.75*G18)+(0.25*H18)</f>
        <v>872.71222346854415</v>
      </c>
      <c r="W18" s="152"/>
      <c r="X18" s="152"/>
      <c r="Y18" s="152"/>
      <c r="Z18" s="152"/>
      <c r="AA18" s="152"/>
      <c r="AB18" s="152"/>
      <c r="AE18" s="404"/>
      <c r="AF18" s="404"/>
      <c r="AG18" s="404"/>
      <c r="AH18" s="404"/>
      <c r="AI18" s="404"/>
      <c r="AJ18" s="404"/>
      <c r="AK18" s="404"/>
      <c r="AL18" s="404"/>
      <c r="AM18" s="404"/>
      <c r="AN18" s="404"/>
    </row>
    <row r="19" spans="1:51">
      <c r="A19" s="300" t="s">
        <v>291</v>
      </c>
      <c r="B19" s="300"/>
      <c r="C19" s="152">
        <f>'Historic over or under spend'!K69</f>
        <v>15468.98732332291</v>
      </c>
      <c r="D19" s="152">
        <f>'Historic over or under spend'!L69</f>
        <v>15156.983508928162</v>
      </c>
      <c r="E19" s="152">
        <f>'Historic over or under spend'!M69</f>
        <v>13727.067483496725</v>
      </c>
      <c r="F19" s="152">
        <f>'Historic over or under spend'!N69</f>
        <v>15074.852060920013</v>
      </c>
      <c r="G19" s="152">
        <f>'Historic over or under spend'!O69</f>
        <v>13997.243708380793</v>
      </c>
      <c r="H19" s="152">
        <f>'Historic over or under spend'!P69</f>
        <v>13800.377505145441</v>
      </c>
      <c r="I19" s="152"/>
      <c r="J19" s="152"/>
      <c r="K19" s="152"/>
      <c r="L19" s="152"/>
      <c r="M19" s="152"/>
      <c r="P19" s="300" t="s">
        <v>291</v>
      </c>
      <c r="Q19" s="300"/>
      <c r="R19" s="152">
        <f>C19</f>
        <v>15468.98732332291</v>
      </c>
      <c r="S19" s="152">
        <f t="shared" ref="S19:V19" si="34">D19</f>
        <v>15156.983508928162</v>
      </c>
      <c r="T19" s="152">
        <f t="shared" si="34"/>
        <v>13727.067483496725</v>
      </c>
      <c r="U19" s="152">
        <f t="shared" si="34"/>
        <v>15074.852060920013</v>
      </c>
      <c r="V19" s="152">
        <f t="shared" si="34"/>
        <v>13997.243708380793</v>
      </c>
      <c r="W19" s="152"/>
      <c r="X19" s="152"/>
      <c r="Y19" s="152"/>
      <c r="Z19" s="152"/>
      <c r="AA19" s="152"/>
      <c r="AB19" s="152"/>
      <c r="AE19" s="404"/>
      <c r="AF19" s="404"/>
      <c r="AG19" s="404"/>
      <c r="AH19" s="404"/>
      <c r="AI19" s="404"/>
      <c r="AJ19" s="404"/>
      <c r="AK19" s="404"/>
      <c r="AL19" s="404"/>
      <c r="AM19" s="404"/>
      <c r="AN19" s="404"/>
    </row>
    <row r="20" spans="1:51">
      <c r="A20" s="298" t="s">
        <v>8</v>
      </c>
      <c r="B20" s="298"/>
      <c r="C20" s="152">
        <f>'Historic over or under spend'!K78</f>
        <v>18658.673612477203</v>
      </c>
      <c r="D20" s="152">
        <f>'Historic over or under spend'!L78</f>
        <v>19066.38059005974</v>
      </c>
      <c r="E20" s="152">
        <f>'Historic over or under spend'!M78</f>
        <v>18868.036655019587</v>
      </c>
      <c r="F20" s="152">
        <f>'Historic over or under spend'!N78</f>
        <v>19500.533425647631</v>
      </c>
      <c r="G20" s="152">
        <f>'Historic over or under spend'!O78</f>
        <v>18230.027269864629</v>
      </c>
      <c r="H20" s="152">
        <f>'Historic over or under spend'!P78</f>
        <v>18219.282321424871</v>
      </c>
      <c r="I20" s="152"/>
      <c r="J20" s="152"/>
      <c r="K20" s="152"/>
      <c r="L20" s="152"/>
      <c r="M20" s="152"/>
      <c r="P20" s="298" t="s">
        <v>8</v>
      </c>
      <c r="Q20" s="298"/>
      <c r="R20" s="152">
        <f>(0.75*C20)+(0.25*D20)</f>
        <v>18760.600356872837</v>
      </c>
      <c r="S20" s="152">
        <f t="shared" ref="S20:V20" si="35">(0.75*D20)+(0.25*E20)</f>
        <v>19016.794606299703</v>
      </c>
      <c r="T20" s="152">
        <f t="shared" si="35"/>
        <v>19026.160847676598</v>
      </c>
      <c r="U20" s="152">
        <f t="shared" si="35"/>
        <v>19182.90688670188</v>
      </c>
      <c r="V20" s="152">
        <f t="shared" si="35"/>
        <v>18227.341032754688</v>
      </c>
      <c r="W20" s="152"/>
      <c r="X20" s="152"/>
      <c r="Y20" s="152"/>
      <c r="Z20" s="152"/>
      <c r="AA20" s="152"/>
      <c r="AB20" s="152"/>
      <c r="AE20" s="404"/>
      <c r="AF20" s="404"/>
      <c r="AG20" s="404"/>
      <c r="AH20" s="404"/>
      <c r="AI20" s="404"/>
      <c r="AJ20" s="404"/>
      <c r="AK20" s="404"/>
      <c r="AL20" s="404"/>
      <c r="AM20" s="404"/>
      <c r="AN20" s="404"/>
    </row>
    <row r="21" spans="1:51">
      <c r="A21" s="298" t="s">
        <v>19</v>
      </c>
      <c r="B21" s="298"/>
      <c r="C21" s="152">
        <f>'Historic over or under spend'!K87</f>
        <v>12446.681098019526</v>
      </c>
      <c r="D21" s="152">
        <f>'Historic over or under spend'!L87</f>
        <v>9593.8106271318466</v>
      </c>
      <c r="E21" s="152">
        <f>'Historic over or under spend'!M87</f>
        <v>11016.605984873346</v>
      </c>
      <c r="F21" s="152">
        <f>'Historic over or under spend'!N87</f>
        <v>10938.994513548034</v>
      </c>
      <c r="G21" s="152">
        <f>'Historic over or under spend'!O87</f>
        <v>11514.687749175555</v>
      </c>
      <c r="H21" s="152">
        <f>'Historic over or under spend'!P87</f>
        <v>10041.773460165025</v>
      </c>
      <c r="I21" s="152"/>
      <c r="J21" s="152"/>
      <c r="K21" s="152"/>
      <c r="L21" s="152"/>
      <c r="M21" s="152"/>
      <c r="P21" s="298" t="s">
        <v>19</v>
      </c>
      <c r="Q21" s="298"/>
      <c r="R21" s="152">
        <f>C21</f>
        <v>12446.681098019526</v>
      </c>
      <c r="S21" s="152">
        <f t="shared" ref="S21:V22" si="36">D21</f>
        <v>9593.8106271318466</v>
      </c>
      <c r="T21" s="152">
        <f t="shared" si="36"/>
        <v>11016.605984873346</v>
      </c>
      <c r="U21" s="152">
        <f t="shared" si="36"/>
        <v>10938.994513548034</v>
      </c>
      <c r="V21" s="152">
        <f t="shared" si="36"/>
        <v>11514.687749175555</v>
      </c>
      <c r="W21" s="152"/>
      <c r="X21" s="152"/>
      <c r="Y21" s="152"/>
      <c r="Z21" s="152"/>
      <c r="AA21" s="152"/>
      <c r="AB21" s="152"/>
      <c r="AE21" s="404"/>
      <c r="AF21" s="404"/>
      <c r="AG21" s="404"/>
      <c r="AH21" s="404"/>
      <c r="AI21" s="404"/>
      <c r="AJ21" s="404"/>
      <c r="AK21" s="404"/>
      <c r="AL21" s="404"/>
      <c r="AM21" s="404"/>
      <c r="AN21" s="404"/>
    </row>
    <row r="22" spans="1:51">
      <c r="A22" s="298" t="s">
        <v>302</v>
      </c>
      <c r="B22" s="298"/>
      <c r="C22" s="152">
        <f>'Historic over or under spend'!K96</f>
        <v>46049.853398374769</v>
      </c>
      <c r="D22" s="152">
        <f>'Historic over or under spend'!L96</f>
        <v>33345.197021756438</v>
      </c>
      <c r="E22" s="152">
        <f>'Historic over or under spend'!M96</f>
        <v>27360.608989124936</v>
      </c>
      <c r="F22" s="152">
        <f>'Historic over or under spend'!N96</f>
        <v>27181.31943105278</v>
      </c>
      <c r="G22" s="152">
        <f>'Historic over or under spend'!O96</f>
        <v>23520.896086034525</v>
      </c>
      <c r="H22" s="152">
        <f>'Historic over or under spend'!P96</f>
        <v>18634.616104356857</v>
      </c>
      <c r="I22" s="152"/>
      <c r="J22" s="152"/>
      <c r="K22" s="152"/>
      <c r="L22" s="152"/>
      <c r="M22" s="152"/>
      <c r="P22" s="298" t="s">
        <v>302</v>
      </c>
      <c r="Q22" s="298"/>
      <c r="R22" s="152">
        <f>C22</f>
        <v>46049.853398374769</v>
      </c>
      <c r="S22" s="152">
        <f t="shared" si="36"/>
        <v>33345.197021756438</v>
      </c>
      <c r="T22" s="152">
        <f t="shared" si="36"/>
        <v>27360.608989124936</v>
      </c>
      <c r="U22" s="152">
        <f t="shared" si="36"/>
        <v>27181.31943105278</v>
      </c>
      <c r="V22" s="152">
        <f t="shared" si="36"/>
        <v>23520.896086034525</v>
      </c>
      <c r="W22" s="152"/>
      <c r="X22" s="152"/>
      <c r="Y22" s="152"/>
      <c r="Z22" s="152"/>
      <c r="AA22" s="152"/>
      <c r="AB22" s="152"/>
      <c r="AE22" s="404"/>
      <c r="AF22" s="404"/>
      <c r="AG22" s="404"/>
      <c r="AH22" s="404"/>
      <c r="AI22" s="404"/>
      <c r="AJ22" s="404"/>
      <c r="AK22" s="404"/>
      <c r="AL22" s="404"/>
      <c r="AM22" s="404"/>
      <c r="AN22" s="404"/>
    </row>
    <row r="23" spans="1:51" s="248" customFormat="1">
      <c r="A23" s="298" t="s">
        <v>322</v>
      </c>
      <c r="B23" s="298"/>
      <c r="C23" s="152">
        <f>SUM(C18:C22)</f>
        <v>93808.220514515502</v>
      </c>
      <c r="D23" s="152">
        <f t="shared" ref="D23:E23" si="37">SUM(D18:D22)</f>
        <v>77973.415998307173</v>
      </c>
      <c r="E23" s="152">
        <f t="shared" si="37"/>
        <v>71865.58732699565</v>
      </c>
      <c r="F23" s="152">
        <f t="shared" ref="F23:G23" si="38">SUM(F18:F22)</f>
        <v>73506.743681599444</v>
      </c>
      <c r="G23" s="152">
        <f t="shared" si="38"/>
        <v>68156.12302793657</v>
      </c>
      <c r="H23" s="152">
        <f t="shared" ref="H23" si="39">SUM(H18:H22)</f>
        <v>61507.093641523177</v>
      </c>
      <c r="I23" s="152"/>
      <c r="J23" s="152"/>
      <c r="K23" s="152"/>
      <c r="L23" s="152"/>
      <c r="M23" s="152"/>
      <c r="N23" s="400"/>
      <c r="O23" s="400"/>
      <c r="P23" s="298" t="s">
        <v>322</v>
      </c>
      <c r="Q23" s="298"/>
      <c r="R23" s="152">
        <f>SUM(R18:R22)</f>
        <v>93816.902050938603</v>
      </c>
      <c r="S23" s="152">
        <f t="shared" ref="S23:V23" si="40">SUM(S18:S22)</f>
        <v>77944.386005559645</v>
      </c>
      <c r="T23" s="152">
        <f t="shared" si="40"/>
        <v>72003.155528640142</v>
      </c>
      <c r="U23" s="152">
        <f t="shared" si="40"/>
        <v>73209.673133666205</v>
      </c>
      <c r="V23" s="152">
        <f t="shared" si="40"/>
        <v>68132.880799814113</v>
      </c>
      <c r="W23" s="152"/>
      <c r="X23" s="152"/>
      <c r="Y23" s="152"/>
      <c r="Z23" s="152"/>
      <c r="AA23" s="152"/>
      <c r="AB23" s="152"/>
      <c r="AC23" s="249"/>
      <c r="AD23" s="249"/>
      <c r="AE23" s="404"/>
      <c r="AF23" s="404"/>
      <c r="AG23" s="404"/>
      <c r="AH23" s="404"/>
      <c r="AI23" s="404"/>
      <c r="AJ23" s="404"/>
      <c r="AK23" s="404"/>
      <c r="AL23" s="404"/>
      <c r="AM23" s="404"/>
      <c r="AN23" s="404"/>
      <c r="AO23" s="271"/>
      <c r="AP23" s="271"/>
      <c r="AQ23" s="271"/>
      <c r="AR23" s="271"/>
      <c r="AS23" s="271"/>
      <c r="AT23" s="271"/>
      <c r="AU23" s="271"/>
      <c r="AV23" s="271"/>
      <c r="AW23" s="271"/>
      <c r="AX23" s="271"/>
      <c r="AY23" s="271"/>
    </row>
    <row r="24" spans="1:51">
      <c r="AE24" s="404"/>
      <c r="AF24" s="404"/>
      <c r="AG24" s="404"/>
      <c r="AH24" s="404"/>
      <c r="AI24" s="404"/>
      <c r="AJ24" s="404"/>
      <c r="AK24" s="404"/>
      <c r="AL24" s="404"/>
      <c r="AM24" s="404"/>
      <c r="AN24" s="404"/>
    </row>
    <row r="25" spans="1:51" ht="21">
      <c r="A25" s="158" t="s">
        <v>306</v>
      </c>
      <c r="B25" s="158"/>
      <c r="P25" s="158" t="s">
        <v>306</v>
      </c>
      <c r="Q25" s="158"/>
      <c r="AE25" s="404"/>
      <c r="AF25" s="404"/>
      <c r="AG25" s="404"/>
      <c r="AH25" s="404"/>
      <c r="AI25" s="404"/>
      <c r="AJ25" s="404"/>
      <c r="AK25" s="404"/>
      <c r="AL25" s="404"/>
      <c r="AM25" s="404"/>
      <c r="AN25" s="404"/>
    </row>
    <row r="26" spans="1:51">
      <c r="A26" s="298" t="s">
        <v>301</v>
      </c>
      <c r="B26" s="298"/>
      <c r="C26" s="152">
        <f>'Historic over or under spend'!K15</f>
        <v>1743.1480378615947</v>
      </c>
      <c r="D26" s="152">
        <f>'Historic over or under spend'!L15</f>
        <v>1743.1480378615947</v>
      </c>
      <c r="E26" s="152">
        <f>'Historic over or under spend'!M15</f>
        <v>1743.1480378615947</v>
      </c>
      <c r="F26" s="152">
        <f>'Historic over or under spend'!N15</f>
        <v>1743.1480378615947</v>
      </c>
      <c r="G26" s="152">
        <f>'Historic over or under spend'!O15</f>
        <v>1743.1480378615947</v>
      </c>
      <c r="H26" s="152">
        <f>'Historic over or under spend'!P15</f>
        <v>1743.1480378615947</v>
      </c>
      <c r="I26" s="152"/>
      <c r="J26" s="152"/>
      <c r="K26" s="152"/>
      <c r="L26" s="152"/>
      <c r="M26" s="152"/>
      <c r="P26" s="298" t="s">
        <v>301</v>
      </c>
      <c r="Q26" s="298"/>
      <c r="R26" s="152">
        <f>(0.75*C26)+(0.25*D26)</f>
        <v>1743.1480378615947</v>
      </c>
      <c r="S26" s="152">
        <f t="shared" ref="S26:U26" si="41">(0.75*D26)+(0.25*E26)</f>
        <v>1743.1480378615947</v>
      </c>
      <c r="T26" s="152">
        <f t="shared" si="41"/>
        <v>1743.1480378615947</v>
      </c>
      <c r="U26" s="152">
        <f t="shared" si="41"/>
        <v>1743.1480378615947</v>
      </c>
      <c r="V26" s="152">
        <f>(0.75*G26)+(0.25*H26)</f>
        <v>1743.1480378615947</v>
      </c>
      <c r="W26" s="152"/>
      <c r="X26" s="152"/>
      <c r="Y26" s="152"/>
      <c r="Z26" s="152"/>
      <c r="AA26" s="152"/>
      <c r="AB26" s="152"/>
      <c r="AE26" s="404"/>
      <c r="AF26" s="404"/>
      <c r="AG26" s="404"/>
      <c r="AH26" s="404"/>
      <c r="AI26" s="404"/>
      <c r="AJ26" s="404"/>
      <c r="AK26" s="404"/>
      <c r="AL26" s="404"/>
      <c r="AM26" s="404"/>
      <c r="AN26" s="404"/>
    </row>
    <row r="27" spans="1:51">
      <c r="A27" s="300" t="s">
        <v>291</v>
      </c>
      <c r="B27" s="300"/>
      <c r="C27" s="152">
        <f>'Historic over or under spend'!K23</f>
        <v>17858.414696653741</v>
      </c>
      <c r="D27" s="152">
        <f>'Historic over or under spend'!L23</f>
        <v>17890.658796084059</v>
      </c>
      <c r="E27" s="152">
        <f>'Historic over or under spend'!M23</f>
        <v>17920.78166641618</v>
      </c>
      <c r="F27" s="152">
        <f>'Historic over or under spend'!N23</f>
        <v>17950.976400549407</v>
      </c>
      <c r="G27" s="152">
        <f>'Historic over or under spend'!O23</f>
        <v>17981.308745035429</v>
      </c>
      <c r="H27" s="152">
        <f>'Historic over or under spend'!P23</f>
        <v>18011.791236920948</v>
      </c>
      <c r="I27" s="152"/>
      <c r="J27" s="152"/>
      <c r="K27" s="152"/>
      <c r="L27" s="152"/>
      <c r="M27" s="152"/>
      <c r="P27" s="300" t="s">
        <v>291</v>
      </c>
      <c r="Q27" s="300"/>
      <c r="R27" s="152">
        <f>C27</f>
        <v>17858.414696653741</v>
      </c>
      <c r="S27" s="152">
        <f t="shared" ref="S27:V27" si="42">D27</f>
        <v>17890.658796084059</v>
      </c>
      <c r="T27" s="152">
        <f t="shared" si="42"/>
        <v>17920.78166641618</v>
      </c>
      <c r="U27" s="152">
        <f t="shared" si="42"/>
        <v>17950.976400549407</v>
      </c>
      <c r="V27" s="152">
        <f t="shared" si="42"/>
        <v>17981.308745035429</v>
      </c>
      <c r="W27" s="152"/>
      <c r="X27" s="152"/>
      <c r="Y27" s="152"/>
      <c r="Z27" s="152"/>
      <c r="AA27" s="152"/>
      <c r="AB27" s="152"/>
      <c r="AE27" s="404"/>
      <c r="AF27" s="404"/>
      <c r="AG27" s="404"/>
      <c r="AH27" s="404"/>
      <c r="AI27" s="404"/>
      <c r="AJ27" s="404"/>
      <c r="AK27" s="404"/>
      <c r="AL27" s="404"/>
      <c r="AM27" s="404"/>
      <c r="AN27" s="404"/>
    </row>
    <row r="28" spans="1:51">
      <c r="A28" s="298" t="s">
        <v>8</v>
      </c>
      <c r="B28" s="298"/>
      <c r="C28" s="152">
        <f>'Historic over or under spend'!K31</f>
        <v>11815.035474235476</v>
      </c>
      <c r="D28" s="152">
        <f>'Historic over or under spend'!L31</f>
        <v>12015.661946517657</v>
      </c>
      <c r="E28" s="152">
        <f>'Historic over or under spend'!M31</f>
        <v>12222.866335923847</v>
      </c>
      <c r="F28" s="152">
        <f>'Historic over or under spend'!N31</f>
        <v>12551.762192124148</v>
      </c>
      <c r="G28" s="152">
        <f>'Historic over or under spend'!O31</f>
        <v>12914.643953465147</v>
      </c>
      <c r="H28" s="152">
        <f>'Historic over or under spend'!P31</f>
        <v>12917.93291202715</v>
      </c>
      <c r="I28" s="152"/>
      <c r="J28" s="152"/>
      <c r="K28" s="152"/>
      <c r="L28" s="152"/>
      <c r="M28" s="152"/>
      <c r="P28" s="298" t="s">
        <v>8</v>
      </c>
      <c r="Q28" s="298"/>
      <c r="R28" s="152">
        <f>(0.75*C28)+(0.25*D28)</f>
        <v>11865.192092306021</v>
      </c>
      <c r="S28" s="152">
        <f t="shared" ref="S28:V28" si="43">(0.75*D28)+(0.25*E28)</f>
        <v>12067.463043869206</v>
      </c>
      <c r="T28" s="152">
        <f t="shared" si="43"/>
        <v>12305.090299973923</v>
      </c>
      <c r="U28" s="152">
        <f t="shared" si="43"/>
        <v>12642.482632459396</v>
      </c>
      <c r="V28" s="152">
        <f t="shared" si="43"/>
        <v>12915.466193105649</v>
      </c>
      <c r="W28" s="152"/>
      <c r="X28" s="152"/>
      <c r="Y28" s="152"/>
      <c r="Z28" s="152"/>
      <c r="AA28" s="152"/>
      <c r="AB28" s="152"/>
      <c r="AE28" s="404"/>
      <c r="AF28" s="404"/>
      <c r="AG28" s="404"/>
      <c r="AH28" s="404"/>
      <c r="AI28" s="404"/>
      <c r="AJ28" s="404"/>
      <c r="AK28" s="404"/>
      <c r="AL28" s="404"/>
      <c r="AM28" s="404"/>
      <c r="AN28" s="404"/>
    </row>
    <row r="29" spans="1:51">
      <c r="A29" s="298" t="s">
        <v>19</v>
      </c>
      <c r="B29" s="298"/>
      <c r="C29" s="152">
        <f>'Historic over or under spend'!K39</f>
        <v>7851.2587001956235</v>
      </c>
      <c r="D29" s="152">
        <f>'Historic over or under spend'!L39</f>
        <v>7797.7089223186777</v>
      </c>
      <c r="E29" s="152">
        <f>'Historic over or under spend'!M39</f>
        <v>7799.2644764682409</v>
      </c>
      <c r="F29" s="152">
        <f>'Historic over or under spend'!N39</f>
        <v>7715.9089073183004</v>
      </c>
      <c r="G29" s="152">
        <f>'Historic over or under spend'!O39</f>
        <v>7689.186834528623</v>
      </c>
      <c r="H29" s="152">
        <f>'Historic over or under spend'!P39</f>
        <v>7690.7895229848227</v>
      </c>
      <c r="I29" s="152"/>
      <c r="J29" s="152"/>
      <c r="K29" s="152"/>
      <c r="L29" s="152"/>
      <c r="M29" s="152"/>
      <c r="P29" s="298" t="s">
        <v>19</v>
      </c>
      <c r="Q29" s="298"/>
      <c r="R29" s="152">
        <f>C29</f>
        <v>7851.2587001956235</v>
      </c>
      <c r="S29" s="152">
        <f t="shared" ref="S29:V30" si="44">D29</f>
        <v>7797.7089223186777</v>
      </c>
      <c r="T29" s="152">
        <f t="shared" si="44"/>
        <v>7799.2644764682409</v>
      </c>
      <c r="U29" s="152">
        <f t="shared" si="44"/>
        <v>7715.9089073183004</v>
      </c>
      <c r="V29" s="152">
        <f t="shared" si="44"/>
        <v>7689.186834528623</v>
      </c>
      <c r="W29" s="152"/>
      <c r="X29" s="152"/>
      <c r="Y29" s="152"/>
      <c r="Z29" s="152"/>
      <c r="AA29" s="152"/>
      <c r="AB29" s="152"/>
      <c r="AE29" s="404"/>
      <c r="AF29" s="404"/>
      <c r="AG29" s="404"/>
      <c r="AH29" s="404"/>
      <c r="AI29" s="404"/>
      <c r="AJ29" s="404"/>
      <c r="AK29" s="404"/>
      <c r="AL29" s="404"/>
      <c r="AM29" s="404"/>
      <c r="AN29" s="404"/>
    </row>
    <row r="30" spans="1:51">
      <c r="A30" s="298" t="s">
        <v>302</v>
      </c>
      <c r="B30" s="298"/>
      <c r="C30" s="152">
        <f>'Historic over or under spend'!K50</f>
        <v>47921.603087302487</v>
      </c>
      <c r="D30" s="152">
        <f>'Historic over or under spend'!L50</f>
        <v>47070.323383386414</v>
      </c>
      <c r="E30" s="152">
        <f>'Historic over or under spend'!M50</f>
        <v>46693.985052209544</v>
      </c>
      <c r="F30" s="152">
        <f>'Historic over or under spend'!N50</f>
        <v>45982.15479391766</v>
      </c>
      <c r="G30" s="152">
        <f>'Historic over or under spend'!O50</f>
        <v>45970.590612338718</v>
      </c>
      <c r="H30" s="152">
        <f>'Historic over or under spend'!P50</f>
        <v>42496.895953169689</v>
      </c>
      <c r="I30" s="152"/>
      <c r="J30" s="152"/>
      <c r="K30" s="152"/>
      <c r="L30" s="152"/>
      <c r="M30" s="152"/>
      <c r="P30" s="298" t="s">
        <v>302</v>
      </c>
      <c r="Q30" s="298"/>
      <c r="R30" s="152">
        <f>C30</f>
        <v>47921.603087302487</v>
      </c>
      <c r="S30" s="152">
        <f t="shared" si="44"/>
        <v>47070.323383386414</v>
      </c>
      <c r="T30" s="152">
        <f t="shared" si="44"/>
        <v>46693.985052209544</v>
      </c>
      <c r="U30" s="152">
        <f t="shared" si="44"/>
        <v>45982.15479391766</v>
      </c>
      <c r="V30" s="152">
        <f t="shared" si="44"/>
        <v>45970.590612338718</v>
      </c>
      <c r="W30" s="152"/>
      <c r="X30" s="152"/>
      <c r="Y30" s="152"/>
      <c r="Z30" s="152"/>
      <c r="AA30" s="152"/>
      <c r="AB30" s="152"/>
      <c r="AE30" s="404"/>
      <c r="AF30" s="404"/>
      <c r="AG30" s="404"/>
      <c r="AH30" s="404"/>
      <c r="AI30" s="404"/>
      <c r="AJ30" s="404"/>
      <c r="AK30" s="404"/>
      <c r="AL30" s="404"/>
      <c r="AM30" s="404"/>
      <c r="AN30" s="404"/>
    </row>
    <row r="31" spans="1:51" s="248" customFormat="1">
      <c r="A31" s="298" t="s">
        <v>322</v>
      </c>
      <c r="B31" s="298"/>
      <c r="C31" s="152">
        <f>SUM(C26:C30)</f>
        <v>87189.459996248916</v>
      </c>
      <c r="D31" s="152">
        <f t="shared" ref="D31:E31" si="45">SUM(D26:D30)</f>
        <v>86517.501086168399</v>
      </c>
      <c r="E31" s="152">
        <f t="shared" si="45"/>
        <v>86380.045568879403</v>
      </c>
      <c r="F31" s="152">
        <f t="shared" ref="F31:G31" si="46">SUM(F26:F30)</f>
        <v>85943.950331771106</v>
      </c>
      <c r="G31" s="152">
        <f t="shared" si="46"/>
        <v>86298.878183229506</v>
      </c>
      <c r="H31" s="152">
        <f t="shared" ref="H31" si="47">SUM(H26:H30)</f>
        <v>82860.557662964216</v>
      </c>
      <c r="I31" s="152"/>
      <c r="J31" s="152"/>
      <c r="K31" s="152"/>
      <c r="L31" s="152"/>
      <c r="M31" s="152"/>
      <c r="N31" s="400"/>
      <c r="O31" s="400"/>
      <c r="P31" s="298" t="s">
        <v>322</v>
      </c>
      <c r="Q31" s="298"/>
      <c r="R31" s="152">
        <f>SUM(R26:R30)</f>
        <v>87239.616614319471</v>
      </c>
      <c r="S31" s="152">
        <f t="shared" ref="S31:V31" si="48">SUM(S26:S30)</f>
        <v>86569.302183519962</v>
      </c>
      <c r="T31" s="152">
        <f t="shared" si="48"/>
        <v>86462.269532929495</v>
      </c>
      <c r="U31" s="152">
        <f t="shared" si="48"/>
        <v>86034.670772106358</v>
      </c>
      <c r="V31" s="152">
        <f t="shared" si="48"/>
        <v>86299.70042287001</v>
      </c>
      <c r="W31" s="152"/>
      <c r="X31" s="152"/>
      <c r="Y31" s="152"/>
      <c r="Z31" s="152"/>
      <c r="AA31" s="152"/>
      <c r="AB31" s="152"/>
      <c r="AC31" s="249"/>
      <c r="AD31" s="249"/>
      <c r="AE31" s="404"/>
      <c r="AF31" s="404"/>
      <c r="AG31" s="404"/>
      <c r="AH31" s="404"/>
      <c r="AI31" s="404"/>
      <c r="AJ31" s="404"/>
      <c r="AK31" s="404"/>
      <c r="AL31" s="404"/>
      <c r="AM31" s="404"/>
      <c r="AN31" s="404"/>
      <c r="AO31" s="271"/>
      <c r="AP31" s="271"/>
      <c r="AQ31" s="271"/>
      <c r="AR31" s="271"/>
      <c r="AS31" s="271"/>
      <c r="AT31" s="271"/>
      <c r="AU31" s="271"/>
      <c r="AV31" s="271"/>
      <c r="AW31" s="271"/>
      <c r="AX31" s="271"/>
      <c r="AY31" s="271"/>
    </row>
    <row r="32" spans="1:51">
      <c r="AE32" s="404"/>
      <c r="AF32" s="404"/>
      <c r="AG32" s="404"/>
      <c r="AH32" s="404"/>
      <c r="AI32" s="404"/>
      <c r="AJ32" s="404"/>
      <c r="AK32" s="404"/>
      <c r="AL32" s="404"/>
      <c r="AM32" s="404"/>
      <c r="AN32" s="404"/>
    </row>
    <row r="33" spans="1:51" ht="21">
      <c r="A33" s="158" t="s">
        <v>307</v>
      </c>
      <c r="B33" s="158"/>
      <c r="P33" s="158" t="s">
        <v>307</v>
      </c>
      <c r="Q33" s="158"/>
      <c r="AE33" s="404"/>
      <c r="AF33" s="404"/>
      <c r="AG33" s="404"/>
      <c r="AH33" s="404"/>
      <c r="AI33" s="404"/>
      <c r="AJ33" s="404"/>
      <c r="AK33" s="404"/>
      <c r="AL33" s="404"/>
      <c r="AM33" s="404"/>
      <c r="AN33" s="404"/>
    </row>
    <row r="34" spans="1:51">
      <c r="A34" s="298" t="s">
        <v>301</v>
      </c>
      <c r="B34" s="298"/>
      <c r="C34" s="152">
        <v>0</v>
      </c>
      <c r="D34" s="152">
        <v>0</v>
      </c>
      <c r="E34" s="152">
        <v>0</v>
      </c>
      <c r="F34" s="152">
        <v>0</v>
      </c>
      <c r="G34" s="152">
        <f>'Capital contributions'!I193</f>
        <v>1083</v>
      </c>
      <c r="H34" s="152">
        <f>'Capital contributions'!J193</f>
        <v>1287</v>
      </c>
      <c r="I34" s="152">
        <f>'Capital contributions'!K193</f>
        <v>1000</v>
      </c>
      <c r="J34" s="152">
        <f>'Capital contributions'!L193</f>
        <v>1000</v>
      </c>
      <c r="K34" s="152">
        <f>'Capital contributions'!M193</f>
        <v>1000</v>
      </c>
      <c r="L34" s="152">
        <f>'Capital contributions'!N193</f>
        <v>1000</v>
      </c>
      <c r="M34" s="152">
        <f>'Capital contributions'!O193</f>
        <v>1000</v>
      </c>
      <c r="P34" s="298" t="s">
        <v>301</v>
      </c>
      <c r="Q34" s="298"/>
      <c r="R34" s="152">
        <f>(0.75*C34)+(0.25*D34)</f>
        <v>0</v>
      </c>
      <c r="S34" s="152">
        <f t="shared" ref="S34:AA34" si="49">(0.75*D34)+(0.25*E34)</f>
        <v>0</v>
      </c>
      <c r="T34" s="152">
        <v>0</v>
      </c>
      <c r="U34" s="152">
        <v>0</v>
      </c>
      <c r="V34" s="152">
        <f>(0.75*G34)+(0.25*H34)</f>
        <v>1134</v>
      </c>
      <c r="W34" s="152">
        <f t="shared" si="49"/>
        <v>1215.25</v>
      </c>
      <c r="X34" s="152">
        <f t="shared" si="49"/>
        <v>1000</v>
      </c>
      <c r="Y34" s="152">
        <f t="shared" si="49"/>
        <v>1000</v>
      </c>
      <c r="Z34" s="152">
        <f t="shared" si="49"/>
        <v>1000</v>
      </c>
      <c r="AA34" s="152">
        <f t="shared" si="49"/>
        <v>1000</v>
      </c>
      <c r="AB34" s="152"/>
      <c r="AE34" s="404"/>
      <c r="AF34" s="404"/>
      <c r="AG34" s="404"/>
      <c r="AH34" s="404"/>
      <c r="AI34" s="404"/>
      <c r="AJ34" s="404"/>
      <c r="AK34" s="404"/>
      <c r="AL34" s="404"/>
      <c r="AM34" s="404"/>
      <c r="AN34" s="404"/>
    </row>
    <row r="35" spans="1:51">
      <c r="A35" s="300" t="s">
        <v>291</v>
      </c>
      <c r="B35" s="300"/>
      <c r="C35" s="152">
        <v>0</v>
      </c>
      <c r="D35" s="152">
        <v>0</v>
      </c>
      <c r="E35" s="152">
        <v>0</v>
      </c>
      <c r="F35" s="152">
        <v>0</v>
      </c>
      <c r="G35" s="152">
        <f>'Capital contributions'!I202</f>
        <v>17525</v>
      </c>
      <c r="H35" s="152">
        <f>'Capital contributions'!J202</f>
        <v>18257</v>
      </c>
      <c r="I35" s="152">
        <f>'Capital contributions'!K202</f>
        <v>17686</v>
      </c>
      <c r="J35" s="152">
        <f>'Capital contributions'!L202</f>
        <v>17979</v>
      </c>
      <c r="K35" s="152">
        <f>'Capital contributions'!M202</f>
        <v>18772</v>
      </c>
      <c r="L35" s="152">
        <f>'Capital contributions'!N202</f>
        <v>18824.564145928969</v>
      </c>
      <c r="M35" s="152">
        <f>'Capital contributions'!O202</f>
        <v>18164.290767598159</v>
      </c>
      <c r="P35" s="300" t="s">
        <v>291</v>
      </c>
      <c r="Q35" s="300"/>
      <c r="R35" s="152">
        <f>C35</f>
        <v>0</v>
      </c>
      <c r="S35" s="152">
        <f t="shared" ref="S35:AA35" si="50">D35</f>
        <v>0</v>
      </c>
      <c r="T35" s="152">
        <f t="shared" si="50"/>
        <v>0</v>
      </c>
      <c r="U35" s="152">
        <v>0</v>
      </c>
      <c r="V35" s="152">
        <f t="shared" si="50"/>
        <v>17525</v>
      </c>
      <c r="W35" s="152">
        <f t="shared" si="50"/>
        <v>18257</v>
      </c>
      <c r="X35" s="152">
        <f t="shared" si="50"/>
        <v>17686</v>
      </c>
      <c r="Y35" s="152">
        <f t="shared" si="50"/>
        <v>17979</v>
      </c>
      <c r="Z35" s="152">
        <f t="shared" si="50"/>
        <v>18772</v>
      </c>
      <c r="AA35" s="152">
        <f t="shared" si="50"/>
        <v>18824.564145928969</v>
      </c>
      <c r="AB35" s="152"/>
      <c r="AE35" s="404"/>
      <c r="AF35" s="404"/>
      <c r="AG35" s="404"/>
      <c r="AH35" s="404"/>
      <c r="AI35" s="404"/>
      <c r="AJ35" s="404"/>
      <c r="AK35" s="404"/>
      <c r="AL35" s="404"/>
      <c r="AM35" s="404"/>
      <c r="AN35" s="404"/>
    </row>
    <row r="36" spans="1:51">
      <c r="A36" s="298" t="s">
        <v>8</v>
      </c>
      <c r="B36" s="298"/>
      <c r="C36" s="152">
        <v>0</v>
      </c>
      <c r="D36" s="152">
        <v>0</v>
      </c>
      <c r="E36" s="152">
        <v>0</v>
      </c>
      <c r="F36" s="152">
        <v>0</v>
      </c>
      <c r="G36" s="152">
        <f>'Capital contributions'!I211</f>
        <v>12985</v>
      </c>
      <c r="H36" s="152">
        <f>'Capital contributions'!J211</f>
        <v>10423</v>
      </c>
      <c r="I36" s="152">
        <f>'Capital contributions'!K211</f>
        <v>10919</v>
      </c>
      <c r="J36" s="152">
        <f>'Capital contributions'!L211</f>
        <v>9254</v>
      </c>
      <c r="K36" s="152">
        <f>'Capital contributions'!M211</f>
        <v>8593</v>
      </c>
      <c r="L36" s="152">
        <f>'Capital contributions'!N211</f>
        <v>6917.1506809196071</v>
      </c>
      <c r="M36" s="152">
        <f>'Capital contributions'!O211</f>
        <v>6090.7046527309503</v>
      </c>
      <c r="P36" s="298" t="s">
        <v>8</v>
      </c>
      <c r="Q36" s="298"/>
      <c r="R36" s="152">
        <f>(0.75*C36)+(0.25*D36)</f>
        <v>0</v>
      </c>
      <c r="S36" s="152">
        <f t="shared" ref="S36:AA36" si="51">(0.75*D36)+(0.25*E36)</f>
        <v>0</v>
      </c>
      <c r="T36" s="152">
        <v>0</v>
      </c>
      <c r="U36" s="152">
        <v>0</v>
      </c>
      <c r="V36" s="152">
        <f t="shared" si="51"/>
        <v>12344.5</v>
      </c>
      <c r="W36" s="152">
        <f t="shared" si="51"/>
        <v>10547</v>
      </c>
      <c r="X36" s="152">
        <f t="shared" si="51"/>
        <v>10502.75</v>
      </c>
      <c r="Y36" s="152">
        <f t="shared" si="51"/>
        <v>9088.75</v>
      </c>
      <c r="Z36" s="152">
        <f t="shared" si="51"/>
        <v>8174.0376702299018</v>
      </c>
      <c r="AA36" s="152">
        <f t="shared" si="51"/>
        <v>6710.5391738724429</v>
      </c>
      <c r="AB36" s="152"/>
      <c r="AE36" s="404"/>
      <c r="AF36" s="404"/>
      <c r="AG36" s="404"/>
      <c r="AH36" s="404"/>
      <c r="AI36" s="404"/>
      <c r="AJ36" s="404"/>
      <c r="AK36" s="404"/>
      <c r="AL36" s="404"/>
      <c r="AM36" s="404"/>
      <c r="AN36" s="404"/>
    </row>
    <row r="37" spans="1:51">
      <c r="A37" s="298" t="s">
        <v>19</v>
      </c>
      <c r="B37" s="298"/>
      <c r="C37" s="152">
        <v>0</v>
      </c>
      <c r="D37" s="152">
        <v>0</v>
      </c>
      <c r="E37" s="152">
        <v>0</v>
      </c>
      <c r="F37" s="152">
        <v>0</v>
      </c>
      <c r="G37" s="152">
        <f>'Capital contributions'!I220</f>
        <v>22855</v>
      </c>
      <c r="H37" s="152">
        <f>'Capital contributions'!J220</f>
        <v>15411</v>
      </c>
      <c r="I37" s="152">
        <f>'Capital contributions'!K220</f>
        <v>14778</v>
      </c>
      <c r="J37" s="152">
        <f>'Capital contributions'!L220</f>
        <v>14267</v>
      </c>
      <c r="K37" s="152">
        <f>'Capital contributions'!M220</f>
        <v>13666</v>
      </c>
      <c r="L37" s="152">
        <f>'Capital contributions'!N220</f>
        <v>13200.965937612047</v>
      </c>
      <c r="M37" s="152">
        <f>'Capital contributions'!O220</f>
        <v>12630.965937612047</v>
      </c>
      <c r="P37" s="298" t="s">
        <v>19</v>
      </c>
      <c r="Q37" s="298"/>
      <c r="R37" s="152">
        <f>C37</f>
        <v>0</v>
      </c>
      <c r="S37" s="152">
        <f t="shared" ref="S37:AA38" si="52">D37</f>
        <v>0</v>
      </c>
      <c r="T37" s="152">
        <v>0</v>
      </c>
      <c r="U37" s="152">
        <v>0</v>
      </c>
      <c r="V37" s="152">
        <f t="shared" si="52"/>
        <v>22855</v>
      </c>
      <c r="W37" s="152">
        <f t="shared" si="52"/>
        <v>15411</v>
      </c>
      <c r="X37" s="152">
        <f t="shared" si="52"/>
        <v>14778</v>
      </c>
      <c r="Y37" s="152">
        <f t="shared" si="52"/>
        <v>14267</v>
      </c>
      <c r="Z37" s="152">
        <f t="shared" si="52"/>
        <v>13666</v>
      </c>
      <c r="AA37" s="152">
        <f t="shared" si="52"/>
        <v>13200.965937612047</v>
      </c>
      <c r="AB37" s="152"/>
      <c r="AE37" s="404"/>
      <c r="AF37" s="404"/>
      <c r="AG37" s="404"/>
      <c r="AH37" s="404"/>
      <c r="AI37" s="404"/>
      <c r="AJ37" s="404"/>
      <c r="AK37" s="404"/>
      <c r="AL37" s="404"/>
      <c r="AM37" s="404"/>
      <c r="AN37" s="404"/>
    </row>
    <row r="38" spans="1:51">
      <c r="A38" s="298" t="s">
        <v>302</v>
      </c>
      <c r="B38" s="298"/>
      <c r="C38" s="152">
        <v>0</v>
      </c>
      <c r="D38" s="152">
        <v>0</v>
      </c>
      <c r="E38" s="152">
        <v>0</v>
      </c>
      <c r="F38" s="152">
        <v>0</v>
      </c>
      <c r="G38" s="152">
        <f>'Capital contributions'!I229</f>
        <v>49792</v>
      </c>
      <c r="H38" s="152">
        <f>'Capital contributions'!J229</f>
        <v>51690</v>
      </c>
      <c r="I38" s="152">
        <f>'Capital contributions'!K229</f>
        <v>41092</v>
      </c>
      <c r="J38" s="152">
        <f>'Capital contributions'!L229</f>
        <v>34322</v>
      </c>
      <c r="K38" s="152">
        <f>'Capital contributions'!M229</f>
        <v>34986</v>
      </c>
      <c r="L38" s="152">
        <f>'Capital contributions'!N229</f>
        <v>35870.507292327209</v>
      </c>
      <c r="M38" s="152">
        <f>'Capital contributions'!O229</f>
        <v>28929.174064403829</v>
      </c>
      <c r="P38" s="298" t="s">
        <v>302</v>
      </c>
      <c r="Q38" s="298"/>
      <c r="R38" s="152">
        <f>C38</f>
        <v>0</v>
      </c>
      <c r="S38" s="152">
        <f t="shared" si="52"/>
        <v>0</v>
      </c>
      <c r="T38" s="152">
        <f t="shared" si="52"/>
        <v>0</v>
      </c>
      <c r="U38" s="152">
        <v>0</v>
      </c>
      <c r="V38" s="152">
        <f t="shared" si="52"/>
        <v>49792</v>
      </c>
      <c r="W38" s="152">
        <f t="shared" si="52"/>
        <v>51690</v>
      </c>
      <c r="X38" s="152">
        <f t="shared" si="52"/>
        <v>41092</v>
      </c>
      <c r="Y38" s="152">
        <f t="shared" si="52"/>
        <v>34322</v>
      </c>
      <c r="Z38" s="152">
        <f t="shared" si="52"/>
        <v>34986</v>
      </c>
      <c r="AA38" s="152">
        <f t="shared" si="52"/>
        <v>35870.507292327209</v>
      </c>
      <c r="AB38" s="152"/>
      <c r="AE38" s="404"/>
      <c r="AF38" s="404"/>
      <c r="AG38" s="404"/>
      <c r="AH38" s="404"/>
      <c r="AI38" s="404"/>
      <c r="AJ38" s="404"/>
      <c r="AK38" s="404"/>
      <c r="AL38" s="404"/>
      <c r="AM38" s="404"/>
      <c r="AN38" s="404"/>
    </row>
    <row r="39" spans="1:51" s="248" customFormat="1">
      <c r="A39" s="298" t="s">
        <v>322</v>
      </c>
      <c r="B39" s="298"/>
      <c r="C39" s="152">
        <f t="shared" ref="C39:E39" si="53">SUM(C34:C38)</f>
        <v>0</v>
      </c>
      <c r="D39" s="152">
        <f t="shared" si="53"/>
        <v>0</v>
      </c>
      <c r="E39" s="152">
        <f t="shared" si="53"/>
        <v>0</v>
      </c>
      <c r="F39" s="152">
        <v>0</v>
      </c>
      <c r="G39" s="152">
        <f t="shared" ref="G39:L39" si="54">SUM(G34:G38)</f>
        <v>104240</v>
      </c>
      <c r="H39" s="152">
        <f t="shared" si="54"/>
        <v>97068</v>
      </c>
      <c r="I39" s="152">
        <f t="shared" si="54"/>
        <v>85475</v>
      </c>
      <c r="J39" s="152">
        <f t="shared" si="54"/>
        <v>76822</v>
      </c>
      <c r="K39" s="152">
        <f t="shared" si="54"/>
        <v>77017</v>
      </c>
      <c r="L39" s="152">
        <f t="shared" si="54"/>
        <v>75813.188056787825</v>
      </c>
      <c r="M39" s="152">
        <f t="shared" ref="M39" si="55">SUM(M34:M38)</f>
        <v>66815.135422344989</v>
      </c>
      <c r="N39" s="400"/>
      <c r="O39" s="400"/>
      <c r="P39" s="298" t="s">
        <v>322</v>
      </c>
      <c r="Q39" s="298"/>
      <c r="R39" s="152">
        <f>SUM(R34:R38)</f>
        <v>0</v>
      </c>
      <c r="S39" s="152">
        <f t="shared" ref="S39:AA39" si="56">SUM(S34:S38)</f>
        <v>0</v>
      </c>
      <c r="T39" s="152">
        <f t="shared" si="56"/>
        <v>0</v>
      </c>
      <c r="U39" s="152">
        <f t="shared" si="56"/>
        <v>0</v>
      </c>
      <c r="V39" s="152">
        <f t="shared" si="56"/>
        <v>103650.5</v>
      </c>
      <c r="W39" s="152">
        <f t="shared" si="56"/>
        <v>97120.25</v>
      </c>
      <c r="X39" s="152">
        <f t="shared" si="56"/>
        <v>85058.75</v>
      </c>
      <c r="Y39" s="152">
        <f t="shared" si="56"/>
        <v>76656.75</v>
      </c>
      <c r="Z39" s="152">
        <f t="shared" si="56"/>
        <v>76598.037670229911</v>
      </c>
      <c r="AA39" s="152">
        <f t="shared" si="56"/>
        <v>75606.576549740668</v>
      </c>
      <c r="AB39" s="152"/>
      <c r="AC39" s="249"/>
      <c r="AD39" s="249"/>
      <c r="AE39" s="404"/>
      <c r="AF39" s="404"/>
      <c r="AG39" s="404"/>
      <c r="AH39" s="404"/>
      <c r="AI39" s="404"/>
      <c r="AJ39" s="404"/>
      <c r="AK39" s="404"/>
      <c r="AL39" s="404"/>
      <c r="AM39" s="404"/>
      <c r="AN39" s="404"/>
      <c r="AO39" s="271"/>
      <c r="AP39" s="271"/>
      <c r="AQ39" s="271"/>
      <c r="AR39" s="271"/>
      <c r="AS39" s="271"/>
      <c r="AT39" s="271"/>
      <c r="AU39" s="271"/>
      <c r="AV39" s="271"/>
      <c r="AW39" s="271"/>
      <c r="AX39" s="271"/>
      <c r="AY39" s="271"/>
    </row>
    <row r="40" spans="1:51">
      <c r="AE40" s="404"/>
      <c r="AF40" s="404"/>
      <c r="AG40" s="404"/>
      <c r="AH40" s="404"/>
      <c r="AI40" s="404"/>
      <c r="AJ40" s="404"/>
      <c r="AK40" s="404"/>
      <c r="AL40" s="404"/>
      <c r="AM40" s="404"/>
      <c r="AN40" s="404"/>
    </row>
    <row r="41" spans="1:51" ht="21">
      <c r="A41" s="158" t="s">
        <v>308</v>
      </c>
      <c r="B41" s="158"/>
      <c r="P41" s="158" t="s">
        <v>308</v>
      </c>
      <c r="Q41" s="158"/>
      <c r="AE41" s="404"/>
      <c r="AF41" s="404"/>
      <c r="AG41" s="404"/>
      <c r="AH41" s="404"/>
      <c r="AI41" s="404"/>
      <c r="AJ41" s="404"/>
      <c r="AK41" s="404"/>
      <c r="AL41" s="404"/>
      <c r="AM41" s="404"/>
      <c r="AN41" s="404"/>
    </row>
    <row r="42" spans="1:51">
      <c r="A42" s="298" t="s">
        <v>301</v>
      </c>
      <c r="B42" s="298"/>
      <c r="C42" s="152">
        <v>0</v>
      </c>
      <c r="D42" s="152">
        <v>0</v>
      </c>
      <c r="E42" s="152">
        <v>0</v>
      </c>
      <c r="F42" s="152">
        <v>0</v>
      </c>
      <c r="G42" s="152">
        <f>'Assessment - Opex'!J27</f>
        <v>2013</v>
      </c>
      <c r="H42" s="152">
        <f>'Assessment - Opex'!K27</f>
        <v>2301</v>
      </c>
      <c r="I42" s="152">
        <f>'Assessment - Opex'!L27</f>
        <v>2311</v>
      </c>
      <c r="J42" s="152">
        <f>'Assessment - Opex'!M27</f>
        <v>2321</v>
      </c>
      <c r="K42" s="152">
        <f>'Assessment - Opex'!N27</f>
        <v>2331</v>
      </c>
      <c r="L42" s="152">
        <f>'Assessment - Opex'!O27</f>
        <v>2341</v>
      </c>
      <c r="M42" s="152">
        <f>'Assessment - Opex'!P27</f>
        <v>2351</v>
      </c>
      <c r="P42" s="298" t="s">
        <v>301</v>
      </c>
      <c r="Q42" s="298"/>
      <c r="R42" s="152">
        <f>(0.75*C42)+(0.25*D42)</f>
        <v>0</v>
      </c>
      <c r="S42" s="152">
        <f t="shared" ref="S42" si="57">(0.75*D42)+(0.25*E42)</f>
        <v>0</v>
      </c>
      <c r="T42" s="152">
        <v>0</v>
      </c>
      <c r="U42" s="152">
        <v>0</v>
      </c>
      <c r="V42" s="152">
        <f t="shared" ref="V42" si="58">(0.75*G42)+(0.25*H42)</f>
        <v>2085</v>
      </c>
      <c r="W42" s="152">
        <f t="shared" ref="W42" si="59">(0.75*H42)+(0.25*I42)</f>
        <v>2303.5</v>
      </c>
      <c r="X42" s="152">
        <f t="shared" ref="X42" si="60">(0.75*I42)+(0.25*J42)</f>
        <v>2313.5</v>
      </c>
      <c r="Y42" s="152">
        <f t="shared" ref="Y42" si="61">(0.75*J42)+(0.25*K42)</f>
        <v>2323.5</v>
      </c>
      <c r="Z42" s="152">
        <f t="shared" ref="Z42" si="62">(0.75*K42)+(0.25*L42)</f>
        <v>2333.5</v>
      </c>
      <c r="AA42" s="152">
        <f t="shared" ref="AA42" si="63">(0.75*L42)+(0.25*M42)</f>
        <v>2343.5</v>
      </c>
      <c r="AB42" s="152"/>
      <c r="AE42" s="404"/>
      <c r="AF42" s="404"/>
      <c r="AG42" s="404"/>
      <c r="AH42" s="404"/>
      <c r="AI42" s="404"/>
      <c r="AJ42" s="404"/>
      <c r="AK42" s="404"/>
      <c r="AL42" s="404"/>
      <c r="AM42" s="404"/>
      <c r="AN42" s="404"/>
    </row>
    <row r="43" spans="1:51">
      <c r="A43" s="300" t="s">
        <v>291</v>
      </c>
      <c r="B43" s="300"/>
      <c r="C43" s="152">
        <v>0</v>
      </c>
      <c r="D43" s="152">
        <v>0</v>
      </c>
      <c r="E43" s="152">
        <v>0</v>
      </c>
      <c r="F43" s="152">
        <v>0</v>
      </c>
      <c r="G43" s="152">
        <f>'Assessment - Opex'!J35</f>
        <v>18467</v>
      </c>
      <c r="H43" s="152">
        <f>'Assessment - Opex'!K35</f>
        <v>18350</v>
      </c>
      <c r="I43" s="152">
        <f>'Assessment - Opex'!L35</f>
        <v>18261</v>
      </c>
      <c r="J43" s="152">
        <f>'Assessment - Opex'!M35</f>
        <v>18344</v>
      </c>
      <c r="K43" s="152">
        <f>'Assessment - Opex'!N35</f>
        <v>18450</v>
      </c>
      <c r="L43" s="152">
        <f>'Assessment - Opex'!O35</f>
        <v>18485</v>
      </c>
      <c r="M43" s="152">
        <f>'Assessment - Opex'!P35</f>
        <v>18519</v>
      </c>
      <c r="P43" s="300" t="s">
        <v>291</v>
      </c>
      <c r="Q43" s="300"/>
      <c r="R43" s="152">
        <f>C43</f>
        <v>0</v>
      </c>
      <c r="S43" s="152">
        <f t="shared" ref="S43" si="64">D43</f>
        <v>0</v>
      </c>
      <c r="T43" s="152">
        <f t="shared" ref="T43" si="65">E43</f>
        <v>0</v>
      </c>
      <c r="U43" s="152">
        <v>0</v>
      </c>
      <c r="V43" s="152">
        <f t="shared" ref="V43" si="66">G43</f>
        <v>18467</v>
      </c>
      <c r="W43" s="152">
        <f t="shared" ref="W43" si="67">H43</f>
        <v>18350</v>
      </c>
      <c r="X43" s="152">
        <f t="shared" ref="X43" si="68">I43</f>
        <v>18261</v>
      </c>
      <c r="Y43" s="152">
        <f t="shared" ref="Y43" si="69">J43</f>
        <v>18344</v>
      </c>
      <c r="Z43" s="152">
        <f t="shared" ref="Z43" si="70">K43</f>
        <v>18450</v>
      </c>
      <c r="AA43" s="152">
        <f t="shared" ref="AA43" si="71">L43</f>
        <v>18485</v>
      </c>
      <c r="AB43" s="152"/>
      <c r="AE43" s="404"/>
      <c r="AF43" s="404"/>
      <c r="AG43" s="404"/>
      <c r="AH43" s="404"/>
      <c r="AI43" s="404"/>
      <c r="AJ43" s="404"/>
      <c r="AK43" s="404"/>
      <c r="AL43" s="404"/>
      <c r="AM43" s="404"/>
      <c r="AN43" s="404"/>
    </row>
    <row r="44" spans="1:51">
      <c r="A44" s="298" t="s">
        <v>8</v>
      </c>
      <c r="B44" s="298"/>
      <c r="C44" s="152">
        <v>0</v>
      </c>
      <c r="D44" s="152">
        <v>0</v>
      </c>
      <c r="E44" s="152">
        <v>0</v>
      </c>
      <c r="F44" s="152">
        <v>0</v>
      </c>
      <c r="G44" s="152">
        <f>'Assessment - Opex'!J43</f>
        <v>13923</v>
      </c>
      <c r="H44" s="152">
        <f>'Assessment - Opex'!K43</f>
        <v>14238</v>
      </c>
      <c r="I44" s="152">
        <f>'Assessment - Opex'!L43</f>
        <v>14197</v>
      </c>
      <c r="J44" s="152">
        <f>'Assessment - Opex'!M43</f>
        <v>13930</v>
      </c>
      <c r="K44" s="152">
        <f>'Assessment - Opex'!N43</f>
        <v>14004</v>
      </c>
      <c r="L44" s="152">
        <f>'Assessment - Opex'!O43</f>
        <v>14109</v>
      </c>
      <c r="M44" s="152">
        <f>'Assessment - Opex'!P43</f>
        <v>13901</v>
      </c>
      <c r="P44" s="298" t="s">
        <v>8</v>
      </c>
      <c r="Q44" s="298"/>
      <c r="R44" s="152">
        <f>(0.75*C44)+(0.25*D44)</f>
        <v>0</v>
      </c>
      <c r="S44" s="152">
        <f t="shared" ref="S44" si="72">(0.75*D44)+(0.25*E44)</f>
        <v>0</v>
      </c>
      <c r="T44" s="152">
        <v>0</v>
      </c>
      <c r="U44" s="152">
        <v>0</v>
      </c>
      <c r="V44" s="152">
        <f t="shared" ref="V44:AA44" si="73">(0.75*G44)+(0.25*H44)</f>
        <v>14001.75</v>
      </c>
      <c r="W44" s="152">
        <f t="shared" si="73"/>
        <v>14227.75</v>
      </c>
      <c r="X44" s="152">
        <f t="shared" si="73"/>
        <v>14130.25</v>
      </c>
      <c r="Y44" s="152">
        <f t="shared" si="73"/>
        <v>13948.5</v>
      </c>
      <c r="Z44" s="152">
        <f t="shared" si="73"/>
        <v>14030.25</v>
      </c>
      <c r="AA44" s="152">
        <f t="shared" si="73"/>
        <v>14057</v>
      </c>
      <c r="AB44" s="152"/>
      <c r="AE44" s="404"/>
      <c r="AF44" s="404"/>
      <c r="AG44" s="404"/>
      <c r="AH44" s="404"/>
      <c r="AI44" s="404"/>
      <c r="AJ44" s="404"/>
      <c r="AK44" s="404"/>
      <c r="AL44" s="404"/>
      <c r="AM44" s="404"/>
      <c r="AN44" s="404"/>
    </row>
    <row r="45" spans="1:51">
      <c r="A45" s="298" t="s">
        <v>19</v>
      </c>
      <c r="B45" s="298"/>
      <c r="C45" s="152">
        <v>0</v>
      </c>
      <c r="D45" s="152">
        <v>0</v>
      </c>
      <c r="E45" s="152">
        <v>0</v>
      </c>
      <c r="F45" s="152">
        <v>0</v>
      </c>
      <c r="G45" s="152">
        <f>'Assessment - Opex'!J51</f>
        <v>9953</v>
      </c>
      <c r="H45" s="152">
        <f>'Assessment - Opex'!K51</f>
        <v>10493</v>
      </c>
      <c r="I45" s="152">
        <f>'Assessment - Opex'!L51</f>
        <v>10493</v>
      </c>
      <c r="J45" s="152">
        <f>'Assessment - Opex'!M51</f>
        <v>10493</v>
      </c>
      <c r="K45" s="152">
        <f>'Assessment - Opex'!N51</f>
        <v>10493</v>
      </c>
      <c r="L45" s="152">
        <f>'Assessment - Opex'!O51</f>
        <v>10493</v>
      </c>
      <c r="M45" s="152">
        <f>'Assessment - Opex'!P51</f>
        <v>10493</v>
      </c>
      <c r="P45" s="298" t="s">
        <v>19</v>
      </c>
      <c r="Q45" s="298"/>
      <c r="R45" s="152">
        <f>C45</f>
        <v>0</v>
      </c>
      <c r="S45" s="152">
        <f t="shared" ref="S45:S46" si="74">D45</f>
        <v>0</v>
      </c>
      <c r="T45" s="152">
        <v>0</v>
      </c>
      <c r="U45" s="152">
        <f t="shared" ref="U45:U46" si="75">F45</f>
        <v>0</v>
      </c>
      <c r="V45" s="152">
        <f t="shared" ref="V45:V46" si="76">G45</f>
        <v>9953</v>
      </c>
      <c r="W45" s="152">
        <f t="shared" ref="W45:W46" si="77">H45</f>
        <v>10493</v>
      </c>
      <c r="X45" s="152">
        <f t="shared" ref="X45:X46" si="78">I45</f>
        <v>10493</v>
      </c>
      <c r="Y45" s="152">
        <f t="shared" ref="Y45:Y46" si="79">J45</f>
        <v>10493</v>
      </c>
      <c r="Z45" s="152">
        <f t="shared" ref="Z45:Z46" si="80">K45</f>
        <v>10493</v>
      </c>
      <c r="AA45" s="152">
        <f t="shared" ref="AA45:AA46" si="81">L45</f>
        <v>10493</v>
      </c>
      <c r="AB45" s="152"/>
      <c r="AE45" s="404"/>
      <c r="AF45" s="404"/>
      <c r="AG45" s="404"/>
      <c r="AH45" s="404"/>
      <c r="AI45" s="404"/>
      <c r="AJ45" s="404"/>
      <c r="AK45" s="404"/>
      <c r="AL45" s="404"/>
      <c r="AM45" s="404"/>
      <c r="AN45" s="404"/>
    </row>
    <row r="46" spans="1:51">
      <c r="A46" s="298" t="s">
        <v>302</v>
      </c>
      <c r="B46" s="298"/>
      <c r="C46" s="152">
        <v>0</v>
      </c>
      <c r="D46" s="152">
        <v>0</v>
      </c>
      <c r="E46" s="152">
        <v>0</v>
      </c>
      <c r="F46" s="152">
        <v>0</v>
      </c>
      <c r="G46" s="152">
        <f>'Assessment - Opex'!J62</f>
        <v>48874</v>
      </c>
      <c r="H46" s="152">
        <f>'Assessment - Opex'!K62</f>
        <v>49274</v>
      </c>
      <c r="I46" s="152">
        <f>'Assessment - Opex'!L62</f>
        <v>49474</v>
      </c>
      <c r="J46" s="152">
        <f>'Assessment - Opex'!M62</f>
        <v>49474</v>
      </c>
      <c r="K46" s="152">
        <f>'Assessment - Opex'!N62</f>
        <v>49974</v>
      </c>
      <c r="L46" s="152">
        <f>'Assessment - Opex'!O62</f>
        <v>49974</v>
      </c>
      <c r="M46" s="152">
        <f>'Assessment - Opex'!P62</f>
        <v>50474</v>
      </c>
      <c r="P46" s="298" t="s">
        <v>302</v>
      </c>
      <c r="Q46" s="298"/>
      <c r="R46" s="152">
        <f>C46</f>
        <v>0</v>
      </c>
      <c r="S46" s="152">
        <f t="shared" si="74"/>
        <v>0</v>
      </c>
      <c r="T46" s="152">
        <f t="shared" ref="T46" si="82">E46</f>
        <v>0</v>
      </c>
      <c r="U46" s="152">
        <f t="shared" si="75"/>
        <v>0</v>
      </c>
      <c r="V46" s="152">
        <f t="shared" si="76"/>
        <v>48874</v>
      </c>
      <c r="W46" s="152">
        <f t="shared" si="77"/>
        <v>49274</v>
      </c>
      <c r="X46" s="152">
        <f t="shared" si="78"/>
        <v>49474</v>
      </c>
      <c r="Y46" s="152">
        <f t="shared" si="79"/>
        <v>49474</v>
      </c>
      <c r="Z46" s="152">
        <f t="shared" si="80"/>
        <v>49974</v>
      </c>
      <c r="AA46" s="152">
        <f t="shared" si="81"/>
        <v>49974</v>
      </c>
      <c r="AB46" s="152"/>
      <c r="AE46" s="404"/>
      <c r="AF46" s="404"/>
      <c r="AG46" s="404"/>
      <c r="AH46" s="404"/>
      <c r="AI46" s="404"/>
      <c r="AJ46" s="404"/>
      <c r="AK46" s="404"/>
      <c r="AL46" s="404"/>
      <c r="AM46" s="404"/>
      <c r="AN46" s="404"/>
    </row>
    <row r="47" spans="1:51" s="248" customFormat="1">
      <c r="A47" s="298" t="s">
        <v>322</v>
      </c>
      <c r="B47" s="298"/>
      <c r="C47" s="152">
        <f t="shared" ref="C47:L47" si="83">SUM(C42:C46)</f>
        <v>0</v>
      </c>
      <c r="D47" s="152">
        <f t="shared" si="83"/>
        <v>0</v>
      </c>
      <c r="E47" s="152">
        <f t="shared" si="83"/>
        <v>0</v>
      </c>
      <c r="F47" s="152">
        <f t="shared" si="83"/>
        <v>0</v>
      </c>
      <c r="G47" s="152">
        <f t="shared" si="83"/>
        <v>93230</v>
      </c>
      <c r="H47" s="152">
        <f t="shared" si="83"/>
        <v>94656</v>
      </c>
      <c r="I47" s="152">
        <f t="shared" si="83"/>
        <v>94736</v>
      </c>
      <c r="J47" s="152">
        <f t="shared" si="83"/>
        <v>94562</v>
      </c>
      <c r="K47" s="152">
        <f t="shared" si="83"/>
        <v>95252</v>
      </c>
      <c r="L47" s="152">
        <f t="shared" si="83"/>
        <v>95402</v>
      </c>
      <c r="M47" s="152">
        <f t="shared" ref="M47" si="84">SUM(M42:M46)</f>
        <v>95738</v>
      </c>
      <c r="N47" s="400"/>
      <c r="O47" s="400"/>
      <c r="P47" s="298" t="s">
        <v>322</v>
      </c>
      <c r="Q47" s="298"/>
      <c r="R47" s="152">
        <f>SUM(R42:R46)</f>
        <v>0</v>
      </c>
      <c r="S47" s="152">
        <f t="shared" ref="S47" si="85">SUM(S42:S46)</f>
        <v>0</v>
      </c>
      <c r="T47" s="152">
        <f t="shared" ref="T47" si="86">SUM(T42:T46)</f>
        <v>0</v>
      </c>
      <c r="U47" s="152">
        <f t="shared" ref="U47" si="87">SUM(U42:U46)</f>
        <v>0</v>
      </c>
      <c r="V47" s="152">
        <f t="shared" ref="V47" si="88">SUM(V42:V46)</f>
        <v>93380.75</v>
      </c>
      <c r="W47" s="152">
        <f t="shared" ref="W47" si="89">SUM(W42:W46)</f>
        <v>94648.25</v>
      </c>
      <c r="X47" s="152">
        <f t="shared" ref="X47" si="90">SUM(X42:X46)</f>
        <v>94671.75</v>
      </c>
      <c r="Y47" s="152">
        <f t="shared" ref="Y47" si="91">SUM(Y42:Y46)</f>
        <v>94583</v>
      </c>
      <c r="Z47" s="152">
        <f t="shared" ref="Z47" si="92">SUM(Z42:Z46)</f>
        <v>95280.75</v>
      </c>
      <c r="AA47" s="152">
        <f t="shared" ref="AA47" si="93">SUM(AA42:AA46)</f>
        <v>95352.5</v>
      </c>
      <c r="AB47" s="152"/>
      <c r="AC47" s="249"/>
      <c r="AD47" s="249"/>
      <c r="AE47" s="404"/>
      <c r="AF47" s="404"/>
      <c r="AG47" s="404"/>
      <c r="AH47" s="404"/>
      <c r="AI47" s="404"/>
      <c r="AJ47" s="404"/>
      <c r="AK47" s="404"/>
      <c r="AL47" s="404"/>
      <c r="AM47" s="404"/>
      <c r="AN47" s="404"/>
      <c r="AO47" s="271"/>
      <c r="AP47" s="271"/>
      <c r="AQ47" s="271"/>
      <c r="AR47" s="271"/>
      <c r="AS47" s="271"/>
      <c r="AT47" s="271"/>
      <c r="AU47" s="271"/>
      <c r="AV47" s="271"/>
      <c r="AW47" s="271"/>
      <c r="AX47" s="271"/>
      <c r="AY47" s="271"/>
    </row>
    <row r="48" spans="1:51">
      <c r="AE48" s="404"/>
      <c r="AF48" s="404"/>
      <c r="AG48" s="404"/>
      <c r="AH48" s="404"/>
      <c r="AI48" s="404"/>
      <c r="AJ48" s="404"/>
      <c r="AK48" s="404"/>
      <c r="AL48" s="404"/>
      <c r="AM48" s="404"/>
      <c r="AN48" s="404"/>
    </row>
    <row r="49" spans="1:51" ht="21">
      <c r="A49" s="158" t="s">
        <v>309</v>
      </c>
      <c r="B49" s="158"/>
      <c r="P49" s="158" t="s">
        <v>309</v>
      </c>
      <c r="Q49" s="158"/>
      <c r="AE49" s="404"/>
      <c r="AF49" s="404"/>
      <c r="AG49" s="404"/>
      <c r="AH49" s="404"/>
      <c r="AI49" s="404"/>
      <c r="AJ49" s="404"/>
      <c r="AK49" s="404"/>
      <c r="AL49" s="404"/>
      <c r="AM49" s="404"/>
      <c r="AN49" s="404"/>
    </row>
    <row r="50" spans="1:51">
      <c r="A50" s="298" t="s">
        <v>301</v>
      </c>
      <c r="B50" s="298"/>
      <c r="C50" s="152"/>
      <c r="D50" s="152"/>
      <c r="E50" s="152"/>
      <c r="F50" s="152"/>
      <c r="G50" s="152"/>
      <c r="H50" s="152">
        <f>Outputs!C4</f>
        <v>819.38861355315112</v>
      </c>
      <c r="I50" s="152">
        <f>Outputs!D4</f>
        <v>842.38861355315112</v>
      </c>
      <c r="J50" s="152">
        <f>Outputs!E4</f>
        <v>842.38861355315112</v>
      </c>
      <c r="K50" s="152">
        <f>Outputs!F4</f>
        <v>807.38861355315112</v>
      </c>
      <c r="L50" s="152">
        <f>Outputs!G4</f>
        <v>807.38861355315112</v>
      </c>
      <c r="M50" s="152">
        <f>Outputs!H4</f>
        <v>807.38861355315112</v>
      </c>
      <c r="P50" s="298" t="s">
        <v>301</v>
      </c>
      <c r="Q50" s="298"/>
      <c r="R50" s="152"/>
      <c r="S50" s="152"/>
      <c r="T50" s="152"/>
      <c r="U50" s="152"/>
      <c r="V50" s="152"/>
      <c r="W50" s="152">
        <f>(0.75*H50)+(0.25*I50)</f>
        <v>825.13861355315112</v>
      </c>
      <c r="X50" s="152">
        <f t="shared" ref="X50" si="94">(0.75*I50)+(0.25*J50)</f>
        <v>842.38861355315112</v>
      </c>
      <c r="Y50" s="152">
        <f t="shared" ref="Y50" si="95">(0.75*J50)+(0.25*K50)</f>
        <v>833.63861355315112</v>
      </c>
      <c r="Z50" s="152">
        <f t="shared" ref="Z50" si="96">(0.75*K50)+(0.25*L50)</f>
        <v>807.38861355315112</v>
      </c>
      <c r="AA50" s="152">
        <f t="shared" ref="AA50" si="97">(0.75*L50)+(0.25*M50)</f>
        <v>807.38861355315112</v>
      </c>
      <c r="AB50" s="152"/>
      <c r="AE50" s="404"/>
      <c r="AF50" s="404"/>
      <c r="AG50" s="404"/>
      <c r="AH50" s="404"/>
      <c r="AI50" s="404"/>
      <c r="AJ50" s="404"/>
      <c r="AK50" s="404"/>
      <c r="AL50" s="404"/>
      <c r="AM50" s="404"/>
      <c r="AN50" s="404"/>
    </row>
    <row r="51" spans="1:51">
      <c r="A51" s="300" t="s">
        <v>291</v>
      </c>
      <c r="B51" s="300"/>
      <c r="C51" s="152"/>
      <c r="D51" s="152"/>
      <c r="E51" s="152"/>
      <c r="F51" s="152"/>
      <c r="G51" s="152"/>
      <c r="H51" s="152">
        <f>Outputs!C5</f>
        <v>16790.803191358311</v>
      </c>
      <c r="I51" s="152">
        <f>Outputs!D5</f>
        <v>16279.280666169474</v>
      </c>
      <c r="J51" s="152">
        <f>Outputs!E5</f>
        <v>16584.188210595759</v>
      </c>
      <c r="K51" s="152">
        <f>Outputs!F5</f>
        <v>17616.260129065002</v>
      </c>
      <c r="L51" s="152">
        <f>Outputs!G5</f>
        <v>17283.430591401826</v>
      </c>
      <c r="M51" s="152">
        <f>Outputs!H5</f>
        <v>16894.204429696132</v>
      </c>
      <c r="P51" s="300" t="s">
        <v>291</v>
      </c>
      <c r="Q51" s="300"/>
      <c r="R51" s="152"/>
      <c r="S51" s="152"/>
      <c r="T51" s="152"/>
      <c r="U51" s="152"/>
      <c r="V51" s="152"/>
      <c r="W51" s="152">
        <f t="shared" ref="W51" si="98">H51</f>
        <v>16790.803191358311</v>
      </c>
      <c r="X51" s="152">
        <f t="shared" ref="X51" si="99">I51</f>
        <v>16279.280666169474</v>
      </c>
      <c r="Y51" s="152">
        <f t="shared" ref="Y51" si="100">J51</f>
        <v>16584.188210595759</v>
      </c>
      <c r="Z51" s="152">
        <f t="shared" ref="Z51" si="101">K51</f>
        <v>17616.260129065002</v>
      </c>
      <c r="AA51" s="152">
        <f t="shared" ref="AA51" si="102">L51</f>
        <v>17283.430591401826</v>
      </c>
      <c r="AB51" s="152"/>
      <c r="AE51" s="404"/>
      <c r="AF51" s="404"/>
      <c r="AG51" s="404"/>
      <c r="AH51" s="404"/>
      <c r="AI51" s="404"/>
      <c r="AJ51" s="404"/>
      <c r="AK51" s="404"/>
      <c r="AL51" s="404"/>
      <c r="AM51" s="404"/>
      <c r="AN51" s="404"/>
    </row>
    <row r="52" spans="1:51">
      <c r="A52" s="298" t="s">
        <v>8</v>
      </c>
      <c r="B52" s="298"/>
      <c r="C52" s="152"/>
      <c r="D52" s="152"/>
      <c r="E52" s="152"/>
      <c r="F52" s="152"/>
      <c r="G52" s="152"/>
      <c r="H52" s="152">
        <f>Outputs!C6</f>
        <v>5966.8736010828843</v>
      </c>
      <c r="I52" s="152">
        <f>Outputs!D6</f>
        <v>5185.2485846765321</v>
      </c>
      <c r="J52" s="152">
        <f>Outputs!E6</f>
        <v>5584.332257074484</v>
      </c>
      <c r="K52" s="152">
        <f>Outputs!F6</f>
        <v>6223.2796911209471</v>
      </c>
      <c r="L52" s="152">
        <f>Outputs!G6</f>
        <v>6385.6673865853045</v>
      </c>
      <c r="M52" s="152">
        <f>Outputs!H6</f>
        <v>4933.6169238540933</v>
      </c>
      <c r="P52" s="298" t="s">
        <v>8</v>
      </c>
      <c r="Q52" s="298"/>
      <c r="R52" s="152"/>
      <c r="S52" s="152"/>
      <c r="T52" s="152"/>
      <c r="U52" s="152"/>
      <c r="V52" s="152"/>
      <c r="W52" s="152">
        <f t="shared" ref="W52" si="103">(0.75*H52)+(0.25*I52)</f>
        <v>5771.4673469812969</v>
      </c>
      <c r="X52" s="152">
        <f t="shared" ref="X52" si="104">(0.75*I52)+(0.25*J52)</f>
        <v>5285.0195027760201</v>
      </c>
      <c r="Y52" s="152">
        <f t="shared" ref="Y52" si="105">(0.75*J52)+(0.25*K52)</f>
        <v>5744.0691155860995</v>
      </c>
      <c r="Z52" s="152">
        <f t="shared" ref="Z52" si="106">(0.75*K52)+(0.25*L52)</f>
        <v>6263.8766149870362</v>
      </c>
      <c r="AA52" s="152">
        <f t="shared" ref="AA52" si="107">(0.75*L52)+(0.25*M52)</f>
        <v>6022.6547709025017</v>
      </c>
      <c r="AB52" s="152"/>
      <c r="AE52" s="404"/>
      <c r="AF52" s="404"/>
      <c r="AG52" s="404"/>
      <c r="AH52" s="404"/>
      <c r="AI52" s="404"/>
      <c r="AJ52" s="404"/>
      <c r="AK52" s="404"/>
      <c r="AL52" s="404"/>
      <c r="AM52" s="404"/>
      <c r="AN52" s="404"/>
    </row>
    <row r="53" spans="1:51">
      <c r="A53" s="298" t="s">
        <v>19</v>
      </c>
      <c r="B53" s="298"/>
      <c r="C53" s="152"/>
      <c r="D53" s="152"/>
      <c r="E53" s="152"/>
      <c r="F53" s="152"/>
      <c r="G53" s="152"/>
      <c r="H53" s="152">
        <f>Outputs!C7</f>
        <v>12271.727419418705</v>
      </c>
      <c r="I53" s="152">
        <f>Outputs!D7</f>
        <v>11955.397221232612</v>
      </c>
      <c r="J53" s="152">
        <f>Outputs!E7</f>
        <v>11641.075468749286</v>
      </c>
      <c r="K53" s="152">
        <f>Outputs!F7</f>
        <v>11301.648144981351</v>
      </c>
      <c r="L53" s="152">
        <f>Outputs!G7</f>
        <v>11332.753573705282</v>
      </c>
      <c r="M53" s="152">
        <f>Outputs!H7</f>
        <v>10995.334695640116</v>
      </c>
      <c r="P53" s="298" t="s">
        <v>19</v>
      </c>
      <c r="Q53" s="298"/>
      <c r="R53" s="152"/>
      <c r="S53" s="152"/>
      <c r="T53" s="152"/>
      <c r="U53" s="152"/>
      <c r="V53" s="152"/>
      <c r="W53" s="152">
        <f t="shared" ref="W53:W54" si="108">H53</f>
        <v>12271.727419418705</v>
      </c>
      <c r="X53" s="152">
        <f t="shared" ref="X53:X54" si="109">I53</f>
        <v>11955.397221232612</v>
      </c>
      <c r="Y53" s="152">
        <f t="shared" ref="Y53:Y54" si="110">J53</f>
        <v>11641.075468749286</v>
      </c>
      <c r="Z53" s="152">
        <f t="shared" ref="Z53:Z54" si="111">K53</f>
        <v>11301.648144981351</v>
      </c>
      <c r="AA53" s="152">
        <f t="shared" ref="AA53:AA54" si="112">L53</f>
        <v>11332.753573705282</v>
      </c>
      <c r="AB53" s="152"/>
      <c r="AE53" s="404"/>
      <c r="AF53" s="404"/>
      <c r="AG53" s="404"/>
      <c r="AH53" s="404"/>
      <c r="AI53" s="404"/>
      <c r="AJ53" s="404"/>
      <c r="AK53" s="404"/>
      <c r="AL53" s="404"/>
      <c r="AM53" s="404"/>
      <c r="AN53" s="404"/>
    </row>
    <row r="54" spans="1:51">
      <c r="A54" s="298" t="s">
        <v>302</v>
      </c>
      <c r="B54" s="298"/>
      <c r="C54" s="152"/>
      <c r="D54" s="152"/>
      <c r="E54" s="152"/>
      <c r="F54" s="152"/>
      <c r="G54" s="152"/>
      <c r="H54" s="152">
        <f>Outputs!C8</f>
        <v>35596.310112410836</v>
      </c>
      <c r="I54" s="152">
        <f>Outputs!D8</f>
        <v>40181.631262162438</v>
      </c>
      <c r="J54" s="152">
        <f>Outputs!E8</f>
        <v>33063.74698367637</v>
      </c>
      <c r="K54" s="152">
        <f>Outputs!F8</f>
        <v>34056.476579134142</v>
      </c>
      <c r="L54" s="152">
        <f>Outputs!G8</f>
        <v>34948.83081337341</v>
      </c>
      <c r="M54" s="152">
        <f>Outputs!H8</f>
        <v>27945.917269375477</v>
      </c>
      <c r="P54" s="298" t="s">
        <v>302</v>
      </c>
      <c r="Q54" s="298"/>
      <c r="R54" s="152"/>
      <c r="S54" s="152"/>
      <c r="T54" s="152"/>
      <c r="U54" s="152"/>
      <c r="V54" s="152"/>
      <c r="W54" s="152">
        <f t="shared" si="108"/>
        <v>35596.310112410836</v>
      </c>
      <c r="X54" s="152">
        <f t="shared" si="109"/>
        <v>40181.631262162438</v>
      </c>
      <c r="Y54" s="152">
        <f t="shared" si="110"/>
        <v>33063.74698367637</v>
      </c>
      <c r="Z54" s="152">
        <f t="shared" si="111"/>
        <v>34056.476579134142</v>
      </c>
      <c r="AA54" s="152">
        <f t="shared" si="112"/>
        <v>34948.83081337341</v>
      </c>
      <c r="AB54" s="152"/>
      <c r="AE54" s="404"/>
      <c r="AF54" s="404"/>
      <c r="AG54" s="404"/>
      <c r="AH54" s="404"/>
      <c r="AI54" s="404"/>
      <c r="AJ54" s="404"/>
      <c r="AK54" s="404"/>
      <c r="AL54" s="404"/>
      <c r="AM54" s="404"/>
      <c r="AN54" s="404"/>
    </row>
    <row r="55" spans="1:51" s="248" customFormat="1">
      <c r="A55" s="298" t="s">
        <v>322</v>
      </c>
      <c r="B55" s="298"/>
      <c r="C55" s="152"/>
      <c r="D55" s="152"/>
      <c r="E55" s="152"/>
      <c r="F55" s="152"/>
      <c r="G55" s="152"/>
      <c r="H55" s="152">
        <f t="shared" ref="H55:L55" si="113">SUM(H50:H54)</f>
        <v>71445.102937823889</v>
      </c>
      <c r="I55" s="152">
        <f t="shared" si="113"/>
        <v>74443.946347794204</v>
      </c>
      <c r="J55" s="152">
        <f t="shared" si="113"/>
        <v>67715.731533649057</v>
      </c>
      <c r="K55" s="152">
        <f t="shared" si="113"/>
        <v>70005.053157854592</v>
      </c>
      <c r="L55" s="152">
        <f t="shared" si="113"/>
        <v>70758.070978618969</v>
      </c>
      <c r="M55" s="152">
        <f t="shared" ref="M55" si="114">SUM(M50:M54)</f>
        <v>61576.461932118968</v>
      </c>
      <c r="N55" s="400"/>
      <c r="O55" s="400"/>
      <c r="P55" s="298" t="s">
        <v>322</v>
      </c>
      <c r="Q55" s="298"/>
      <c r="R55" s="152"/>
      <c r="S55" s="152"/>
      <c r="T55" s="152"/>
      <c r="U55" s="152"/>
      <c r="V55" s="152"/>
      <c r="W55" s="152">
        <f t="shared" ref="W55" si="115">SUM(W50:W54)</f>
        <v>71255.446683722301</v>
      </c>
      <c r="X55" s="152">
        <f t="shared" ref="X55" si="116">SUM(X50:X54)</f>
        <v>74543.717265893691</v>
      </c>
      <c r="Y55" s="152">
        <f t="shared" ref="Y55" si="117">SUM(Y50:Y54)</f>
        <v>67866.718392160663</v>
      </c>
      <c r="Z55" s="152">
        <f t="shared" ref="Z55" si="118">SUM(Z50:Z54)</f>
        <v>70045.650081720669</v>
      </c>
      <c r="AA55" s="152">
        <f t="shared" ref="AA55" si="119">SUM(AA50:AA54)</f>
        <v>70395.058362936164</v>
      </c>
      <c r="AB55" s="152"/>
      <c r="AC55" s="249"/>
      <c r="AD55" s="249"/>
      <c r="AE55" s="404"/>
      <c r="AF55" s="404"/>
      <c r="AG55" s="404"/>
      <c r="AH55" s="404"/>
      <c r="AI55" s="404"/>
      <c r="AJ55" s="404"/>
      <c r="AK55" s="404"/>
      <c r="AL55" s="404"/>
      <c r="AM55" s="404"/>
      <c r="AN55" s="404"/>
      <c r="AO55" s="271"/>
      <c r="AP55" s="271"/>
      <c r="AQ55" s="271"/>
      <c r="AR55" s="271"/>
      <c r="AS55" s="271"/>
      <c r="AT55" s="271"/>
      <c r="AU55" s="271"/>
      <c r="AV55" s="271"/>
      <c r="AW55" s="271"/>
      <c r="AX55" s="271"/>
      <c r="AY55" s="271"/>
    </row>
    <row r="56" spans="1:51">
      <c r="AE56" s="404"/>
      <c r="AF56" s="404"/>
      <c r="AG56" s="404"/>
      <c r="AH56" s="404"/>
      <c r="AI56" s="404"/>
      <c r="AJ56" s="404"/>
      <c r="AK56" s="404"/>
      <c r="AL56" s="404"/>
      <c r="AM56" s="404"/>
      <c r="AN56" s="404"/>
    </row>
    <row r="57" spans="1:51" ht="21">
      <c r="A57" s="158" t="s">
        <v>310</v>
      </c>
      <c r="B57" s="158"/>
      <c r="P57" s="158" t="s">
        <v>310</v>
      </c>
      <c r="Q57" s="158"/>
      <c r="AE57" s="404"/>
      <c r="AF57" s="404"/>
      <c r="AG57" s="404"/>
      <c r="AH57" s="404"/>
      <c r="AI57" s="404"/>
      <c r="AJ57" s="404"/>
      <c r="AK57" s="404"/>
      <c r="AL57" s="404"/>
      <c r="AM57" s="404"/>
      <c r="AN57" s="404"/>
    </row>
    <row r="58" spans="1:51">
      <c r="A58" s="298" t="s">
        <v>301</v>
      </c>
      <c r="B58" s="298"/>
      <c r="C58" s="152"/>
      <c r="D58" s="152"/>
      <c r="E58" s="152"/>
      <c r="F58" s="152"/>
      <c r="G58" s="152"/>
      <c r="H58" s="152">
        <f>Outputs!C12</f>
        <v>2346</v>
      </c>
      <c r="I58" s="152">
        <f>Outputs!D12</f>
        <v>2356</v>
      </c>
      <c r="J58" s="152">
        <f>Outputs!E12</f>
        <v>2366</v>
      </c>
      <c r="K58" s="152">
        <f>Outputs!F12</f>
        <v>2376</v>
      </c>
      <c r="L58" s="152">
        <f>Outputs!G12</f>
        <v>2386</v>
      </c>
      <c r="M58" s="152">
        <f>Outputs!H12</f>
        <v>2396</v>
      </c>
      <c r="P58" s="298" t="s">
        <v>301</v>
      </c>
      <c r="Q58" s="298"/>
      <c r="R58" s="152"/>
      <c r="S58" s="152"/>
      <c r="T58" s="152"/>
      <c r="U58" s="152"/>
      <c r="V58" s="152"/>
      <c r="W58" s="152">
        <f>(0.75*H58)+(0.25*I58)</f>
        <v>2348.5</v>
      </c>
      <c r="X58" s="152">
        <f t="shared" ref="X58" si="120">(0.75*I58)+(0.25*J58)</f>
        <v>2358.5</v>
      </c>
      <c r="Y58" s="152">
        <f t="shared" ref="Y58" si="121">(0.75*J58)+(0.25*K58)</f>
        <v>2368.5</v>
      </c>
      <c r="Z58" s="152">
        <f t="shared" ref="Z58" si="122">(0.75*K58)+(0.25*L58)</f>
        <v>2378.5</v>
      </c>
      <c r="AA58" s="152">
        <f t="shared" ref="AA58" si="123">(0.75*L58)+(0.25*M58)</f>
        <v>2388.5</v>
      </c>
      <c r="AB58" s="152"/>
      <c r="AE58" s="404"/>
      <c r="AF58" s="404"/>
      <c r="AG58" s="404"/>
      <c r="AH58" s="404"/>
      <c r="AI58" s="404"/>
      <c r="AJ58" s="404"/>
      <c r="AK58" s="404"/>
      <c r="AL58" s="404"/>
      <c r="AM58" s="404"/>
      <c r="AN58" s="404"/>
    </row>
    <row r="59" spans="1:51">
      <c r="A59" s="300" t="s">
        <v>291</v>
      </c>
      <c r="B59" s="300"/>
      <c r="C59" s="152"/>
      <c r="D59" s="152"/>
      <c r="E59" s="152"/>
      <c r="F59" s="152"/>
      <c r="G59" s="152"/>
      <c r="H59" s="152">
        <f>Outputs!C13</f>
        <v>18395</v>
      </c>
      <c r="I59" s="152">
        <f>Outputs!D13</f>
        <v>18306</v>
      </c>
      <c r="J59" s="152">
        <f>Outputs!E13</f>
        <v>18389</v>
      </c>
      <c r="K59" s="152">
        <f>Outputs!F13</f>
        <v>18495</v>
      </c>
      <c r="L59" s="152">
        <f>Outputs!G13</f>
        <v>18530</v>
      </c>
      <c r="M59" s="152">
        <f>Outputs!H13</f>
        <v>18564</v>
      </c>
      <c r="P59" s="300" t="s">
        <v>291</v>
      </c>
      <c r="Q59" s="300"/>
      <c r="R59" s="152"/>
      <c r="S59" s="152"/>
      <c r="T59" s="152"/>
      <c r="U59" s="152"/>
      <c r="V59" s="152"/>
      <c r="W59" s="152">
        <f t="shared" ref="W59" si="124">H59</f>
        <v>18395</v>
      </c>
      <c r="X59" s="152">
        <f t="shared" ref="X59" si="125">I59</f>
        <v>18306</v>
      </c>
      <c r="Y59" s="152">
        <f t="shared" ref="Y59" si="126">J59</f>
        <v>18389</v>
      </c>
      <c r="Z59" s="152">
        <f t="shared" ref="Z59" si="127">K59</f>
        <v>18495</v>
      </c>
      <c r="AA59" s="152">
        <f t="shared" ref="AA59" si="128">L59</f>
        <v>18530</v>
      </c>
      <c r="AB59" s="152"/>
      <c r="AE59" s="404"/>
      <c r="AF59" s="404"/>
      <c r="AG59" s="404"/>
      <c r="AH59" s="404"/>
      <c r="AI59" s="404"/>
      <c r="AJ59" s="404"/>
      <c r="AK59" s="404"/>
      <c r="AL59" s="404"/>
      <c r="AM59" s="404"/>
      <c r="AN59" s="404"/>
    </row>
    <row r="60" spans="1:51">
      <c r="A60" s="298" t="s">
        <v>8</v>
      </c>
      <c r="B60" s="298"/>
      <c r="C60" s="152"/>
      <c r="D60" s="152"/>
      <c r="E60" s="152"/>
      <c r="F60" s="152"/>
      <c r="G60" s="152"/>
      <c r="H60" s="152">
        <f>Outputs!C14</f>
        <v>14150.877273919552</v>
      </c>
      <c r="I60" s="152">
        <f>Outputs!D14</f>
        <v>14197</v>
      </c>
      <c r="J60" s="152">
        <f>Outputs!E14</f>
        <v>13930</v>
      </c>
      <c r="K60" s="152">
        <f>Outputs!F14</f>
        <v>14004</v>
      </c>
      <c r="L60" s="152">
        <f>Outputs!G14</f>
        <v>14109</v>
      </c>
      <c r="M60" s="152">
        <f>Outputs!H14</f>
        <v>13901</v>
      </c>
      <c r="P60" s="298" t="s">
        <v>8</v>
      </c>
      <c r="Q60" s="298"/>
      <c r="R60" s="152"/>
      <c r="S60" s="152"/>
      <c r="T60" s="152"/>
      <c r="U60" s="152"/>
      <c r="V60" s="152"/>
      <c r="W60" s="152">
        <f t="shared" ref="W60" si="129">(0.75*H60)+(0.25*I60)</f>
        <v>14162.407955439663</v>
      </c>
      <c r="X60" s="152">
        <f t="shared" ref="X60" si="130">(0.75*I60)+(0.25*J60)</f>
        <v>14130.25</v>
      </c>
      <c r="Y60" s="152">
        <f t="shared" ref="Y60" si="131">(0.75*J60)+(0.25*K60)</f>
        <v>13948.5</v>
      </c>
      <c r="Z60" s="152">
        <f t="shared" ref="Z60" si="132">(0.75*K60)+(0.25*L60)</f>
        <v>14030.25</v>
      </c>
      <c r="AA60" s="152">
        <f t="shared" ref="AA60" si="133">(0.75*L60)+(0.25*M60)</f>
        <v>14057</v>
      </c>
      <c r="AB60" s="152"/>
      <c r="AE60" s="404"/>
      <c r="AF60" s="404"/>
      <c r="AG60" s="404"/>
      <c r="AH60" s="404"/>
      <c r="AI60" s="404"/>
      <c r="AJ60" s="404"/>
      <c r="AK60" s="404"/>
      <c r="AL60" s="404"/>
      <c r="AM60" s="404"/>
      <c r="AN60" s="404"/>
    </row>
    <row r="61" spans="1:51">
      <c r="A61" s="298" t="s">
        <v>19</v>
      </c>
      <c r="B61" s="298"/>
      <c r="C61" s="152"/>
      <c r="D61" s="152"/>
      <c r="E61" s="152"/>
      <c r="F61" s="152"/>
      <c r="G61" s="152"/>
      <c r="H61" s="152">
        <f>Outputs!C15</f>
        <v>9725.6025186039642</v>
      </c>
      <c r="I61" s="152">
        <f>Outputs!D15</f>
        <v>9913.1412278650441</v>
      </c>
      <c r="J61" s="152">
        <f>Outputs!E15</f>
        <v>10086.400326744966</v>
      </c>
      <c r="K61" s="152">
        <f>Outputs!F15</f>
        <v>10245.343120848051</v>
      </c>
      <c r="L61" s="152">
        <f>Outputs!G15</f>
        <v>10396.603414082778</v>
      </c>
      <c r="M61" s="152">
        <f>Outputs!H15</f>
        <v>10493</v>
      </c>
      <c r="P61" s="298" t="s">
        <v>19</v>
      </c>
      <c r="Q61" s="298"/>
      <c r="R61" s="152"/>
      <c r="S61" s="152"/>
      <c r="T61" s="152"/>
      <c r="U61" s="152"/>
      <c r="V61" s="152"/>
      <c r="W61" s="152">
        <f t="shared" ref="W61:W62" si="134">H61</f>
        <v>9725.6025186039642</v>
      </c>
      <c r="X61" s="152">
        <f t="shared" ref="X61:X62" si="135">I61</f>
        <v>9913.1412278650441</v>
      </c>
      <c r="Y61" s="152">
        <f t="shared" ref="Y61:Y62" si="136">J61</f>
        <v>10086.400326744966</v>
      </c>
      <c r="Z61" s="152">
        <f t="shared" ref="Z61:Z62" si="137">K61</f>
        <v>10245.343120848051</v>
      </c>
      <c r="AA61" s="152">
        <f t="shared" ref="AA61:AA62" si="138">L61</f>
        <v>10396.603414082778</v>
      </c>
      <c r="AB61" s="152"/>
      <c r="AE61" s="404"/>
      <c r="AF61" s="404"/>
      <c r="AG61" s="404"/>
      <c r="AH61" s="404"/>
      <c r="AI61" s="404"/>
      <c r="AJ61" s="404"/>
      <c r="AK61" s="404"/>
      <c r="AL61" s="404"/>
      <c r="AM61" s="404"/>
      <c r="AN61" s="404"/>
    </row>
    <row r="62" spans="1:51">
      <c r="A62" s="298" t="s">
        <v>302</v>
      </c>
      <c r="B62" s="298"/>
      <c r="C62" s="152"/>
      <c r="D62" s="152"/>
      <c r="E62" s="152"/>
      <c r="F62" s="152"/>
      <c r="G62" s="152"/>
      <c r="H62" s="152">
        <f>Outputs!C16</f>
        <v>49274</v>
      </c>
      <c r="I62" s="152">
        <f>Outputs!D16</f>
        <v>49474</v>
      </c>
      <c r="J62" s="152">
        <f>Outputs!E16</f>
        <v>49474</v>
      </c>
      <c r="K62" s="152">
        <f>Outputs!F16</f>
        <v>49974</v>
      </c>
      <c r="L62" s="152">
        <f>Outputs!G16</f>
        <v>49974</v>
      </c>
      <c r="M62" s="152">
        <f>Outputs!H16</f>
        <v>50474</v>
      </c>
      <c r="P62" s="298" t="s">
        <v>302</v>
      </c>
      <c r="Q62" s="298"/>
      <c r="R62" s="152"/>
      <c r="S62" s="152"/>
      <c r="T62" s="152"/>
      <c r="U62" s="152"/>
      <c r="V62" s="152"/>
      <c r="W62" s="152">
        <f t="shared" si="134"/>
        <v>49274</v>
      </c>
      <c r="X62" s="152">
        <f t="shared" si="135"/>
        <v>49474</v>
      </c>
      <c r="Y62" s="152">
        <f t="shared" si="136"/>
        <v>49474</v>
      </c>
      <c r="Z62" s="152">
        <f t="shared" si="137"/>
        <v>49974</v>
      </c>
      <c r="AA62" s="152">
        <f t="shared" si="138"/>
        <v>49974</v>
      </c>
      <c r="AB62" s="152"/>
      <c r="AE62" s="404"/>
      <c r="AF62" s="404"/>
      <c r="AG62" s="404"/>
      <c r="AH62" s="404"/>
      <c r="AI62" s="404"/>
      <c r="AJ62" s="404"/>
      <c r="AK62" s="404"/>
      <c r="AL62" s="404"/>
      <c r="AM62" s="404"/>
      <c r="AN62" s="404"/>
    </row>
    <row r="63" spans="1:51" s="248" customFormat="1">
      <c r="A63" s="298" t="s">
        <v>322</v>
      </c>
      <c r="B63" s="298"/>
      <c r="C63" s="152"/>
      <c r="D63" s="152"/>
      <c r="E63" s="152"/>
      <c r="F63" s="152"/>
      <c r="G63" s="152"/>
      <c r="H63" s="152">
        <f t="shared" ref="H63:L63" si="139">SUM(H58:H62)</f>
        <v>93891.479792523518</v>
      </c>
      <c r="I63" s="152">
        <f t="shared" si="139"/>
        <v>94246.141227865039</v>
      </c>
      <c r="J63" s="152">
        <f t="shared" si="139"/>
        <v>94245.400326744973</v>
      </c>
      <c r="K63" s="152">
        <f t="shared" si="139"/>
        <v>95094.343120848047</v>
      </c>
      <c r="L63" s="152">
        <f t="shared" si="139"/>
        <v>95395.603414082783</v>
      </c>
      <c r="M63" s="152">
        <f t="shared" ref="M63" si="140">SUM(M58:M62)</f>
        <v>95828</v>
      </c>
      <c r="N63" s="400"/>
      <c r="O63" s="400"/>
      <c r="P63" s="298" t="s">
        <v>322</v>
      </c>
      <c r="Q63" s="298"/>
      <c r="R63" s="152"/>
      <c r="S63" s="152"/>
      <c r="T63" s="152"/>
      <c r="U63" s="152"/>
      <c r="V63" s="152"/>
      <c r="W63" s="152">
        <f t="shared" ref="W63" si="141">SUM(W58:W62)</f>
        <v>93905.510474043622</v>
      </c>
      <c r="X63" s="152">
        <f t="shared" ref="X63" si="142">SUM(X58:X62)</f>
        <v>94181.891227865039</v>
      </c>
      <c r="Y63" s="152">
        <f t="shared" ref="Y63" si="143">SUM(Y58:Y62)</f>
        <v>94266.400326744973</v>
      </c>
      <c r="Z63" s="152">
        <f t="shared" ref="Z63" si="144">SUM(Z58:Z62)</f>
        <v>95123.093120848047</v>
      </c>
      <c r="AA63" s="152">
        <f t="shared" ref="AA63" si="145">SUM(AA58:AA62)</f>
        <v>95346.103414082783</v>
      </c>
      <c r="AB63" s="152"/>
      <c r="AC63" s="249"/>
      <c r="AD63" s="249"/>
      <c r="AE63" s="404"/>
      <c r="AF63" s="404"/>
      <c r="AG63" s="404"/>
      <c r="AH63" s="404"/>
      <c r="AI63" s="404"/>
      <c r="AJ63" s="404"/>
      <c r="AK63" s="404"/>
      <c r="AL63" s="404"/>
      <c r="AM63" s="404"/>
      <c r="AN63" s="404"/>
      <c r="AO63" s="271"/>
      <c r="AP63" s="271"/>
      <c r="AQ63" s="271"/>
      <c r="AR63" s="271"/>
      <c r="AS63" s="271"/>
      <c r="AT63" s="271"/>
      <c r="AU63" s="271"/>
      <c r="AV63" s="271"/>
      <c r="AW63" s="271"/>
      <c r="AX63" s="271"/>
      <c r="AY63" s="271"/>
    </row>
    <row r="64" spans="1:51">
      <c r="AE64" s="404"/>
      <c r="AF64" s="404"/>
      <c r="AG64" s="404"/>
      <c r="AH64" s="404"/>
      <c r="AI64" s="404"/>
      <c r="AJ64" s="404"/>
      <c r="AK64" s="404"/>
      <c r="AL64" s="404"/>
      <c r="AM64" s="404"/>
      <c r="AN64" s="404"/>
    </row>
    <row r="65" spans="1:40" ht="21">
      <c r="A65" s="158"/>
      <c r="B65" s="158"/>
      <c r="AE65" s="404"/>
      <c r="AF65" s="404"/>
      <c r="AG65" s="404"/>
      <c r="AH65" s="404"/>
      <c r="AI65" s="404"/>
      <c r="AJ65" s="404"/>
      <c r="AK65" s="404"/>
      <c r="AL65" s="404"/>
      <c r="AM65" s="404"/>
      <c r="AN65" s="404"/>
    </row>
    <row r="66" spans="1:40">
      <c r="AE66" s="404"/>
      <c r="AF66" s="404"/>
      <c r="AG66" s="404"/>
      <c r="AH66" s="404"/>
      <c r="AI66" s="404"/>
      <c r="AJ66" s="404"/>
      <c r="AK66" s="404"/>
      <c r="AL66" s="404"/>
      <c r="AM66" s="404"/>
      <c r="AN66" s="404"/>
    </row>
    <row r="67" spans="1:40">
      <c r="AE67" s="404"/>
      <c r="AF67" s="404"/>
      <c r="AG67" s="404"/>
      <c r="AH67" s="404"/>
      <c r="AI67" s="404"/>
      <c r="AJ67" s="404"/>
      <c r="AK67" s="404"/>
      <c r="AL67" s="404"/>
      <c r="AM67" s="404"/>
      <c r="AN67" s="404"/>
    </row>
    <row r="68" spans="1:40">
      <c r="AE68" s="404"/>
      <c r="AF68" s="404"/>
      <c r="AG68" s="404"/>
      <c r="AH68" s="404"/>
      <c r="AI68" s="404"/>
      <c r="AJ68" s="404"/>
      <c r="AK68" s="404"/>
      <c r="AL68" s="404"/>
      <c r="AM68" s="404"/>
      <c r="AN68" s="404"/>
    </row>
    <row r="69" spans="1:40">
      <c r="AE69" s="404"/>
      <c r="AF69" s="404"/>
      <c r="AG69" s="404"/>
      <c r="AH69" s="404"/>
      <c r="AI69" s="404"/>
      <c r="AJ69" s="404"/>
      <c r="AK69" s="404"/>
      <c r="AL69" s="404"/>
      <c r="AM69" s="404"/>
      <c r="AN69" s="404"/>
    </row>
    <row r="70" spans="1:40">
      <c r="AE70" s="404"/>
      <c r="AF70" s="404"/>
      <c r="AG70" s="404"/>
      <c r="AH70" s="404"/>
      <c r="AI70" s="404"/>
      <c r="AJ70" s="404"/>
      <c r="AK70" s="404"/>
      <c r="AL70" s="404"/>
      <c r="AM70" s="404"/>
      <c r="AN70" s="404"/>
    </row>
    <row r="71" spans="1:40">
      <c r="AE71" s="404"/>
      <c r="AF71" s="404"/>
      <c r="AG71" s="404"/>
      <c r="AH71" s="404"/>
      <c r="AI71" s="404"/>
      <c r="AJ71" s="404"/>
      <c r="AK71" s="404"/>
      <c r="AL71" s="404"/>
      <c r="AM71" s="404"/>
      <c r="AN71" s="404"/>
    </row>
    <row r="72" spans="1:40">
      <c r="AE72" s="404"/>
      <c r="AF72" s="404"/>
      <c r="AG72" s="404"/>
      <c r="AH72" s="404"/>
      <c r="AI72" s="404"/>
      <c r="AJ72" s="404"/>
      <c r="AK72" s="404"/>
      <c r="AL72" s="404"/>
      <c r="AM72" s="404"/>
      <c r="AN72" s="404"/>
    </row>
    <row r="73" spans="1:40">
      <c r="AE73" s="404"/>
      <c r="AF73" s="404"/>
      <c r="AG73" s="404"/>
      <c r="AH73" s="404"/>
      <c r="AI73" s="404"/>
      <c r="AJ73" s="404"/>
      <c r="AK73" s="404"/>
      <c r="AL73" s="404"/>
      <c r="AM73" s="404"/>
      <c r="AN73" s="404"/>
    </row>
    <row r="74" spans="1:40">
      <c r="AE74" s="404"/>
      <c r="AF74" s="404"/>
      <c r="AG74" s="404"/>
      <c r="AH74" s="404"/>
      <c r="AI74" s="404"/>
      <c r="AJ74" s="404"/>
      <c r="AK74" s="404"/>
      <c r="AL74" s="404"/>
      <c r="AM74" s="404"/>
      <c r="AN74" s="404"/>
    </row>
    <row r="75" spans="1:40">
      <c r="AE75" s="404"/>
      <c r="AF75" s="404"/>
      <c r="AG75" s="404"/>
      <c r="AH75" s="404"/>
      <c r="AI75" s="404"/>
      <c r="AJ75" s="404"/>
      <c r="AK75" s="404"/>
      <c r="AL75" s="404"/>
      <c r="AM75" s="404"/>
      <c r="AN75" s="404"/>
    </row>
    <row r="76" spans="1:40">
      <c r="AE76" s="404"/>
      <c r="AF76" s="404"/>
      <c r="AG76" s="404"/>
      <c r="AH76" s="404"/>
      <c r="AI76" s="404"/>
      <c r="AJ76" s="404"/>
      <c r="AK76" s="404"/>
      <c r="AL76" s="404"/>
      <c r="AM76" s="404"/>
      <c r="AN76" s="404"/>
    </row>
    <row r="77" spans="1:40">
      <c r="AE77" s="404"/>
      <c r="AF77" s="404"/>
      <c r="AG77" s="404"/>
      <c r="AH77" s="404"/>
      <c r="AI77" s="404"/>
      <c r="AJ77" s="404"/>
      <c r="AK77" s="404"/>
      <c r="AL77" s="404"/>
      <c r="AM77" s="404"/>
      <c r="AN77" s="404"/>
    </row>
    <row r="78" spans="1:40">
      <c r="AE78" s="404"/>
      <c r="AF78" s="404"/>
      <c r="AG78" s="404"/>
      <c r="AH78" s="404"/>
      <c r="AI78" s="404"/>
      <c r="AJ78" s="404"/>
      <c r="AK78" s="404"/>
      <c r="AL78" s="404"/>
      <c r="AM78" s="404"/>
      <c r="AN78" s="404"/>
    </row>
    <row r="79" spans="1:40">
      <c r="AE79" s="404"/>
      <c r="AF79" s="404"/>
      <c r="AG79" s="404"/>
      <c r="AH79" s="404"/>
      <c r="AI79" s="404"/>
      <c r="AJ79" s="404"/>
      <c r="AK79" s="404"/>
      <c r="AL79" s="404"/>
      <c r="AM79" s="404"/>
      <c r="AN79" s="404"/>
    </row>
    <row r="80" spans="1:40">
      <c r="AE80" s="404"/>
      <c r="AF80" s="404"/>
      <c r="AG80" s="404"/>
      <c r="AH80" s="404"/>
      <c r="AI80" s="404"/>
      <c r="AJ80" s="404"/>
      <c r="AK80" s="404"/>
      <c r="AL80" s="404"/>
      <c r="AM80" s="404"/>
      <c r="AN80" s="404"/>
    </row>
    <row r="81" spans="31:40">
      <c r="AE81" s="404"/>
      <c r="AF81" s="404"/>
      <c r="AG81" s="404"/>
      <c r="AH81" s="404"/>
      <c r="AI81" s="404"/>
      <c r="AJ81" s="404"/>
      <c r="AK81" s="404"/>
      <c r="AL81" s="404"/>
      <c r="AM81" s="404"/>
      <c r="AN81" s="404"/>
    </row>
    <row r="82" spans="31:40">
      <c r="AE82" s="404"/>
      <c r="AF82" s="404"/>
      <c r="AG82" s="404"/>
      <c r="AH82" s="404"/>
      <c r="AI82" s="404"/>
      <c r="AJ82" s="404"/>
      <c r="AK82" s="404"/>
      <c r="AL82" s="404"/>
      <c r="AM82" s="404"/>
      <c r="AN82" s="404"/>
    </row>
    <row r="83" spans="31:40">
      <c r="AE83" s="404"/>
      <c r="AF83" s="404"/>
      <c r="AG83" s="404"/>
      <c r="AH83" s="404"/>
      <c r="AI83" s="404"/>
      <c r="AJ83" s="404"/>
      <c r="AK83" s="404"/>
      <c r="AL83" s="404"/>
      <c r="AM83" s="404"/>
      <c r="AN83" s="404"/>
    </row>
    <row r="84" spans="31:40">
      <c r="AE84" s="404"/>
      <c r="AF84" s="404"/>
      <c r="AG84" s="404"/>
      <c r="AH84" s="404"/>
      <c r="AI84" s="404"/>
      <c r="AJ84" s="404"/>
      <c r="AK84" s="404"/>
      <c r="AL84" s="404"/>
      <c r="AM84" s="404"/>
      <c r="AN84" s="404"/>
    </row>
    <row r="85" spans="31:40">
      <c r="AE85" s="404"/>
      <c r="AF85" s="404"/>
      <c r="AG85" s="404"/>
      <c r="AH85" s="404"/>
      <c r="AI85" s="404"/>
      <c r="AJ85" s="404"/>
      <c r="AK85" s="404"/>
      <c r="AL85" s="404"/>
      <c r="AM85" s="404"/>
      <c r="AN85" s="404"/>
    </row>
    <row r="86" spans="31:40">
      <c r="AE86" s="404"/>
      <c r="AF86" s="404"/>
      <c r="AG86" s="404"/>
      <c r="AH86" s="404"/>
      <c r="AI86" s="404"/>
      <c r="AJ86" s="404"/>
      <c r="AK86" s="404"/>
      <c r="AL86" s="404"/>
      <c r="AM86" s="404"/>
      <c r="AN86" s="404"/>
    </row>
    <row r="87" spans="31:40">
      <c r="AE87" s="404"/>
      <c r="AF87" s="404"/>
      <c r="AG87" s="404"/>
      <c r="AH87" s="404"/>
      <c r="AI87" s="404"/>
      <c r="AJ87" s="404"/>
      <c r="AK87" s="404"/>
      <c r="AL87" s="404"/>
      <c r="AM87" s="404"/>
      <c r="AN87" s="404"/>
    </row>
    <row r="88" spans="31:40">
      <c r="AE88" s="404"/>
      <c r="AF88" s="404"/>
      <c r="AG88" s="404"/>
      <c r="AH88" s="404"/>
      <c r="AI88" s="404"/>
      <c r="AJ88" s="404"/>
      <c r="AK88" s="404"/>
      <c r="AL88" s="404"/>
      <c r="AM88" s="404"/>
      <c r="AN88" s="404"/>
    </row>
    <row r="89" spans="31:40">
      <c r="AE89" s="404"/>
      <c r="AF89" s="404"/>
      <c r="AG89" s="404"/>
      <c r="AH89" s="404"/>
      <c r="AI89" s="404"/>
      <c r="AJ89" s="404"/>
      <c r="AK89" s="404"/>
      <c r="AL89" s="404"/>
      <c r="AM89" s="404"/>
      <c r="AN89" s="404"/>
    </row>
    <row r="90" spans="31:40">
      <c r="AE90" s="404"/>
      <c r="AF90" s="404"/>
      <c r="AG90" s="404"/>
      <c r="AH90" s="404"/>
      <c r="AI90" s="404"/>
      <c r="AJ90" s="404"/>
      <c r="AK90" s="404"/>
      <c r="AL90" s="404"/>
      <c r="AM90" s="404"/>
      <c r="AN90" s="404"/>
    </row>
    <row r="91" spans="31:40">
      <c r="AE91" s="404"/>
      <c r="AF91" s="404"/>
      <c r="AG91" s="404"/>
      <c r="AH91" s="404"/>
      <c r="AI91" s="404"/>
      <c r="AJ91" s="404"/>
      <c r="AK91" s="404"/>
      <c r="AL91" s="404"/>
      <c r="AM91" s="404"/>
      <c r="AN91" s="404"/>
    </row>
    <row r="92" spans="31:40">
      <c r="AE92" s="404"/>
      <c r="AF92" s="404"/>
      <c r="AG92" s="404"/>
      <c r="AH92" s="404"/>
      <c r="AI92" s="404"/>
      <c r="AJ92" s="404"/>
      <c r="AK92" s="404"/>
      <c r="AL92" s="404"/>
      <c r="AM92" s="404"/>
      <c r="AN92" s="404"/>
    </row>
    <row r="93" spans="31:40">
      <c r="AE93" s="404"/>
      <c r="AF93" s="404"/>
      <c r="AG93" s="404"/>
      <c r="AH93" s="404"/>
      <c r="AI93" s="404"/>
      <c r="AJ93" s="404"/>
      <c r="AK93" s="404"/>
      <c r="AL93" s="404"/>
      <c r="AM93" s="404"/>
      <c r="AN93" s="404"/>
    </row>
    <row r="94" spans="31:40">
      <c r="AE94" s="404"/>
      <c r="AF94" s="404"/>
      <c r="AG94" s="404"/>
      <c r="AH94" s="404"/>
      <c r="AI94" s="404"/>
      <c r="AJ94" s="404"/>
      <c r="AK94" s="404"/>
      <c r="AL94" s="404"/>
      <c r="AM94" s="404"/>
      <c r="AN94" s="404"/>
    </row>
    <row r="95" spans="31:40">
      <c r="AE95" s="404"/>
      <c r="AF95" s="404"/>
      <c r="AG95" s="404"/>
      <c r="AH95" s="404"/>
      <c r="AI95" s="404"/>
      <c r="AJ95" s="404"/>
      <c r="AK95" s="404"/>
      <c r="AL95" s="404"/>
      <c r="AM95" s="404"/>
      <c r="AN95" s="404"/>
    </row>
    <row r="96" spans="31:40">
      <c r="AE96" s="404"/>
      <c r="AF96" s="404"/>
      <c r="AG96" s="404"/>
      <c r="AH96" s="404"/>
      <c r="AI96" s="404"/>
      <c r="AJ96" s="404"/>
      <c r="AK96" s="404"/>
      <c r="AL96" s="404"/>
      <c r="AM96" s="404"/>
      <c r="AN96" s="404"/>
    </row>
    <row r="97" spans="1:51">
      <c r="AE97" s="404"/>
      <c r="AF97" s="404"/>
      <c r="AG97" s="404"/>
      <c r="AH97" s="404"/>
      <c r="AI97" s="404"/>
      <c r="AJ97" s="404"/>
      <c r="AK97" s="404"/>
      <c r="AL97" s="404"/>
      <c r="AM97" s="404"/>
      <c r="AN97" s="404"/>
    </row>
    <row r="98" spans="1:51">
      <c r="AE98" s="404"/>
      <c r="AF98" s="404"/>
      <c r="AG98" s="404"/>
      <c r="AH98" s="404"/>
      <c r="AI98" s="404"/>
      <c r="AJ98" s="404"/>
      <c r="AK98" s="404"/>
      <c r="AL98" s="404"/>
      <c r="AM98" s="404"/>
      <c r="AN98" s="404"/>
    </row>
    <row r="99" spans="1:51">
      <c r="AE99" s="404"/>
      <c r="AF99" s="404"/>
      <c r="AG99" s="404"/>
      <c r="AH99" s="404"/>
      <c r="AI99" s="404"/>
      <c r="AJ99" s="404"/>
      <c r="AK99" s="404"/>
      <c r="AL99" s="404"/>
      <c r="AM99" s="404"/>
      <c r="AN99" s="404"/>
    </row>
    <row r="100" spans="1:51">
      <c r="AE100" s="404"/>
      <c r="AF100" s="404"/>
      <c r="AG100" s="404"/>
      <c r="AH100" s="404"/>
      <c r="AI100" s="404"/>
      <c r="AJ100" s="404"/>
      <c r="AK100" s="404"/>
      <c r="AL100" s="404"/>
      <c r="AM100" s="404"/>
      <c r="AN100" s="404"/>
    </row>
    <row r="101" spans="1:51">
      <c r="AE101" s="404"/>
      <c r="AF101" s="404"/>
      <c r="AG101" s="404"/>
      <c r="AH101" s="404"/>
      <c r="AI101" s="404"/>
      <c r="AJ101" s="404"/>
      <c r="AK101" s="404"/>
      <c r="AL101" s="404"/>
      <c r="AM101" s="404"/>
      <c r="AN101" s="404"/>
    </row>
    <row r="102" spans="1:51">
      <c r="AE102" s="404"/>
      <c r="AF102" s="404"/>
      <c r="AG102" s="404"/>
      <c r="AH102" s="404"/>
      <c r="AI102" s="404"/>
      <c r="AJ102" s="404"/>
      <c r="AK102" s="404"/>
      <c r="AL102" s="404"/>
      <c r="AM102" s="404"/>
      <c r="AN102" s="404"/>
    </row>
    <row r="103" spans="1:51">
      <c r="AE103" s="404"/>
      <c r="AF103" s="404"/>
      <c r="AG103" s="404"/>
      <c r="AH103" s="404"/>
      <c r="AI103" s="404"/>
      <c r="AJ103" s="404"/>
      <c r="AK103" s="404"/>
      <c r="AL103" s="404"/>
      <c r="AM103" s="404"/>
      <c r="AN103" s="404"/>
    </row>
    <row r="104" spans="1:51" ht="21">
      <c r="A104" s="158"/>
      <c r="B104" s="158"/>
      <c r="AE104" s="404"/>
      <c r="AF104" s="404"/>
      <c r="AG104" s="404"/>
      <c r="AH104" s="404"/>
      <c r="AI104" s="404"/>
      <c r="AJ104" s="404"/>
      <c r="AK104" s="404"/>
      <c r="AL104" s="404"/>
      <c r="AM104" s="404"/>
      <c r="AN104" s="404"/>
    </row>
    <row r="105" spans="1:51">
      <c r="AE105" s="404"/>
      <c r="AF105" s="404"/>
      <c r="AG105" s="404"/>
      <c r="AH105" s="404"/>
      <c r="AI105" s="404"/>
      <c r="AJ105" s="404"/>
      <c r="AK105" s="404"/>
      <c r="AL105" s="404"/>
      <c r="AM105" s="404"/>
      <c r="AN105" s="404"/>
    </row>
    <row r="106" spans="1:51">
      <c r="AE106" s="404"/>
      <c r="AF106" s="404"/>
      <c r="AG106" s="404"/>
      <c r="AH106" s="404"/>
      <c r="AI106" s="404"/>
      <c r="AJ106" s="404"/>
      <c r="AK106" s="404"/>
      <c r="AL106" s="404"/>
      <c r="AM106" s="404"/>
      <c r="AN106" s="404"/>
    </row>
    <row r="107" spans="1:51" s="257" customFormat="1" ht="21">
      <c r="A107" s="158"/>
      <c r="B107" s="158"/>
      <c r="C107" s="400"/>
      <c r="D107" s="400"/>
      <c r="E107" s="400"/>
      <c r="F107" s="400"/>
      <c r="G107" s="400"/>
      <c r="H107" s="400"/>
      <c r="I107" s="400"/>
      <c r="J107" s="400"/>
      <c r="K107" s="400"/>
      <c r="L107" s="400"/>
      <c r="M107" s="400"/>
      <c r="N107" s="400"/>
      <c r="O107" s="400"/>
      <c r="P107" s="400"/>
      <c r="Q107" s="400"/>
      <c r="R107" s="400"/>
      <c r="S107" s="400"/>
      <c r="T107" s="400"/>
      <c r="U107" s="400"/>
      <c r="V107" s="400"/>
      <c r="W107" s="400"/>
      <c r="X107" s="400"/>
      <c r="Y107" s="400"/>
      <c r="Z107" s="400"/>
      <c r="AA107" s="400"/>
      <c r="AB107" s="400"/>
      <c r="AC107" s="258"/>
      <c r="AD107" s="258"/>
      <c r="AE107" s="404"/>
      <c r="AF107" s="404"/>
      <c r="AG107" s="404"/>
      <c r="AH107" s="404"/>
      <c r="AI107" s="404"/>
      <c r="AJ107" s="404"/>
      <c r="AK107" s="404"/>
      <c r="AL107" s="404"/>
      <c r="AM107" s="404"/>
      <c r="AN107" s="404"/>
      <c r="AO107" s="271"/>
      <c r="AP107" s="271"/>
      <c r="AQ107" s="271"/>
      <c r="AR107" s="271"/>
      <c r="AS107" s="271"/>
      <c r="AT107" s="271"/>
      <c r="AU107" s="271"/>
      <c r="AV107" s="271"/>
      <c r="AW107" s="271"/>
      <c r="AX107" s="271"/>
      <c r="AY107" s="271"/>
    </row>
    <row r="108" spans="1:51">
      <c r="AE108" s="404"/>
      <c r="AF108" s="404"/>
      <c r="AG108" s="404"/>
      <c r="AH108" s="404"/>
      <c r="AI108" s="404"/>
      <c r="AJ108" s="404"/>
      <c r="AK108" s="404"/>
      <c r="AL108" s="404"/>
      <c r="AM108" s="404"/>
      <c r="AN108" s="404"/>
    </row>
    <row r="109" spans="1:51">
      <c r="AE109" s="404"/>
      <c r="AF109" s="404"/>
      <c r="AG109" s="404"/>
      <c r="AH109" s="404"/>
      <c r="AI109" s="404"/>
      <c r="AJ109" s="404"/>
      <c r="AK109" s="404"/>
      <c r="AL109" s="404"/>
      <c r="AM109" s="404"/>
      <c r="AN109" s="404"/>
    </row>
    <row r="110" spans="1:51">
      <c r="AE110" s="404"/>
      <c r="AF110" s="404"/>
      <c r="AG110" s="404"/>
      <c r="AH110" s="404"/>
      <c r="AI110" s="404"/>
      <c r="AJ110" s="404"/>
      <c r="AK110" s="404"/>
      <c r="AL110" s="404"/>
      <c r="AM110" s="404"/>
      <c r="AN110" s="404"/>
    </row>
    <row r="111" spans="1:51">
      <c r="AE111" s="404"/>
      <c r="AF111" s="404"/>
      <c r="AG111" s="404"/>
      <c r="AH111" s="404"/>
      <c r="AI111" s="404"/>
      <c r="AJ111" s="404"/>
      <c r="AK111" s="404"/>
      <c r="AL111" s="404"/>
      <c r="AM111" s="404"/>
      <c r="AN111" s="404"/>
    </row>
    <row r="112" spans="1:51">
      <c r="AE112" s="404"/>
      <c r="AF112" s="404"/>
      <c r="AG112" s="404"/>
      <c r="AH112" s="404"/>
      <c r="AI112" s="404"/>
      <c r="AJ112" s="404"/>
      <c r="AK112" s="404"/>
      <c r="AL112" s="404"/>
      <c r="AM112" s="404"/>
      <c r="AN112" s="404"/>
    </row>
    <row r="113" spans="31:40">
      <c r="AE113" s="404"/>
      <c r="AF113" s="404"/>
      <c r="AG113" s="404"/>
      <c r="AH113" s="404"/>
      <c r="AI113" s="404"/>
      <c r="AJ113" s="404"/>
      <c r="AK113" s="404"/>
      <c r="AL113" s="404"/>
      <c r="AM113" s="404"/>
      <c r="AN113" s="404"/>
    </row>
    <row r="114" spans="31:40">
      <c r="AE114" s="404"/>
      <c r="AF114" s="404"/>
      <c r="AG114" s="404"/>
      <c r="AH114" s="404"/>
      <c r="AI114" s="404"/>
      <c r="AJ114" s="404"/>
      <c r="AK114" s="404"/>
      <c r="AL114" s="404"/>
      <c r="AM114" s="404"/>
      <c r="AN114" s="404"/>
    </row>
    <row r="115" spans="31:40">
      <c r="AE115" s="404"/>
      <c r="AF115" s="404"/>
      <c r="AG115" s="404"/>
      <c r="AH115" s="404"/>
      <c r="AI115" s="404"/>
      <c r="AJ115" s="404"/>
      <c r="AK115" s="404"/>
      <c r="AL115" s="404"/>
      <c r="AM115" s="404"/>
      <c r="AN115" s="404"/>
    </row>
    <row r="116" spans="31:40">
      <c r="AE116" s="404"/>
      <c r="AF116" s="404"/>
      <c r="AG116" s="404"/>
      <c r="AH116" s="404"/>
      <c r="AI116" s="404"/>
      <c r="AJ116" s="404"/>
      <c r="AK116" s="404"/>
      <c r="AL116" s="404"/>
      <c r="AM116" s="404"/>
      <c r="AN116" s="404"/>
    </row>
    <row r="117" spans="31:40">
      <c r="AE117" s="404"/>
      <c r="AF117" s="404"/>
      <c r="AG117" s="404"/>
      <c r="AH117" s="404"/>
      <c r="AI117" s="404"/>
      <c r="AJ117" s="404"/>
      <c r="AK117" s="404"/>
      <c r="AL117" s="404"/>
      <c r="AM117" s="404"/>
      <c r="AN117" s="404"/>
    </row>
    <row r="118" spans="31:40">
      <c r="AE118" s="404"/>
      <c r="AF118" s="404"/>
      <c r="AG118" s="404"/>
      <c r="AH118" s="404"/>
      <c r="AI118" s="404"/>
      <c r="AJ118" s="404"/>
      <c r="AK118" s="404"/>
      <c r="AL118" s="404"/>
      <c r="AM118" s="404"/>
      <c r="AN118" s="404"/>
    </row>
    <row r="119" spans="31:40">
      <c r="AE119" s="404"/>
      <c r="AF119" s="404"/>
      <c r="AG119" s="404"/>
      <c r="AH119" s="404"/>
      <c r="AI119" s="404"/>
      <c r="AJ119" s="404"/>
      <c r="AK119" s="404"/>
      <c r="AL119" s="404"/>
      <c r="AM119" s="404"/>
      <c r="AN119" s="404"/>
    </row>
    <row r="120" spans="31:40">
      <c r="AE120" s="653"/>
      <c r="AF120" s="653"/>
      <c r="AG120" s="653"/>
      <c r="AH120" s="653"/>
      <c r="AI120" s="653"/>
      <c r="AJ120" s="653"/>
      <c r="AK120" s="653"/>
      <c r="AL120" s="653"/>
      <c r="AM120" s="653"/>
      <c r="AN120" s="653"/>
    </row>
    <row r="121" spans="31:40">
      <c r="AE121" s="653"/>
      <c r="AF121" s="653"/>
      <c r="AG121" s="653"/>
      <c r="AH121" s="653"/>
      <c r="AI121" s="653"/>
      <c r="AJ121" s="653"/>
      <c r="AK121" s="653"/>
      <c r="AL121" s="653"/>
      <c r="AM121" s="653"/>
      <c r="AN121" s="653"/>
    </row>
    <row r="122" spans="31:40">
      <c r="AE122" s="653"/>
      <c r="AF122" s="653"/>
      <c r="AG122" s="653"/>
      <c r="AH122" s="653"/>
      <c r="AI122" s="653"/>
      <c r="AJ122" s="653"/>
      <c r="AK122" s="653"/>
      <c r="AL122" s="653"/>
      <c r="AM122" s="653"/>
      <c r="AN122" s="653"/>
    </row>
    <row r="123" spans="31:40">
      <c r="AE123" s="653"/>
      <c r="AF123" s="653"/>
      <c r="AG123" s="653"/>
      <c r="AH123" s="653"/>
      <c r="AI123" s="653"/>
      <c r="AJ123" s="653"/>
      <c r="AK123" s="653"/>
      <c r="AL123" s="653"/>
      <c r="AM123" s="653"/>
      <c r="AN123" s="653"/>
    </row>
    <row r="124" spans="31:40">
      <c r="AE124" s="653"/>
      <c r="AF124" s="653"/>
      <c r="AG124" s="653"/>
      <c r="AH124" s="653"/>
      <c r="AI124" s="653"/>
      <c r="AJ124" s="653"/>
      <c r="AK124" s="653"/>
      <c r="AL124" s="653"/>
      <c r="AM124" s="653"/>
      <c r="AN124" s="653"/>
    </row>
    <row r="125" spans="31:40">
      <c r="AE125" s="653"/>
      <c r="AF125" s="653"/>
      <c r="AG125" s="653"/>
      <c r="AH125" s="653"/>
      <c r="AI125" s="653"/>
      <c r="AJ125" s="653"/>
      <c r="AK125" s="653"/>
      <c r="AL125" s="653"/>
      <c r="AM125" s="653"/>
      <c r="AN125" s="653"/>
    </row>
    <row r="126" spans="31:40">
      <c r="AE126" s="653"/>
      <c r="AF126" s="653"/>
      <c r="AG126" s="653"/>
      <c r="AH126" s="653"/>
      <c r="AI126" s="653"/>
      <c r="AJ126" s="653"/>
      <c r="AK126" s="653"/>
      <c r="AL126" s="653"/>
      <c r="AM126" s="653"/>
      <c r="AN126" s="653"/>
    </row>
    <row r="127" spans="31:40">
      <c r="AE127" s="653"/>
      <c r="AF127" s="653"/>
      <c r="AG127" s="653"/>
      <c r="AH127" s="653"/>
      <c r="AI127" s="653"/>
      <c r="AJ127" s="653"/>
      <c r="AK127" s="653"/>
      <c r="AL127" s="653"/>
      <c r="AM127" s="653"/>
      <c r="AN127" s="653"/>
    </row>
    <row r="128" spans="31:40">
      <c r="AE128" s="404"/>
      <c r="AF128" s="404"/>
      <c r="AG128" s="404"/>
      <c r="AH128" s="404"/>
      <c r="AI128" s="404"/>
      <c r="AJ128" s="404"/>
      <c r="AK128" s="404"/>
      <c r="AL128" s="404"/>
      <c r="AM128" s="404"/>
      <c r="AN128" s="404"/>
    </row>
    <row r="129" spans="31:40">
      <c r="AE129" s="404"/>
      <c r="AF129" s="404"/>
      <c r="AG129" s="404"/>
      <c r="AH129" s="404"/>
      <c r="AI129" s="404"/>
      <c r="AJ129" s="404"/>
      <c r="AK129" s="404"/>
      <c r="AL129" s="404"/>
      <c r="AM129" s="404"/>
      <c r="AN129" s="404"/>
    </row>
    <row r="130" spans="31:40">
      <c r="AE130" s="404"/>
      <c r="AF130" s="404"/>
      <c r="AG130" s="404"/>
      <c r="AH130" s="404"/>
      <c r="AI130" s="404"/>
      <c r="AJ130" s="404"/>
      <c r="AK130" s="404"/>
      <c r="AL130" s="404"/>
      <c r="AM130" s="404"/>
      <c r="AN130" s="404"/>
    </row>
    <row r="131" spans="31:40">
      <c r="AE131" s="404"/>
      <c r="AF131" s="404"/>
      <c r="AG131" s="404"/>
      <c r="AH131" s="404"/>
      <c r="AI131" s="404"/>
      <c r="AJ131" s="404"/>
      <c r="AK131" s="404"/>
      <c r="AL131" s="404"/>
      <c r="AM131" s="404"/>
      <c r="AN131" s="404"/>
    </row>
    <row r="132" spans="31:40">
      <c r="AE132" s="404"/>
      <c r="AF132" s="404"/>
      <c r="AG132" s="404"/>
      <c r="AH132" s="404"/>
      <c r="AI132" s="404"/>
      <c r="AJ132" s="404"/>
      <c r="AK132" s="404"/>
      <c r="AL132" s="404"/>
      <c r="AM132" s="404"/>
      <c r="AN132" s="404"/>
    </row>
    <row r="133" spans="31:40">
      <c r="AE133" s="404"/>
      <c r="AF133" s="404"/>
      <c r="AG133" s="404"/>
      <c r="AH133" s="404"/>
      <c r="AI133" s="404"/>
      <c r="AJ133" s="404"/>
      <c r="AK133" s="404"/>
      <c r="AL133" s="404"/>
      <c r="AM133" s="404"/>
      <c r="AN133" s="404"/>
    </row>
    <row r="134" spans="31:40">
      <c r="AE134" s="404"/>
      <c r="AF134" s="404"/>
      <c r="AG134" s="404"/>
      <c r="AH134" s="404"/>
      <c r="AI134" s="404"/>
      <c r="AJ134" s="404"/>
      <c r="AK134" s="404"/>
      <c r="AL134" s="404"/>
      <c r="AM134" s="404"/>
      <c r="AN134" s="404"/>
    </row>
    <row r="135" spans="31:40">
      <c r="AE135" s="405"/>
      <c r="AF135" s="405"/>
      <c r="AG135" s="405"/>
      <c r="AH135" s="405"/>
      <c r="AI135" s="405"/>
      <c r="AJ135" s="405"/>
      <c r="AK135" s="405"/>
      <c r="AL135" s="405"/>
      <c r="AM135" s="405"/>
      <c r="AN135" s="405"/>
    </row>
    <row r="136" spans="31:40">
      <c r="AE136" s="404"/>
      <c r="AF136" s="404"/>
      <c r="AG136" s="404"/>
      <c r="AH136" s="404"/>
      <c r="AI136" s="404"/>
      <c r="AJ136" s="404"/>
      <c r="AK136" s="404"/>
      <c r="AL136" s="404"/>
      <c r="AM136" s="404"/>
      <c r="AN136" s="404"/>
    </row>
    <row r="137" spans="31:40">
      <c r="AE137" s="404"/>
      <c r="AF137" s="404"/>
      <c r="AG137" s="404"/>
      <c r="AH137" s="404"/>
      <c r="AI137" s="404"/>
      <c r="AJ137" s="404"/>
      <c r="AK137" s="404"/>
      <c r="AL137" s="404"/>
      <c r="AM137" s="404"/>
      <c r="AN137" s="404"/>
    </row>
    <row r="138" spans="31:40">
      <c r="AE138" s="404"/>
      <c r="AF138" s="404"/>
      <c r="AG138" s="404"/>
      <c r="AH138" s="404"/>
      <c r="AI138" s="404"/>
      <c r="AJ138" s="404"/>
      <c r="AK138" s="404"/>
      <c r="AL138" s="404"/>
      <c r="AM138" s="404"/>
      <c r="AN138" s="404"/>
    </row>
    <row r="139" spans="31:40">
      <c r="AE139" s="404"/>
      <c r="AF139" s="404"/>
      <c r="AG139" s="404"/>
      <c r="AH139" s="404"/>
      <c r="AI139" s="404"/>
      <c r="AJ139" s="404"/>
      <c r="AK139" s="404"/>
      <c r="AL139" s="404"/>
      <c r="AM139" s="404"/>
      <c r="AN139" s="404"/>
    </row>
    <row r="140" spans="31:40">
      <c r="AE140" s="404"/>
      <c r="AF140" s="404"/>
      <c r="AG140" s="404"/>
      <c r="AH140" s="404"/>
      <c r="AI140" s="404"/>
      <c r="AJ140" s="404"/>
      <c r="AK140" s="404"/>
      <c r="AL140" s="404"/>
      <c r="AM140" s="404"/>
      <c r="AN140" s="404"/>
    </row>
    <row r="141" spans="31:40">
      <c r="AE141" s="404"/>
      <c r="AF141" s="404"/>
      <c r="AG141" s="404"/>
      <c r="AH141" s="404"/>
      <c r="AI141" s="404"/>
      <c r="AJ141" s="404"/>
      <c r="AK141" s="404"/>
      <c r="AL141" s="404"/>
      <c r="AM141" s="404"/>
      <c r="AN141" s="404"/>
    </row>
    <row r="142" spans="31:40">
      <c r="AE142" s="404"/>
      <c r="AF142" s="404"/>
      <c r="AG142" s="404"/>
      <c r="AH142" s="404"/>
      <c r="AI142" s="404"/>
      <c r="AJ142" s="404"/>
      <c r="AK142" s="404"/>
      <c r="AL142" s="404"/>
      <c r="AM142" s="404"/>
      <c r="AN142" s="404"/>
    </row>
    <row r="143" spans="31:40">
      <c r="AE143" s="404"/>
      <c r="AF143" s="404"/>
      <c r="AG143" s="404"/>
      <c r="AH143" s="404"/>
      <c r="AI143" s="404"/>
      <c r="AJ143" s="404"/>
      <c r="AK143" s="404"/>
      <c r="AL143" s="404"/>
      <c r="AM143" s="404"/>
      <c r="AN143" s="404"/>
    </row>
    <row r="144" spans="31:40">
      <c r="AE144" s="404"/>
      <c r="AF144" s="404"/>
      <c r="AG144" s="404"/>
      <c r="AH144" s="404"/>
      <c r="AI144" s="404"/>
      <c r="AJ144" s="404"/>
      <c r="AK144" s="404"/>
      <c r="AL144" s="404"/>
      <c r="AM144" s="404"/>
      <c r="AN144" s="404"/>
    </row>
    <row r="145" spans="31:40">
      <c r="AE145" s="404"/>
      <c r="AF145" s="404"/>
      <c r="AG145" s="404"/>
      <c r="AH145" s="404"/>
      <c r="AI145" s="404"/>
      <c r="AJ145" s="404"/>
      <c r="AK145" s="404"/>
      <c r="AL145" s="404"/>
      <c r="AM145" s="404"/>
      <c r="AN145" s="404"/>
    </row>
    <row r="146" spans="31:40">
      <c r="AE146" s="404"/>
      <c r="AF146" s="404"/>
      <c r="AG146" s="404"/>
      <c r="AH146" s="404"/>
      <c r="AI146" s="404"/>
      <c r="AJ146" s="404"/>
      <c r="AK146" s="404"/>
      <c r="AL146" s="404"/>
      <c r="AM146" s="404"/>
      <c r="AN146" s="404"/>
    </row>
    <row r="147" spans="31:40">
      <c r="AE147" s="404"/>
      <c r="AF147" s="404"/>
      <c r="AG147" s="404"/>
      <c r="AH147" s="404"/>
      <c r="AI147" s="404"/>
      <c r="AJ147" s="404"/>
      <c r="AK147" s="404"/>
      <c r="AL147" s="404"/>
      <c r="AM147" s="404"/>
      <c r="AN147" s="404"/>
    </row>
    <row r="148" spans="31:40">
      <c r="AE148" s="404"/>
      <c r="AF148" s="404"/>
      <c r="AG148" s="404"/>
      <c r="AH148" s="404"/>
      <c r="AI148" s="404"/>
      <c r="AJ148" s="404"/>
      <c r="AK148" s="404"/>
      <c r="AL148" s="404"/>
      <c r="AM148" s="404"/>
      <c r="AN148" s="404"/>
    </row>
    <row r="149" spans="31:40">
      <c r="AE149" s="404"/>
      <c r="AF149" s="404"/>
      <c r="AG149" s="404"/>
      <c r="AH149" s="404"/>
      <c r="AI149" s="404"/>
      <c r="AJ149" s="404"/>
      <c r="AK149" s="404"/>
      <c r="AL149" s="404"/>
      <c r="AM149" s="404"/>
      <c r="AN149" s="404"/>
    </row>
    <row r="150" spans="31:40">
      <c r="AE150" s="404"/>
      <c r="AF150" s="404"/>
      <c r="AG150" s="404"/>
      <c r="AH150" s="404"/>
      <c r="AI150" s="404"/>
      <c r="AJ150" s="404"/>
      <c r="AK150" s="404"/>
      <c r="AL150" s="404"/>
      <c r="AM150" s="404"/>
      <c r="AN150" s="404"/>
    </row>
    <row r="151" spans="31:40">
      <c r="AE151" s="404"/>
      <c r="AF151" s="404"/>
      <c r="AG151" s="404"/>
      <c r="AH151" s="404"/>
      <c r="AI151" s="404"/>
      <c r="AJ151" s="404"/>
      <c r="AK151" s="404"/>
      <c r="AL151" s="404"/>
      <c r="AM151" s="404"/>
      <c r="AN151" s="404"/>
    </row>
    <row r="152" spans="31:40">
      <c r="AE152" s="404"/>
      <c r="AF152" s="404"/>
      <c r="AG152" s="404"/>
      <c r="AH152" s="404"/>
      <c r="AI152" s="404"/>
      <c r="AJ152" s="404"/>
      <c r="AK152" s="404"/>
      <c r="AL152" s="404"/>
      <c r="AM152" s="404"/>
      <c r="AN152" s="404"/>
    </row>
    <row r="153" spans="31:40">
      <c r="AE153" s="404"/>
      <c r="AF153" s="404"/>
      <c r="AG153" s="404"/>
      <c r="AH153" s="404"/>
      <c r="AI153" s="404"/>
      <c r="AJ153" s="404"/>
      <c r="AK153" s="404"/>
      <c r="AL153" s="404"/>
      <c r="AM153" s="404"/>
      <c r="AN153" s="404"/>
    </row>
    <row r="154" spans="31:40">
      <c r="AE154" s="404"/>
      <c r="AF154" s="404"/>
      <c r="AG154" s="404"/>
      <c r="AH154" s="404"/>
      <c r="AI154" s="404"/>
      <c r="AJ154" s="404"/>
      <c r="AK154" s="404"/>
      <c r="AL154" s="404"/>
      <c r="AM154" s="404"/>
      <c r="AN154" s="404"/>
    </row>
    <row r="155" spans="31:40">
      <c r="AE155" s="404"/>
      <c r="AF155" s="404"/>
      <c r="AG155" s="404"/>
      <c r="AH155" s="404"/>
      <c r="AI155" s="404"/>
      <c r="AJ155" s="404"/>
      <c r="AK155" s="404"/>
      <c r="AL155" s="404"/>
      <c r="AM155" s="404"/>
      <c r="AN155" s="404"/>
    </row>
    <row r="156" spans="31:40">
      <c r="AE156" s="404"/>
      <c r="AF156" s="404"/>
      <c r="AG156" s="404"/>
      <c r="AH156" s="404"/>
      <c r="AI156" s="404"/>
      <c r="AJ156" s="404"/>
      <c r="AK156" s="404"/>
      <c r="AL156" s="404"/>
      <c r="AM156" s="404"/>
      <c r="AN156" s="404"/>
    </row>
    <row r="157" spans="31:40">
      <c r="AE157" s="404"/>
      <c r="AF157" s="404"/>
      <c r="AG157" s="404"/>
      <c r="AH157" s="404"/>
      <c r="AI157" s="404"/>
      <c r="AJ157" s="404"/>
      <c r="AK157" s="404"/>
      <c r="AL157" s="404"/>
      <c r="AM157" s="404"/>
      <c r="AN157" s="404"/>
    </row>
    <row r="158" spans="31:40">
      <c r="AE158" s="404"/>
      <c r="AF158" s="404"/>
      <c r="AG158" s="404"/>
      <c r="AH158" s="404"/>
      <c r="AI158" s="404"/>
      <c r="AJ158" s="404"/>
      <c r="AK158" s="404"/>
      <c r="AL158" s="404"/>
      <c r="AM158" s="404"/>
      <c r="AN158" s="404"/>
    </row>
    <row r="159" spans="31:40">
      <c r="AE159" s="404"/>
      <c r="AF159" s="404"/>
      <c r="AG159" s="404"/>
      <c r="AH159" s="404"/>
      <c r="AI159" s="404"/>
      <c r="AJ159" s="404"/>
      <c r="AK159" s="404"/>
      <c r="AL159" s="404"/>
      <c r="AM159" s="404"/>
      <c r="AN159" s="404"/>
    </row>
    <row r="160" spans="31:40">
      <c r="AE160" s="404"/>
      <c r="AF160" s="404"/>
      <c r="AG160" s="404"/>
      <c r="AH160" s="404"/>
      <c r="AI160" s="404"/>
      <c r="AJ160" s="404"/>
      <c r="AK160" s="404"/>
      <c r="AL160" s="404"/>
      <c r="AM160" s="404"/>
      <c r="AN160" s="404"/>
    </row>
    <row r="161" spans="31:40">
      <c r="AE161" s="404"/>
      <c r="AF161" s="404"/>
      <c r="AG161" s="404"/>
      <c r="AH161" s="404"/>
      <c r="AI161" s="404"/>
      <c r="AJ161" s="404"/>
      <c r="AK161" s="404"/>
      <c r="AL161" s="404"/>
      <c r="AM161" s="404"/>
      <c r="AN161" s="404"/>
    </row>
    <row r="162" spans="31:40">
      <c r="AE162" s="404"/>
      <c r="AF162" s="404"/>
      <c r="AG162" s="404"/>
      <c r="AH162" s="404"/>
      <c r="AI162" s="404"/>
      <c r="AJ162" s="404"/>
      <c r="AK162" s="404"/>
      <c r="AL162" s="404"/>
      <c r="AM162" s="404"/>
      <c r="AN162" s="404"/>
    </row>
    <row r="163" spans="31:40">
      <c r="AE163" s="404"/>
      <c r="AF163" s="404"/>
      <c r="AG163" s="404"/>
      <c r="AH163" s="404"/>
      <c r="AI163" s="404"/>
      <c r="AJ163" s="404"/>
      <c r="AK163" s="404"/>
      <c r="AL163" s="404"/>
      <c r="AM163" s="404"/>
      <c r="AN163" s="404"/>
    </row>
    <row r="164" spans="31:40">
      <c r="AE164" s="404"/>
      <c r="AF164" s="404"/>
      <c r="AG164" s="404"/>
      <c r="AH164" s="404"/>
      <c r="AI164" s="404"/>
      <c r="AJ164" s="404"/>
      <c r="AK164" s="404"/>
      <c r="AL164" s="404"/>
      <c r="AM164" s="404"/>
      <c r="AN164" s="404"/>
    </row>
    <row r="165" spans="31:40">
      <c r="AE165" s="404"/>
      <c r="AF165" s="404"/>
      <c r="AG165" s="404"/>
      <c r="AH165" s="404"/>
      <c r="AI165" s="404"/>
      <c r="AJ165" s="404"/>
      <c r="AK165" s="404"/>
      <c r="AL165" s="404"/>
      <c r="AM165" s="404"/>
      <c r="AN165" s="404"/>
    </row>
    <row r="166" spans="31:40">
      <c r="AE166" s="404"/>
      <c r="AF166" s="404"/>
      <c r="AG166" s="404"/>
      <c r="AH166" s="404"/>
      <c r="AI166" s="404"/>
      <c r="AJ166" s="404"/>
      <c r="AK166" s="404"/>
      <c r="AL166" s="404"/>
      <c r="AM166" s="404"/>
      <c r="AN166" s="404"/>
    </row>
    <row r="167" spans="31:40">
      <c r="AE167" s="404"/>
      <c r="AF167" s="404"/>
      <c r="AG167" s="404"/>
      <c r="AH167" s="404"/>
      <c r="AI167" s="404"/>
      <c r="AJ167" s="404"/>
      <c r="AK167" s="404"/>
      <c r="AL167" s="404"/>
      <c r="AM167" s="404"/>
      <c r="AN167" s="404"/>
    </row>
    <row r="168" spans="31:40">
      <c r="AE168" s="404"/>
      <c r="AF168" s="404"/>
      <c r="AG168" s="404"/>
      <c r="AH168" s="404"/>
      <c r="AI168" s="404"/>
      <c r="AJ168" s="404"/>
      <c r="AK168" s="404"/>
      <c r="AL168" s="404"/>
      <c r="AM168" s="404"/>
      <c r="AN168" s="404"/>
    </row>
    <row r="169" spans="31:40">
      <c r="AE169" s="404"/>
      <c r="AF169" s="404"/>
      <c r="AG169" s="404"/>
      <c r="AH169" s="404"/>
      <c r="AI169" s="404"/>
      <c r="AJ169" s="404"/>
      <c r="AK169" s="404"/>
      <c r="AL169" s="404"/>
      <c r="AM169" s="404"/>
      <c r="AN169" s="404"/>
    </row>
    <row r="170" spans="31:40">
      <c r="AE170" s="404"/>
      <c r="AF170" s="404"/>
      <c r="AG170" s="404"/>
      <c r="AH170" s="404"/>
      <c r="AI170" s="404"/>
      <c r="AJ170" s="404"/>
      <c r="AK170" s="404"/>
      <c r="AL170" s="404"/>
      <c r="AM170" s="404"/>
      <c r="AN170" s="404"/>
    </row>
    <row r="171" spans="31:40">
      <c r="AE171" s="404"/>
      <c r="AF171" s="404"/>
      <c r="AG171" s="404"/>
      <c r="AH171" s="404"/>
      <c r="AI171" s="404"/>
      <c r="AJ171" s="404"/>
      <c r="AK171" s="404"/>
      <c r="AL171" s="404"/>
      <c r="AM171" s="404"/>
      <c r="AN171" s="404"/>
    </row>
    <row r="172" spans="31:40">
      <c r="AE172" s="404"/>
      <c r="AF172" s="404"/>
      <c r="AG172" s="404"/>
      <c r="AH172" s="404"/>
      <c r="AI172" s="404"/>
      <c r="AJ172" s="404"/>
      <c r="AK172" s="404"/>
      <c r="AL172" s="404"/>
      <c r="AM172" s="404"/>
      <c r="AN172" s="404"/>
    </row>
    <row r="173" spans="31:40">
      <c r="AE173" s="404"/>
      <c r="AF173" s="404"/>
      <c r="AG173" s="404"/>
      <c r="AH173" s="404"/>
      <c r="AI173" s="404"/>
      <c r="AJ173" s="404"/>
      <c r="AK173" s="404"/>
      <c r="AL173" s="404"/>
      <c r="AM173" s="404"/>
      <c r="AN173" s="404"/>
    </row>
    <row r="174" spans="31:40">
      <c r="AE174" s="404"/>
      <c r="AF174" s="404"/>
      <c r="AG174" s="404"/>
      <c r="AH174" s="404"/>
      <c r="AI174" s="404"/>
      <c r="AJ174" s="404"/>
      <c r="AK174" s="404"/>
      <c r="AL174" s="404"/>
      <c r="AM174" s="404"/>
      <c r="AN174" s="404"/>
    </row>
    <row r="175" spans="31:40">
      <c r="AE175" s="404"/>
      <c r="AF175" s="404"/>
      <c r="AG175" s="404"/>
      <c r="AH175" s="404"/>
      <c r="AI175" s="404"/>
      <c r="AJ175" s="404"/>
      <c r="AK175" s="404"/>
      <c r="AL175" s="404"/>
      <c r="AM175" s="404"/>
      <c r="AN175" s="404"/>
    </row>
    <row r="176" spans="31:40">
      <c r="AE176" s="404"/>
      <c r="AF176" s="404"/>
      <c r="AG176" s="404"/>
      <c r="AH176" s="404"/>
      <c r="AI176" s="404"/>
      <c r="AJ176" s="404"/>
      <c r="AK176" s="404"/>
      <c r="AL176" s="404"/>
      <c r="AM176" s="404"/>
      <c r="AN176" s="404"/>
    </row>
    <row r="177" spans="31:40">
      <c r="AE177" s="404"/>
      <c r="AF177" s="404"/>
      <c r="AG177" s="404"/>
      <c r="AH177" s="404"/>
      <c r="AI177" s="404"/>
      <c r="AJ177" s="404"/>
      <c r="AK177" s="404"/>
      <c r="AL177" s="404"/>
      <c r="AM177" s="404"/>
      <c r="AN177" s="404"/>
    </row>
    <row r="178" spans="31:40">
      <c r="AE178" s="404"/>
      <c r="AF178" s="404"/>
      <c r="AG178" s="404"/>
      <c r="AH178" s="404"/>
      <c r="AI178" s="404"/>
      <c r="AJ178" s="404"/>
      <c r="AK178" s="404"/>
      <c r="AL178" s="404"/>
      <c r="AM178" s="404"/>
      <c r="AN178" s="404"/>
    </row>
    <row r="179" spans="31:40">
      <c r="AE179" s="404"/>
      <c r="AF179" s="404"/>
      <c r="AG179" s="404"/>
      <c r="AH179" s="404"/>
      <c r="AI179" s="404"/>
      <c r="AJ179" s="404"/>
      <c r="AK179" s="404"/>
      <c r="AL179" s="404"/>
      <c r="AM179" s="404"/>
      <c r="AN179" s="404"/>
    </row>
    <row r="180" spans="31:40">
      <c r="AE180" s="404"/>
      <c r="AF180" s="404"/>
      <c r="AG180" s="404"/>
      <c r="AH180" s="404"/>
      <c r="AI180" s="404"/>
      <c r="AJ180" s="404"/>
      <c r="AK180" s="404"/>
      <c r="AL180" s="404"/>
      <c r="AM180" s="404"/>
      <c r="AN180" s="404"/>
    </row>
    <row r="181" spans="31:40">
      <c r="AE181" s="404"/>
      <c r="AF181" s="404"/>
      <c r="AG181" s="404"/>
      <c r="AH181" s="404"/>
      <c r="AI181" s="404"/>
      <c r="AJ181" s="404"/>
      <c r="AK181" s="404"/>
      <c r="AL181" s="404"/>
      <c r="AM181" s="404"/>
      <c r="AN181" s="404"/>
    </row>
    <row r="182" spans="31:40">
      <c r="AE182" s="404"/>
      <c r="AF182" s="404"/>
      <c r="AG182" s="404"/>
      <c r="AH182" s="404"/>
      <c r="AI182" s="404"/>
      <c r="AJ182" s="404"/>
      <c r="AK182" s="404"/>
      <c r="AL182" s="404"/>
      <c r="AM182" s="404"/>
      <c r="AN182" s="404"/>
    </row>
    <row r="183" spans="31:40">
      <c r="AE183" s="404"/>
      <c r="AF183" s="404"/>
      <c r="AG183" s="404"/>
      <c r="AH183" s="404"/>
      <c r="AI183" s="404"/>
      <c r="AJ183" s="404"/>
      <c r="AK183" s="404"/>
      <c r="AL183" s="404"/>
      <c r="AM183" s="404"/>
      <c r="AN183" s="404"/>
    </row>
    <row r="184" spans="31:40">
      <c r="AE184" s="404"/>
      <c r="AF184" s="404"/>
      <c r="AG184" s="404"/>
      <c r="AH184" s="404"/>
      <c r="AI184" s="404"/>
      <c r="AJ184" s="404"/>
      <c r="AK184" s="404"/>
      <c r="AL184" s="404"/>
      <c r="AM184" s="404"/>
      <c r="AN184" s="404"/>
    </row>
    <row r="185" spans="31:40">
      <c r="AE185" s="404"/>
      <c r="AF185" s="404"/>
      <c r="AG185" s="404"/>
      <c r="AH185" s="404"/>
      <c r="AI185" s="404"/>
      <c r="AJ185" s="404"/>
      <c r="AK185" s="404"/>
      <c r="AL185" s="404"/>
      <c r="AM185" s="404"/>
      <c r="AN185" s="404"/>
    </row>
    <row r="186" spans="31:40">
      <c r="AE186" s="404"/>
      <c r="AF186" s="404"/>
      <c r="AG186" s="404"/>
      <c r="AH186" s="404"/>
      <c r="AI186" s="404"/>
      <c r="AJ186" s="404"/>
      <c r="AK186" s="404"/>
      <c r="AL186" s="404"/>
      <c r="AM186" s="404"/>
      <c r="AN186" s="404"/>
    </row>
    <row r="187" spans="31:40">
      <c r="AE187" s="404"/>
      <c r="AF187" s="404"/>
      <c r="AG187" s="404"/>
      <c r="AH187" s="404"/>
      <c r="AI187" s="404"/>
      <c r="AJ187" s="404"/>
      <c r="AK187" s="404"/>
      <c r="AL187" s="404"/>
      <c r="AM187" s="404"/>
      <c r="AN187" s="404"/>
    </row>
    <row r="188" spans="31:40">
      <c r="AE188" s="404"/>
      <c r="AF188" s="404"/>
      <c r="AG188" s="404"/>
      <c r="AH188" s="404"/>
      <c r="AI188" s="404"/>
      <c r="AJ188" s="404"/>
      <c r="AK188" s="404"/>
      <c r="AL188" s="404"/>
      <c r="AM188" s="404"/>
      <c r="AN188" s="404"/>
    </row>
    <row r="189" spans="31:40">
      <c r="AE189" s="404"/>
      <c r="AF189" s="404"/>
      <c r="AG189" s="404"/>
      <c r="AH189" s="404"/>
      <c r="AI189" s="404"/>
      <c r="AJ189" s="404"/>
      <c r="AK189" s="404"/>
      <c r="AL189" s="404"/>
      <c r="AM189" s="404"/>
      <c r="AN189" s="404"/>
    </row>
    <row r="190" spans="31:40">
      <c r="AE190" s="404"/>
      <c r="AF190" s="404"/>
      <c r="AG190" s="404"/>
      <c r="AH190" s="404"/>
      <c r="AI190" s="404"/>
      <c r="AJ190" s="404"/>
      <c r="AK190" s="404"/>
      <c r="AL190" s="404"/>
      <c r="AM190" s="404"/>
      <c r="AN190" s="404"/>
    </row>
    <row r="191" spans="31:40">
      <c r="AE191" s="404"/>
      <c r="AF191" s="404"/>
      <c r="AG191" s="404"/>
      <c r="AH191" s="404"/>
      <c r="AI191" s="404"/>
      <c r="AJ191" s="404"/>
      <c r="AK191" s="404"/>
      <c r="AL191" s="404"/>
      <c r="AM191" s="404"/>
      <c r="AN191" s="404"/>
    </row>
    <row r="192" spans="31:40">
      <c r="AE192" s="404"/>
      <c r="AF192" s="404"/>
      <c r="AG192" s="404"/>
      <c r="AH192" s="404"/>
      <c r="AI192" s="404"/>
      <c r="AJ192" s="404"/>
      <c r="AK192" s="404"/>
      <c r="AL192" s="404"/>
      <c r="AM192" s="404"/>
      <c r="AN192" s="404"/>
    </row>
    <row r="193" spans="31:40">
      <c r="AE193" s="404"/>
      <c r="AF193" s="404"/>
      <c r="AG193" s="404"/>
      <c r="AH193" s="404"/>
      <c r="AI193" s="404"/>
      <c r="AJ193" s="404"/>
      <c r="AK193" s="404"/>
      <c r="AL193" s="404"/>
      <c r="AM193" s="404"/>
      <c r="AN193" s="404"/>
    </row>
    <row r="194" spans="31:40">
      <c r="AE194" s="404"/>
      <c r="AF194" s="404"/>
      <c r="AG194" s="404"/>
      <c r="AH194" s="404"/>
      <c r="AI194" s="404"/>
      <c r="AJ194" s="404"/>
      <c r="AK194" s="404"/>
      <c r="AL194" s="404"/>
      <c r="AM194" s="404"/>
      <c r="AN194" s="404"/>
    </row>
    <row r="195" spans="31:40">
      <c r="AE195" s="404"/>
      <c r="AF195" s="404"/>
      <c r="AG195" s="404"/>
      <c r="AH195" s="404"/>
      <c r="AI195" s="404"/>
      <c r="AJ195" s="404"/>
      <c r="AK195" s="404"/>
      <c r="AL195" s="404"/>
      <c r="AM195" s="404"/>
      <c r="AN195" s="404"/>
    </row>
    <row r="196" spans="31:40">
      <c r="AE196" s="404"/>
      <c r="AF196" s="404"/>
      <c r="AG196" s="404"/>
      <c r="AH196" s="404"/>
      <c r="AI196" s="404"/>
      <c r="AJ196" s="404"/>
      <c r="AK196" s="404"/>
      <c r="AL196" s="404"/>
      <c r="AM196" s="404"/>
      <c r="AN196" s="404"/>
    </row>
    <row r="197" spans="31:40">
      <c r="AE197" s="404"/>
      <c r="AF197" s="404"/>
      <c r="AG197" s="404"/>
      <c r="AH197" s="404"/>
      <c r="AI197" s="404"/>
      <c r="AJ197" s="404"/>
      <c r="AK197" s="404"/>
      <c r="AL197" s="404"/>
      <c r="AM197" s="404"/>
      <c r="AN197" s="404"/>
    </row>
    <row r="198" spans="31:40">
      <c r="AE198" s="404"/>
      <c r="AF198" s="404"/>
      <c r="AG198" s="404"/>
      <c r="AH198" s="404"/>
      <c r="AI198" s="404"/>
      <c r="AJ198" s="404"/>
      <c r="AK198" s="404"/>
      <c r="AL198" s="404"/>
      <c r="AM198" s="404"/>
      <c r="AN198" s="404"/>
    </row>
    <row r="199" spans="31:40">
      <c r="AE199" s="404"/>
      <c r="AF199" s="404"/>
      <c r="AG199" s="404"/>
      <c r="AH199" s="404"/>
      <c r="AI199" s="404"/>
      <c r="AJ199" s="404"/>
      <c r="AK199" s="404"/>
      <c r="AL199" s="404"/>
      <c r="AM199" s="404"/>
      <c r="AN199" s="404"/>
    </row>
    <row r="200" spans="31:40">
      <c r="AE200" s="404"/>
      <c r="AF200" s="404"/>
      <c r="AG200" s="404"/>
      <c r="AH200" s="404"/>
      <c r="AI200" s="404"/>
      <c r="AJ200" s="404"/>
      <c r="AK200" s="404"/>
      <c r="AL200" s="404"/>
      <c r="AM200" s="404"/>
      <c r="AN200" s="404"/>
    </row>
    <row r="201" spans="31:40">
      <c r="AE201" s="404"/>
      <c r="AF201" s="404"/>
      <c r="AG201" s="404"/>
      <c r="AH201" s="404"/>
      <c r="AI201" s="404"/>
      <c r="AJ201" s="404"/>
      <c r="AK201" s="404"/>
      <c r="AL201" s="404"/>
      <c r="AM201" s="404"/>
      <c r="AN201" s="404"/>
    </row>
    <row r="202" spans="31:40">
      <c r="AE202" s="404"/>
      <c r="AF202" s="404"/>
      <c r="AG202" s="404"/>
      <c r="AH202" s="404"/>
      <c r="AI202" s="404"/>
      <c r="AJ202" s="404"/>
      <c r="AK202" s="404"/>
      <c r="AL202" s="404"/>
      <c r="AM202" s="404"/>
      <c r="AN202" s="404"/>
    </row>
    <row r="203" spans="31:40">
      <c r="AE203" s="404"/>
      <c r="AF203" s="404"/>
      <c r="AG203" s="404"/>
      <c r="AH203" s="404"/>
      <c r="AI203" s="404"/>
      <c r="AJ203" s="404"/>
      <c r="AK203" s="404"/>
      <c r="AL203" s="404"/>
      <c r="AM203" s="404"/>
      <c r="AN203" s="404"/>
    </row>
    <row r="204" spans="31:40">
      <c r="AE204" s="404"/>
      <c r="AF204" s="404"/>
      <c r="AG204" s="404"/>
      <c r="AH204" s="404"/>
      <c r="AI204" s="404"/>
      <c r="AJ204" s="404"/>
      <c r="AK204" s="404"/>
      <c r="AL204" s="404"/>
      <c r="AM204" s="404"/>
      <c r="AN204" s="404"/>
    </row>
    <row r="205" spans="31:40">
      <c r="AE205" s="404"/>
      <c r="AF205" s="404"/>
      <c r="AG205" s="404"/>
      <c r="AH205" s="404"/>
      <c r="AI205" s="404"/>
      <c r="AJ205" s="404"/>
      <c r="AK205" s="404"/>
      <c r="AL205" s="404"/>
      <c r="AM205" s="404"/>
      <c r="AN205" s="404"/>
    </row>
    <row r="206" spans="31:40">
      <c r="AE206" s="404"/>
      <c r="AF206" s="404"/>
      <c r="AG206" s="404"/>
      <c r="AH206" s="404"/>
      <c r="AI206" s="404"/>
      <c r="AJ206" s="404"/>
      <c r="AK206" s="404"/>
      <c r="AL206" s="404"/>
      <c r="AM206" s="404"/>
      <c r="AN206" s="404"/>
    </row>
    <row r="207" spans="31:40">
      <c r="AE207" s="404"/>
      <c r="AF207" s="404"/>
      <c r="AG207" s="404"/>
      <c r="AH207" s="404"/>
      <c r="AI207" s="404"/>
      <c r="AJ207" s="404"/>
      <c r="AK207" s="404"/>
      <c r="AL207" s="404"/>
      <c r="AM207" s="404"/>
      <c r="AN207" s="404"/>
    </row>
    <row r="208" spans="31:40">
      <c r="AE208" s="404"/>
      <c r="AF208" s="404"/>
      <c r="AG208" s="404"/>
      <c r="AH208" s="404"/>
      <c r="AI208" s="404"/>
      <c r="AJ208" s="404"/>
      <c r="AK208" s="404"/>
      <c r="AL208" s="404"/>
      <c r="AM208" s="404"/>
      <c r="AN208" s="404"/>
    </row>
    <row r="209" spans="31:40">
      <c r="AE209" s="404"/>
      <c r="AF209" s="404"/>
      <c r="AG209" s="404"/>
      <c r="AH209" s="404"/>
      <c r="AI209" s="404"/>
      <c r="AJ209" s="404"/>
      <c r="AK209" s="404"/>
      <c r="AL209" s="404"/>
      <c r="AM209" s="404"/>
      <c r="AN209" s="404"/>
    </row>
    <row r="210" spans="31:40">
      <c r="AE210" s="404"/>
      <c r="AF210" s="404"/>
      <c r="AG210" s="404"/>
      <c r="AH210" s="404"/>
      <c r="AI210" s="404"/>
      <c r="AJ210" s="404"/>
      <c r="AK210" s="404"/>
      <c r="AL210" s="404"/>
      <c r="AM210" s="404"/>
      <c r="AN210" s="404"/>
    </row>
    <row r="211" spans="31:40">
      <c r="AE211" s="404"/>
      <c r="AF211" s="404"/>
      <c r="AG211" s="404"/>
      <c r="AH211" s="404"/>
      <c r="AI211" s="404"/>
      <c r="AJ211" s="404"/>
      <c r="AK211" s="404"/>
      <c r="AL211" s="404"/>
      <c r="AM211" s="404"/>
      <c r="AN211" s="404"/>
    </row>
    <row r="212" spans="31:40">
      <c r="AE212" s="404"/>
      <c r="AF212" s="404"/>
      <c r="AG212" s="404"/>
      <c r="AH212" s="404"/>
      <c r="AI212" s="404"/>
      <c r="AJ212" s="404"/>
      <c r="AK212" s="404"/>
      <c r="AL212" s="404"/>
      <c r="AM212" s="404"/>
      <c r="AN212" s="404"/>
    </row>
    <row r="213" spans="31:40">
      <c r="AE213" s="404"/>
      <c r="AF213" s="404"/>
      <c r="AG213" s="404"/>
      <c r="AH213" s="404"/>
      <c r="AI213" s="404"/>
      <c r="AJ213" s="404"/>
      <c r="AK213" s="404"/>
      <c r="AL213" s="404"/>
      <c r="AM213" s="404"/>
      <c r="AN213" s="404"/>
    </row>
    <row r="214" spans="31:40">
      <c r="AE214" s="404"/>
      <c r="AF214" s="404"/>
      <c r="AG214" s="404"/>
      <c r="AH214" s="404"/>
      <c r="AI214" s="404"/>
      <c r="AJ214" s="404"/>
      <c r="AK214" s="404"/>
      <c r="AL214" s="404"/>
      <c r="AM214" s="404"/>
      <c r="AN214" s="404"/>
    </row>
    <row r="215" spans="31:40">
      <c r="AE215" s="404"/>
      <c r="AF215" s="404"/>
      <c r="AG215" s="404"/>
      <c r="AH215" s="404"/>
      <c r="AI215" s="404"/>
      <c r="AJ215" s="404"/>
      <c r="AK215" s="404"/>
      <c r="AL215" s="404"/>
      <c r="AM215" s="404"/>
      <c r="AN215" s="404"/>
    </row>
    <row r="216" spans="31:40">
      <c r="AE216" s="404"/>
      <c r="AF216" s="404"/>
      <c r="AG216" s="404"/>
      <c r="AH216" s="404"/>
      <c r="AI216" s="404"/>
      <c r="AJ216" s="404"/>
      <c r="AK216" s="404"/>
      <c r="AL216" s="404"/>
      <c r="AM216" s="404"/>
      <c r="AN216" s="404"/>
    </row>
    <row r="217" spans="31:40">
      <c r="AE217" s="404"/>
      <c r="AF217" s="404"/>
      <c r="AG217" s="404"/>
      <c r="AH217" s="404"/>
      <c r="AI217" s="404"/>
      <c r="AJ217" s="404"/>
      <c r="AK217" s="404"/>
      <c r="AL217" s="404"/>
      <c r="AM217" s="404"/>
      <c r="AN217" s="404"/>
    </row>
    <row r="218" spans="31:40">
      <c r="AE218" s="404"/>
      <c r="AF218" s="404"/>
      <c r="AG218" s="404"/>
      <c r="AH218" s="404"/>
      <c r="AI218" s="404"/>
      <c r="AJ218" s="404"/>
      <c r="AK218" s="404"/>
      <c r="AL218" s="404"/>
      <c r="AM218" s="404"/>
      <c r="AN218" s="404"/>
    </row>
    <row r="219" spans="31:40">
      <c r="AE219" s="405"/>
      <c r="AF219" s="405"/>
      <c r="AG219" s="405"/>
      <c r="AH219" s="405"/>
      <c r="AI219" s="405"/>
      <c r="AJ219" s="405"/>
      <c r="AK219" s="405"/>
      <c r="AL219" s="405"/>
      <c r="AM219" s="405"/>
      <c r="AN219" s="405"/>
    </row>
    <row r="220" spans="31:40">
      <c r="AE220" s="404"/>
      <c r="AF220" s="404"/>
      <c r="AG220" s="404"/>
      <c r="AH220" s="404"/>
      <c r="AI220" s="404"/>
      <c r="AJ220" s="404"/>
      <c r="AK220" s="404"/>
      <c r="AL220" s="404"/>
      <c r="AM220" s="404"/>
      <c r="AN220" s="404"/>
    </row>
    <row r="221" spans="31:40">
      <c r="AE221" s="404"/>
      <c r="AF221" s="404"/>
      <c r="AG221" s="404"/>
      <c r="AH221" s="404"/>
      <c r="AI221" s="404"/>
      <c r="AJ221" s="404"/>
      <c r="AK221" s="404"/>
      <c r="AL221" s="404"/>
      <c r="AM221" s="404"/>
      <c r="AN221" s="404"/>
    </row>
    <row r="222" spans="31:40">
      <c r="AE222" s="404"/>
      <c r="AF222" s="404"/>
      <c r="AG222" s="404"/>
      <c r="AH222" s="404"/>
      <c r="AI222" s="404"/>
      <c r="AJ222" s="404"/>
      <c r="AK222" s="404"/>
      <c r="AL222" s="404"/>
      <c r="AM222" s="404"/>
      <c r="AN222" s="404"/>
    </row>
    <row r="223" spans="31:40">
      <c r="AE223" s="404"/>
      <c r="AF223" s="404"/>
      <c r="AG223" s="404"/>
      <c r="AH223" s="404"/>
      <c r="AI223" s="404"/>
      <c r="AJ223" s="404"/>
      <c r="AK223" s="404"/>
      <c r="AL223" s="404"/>
      <c r="AM223" s="404"/>
      <c r="AN223" s="404"/>
    </row>
    <row r="224" spans="31:40">
      <c r="AE224" s="404"/>
      <c r="AF224" s="404"/>
      <c r="AG224" s="404"/>
      <c r="AH224" s="404"/>
      <c r="AI224" s="404"/>
      <c r="AJ224" s="404"/>
      <c r="AK224" s="404"/>
      <c r="AL224" s="404"/>
      <c r="AM224" s="404"/>
      <c r="AN224" s="404"/>
    </row>
    <row r="225" spans="31:40">
      <c r="AE225" s="404"/>
      <c r="AF225" s="404"/>
      <c r="AG225" s="404"/>
      <c r="AH225" s="404"/>
      <c r="AI225" s="404"/>
      <c r="AJ225" s="404"/>
      <c r="AK225" s="404"/>
      <c r="AL225" s="404"/>
      <c r="AM225" s="404"/>
      <c r="AN225" s="404"/>
    </row>
    <row r="226" spans="31:40">
      <c r="AE226" s="404"/>
      <c r="AF226" s="404"/>
      <c r="AG226" s="404"/>
      <c r="AH226" s="404"/>
      <c r="AI226" s="404"/>
      <c r="AJ226" s="404"/>
      <c r="AK226" s="404"/>
      <c r="AL226" s="404"/>
      <c r="AM226" s="404"/>
      <c r="AN226" s="404"/>
    </row>
    <row r="227" spans="31:40">
      <c r="AE227" s="404"/>
      <c r="AF227" s="404"/>
      <c r="AG227" s="404"/>
      <c r="AH227" s="404"/>
      <c r="AI227" s="404"/>
      <c r="AJ227" s="404"/>
      <c r="AK227" s="404"/>
      <c r="AL227" s="404"/>
      <c r="AM227" s="404"/>
      <c r="AN227" s="404"/>
    </row>
    <row r="228" spans="31:40">
      <c r="AE228" s="404"/>
      <c r="AF228" s="404"/>
      <c r="AG228" s="404"/>
      <c r="AH228" s="404"/>
      <c r="AI228" s="404"/>
      <c r="AJ228" s="404"/>
      <c r="AK228" s="404"/>
      <c r="AL228" s="404"/>
      <c r="AM228" s="404"/>
      <c r="AN228" s="404"/>
    </row>
    <row r="229" spans="31:40">
      <c r="AE229" s="404"/>
      <c r="AF229" s="404"/>
      <c r="AG229" s="404"/>
      <c r="AH229" s="404"/>
      <c r="AI229" s="404"/>
      <c r="AJ229" s="404"/>
      <c r="AK229" s="404"/>
      <c r="AL229" s="404"/>
      <c r="AM229" s="404"/>
      <c r="AN229" s="404"/>
    </row>
    <row r="230" spans="31:40">
      <c r="AE230" s="404"/>
      <c r="AF230" s="404"/>
      <c r="AG230" s="404"/>
      <c r="AH230" s="404"/>
      <c r="AI230" s="404"/>
      <c r="AJ230" s="404"/>
      <c r="AK230" s="404"/>
      <c r="AL230" s="404"/>
      <c r="AM230" s="404"/>
      <c r="AN230" s="404"/>
    </row>
    <row r="231" spans="31:40">
      <c r="AE231" s="404"/>
      <c r="AF231" s="404"/>
      <c r="AG231" s="404"/>
      <c r="AH231" s="404"/>
      <c r="AI231" s="404"/>
      <c r="AJ231" s="404"/>
      <c r="AK231" s="404"/>
      <c r="AL231" s="404"/>
      <c r="AM231" s="404"/>
      <c r="AN231" s="404"/>
    </row>
    <row r="232" spans="31:40">
      <c r="AE232" s="404"/>
      <c r="AF232" s="404"/>
      <c r="AG232" s="404"/>
      <c r="AH232" s="404"/>
      <c r="AI232" s="404"/>
      <c r="AJ232" s="404"/>
      <c r="AK232" s="404"/>
      <c r="AL232" s="404"/>
      <c r="AM232" s="404"/>
      <c r="AN232" s="404"/>
    </row>
    <row r="233" spans="31:40">
      <c r="AE233" s="404"/>
      <c r="AF233" s="404"/>
      <c r="AG233" s="404"/>
      <c r="AH233" s="404"/>
      <c r="AI233" s="404"/>
      <c r="AJ233" s="404"/>
      <c r="AK233" s="404"/>
      <c r="AL233" s="404"/>
      <c r="AM233" s="404"/>
      <c r="AN233" s="404"/>
    </row>
    <row r="234" spans="31:40">
      <c r="AE234" s="404"/>
      <c r="AF234" s="404"/>
      <c r="AG234" s="404"/>
      <c r="AH234" s="404"/>
      <c r="AI234" s="404"/>
      <c r="AJ234" s="404"/>
      <c r="AK234" s="404"/>
      <c r="AL234" s="404"/>
      <c r="AM234" s="404"/>
      <c r="AN234" s="404"/>
    </row>
    <row r="235" spans="31:40">
      <c r="AE235" s="404"/>
      <c r="AF235" s="404"/>
      <c r="AG235" s="404"/>
      <c r="AH235" s="404"/>
      <c r="AI235" s="404"/>
      <c r="AJ235" s="404"/>
      <c r="AK235" s="404"/>
      <c r="AL235" s="404"/>
      <c r="AM235" s="404"/>
      <c r="AN235" s="404"/>
    </row>
    <row r="236" spans="31:40">
      <c r="AE236" s="404"/>
      <c r="AF236" s="404"/>
      <c r="AG236" s="404"/>
      <c r="AH236" s="404"/>
      <c r="AI236" s="404"/>
      <c r="AJ236" s="404"/>
      <c r="AK236" s="404"/>
      <c r="AL236" s="404"/>
      <c r="AM236" s="404"/>
      <c r="AN236" s="404"/>
    </row>
    <row r="237" spans="31:40">
      <c r="AE237" s="404"/>
      <c r="AF237" s="404"/>
      <c r="AG237" s="404"/>
      <c r="AH237" s="404"/>
      <c r="AI237" s="404"/>
      <c r="AJ237" s="404"/>
      <c r="AK237" s="404"/>
      <c r="AL237" s="404"/>
      <c r="AM237" s="404"/>
      <c r="AN237" s="404"/>
    </row>
    <row r="238" spans="31:40">
      <c r="AE238" s="404"/>
      <c r="AF238" s="404"/>
      <c r="AG238" s="404"/>
      <c r="AH238" s="404"/>
      <c r="AI238" s="404"/>
      <c r="AJ238" s="404"/>
      <c r="AK238" s="404"/>
      <c r="AL238" s="404"/>
      <c r="AM238" s="404"/>
      <c r="AN238" s="404"/>
    </row>
    <row r="239" spans="31:40">
      <c r="AE239" s="404"/>
      <c r="AF239" s="404"/>
      <c r="AG239" s="404"/>
      <c r="AH239" s="404"/>
      <c r="AI239" s="404"/>
      <c r="AJ239" s="404"/>
      <c r="AK239" s="404"/>
      <c r="AL239" s="404"/>
      <c r="AM239" s="404"/>
      <c r="AN239" s="404"/>
    </row>
    <row r="240" spans="31:40">
      <c r="AE240" s="404"/>
      <c r="AF240" s="404"/>
      <c r="AG240" s="404"/>
      <c r="AH240" s="404"/>
      <c r="AI240" s="404"/>
      <c r="AJ240" s="404"/>
      <c r="AK240" s="404"/>
      <c r="AL240" s="404"/>
      <c r="AM240" s="404"/>
      <c r="AN240" s="404"/>
    </row>
    <row r="241" spans="31:40">
      <c r="AE241" s="404"/>
      <c r="AF241" s="404"/>
      <c r="AG241" s="404"/>
      <c r="AH241" s="404"/>
      <c r="AI241" s="404"/>
      <c r="AJ241" s="404"/>
      <c r="AK241" s="404"/>
      <c r="AL241" s="404"/>
      <c r="AM241" s="404"/>
      <c r="AN241" s="404"/>
    </row>
    <row r="242" spans="31:40">
      <c r="AE242" s="404"/>
      <c r="AF242" s="404"/>
      <c r="AG242" s="404"/>
      <c r="AH242" s="404"/>
      <c r="AI242" s="404"/>
      <c r="AJ242" s="404"/>
      <c r="AK242" s="404"/>
      <c r="AL242" s="404"/>
      <c r="AM242" s="404"/>
      <c r="AN242" s="404"/>
    </row>
    <row r="243" spans="31:40">
      <c r="AE243" s="404"/>
      <c r="AF243" s="404"/>
      <c r="AG243" s="404"/>
      <c r="AH243" s="404"/>
      <c r="AI243" s="404"/>
      <c r="AJ243" s="404"/>
      <c r="AK243" s="404"/>
      <c r="AL243" s="404"/>
      <c r="AM243" s="404"/>
      <c r="AN243" s="404"/>
    </row>
    <row r="244" spans="31:40">
      <c r="AE244" s="404"/>
      <c r="AF244" s="404"/>
      <c r="AG244" s="404"/>
      <c r="AH244" s="404"/>
      <c r="AI244" s="404"/>
      <c r="AJ244" s="404"/>
      <c r="AK244" s="404"/>
      <c r="AL244" s="404"/>
      <c r="AM244" s="404"/>
      <c r="AN244" s="404"/>
    </row>
    <row r="245" spans="31:40">
      <c r="AE245" s="404"/>
      <c r="AF245" s="404"/>
      <c r="AG245" s="404"/>
      <c r="AH245" s="404"/>
      <c r="AI245" s="404"/>
      <c r="AJ245" s="404"/>
      <c r="AK245" s="404"/>
      <c r="AL245" s="404"/>
      <c r="AM245" s="404"/>
      <c r="AN245" s="404"/>
    </row>
    <row r="246" spans="31:40">
      <c r="AE246" s="404"/>
      <c r="AF246" s="404"/>
      <c r="AG246" s="404"/>
      <c r="AH246" s="404"/>
      <c r="AI246" s="404"/>
      <c r="AJ246" s="404"/>
      <c r="AK246" s="404"/>
      <c r="AL246" s="404"/>
      <c r="AM246" s="404"/>
      <c r="AN246" s="404"/>
    </row>
    <row r="247" spans="31:40">
      <c r="AE247" s="404"/>
      <c r="AF247" s="404"/>
      <c r="AG247" s="404"/>
      <c r="AH247" s="404"/>
      <c r="AI247" s="404"/>
      <c r="AJ247" s="404"/>
      <c r="AK247" s="404"/>
      <c r="AL247" s="404"/>
      <c r="AM247" s="404"/>
      <c r="AN247" s="404"/>
    </row>
    <row r="248" spans="31:40">
      <c r="AE248" s="404"/>
      <c r="AF248" s="404"/>
      <c r="AG248" s="404"/>
      <c r="AH248" s="404"/>
      <c r="AI248" s="404"/>
      <c r="AJ248" s="404"/>
      <c r="AK248" s="404"/>
      <c r="AL248" s="404"/>
      <c r="AM248" s="404"/>
      <c r="AN248" s="404"/>
    </row>
    <row r="249" spans="31:40">
      <c r="AE249" s="404"/>
      <c r="AF249" s="404"/>
      <c r="AG249" s="404"/>
      <c r="AH249" s="404"/>
      <c r="AI249" s="404"/>
      <c r="AJ249" s="404"/>
      <c r="AK249" s="404"/>
      <c r="AL249" s="404"/>
      <c r="AM249" s="404"/>
      <c r="AN249" s="404"/>
    </row>
    <row r="250" spans="31:40">
      <c r="AE250" s="404"/>
      <c r="AF250" s="404"/>
      <c r="AG250" s="404"/>
      <c r="AH250" s="404"/>
      <c r="AI250" s="404"/>
      <c r="AJ250" s="404"/>
      <c r="AK250" s="404"/>
      <c r="AL250" s="404"/>
      <c r="AM250" s="404"/>
      <c r="AN250" s="404"/>
    </row>
    <row r="251" spans="31:40">
      <c r="AE251" s="404"/>
      <c r="AF251" s="404"/>
      <c r="AG251" s="404"/>
      <c r="AH251" s="404"/>
      <c r="AI251" s="404"/>
      <c r="AJ251" s="404"/>
      <c r="AK251" s="404"/>
      <c r="AL251" s="404"/>
      <c r="AM251" s="404"/>
      <c r="AN251" s="404"/>
    </row>
    <row r="252" spans="31:40">
      <c r="AE252" s="404"/>
      <c r="AF252" s="404"/>
      <c r="AG252" s="404"/>
      <c r="AH252" s="404"/>
      <c r="AI252" s="404"/>
      <c r="AJ252" s="404"/>
      <c r="AK252" s="404"/>
      <c r="AL252" s="404"/>
      <c r="AM252" s="404"/>
      <c r="AN252" s="404"/>
    </row>
    <row r="253" spans="31:40">
      <c r="AE253" s="404"/>
      <c r="AF253" s="404"/>
      <c r="AG253" s="404"/>
      <c r="AH253" s="404"/>
      <c r="AI253" s="404"/>
      <c r="AJ253" s="404"/>
      <c r="AK253" s="404"/>
      <c r="AL253" s="404"/>
      <c r="AM253" s="404"/>
      <c r="AN253" s="404"/>
    </row>
    <row r="254" spans="31:40">
      <c r="AE254" s="404"/>
      <c r="AF254" s="404"/>
      <c r="AG254" s="404"/>
      <c r="AH254" s="404"/>
      <c r="AI254" s="404"/>
      <c r="AJ254" s="404"/>
      <c r="AK254" s="404"/>
      <c r="AL254" s="404"/>
      <c r="AM254" s="404"/>
      <c r="AN254" s="404"/>
    </row>
    <row r="255" spans="31:40">
      <c r="AE255" s="404"/>
      <c r="AF255" s="404"/>
      <c r="AG255" s="404"/>
      <c r="AH255" s="404"/>
      <c r="AI255" s="404"/>
      <c r="AJ255" s="404"/>
      <c r="AK255" s="404"/>
      <c r="AL255" s="404"/>
      <c r="AM255" s="404"/>
      <c r="AN255" s="404"/>
    </row>
    <row r="256" spans="31:40">
      <c r="AE256" s="404"/>
      <c r="AF256" s="404"/>
      <c r="AG256" s="404"/>
      <c r="AH256" s="404"/>
      <c r="AI256" s="404"/>
      <c r="AJ256" s="404"/>
      <c r="AK256" s="404"/>
      <c r="AL256" s="404"/>
      <c r="AM256" s="404"/>
      <c r="AN256" s="404"/>
    </row>
    <row r="257" spans="31:40">
      <c r="AE257" s="404"/>
      <c r="AF257" s="404"/>
      <c r="AG257" s="404"/>
      <c r="AH257" s="404"/>
      <c r="AI257" s="404"/>
      <c r="AJ257" s="404"/>
      <c r="AK257" s="404"/>
      <c r="AL257" s="404"/>
      <c r="AM257" s="404"/>
      <c r="AN257" s="404"/>
    </row>
    <row r="258" spans="31:40">
      <c r="AE258" s="404"/>
      <c r="AF258" s="404"/>
      <c r="AG258" s="404"/>
      <c r="AH258" s="404"/>
      <c r="AI258" s="404"/>
      <c r="AJ258" s="404"/>
      <c r="AK258" s="404"/>
      <c r="AL258" s="404"/>
      <c r="AM258" s="404"/>
      <c r="AN258" s="404"/>
    </row>
    <row r="259" spans="31:40">
      <c r="AE259" s="404"/>
      <c r="AF259" s="404"/>
      <c r="AG259" s="404"/>
      <c r="AH259" s="404"/>
      <c r="AI259" s="404"/>
      <c r="AJ259" s="404"/>
      <c r="AK259" s="404"/>
      <c r="AL259" s="404"/>
      <c r="AM259" s="404"/>
      <c r="AN259" s="404"/>
    </row>
    <row r="260" spans="31:40">
      <c r="AE260" s="404"/>
      <c r="AF260" s="404"/>
      <c r="AG260" s="404"/>
      <c r="AH260" s="404"/>
      <c r="AI260" s="404"/>
      <c r="AJ260" s="404"/>
      <c r="AK260" s="404"/>
      <c r="AL260" s="404"/>
      <c r="AM260" s="404"/>
      <c r="AN260" s="404"/>
    </row>
    <row r="261" spans="31:40">
      <c r="AE261" s="404"/>
      <c r="AF261" s="404"/>
      <c r="AG261" s="404"/>
      <c r="AH261" s="404"/>
      <c r="AI261" s="404"/>
      <c r="AJ261" s="404"/>
      <c r="AK261" s="404"/>
      <c r="AL261" s="404"/>
      <c r="AM261" s="404"/>
      <c r="AN261" s="404"/>
    </row>
    <row r="262" spans="31:40">
      <c r="AE262" s="404"/>
      <c r="AF262" s="404"/>
      <c r="AG262" s="404"/>
      <c r="AH262" s="404"/>
      <c r="AI262" s="404"/>
      <c r="AJ262" s="404"/>
      <c r="AK262" s="404"/>
      <c r="AL262" s="404"/>
      <c r="AM262" s="404"/>
      <c r="AN262" s="404"/>
    </row>
    <row r="263" spans="31:40">
      <c r="AE263" s="404"/>
      <c r="AF263" s="404"/>
      <c r="AG263" s="404"/>
      <c r="AH263" s="404"/>
      <c r="AI263" s="404"/>
      <c r="AJ263" s="404"/>
      <c r="AK263" s="404"/>
      <c r="AL263" s="404"/>
      <c r="AM263" s="404"/>
      <c r="AN263" s="404"/>
    </row>
    <row r="264" spans="31:40">
      <c r="AE264" s="404"/>
      <c r="AF264" s="404"/>
      <c r="AG264" s="404"/>
      <c r="AH264" s="404"/>
      <c r="AI264" s="404"/>
      <c r="AJ264" s="404"/>
      <c r="AK264" s="404"/>
      <c r="AL264" s="404"/>
      <c r="AM264" s="404"/>
      <c r="AN264" s="404"/>
    </row>
    <row r="265" spans="31:40">
      <c r="AE265" s="404"/>
      <c r="AF265" s="404"/>
      <c r="AG265" s="404"/>
      <c r="AH265" s="404"/>
      <c r="AI265" s="404"/>
      <c r="AJ265" s="404"/>
      <c r="AK265" s="404"/>
      <c r="AL265" s="404"/>
      <c r="AM265" s="404"/>
      <c r="AN265" s="404"/>
    </row>
    <row r="266" spans="31:40">
      <c r="AE266" s="404"/>
      <c r="AF266" s="404"/>
      <c r="AG266" s="404"/>
      <c r="AH266" s="404"/>
      <c r="AI266" s="404"/>
      <c r="AJ266" s="404"/>
      <c r="AK266" s="404"/>
      <c r="AL266" s="404"/>
      <c r="AM266" s="404"/>
      <c r="AN266" s="404"/>
    </row>
    <row r="267" spans="31:40">
      <c r="AE267" s="404"/>
      <c r="AF267" s="404"/>
      <c r="AG267" s="404"/>
      <c r="AH267" s="404"/>
      <c r="AI267" s="404"/>
      <c r="AJ267" s="404"/>
      <c r="AK267" s="404"/>
      <c r="AL267" s="404"/>
      <c r="AM267" s="404"/>
      <c r="AN267" s="404"/>
    </row>
    <row r="268" spans="31:40">
      <c r="AE268" s="404"/>
      <c r="AF268" s="404"/>
      <c r="AG268" s="404"/>
      <c r="AH268" s="404"/>
      <c r="AI268" s="404"/>
      <c r="AJ268" s="404"/>
      <c r="AK268" s="404"/>
      <c r="AL268" s="404"/>
      <c r="AM268" s="404"/>
      <c r="AN268" s="404"/>
    </row>
    <row r="269" spans="31:40">
      <c r="AE269" s="404"/>
      <c r="AF269" s="404"/>
      <c r="AG269" s="404"/>
      <c r="AH269" s="404"/>
      <c r="AI269" s="404"/>
      <c r="AJ269" s="404"/>
      <c r="AK269" s="404"/>
      <c r="AL269" s="404"/>
      <c r="AM269" s="404"/>
      <c r="AN269" s="404"/>
    </row>
    <row r="270" spans="31:40">
      <c r="AE270" s="404"/>
      <c r="AF270" s="404"/>
      <c r="AG270" s="404"/>
      <c r="AH270" s="404"/>
      <c r="AI270" s="404"/>
      <c r="AJ270" s="404"/>
      <c r="AK270" s="404"/>
      <c r="AL270" s="404"/>
      <c r="AM270" s="404"/>
      <c r="AN270" s="404"/>
    </row>
    <row r="271" spans="31:40">
      <c r="AE271" s="404"/>
      <c r="AF271" s="404"/>
      <c r="AG271" s="404"/>
      <c r="AH271" s="404"/>
      <c r="AI271" s="404"/>
      <c r="AJ271" s="404"/>
      <c r="AK271" s="404"/>
      <c r="AL271" s="404"/>
      <c r="AM271" s="404"/>
      <c r="AN271" s="404"/>
    </row>
    <row r="272" spans="31:40">
      <c r="AE272" s="404"/>
      <c r="AF272" s="404"/>
      <c r="AG272" s="404"/>
      <c r="AH272" s="404"/>
      <c r="AI272" s="404"/>
      <c r="AJ272" s="404"/>
      <c r="AK272" s="404"/>
      <c r="AL272" s="404"/>
      <c r="AM272" s="404"/>
      <c r="AN272" s="404"/>
    </row>
    <row r="273" spans="31:40">
      <c r="AE273" s="404"/>
      <c r="AF273" s="404"/>
      <c r="AG273" s="404"/>
      <c r="AH273" s="404"/>
      <c r="AI273" s="404"/>
      <c r="AJ273" s="404"/>
      <c r="AK273" s="404"/>
      <c r="AL273" s="404"/>
      <c r="AM273" s="404"/>
      <c r="AN273" s="404"/>
    </row>
    <row r="274" spans="31:40">
      <c r="AE274" s="404"/>
      <c r="AF274" s="404"/>
      <c r="AG274" s="404"/>
      <c r="AH274" s="404"/>
      <c r="AI274" s="404"/>
      <c r="AJ274" s="404"/>
      <c r="AK274" s="404"/>
      <c r="AL274" s="404"/>
      <c r="AM274" s="404"/>
      <c r="AN274" s="404"/>
    </row>
    <row r="275" spans="31:40">
      <c r="AE275" s="404"/>
      <c r="AF275" s="404"/>
      <c r="AG275" s="404"/>
      <c r="AH275" s="404"/>
      <c r="AI275" s="404"/>
      <c r="AJ275" s="404"/>
      <c r="AK275" s="404"/>
      <c r="AL275" s="404"/>
      <c r="AM275" s="404"/>
      <c r="AN275" s="404"/>
    </row>
    <row r="276" spans="31:40">
      <c r="AE276" s="404"/>
      <c r="AF276" s="404"/>
      <c r="AG276" s="404"/>
      <c r="AH276" s="404"/>
      <c r="AI276" s="404"/>
      <c r="AJ276" s="404"/>
      <c r="AK276" s="404"/>
      <c r="AL276" s="404"/>
      <c r="AM276" s="404"/>
      <c r="AN276" s="404"/>
    </row>
    <row r="277" spans="31:40">
      <c r="AE277" s="404"/>
      <c r="AF277" s="404"/>
      <c r="AG277" s="404"/>
      <c r="AH277" s="404"/>
      <c r="AI277" s="404"/>
      <c r="AJ277" s="404"/>
      <c r="AK277" s="404"/>
      <c r="AL277" s="404"/>
      <c r="AM277" s="404"/>
      <c r="AN277" s="404"/>
    </row>
    <row r="278" spans="31:40">
      <c r="AE278" s="404"/>
      <c r="AF278" s="404"/>
      <c r="AG278" s="404"/>
      <c r="AH278" s="404"/>
      <c r="AI278" s="404"/>
      <c r="AJ278" s="404"/>
      <c r="AK278" s="404"/>
      <c r="AL278" s="404"/>
      <c r="AM278" s="404"/>
      <c r="AN278" s="404"/>
    </row>
    <row r="279" spans="31:40">
      <c r="AE279" s="404"/>
      <c r="AF279" s="404"/>
      <c r="AG279" s="404"/>
      <c r="AH279" s="404"/>
      <c r="AI279" s="404"/>
      <c r="AJ279" s="404"/>
      <c r="AK279" s="404"/>
      <c r="AL279" s="404"/>
      <c r="AM279" s="404"/>
      <c r="AN279" s="404"/>
    </row>
    <row r="280" spans="31:40">
      <c r="AE280" s="404"/>
      <c r="AF280" s="404"/>
      <c r="AG280" s="404"/>
      <c r="AH280" s="404"/>
      <c r="AI280" s="404"/>
      <c r="AJ280" s="404"/>
      <c r="AK280" s="404"/>
      <c r="AL280" s="404"/>
      <c r="AM280" s="404"/>
      <c r="AN280" s="404"/>
    </row>
    <row r="281" spans="31:40">
      <c r="AE281" s="404"/>
      <c r="AF281" s="404"/>
      <c r="AG281" s="404"/>
      <c r="AH281" s="404"/>
      <c r="AI281" s="404"/>
      <c r="AJ281" s="404"/>
      <c r="AK281" s="404"/>
      <c r="AL281" s="404"/>
      <c r="AM281" s="404"/>
      <c r="AN281" s="404"/>
    </row>
    <row r="282" spans="31:40">
      <c r="AE282" s="404"/>
      <c r="AF282" s="404"/>
      <c r="AG282" s="404"/>
      <c r="AH282" s="404"/>
      <c r="AI282" s="404"/>
      <c r="AJ282" s="404"/>
      <c r="AK282" s="404"/>
      <c r="AL282" s="404"/>
      <c r="AM282" s="404"/>
      <c r="AN282" s="404"/>
    </row>
    <row r="283" spans="31:40">
      <c r="AE283" s="404"/>
      <c r="AF283" s="404"/>
      <c r="AG283" s="404"/>
      <c r="AH283" s="404"/>
      <c r="AI283" s="404"/>
      <c r="AJ283" s="404"/>
      <c r="AK283" s="404"/>
      <c r="AL283" s="404"/>
      <c r="AM283" s="404"/>
      <c r="AN283" s="404"/>
    </row>
    <row r="284" spans="31:40">
      <c r="AE284" s="404"/>
      <c r="AF284" s="404"/>
      <c r="AG284" s="404"/>
      <c r="AH284" s="404"/>
      <c r="AI284" s="404"/>
      <c r="AJ284" s="404"/>
      <c r="AK284" s="404"/>
      <c r="AL284" s="404"/>
      <c r="AM284" s="404"/>
      <c r="AN284" s="404"/>
    </row>
    <row r="285" spans="31:40">
      <c r="AE285" s="404"/>
      <c r="AF285" s="404"/>
      <c r="AG285" s="404"/>
      <c r="AH285" s="404"/>
      <c r="AI285" s="404"/>
      <c r="AJ285" s="404"/>
      <c r="AK285" s="404"/>
      <c r="AL285" s="404"/>
      <c r="AM285" s="404"/>
      <c r="AN285" s="404"/>
    </row>
    <row r="286" spans="31:40">
      <c r="AE286" s="404"/>
      <c r="AF286" s="404"/>
      <c r="AG286" s="404"/>
      <c r="AH286" s="404"/>
      <c r="AI286" s="404"/>
      <c r="AJ286" s="404"/>
      <c r="AK286" s="404"/>
      <c r="AL286" s="404"/>
      <c r="AM286" s="404"/>
      <c r="AN286" s="404"/>
    </row>
    <row r="287" spans="31:40">
      <c r="AE287" s="404"/>
      <c r="AF287" s="404"/>
      <c r="AG287" s="404"/>
      <c r="AH287" s="404"/>
      <c r="AI287" s="404"/>
      <c r="AJ287" s="404"/>
      <c r="AK287" s="404"/>
      <c r="AL287" s="404"/>
      <c r="AM287" s="404"/>
      <c r="AN287" s="404"/>
    </row>
    <row r="288" spans="31:40">
      <c r="AE288" s="404"/>
      <c r="AF288" s="404"/>
      <c r="AG288" s="404"/>
      <c r="AH288" s="404"/>
      <c r="AI288" s="404"/>
      <c r="AJ288" s="404"/>
      <c r="AK288" s="404"/>
      <c r="AL288" s="404"/>
      <c r="AM288" s="404"/>
      <c r="AN288" s="404"/>
    </row>
    <row r="289" spans="31:40">
      <c r="AE289" s="404"/>
      <c r="AF289" s="404"/>
      <c r="AG289" s="404"/>
      <c r="AH289" s="404"/>
      <c r="AI289" s="404"/>
      <c r="AJ289" s="404"/>
      <c r="AK289" s="404"/>
      <c r="AL289" s="404"/>
      <c r="AM289" s="404"/>
      <c r="AN289" s="404"/>
    </row>
    <row r="290" spans="31:40">
      <c r="AE290" s="404"/>
      <c r="AF290" s="404"/>
      <c r="AG290" s="404"/>
      <c r="AH290" s="404"/>
      <c r="AI290" s="404"/>
      <c r="AJ290" s="404"/>
      <c r="AK290" s="404"/>
      <c r="AL290" s="404"/>
      <c r="AM290" s="404"/>
      <c r="AN290" s="404"/>
    </row>
    <row r="291" spans="31:40">
      <c r="AE291" s="404"/>
      <c r="AF291" s="404"/>
      <c r="AG291" s="404"/>
      <c r="AH291" s="404"/>
      <c r="AI291" s="404"/>
      <c r="AJ291" s="404"/>
      <c r="AK291" s="404"/>
      <c r="AL291" s="404"/>
      <c r="AM291" s="404"/>
      <c r="AN291" s="404"/>
    </row>
    <row r="292" spans="31:40">
      <c r="AE292" s="404"/>
      <c r="AF292" s="404"/>
      <c r="AG292" s="404"/>
      <c r="AH292" s="404"/>
      <c r="AI292" s="404"/>
      <c r="AJ292" s="404"/>
      <c r="AK292" s="404"/>
      <c r="AL292" s="404"/>
      <c r="AM292" s="404"/>
      <c r="AN292" s="404"/>
    </row>
    <row r="293" spans="31:40">
      <c r="AE293" s="404"/>
      <c r="AF293" s="404"/>
      <c r="AG293" s="404"/>
      <c r="AH293" s="404"/>
      <c r="AI293" s="404"/>
      <c r="AJ293" s="404"/>
      <c r="AK293" s="404"/>
      <c r="AL293" s="404"/>
      <c r="AM293" s="404"/>
      <c r="AN293" s="404"/>
    </row>
    <row r="294" spans="31:40">
      <c r="AE294" s="404"/>
      <c r="AF294" s="404"/>
      <c r="AG294" s="404"/>
      <c r="AH294" s="404"/>
      <c r="AI294" s="404"/>
      <c r="AJ294" s="404"/>
      <c r="AK294" s="404"/>
      <c r="AL294" s="404"/>
      <c r="AM294" s="404"/>
      <c r="AN294" s="404"/>
    </row>
    <row r="295" spans="31:40">
      <c r="AE295" s="404"/>
      <c r="AF295" s="404"/>
      <c r="AG295" s="404"/>
      <c r="AH295" s="404"/>
      <c r="AI295" s="404"/>
      <c r="AJ295" s="404"/>
      <c r="AK295" s="404"/>
      <c r="AL295" s="404"/>
      <c r="AM295" s="404"/>
      <c r="AN295" s="404"/>
    </row>
    <row r="296" spans="31:40">
      <c r="AE296" s="404"/>
      <c r="AF296" s="404"/>
      <c r="AG296" s="404"/>
      <c r="AH296" s="404"/>
      <c r="AI296" s="404"/>
      <c r="AJ296" s="404"/>
      <c r="AK296" s="404"/>
      <c r="AL296" s="404"/>
      <c r="AM296" s="404"/>
      <c r="AN296" s="404"/>
    </row>
    <row r="297" spans="31:40">
      <c r="AE297" s="404"/>
      <c r="AF297" s="404"/>
      <c r="AG297" s="404"/>
      <c r="AH297" s="404"/>
      <c r="AI297" s="404"/>
      <c r="AJ297" s="404"/>
      <c r="AK297" s="404"/>
      <c r="AL297" s="404"/>
      <c r="AM297" s="404"/>
      <c r="AN297" s="404"/>
    </row>
    <row r="298" spans="31:40">
      <c r="AE298" s="404"/>
      <c r="AF298" s="404"/>
      <c r="AG298" s="404"/>
      <c r="AH298" s="404"/>
      <c r="AI298" s="404"/>
      <c r="AJ298" s="404"/>
      <c r="AK298" s="404"/>
      <c r="AL298" s="404"/>
      <c r="AM298" s="404"/>
      <c r="AN298" s="404"/>
    </row>
    <row r="299" spans="31:40">
      <c r="AE299" s="404"/>
      <c r="AF299" s="404"/>
      <c r="AG299" s="404"/>
      <c r="AH299" s="404"/>
      <c r="AI299" s="404"/>
      <c r="AJ299" s="404"/>
      <c r="AK299" s="404"/>
      <c r="AL299" s="404"/>
      <c r="AM299" s="404"/>
      <c r="AN299" s="404"/>
    </row>
    <row r="300" spans="31:40">
      <c r="AE300" s="404"/>
      <c r="AF300" s="404"/>
      <c r="AG300" s="404"/>
      <c r="AH300" s="404"/>
      <c r="AI300" s="404"/>
      <c r="AJ300" s="404"/>
      <c r="AK300" s="404"/>
      <c r="AL300" s="404"/>
      <c r="AM300" s="404"/>
      <c r="AN300" s="404"/>
    </row>
    <row r="301" spans="31:40">
      <c r="AE301" s="404"/>
      <c r="AF301" s="404"/>
      <c r="AG301" s="404"/>
      <c r="AH301" s="404"/>
      <c r="AI301" s="404"/>
      <c r="AJ301" s="404"/>
      <c r="AK301" s="404"/>
      <c r="AL301" s="404"/>
      <c r="AM301" s="404"/>
      <c r="AN301" s="404"/>
    </row>
    <row r="302" spans="31:40">
      <c r="AE302" s="404"/>
      <c r="AF302" s="404"/>
      <c r="AG302" s="404"/>
      <c r="AH302" s="404"/>
      <c r="AI302" s="404"/>
      <c r="AJ302" s="404"/>
      <c r="AK302" s="404"/>
      <c r="AL302" s="404"/>
      <c r="AM302" s="404"/>
      <c r="AN302" s="404"/>
    </row>
    <row r="303" spans="31:40">
      <c r="AE303" s="404"/>
      <c r="AF303" s="404"/>
      <c r="AG303" s="404"/>
      <c r="AH303" s="404"/>
      <c r="AI303" s="404"/>
      <c r="AJ303" s="404"/>
      <c r="AK303" s="404"/>
      <c r="AL303" s="404"/>
      <c r="AM303" s="404"/>
      <c r="AN303" s="404"/>
    </row>
    <row r="304" spans="31:40">
      <c r="AE304" s="404"/>
      <c r="AF304" s="404"/>
      <c r="AG304" s="404"/>
      <c r="AH304" s="404"/>
      <c r="AI304" s="404"/>
      <c r="AJ304" s="404"/>
      <c r="AK304" s="404"/>
      <c r="AL304" s="404"/>
      <c r="AM304" s="404"/>
      <c r="AN304" s="404"/>
    </row>
    <row r="305" spans="31:40">
      <c r="AE305" s="404"/>
      <c r="AF305" s="404"/>
      <c r="AG305" s="404"/>
      <c r="AH305" s="404"/>
      <c r="AI305" s="404"/>
      <c r="AJ305" s="404"/>
      <c r="AK305" s="404"/>
      <c r="AL305" s="404"/>
      <c r="AM305" s="404"/>
      <c r="AN305" s="404"/>
    </row>
    <row r="306" spans="31:40">
      <c r="AE306" s="404"/>
      <c r="AF306" s="404"/>
      <c r="AG306" s="404"/>
      <c r="AH306" s="404"/>
      <c r="AI306" s="404"/>
      <c r="AJ306" s="404"/>
      <c r="AK306" s="404"/>
      <c r="AL306" s="404"/>
      <c r="AM306" s="404"/>
      <c r="AN306" s="404"/>
    </row>
    <row r="307" spans="31:40">
      <c r="AE307" s="404"/>
      <c r="AF307" s="404"/>
      <c r="AG307" s="404"/>
      <c r="AH307" s="404"/>
      <c r="AI307" s="404"/>
      <c r="AJ307" s="404"/>
      <c r="AK307" s="404"/>
      <c r="AL307" s="404"/>
      <c r="AM307" s="404"/>
      <c r="AN307" s="404"/>
    </row>
    <row r="308" spans="31:40">
      <c r="AE308" s="404"/>
      <c r="AF308" s="404"/>
      <c r="AG308" s="404"/>
      <c r="AH308" s="404"/>
      <c r="AI308" s="404"/>
      <c r="AJ308" s="404"/>
      <c r="AK308" s="404"/>
      <c r="AL308" s="404"/>
      <c r="AM308" s="404"/>
      <c r="AN308" s="404"/>
    </row>
    <row r="309" spans="31:40">
      <c r="AE309" s="404"/>
      <c r="AF309" s="404"/>
      <c r="AG309" s="404"/>
      <c r="AH309" s="404"/>
      <c r="AI309" s="404"/>
      <c r="AJ309" s="404"/>
      <c r="AK309" s="404"/>
      <c r="AL309" s="404"/>
      <c r="AM309" s="404"/>
      <c r="AN309" s="404"/>
    </row>
    <row r="310" spans="31:40">
      <c r="AE310" s="404"/>
      <c r="AF310" s="404"/>
      <c r="AG310" s="404"/>
      <c r="AH310" s="404"/>
      <c r="AI310" s="404"/>
      <c r="AJ310" s="404"/>
      <c r="AK310" s="404"/>
      <c r="AL310" s="404"/>
      <c r="AM310" s="404"/>
      <c r="AN310" s="404"/>
    </row>
    <row r="311" spans="31:40">
      <c r="AE311" s="404"/>
      <c r="AF311" s="404"/>
      <c r="AG311" s="404"/>
      <c r="AH311" s="404"/>
      <c r="AI311" s="404"/>
      <c r="AJ311" s="404"/>
      <c r="AK311" s="404"/>
      <c r="AL311" s="404"/>
      <c r="AM311" s="404"/>
      <c r="AN311" s="404"/>
    </row>
    <row r="312" spans="31:40">
      <c r="AE312" s="404"/>
      <c r="AF312" s="404"/>
      <c r="AG312" s="404"/>
      <c r="AH312" s="404"/>
      <c r="AI312" s="404"/>
      <c r="AJ312" s="404"/>
      <c r="AK312" s="404"/>
      <c r="AL312" s="404"/>
      <c r="AM312" s="404"/>
      <c r="AN312" s="404"/>
    </row>
    <row r="313" spans="31:40">
      <c r="AE313" s="404"/>
      <c r="AF313" s="404"/>
      <c r="AG313" s="404"/>
      <c r="AH313" s="404"/>
      <c r="AI313" s="404"/>
      <c r="AJ313" s="404"/>
      <c r="AK313" s="404"/>
      <c r="AL313" s="404"/>
      <c r="AM313" s="404"/>
      <c r="AN313" s="404"/>
    </row>
    <row r="314" spans="31:40">
      <c r="AE314" s="404"/>
      <c r="AF314" s="404"/>
      <c r="AG314" s="404"/>
      <c r="AH314" s="404"/>
      <c r="AI314" s="404"/>
      <c r="AJ314" s="404"/>
      <c r="AK314" s="404"/>
      <c r="AL314" s="404"/>
      <c r="AM314" s="404"/>
      <c r="AN314" s="404"/>
    </row>
    <row r="315" spans="31:40">
      <c r="AE315" s="404"/>
      <c r="AF315" s="404"/>
      <c r="AG315" s="404"/>
      <c r="AH315" s="404"/>
      <c r="AI315" s="404"/>
      <c r="AJ315" s="404"/>
      <c r="AK315" s="404"/>
      <c r="AL315" s="404"/>
      <c r="AM315" s="404"/>
      <c r="AN315" s="404"/>
    </row>
    <row r="316" spans="31:40">
      <c r="AE316" s="404"/>
      <c r="AF316" s="404"/>
      <c r="AG316" s="404"/>
      <c r="AH316" s="404"/>
      <c r="AI316" s="404"/>
      <c r="AJ316" s="404"/>
      <c r="AK316" s="404"/>
      <c r="AL316" s="404"/>
      <c r="AM316" s="404"/>
      <c r="AN316" s="404"/>
    </row>
    <row r="317" spans="31:40">
      <c r="AE317" s="404"/>
      <c r="AF317" s="404"/>
      <c r="AG317" s="404"/>
      <c r="AH317" s="404"/>
      <c r="AI317" s="404"/>
      <c r="AJ317" s="404"/>
      <c r="AK317" s="404"/>
      <c r="AL317" s="404"/>
      <c r="AM317" s="404"/>
      <c r="AN317" s="404"/>
    </row>
    <row r="318" spans="31:40">
      <c r="AE318" s="404"/>
      <c r="AF318" s="404"/>
      <c r="AG318" s="404"/>
      <c r="AH318" s="404"/>
      <c r="AI318" s="404"/>
      <c r="AJ318" s="404"/>
      <c r="AK318" s="404"/>
      <c r="AL318" s="404"/>
      <c r="AM318" s="404"/>
      <c r="AN318" s="404"/>
    </row>
    <row r="319" spans="31:40">
      <c r="AE319" s="404"/>
      <c r="AF319" s="404"/>
      <c r="AG319" s="404"/>
      <c r="AH319" s="404"/>
      <c r="AI319" s="404"/>
      <c r="AJ319" s="404"/>
      <c r="AK319" s="404"/>
      <c r="AL319" s="404"/>
      <c r="AM319" s="404"/>
      <c r="AN319" s="404"/>
    </row>
    <row r="320" spans="31:40">
      <c r="AE320" s="404"/>
      <c r="AF320" s="404"/>
      <c r="AG320" s="404"/>
      <c r="AH320" s="404"/>
      <c r="AI320" s="404"/>
      <c r="AJ320" s="404"/>
      <c r="AK320" s="404"/>
      <c r="AL320" s="404"/>
      <c r="AM320" s="404"/>
      <c r="AN320" s="404"/>
    </row>
    <row r="321" spans="31:40">
      <c r="AE321" s="404"/>
      <c r="AF321" s="404"/>
      <c r="AG321" s="404"/>
      <c r="AH321" s="404"/>
      <c r="AI321" s="404"/>
      <c r="AJ321" s="404"/>
      <c r="AK321" s="404"/>
      <c r="AL321" s="404"/>
      <c r="AM321" s="404"/>
      <c r="AN321" s="404"/>
    </row>
    <row r="322" spans="31:40">
      <c r="AE322" s="404"/>
      <c r="AF322" s="404"/>
      <c r="AG322" s="404"/>
      <c r="AH322" s="404"/>
      <c r="AI322" s="404"/>
      <c r="AJ322" s="404"/>
      <c r="AK322" s="404"/>
      <c r="AL322" s="404"/>
      <c r="AM322" s="404"/>
      <c r="AN322" s="404"/>
    </row>
    <row r="323" spans="31:40">
      <c r="AE323" s="404"/>
      <c r="AF323" s="404"/>
      <c r="AG323" s="404"/>
      <c r="AH323" s="404"/>
      <c r="AI323" s="404"/>
      <c r="AJ323" s="404"/>
      <c r="AK323" s="404"/>
      <c r="AL323" s="404"/>
      <c r="AM323" s="404"/>
      <c r="AN323" s="404"/>
    </row>
    <row r="324" spans="31:40">
      <c r="AE324" s="404"/>
      <c r="AF324" s="404"/>
      <c r="AG324" s="404"/>
      <c r="AH324" s="404"/>
      <c r="AI324" s="404"/>
      <c r="AJ324" s="404"/>
      <c r="AK324" s="404"/>
      <c r="AL324" s="404"/>
      <c r="AM324" s="404"/>
      <c r="AN324" s="404"/>
    </row>
    <row r="325" spans="31:40">
      <c r="AE325" s="404"/>
      <c r="AF325" s="404"/>
      <c r="AG325" s="404"/>
      <c r="AH325" s="404"/>
      <c r="AI325" s="404"/>
      <c r="AJ325" s="404"/>
      <c r="AK325" s="404"/>
      <c r="AL325" s="404"/>
      <c r="AM325" s="404"/>
      <c r="AN325" s="404"/>
    </row>
    <row r="326" spans="31:40">
      <c r="AE326" s="404"/>
      <c r="AF326" s="404"/>
      <c r="AG326" s="404"/>
      <c r="AH326" s="404"/>
      <c r="AI326" s="404"/>
      <c r="AJ326" s="404"/>
      <c r="AK326" s="404"/>
      <c r="AL326" s="404"/>
      <c r="AM326" s="404"/>
      <c r="AN326" s="404"/>
    </row>
    <row r="327" spans="31:40">
      <c r="AE327" s="404"/>
      <c r="AF327" s="404"/>
      <c r="AG327" s="404"/>
      <c r="AH327" s="404"/>
      <c r="AI327" s="404"/>
      <c r="AJ327" s="404"/>
      <c r="AK327" s="404"/>
      <c r="AL327" s="404"/>
      <c r="AM327" s="404"/>
      <c r="AN327" s="404"/>
    </row>
    <row r="328" spans="31:40">
      <c r="AE328" s="404"/>
      <c r="AF328" s="404"/>
      <c r="AG328" s="404"/>
      <c r="AH328" s="404"/>
      <c r="AI328" s="404"/>
      <c r="AJ328" s="404"/>
      <c r="AK328" s="404"/>
      <c r="AL328" s="404"/>
      <c r="AM328" s="404"/>
      <c r="AN328" s="404"/>
    </row>
    <row r="329" spans="31:40">
      <c r="AE329" s="404"/>
      <c r="AF329" s="404"/>
      <c r="AG329" s="404"/>
      <c r="AH329" s="404"/>
      <c r="AI329" s="404"/>
      <c r="AJ329" s="404"/>
      <c r="AK329" s="404"/>
      <c r="AL329" s="404"/>
      <c r="AM329" s="404"/>
      <c r="AN329" s="404"/>
    </row>
    <row r="330" spans="31:40">
      <c r="AE330" s="404"/>
      <c r="AF330" s="404"/>
      <c r="AG330" s="404"/>
      <c r="AH330" s="404"/>
      <c r="AI330" s="404"/>
      <c r="AJ330" s="404"/>
      <c r="AK330" s="404"/>
      <c r="AL330" s="404"/>
      <c r="AM330" s="404"/>
      <c r="AN330" s="404"/>
    </row>
    <row r="331" spans="31:40">
      <c r="AE331" s="404"/>
      <c r="AF331" s="404"/>
      <c r="AG331" s="404"/>
      <c r="AH331" s="404"/>
      <c r="AI331" s="404"/>
      <c r="AJ331" s="404"/>
      <c r="AK331" s="404"/>
      <c r="AL331" s="404"/>
      <c r="AM331" s="404"/>
      <c r="AN331" s="404"/>
    </row>
    <row r="332" spans="31:40">
      <c r="AE332" s="404"/>
      <c r="AF332" s="404"/>
      <c r="AG332" s="404"/>
      <c r="AH332" s="404"/>
      <c r="AI332" s="404"/>
      <c r="AJ332" s="404"/>
      <c r="AK332" s="404"/>
      <c r="AL332" s="404"/>
      <c r="AM332" s="404"/>
      <c r="AN332" s="404"/>
    </row>
    <row r="333" spans="31:40">
      <c r="AE333" s="404"/>
      <c r="AF333" s="404"/>
      <c r="AG333" s="404"/>
      <c r="AH333" s="404"/>
      <c r="AI333" s="404"/>
      <c r="AJ333" s="404"/>
      <c r="AK333" s="404"/>
      <c r="AL333" s="404"/>
      <c r="AM333" s="404"/>
      <c r="AN333" s="404"/>
    </row>
    <row r="334" spans="31:40">
      <c r="AE334" s="404"/>
      <c r="AF334" s="404"/>
      <c r="AG334" s="404"/>
      <c r="AH334" s="404"/>
      <c r="AI334" s="404"/>
      <c r="AJ334" s="404"/>
      <c r="AK334" s="404"/>
      <c r="AL334" s="404"/>
      <c r="AM334" s="404"/>
      <c r="AN334" s="404"/>
    </row>
    <row r="335" spans="31:40">
      <c r="AE335" s="404"/>
      <c r="AF335" s="404"/>
      <c r="AG335" s="404"/>
      <c r="AH335" s="404"/>
      <c r="AI335" s="404"/>
      <c r="AJ335" s="404"/>
      <c r="AK335" s="404"/>
      <c r="AL335" s="404"/>
      <c r="AM335" s="404"/>
      <c r="AN335" s="404"/>
    </row>
    <row r="336" spans="31:40">
      <c r="AE336" s="404"/>
      <c r="AF336" s="404"/>
      <c r="AG336" s="404"/>
      <c r="AH336" s="404"/>
      <c r="AI336" s="404"/>
      <c r="AJ336" s="404"/>
      <c r="AK336" s="404"/>
      <c r="AL336" s="404"/>
      <c r="AM336" s="404"/>
      <c r="AN336" s="404"/>
    </row>
    <row r="337" spans="31:40">
      <c r="AE337" s="404"/>
      <c r="AF337" s="404"/>
      <c r="AG337" s="404"/>
      <c r="AH337" s="404"/>
      <c r="AI337" s="404"/>
      <c r="AJ337" s="404"/>
      <c r="AK337" s="404"/>
      <c r="AL337" s="404"/>
      <c r="AM337" s="404"/>
      <c r="AN337" s="404"/>
    </row>
    <row r="338" spans="31:40">
      <c r="AE338" s="404"/>
      <c r="AF338" s="404"/>
      <c r="AG338" s="404"/>
      <c r="AH338" s="404"/>
      <c r="AI338" s="404"/>
      <c r="AJ338" s="404"/>
      <c r="AK338" s="404"/>
      <c r="AL338" s="404"/>
      <c r="AM338" s="404"/>
      <c r="AN338" s="404"/>
    </row>
    <row r="339" spans="31:40">
      <c r="AE339" s="404"/>
      <c r="AF339" s="404"/>
      <c r="AG339" s="404"/>
      <c r="AH339" s="404"/>
      <c r="AI339" s="404"/>
      <c r="AJ339" s="404"/>
      <c r="AK339" s="404"/>
      <c r="AL339" s="404"/>
      <c r="AM339" s="404"/>
      <c r="AN339" s="404"/>
    </row>
    <row r="340" spans="31:40">
      <c r="AE340" s="404"/>
      <c r="AF340" s="404"/>
      <c r="AG340" s="404"/>
      <c r="AH340" s="404"/>
      <c r="AI340" s="404"/>
      <c r="AJ340" s="404"/>
      <c r="AK340" s="404"/>
      <c r="AL340" s="404"/>
      <c r="AM340" s="404"/>
      <c r="AN340" s="404"/>
    </row>
    <row r="341" spans="31:40">
      <c r="AE341" s="404"/>
      <c r="AF341" s="404"/>
      <c r="AG341" s="404"/>
      <c r="AH341" s="404"/>
      <c r="AI341" s="404"/>
      <c r="AJ341" s="404"/>
      <c r="AK341" s="404"/>
      <c r="AL341" s="404"/>
      <c r="AM341" s="404"/>
      <c r="AN341" s="404"/>
    </row>
    <row r="342" spans="31:40">
      <c r="AE342" s="404"/>
      <c r="AF342" s="404"/>
      <c r="AG342" s="404"/>
      <c r="AH342" s="404"/>
      <c r="AI342" s="404"/>
      <c r="AJ342" s="404"/>
      <c r="AK342" s="404"/>
      <c r="AL342" s="404"/>
      <c r="AM342" s="404"/>
      <c r="AN342" s="404"/>
    </row>
    <row r="343" spans="31:40">
      <c r="AE343" s="404"/>
      <c r="AF343" s="404"/>
      <c r="AG343" s="404"/>
      <c r="AH343" s="404"/>
      <c r="AI343" s="404"/>
      <c r="AJ343" s="404"/>
      <c r="AK343" s="404"/>
      <c r="AL343" s="404"/>
      <c r="AM343" s="404"/>
      <c r="AN343" s="404"/>
    </row>
    <row r="344" spans="31:40">
      <c r="AE344" s="404"/>
      <c r="AF344" s="404"/>
      <c r="AG344" s="404"/>
      <c r="AH344" s="404"/>
      <c r="AI344" s="404"/>
      <c r="AJ344" s="404"/>
      <c r="AK344" s="404"/>
      <c r="AL344" s="404"/>
      <c r="AM344" s="404"/>
      <c r="AN344" s="404"/>
    </row>
    <row r="345" spans="31:40">
      <c r="AE345" s="404"/>
      <c r="AF345" s="404"/>
      <c r="AG345" s="404"/>
      <c r="AH345" s="404"/>
      <c r="AI345" s="404"/>
      <c r="AJ345" s="404"/>
      <c r="AK345" s="404"/>
      <c r="AL345" s="404"/>
      <c r="AM345" s="404"/>
      <c r="AN345" s="404"/>
    </row>
    <row r="346" spans="31:40">
      <c r="AE346" s="404"/>
      <c r="AF346" s="404"/>
      <c r="AG346" s="404"/>
      <c r="AH346" s="404"/>
      <c r="AI346" s="404"/>
      <c r="AJ346" s="404"/>
      <c r="AK346" s="404"/>
      <c r="AL346" s="404"/>
      <c r="AM346" s="404"/>
      <c r="AN346" s="404"/>
    </row>
    <row r="347" spans="31:40">
      <c r="AE347" s="404"/>
      <c r="AF347" s="404"/>
      <c r="AG347" s="404"/>
      <c r="AH347" s="404"/>
      <c r="AI347" s="404"/>
      <c r="AJ347" s="404"/>
      <c r="AK347" s="404"/>
      <c r="AL347" s="404"/>
      <c r="AM347" s="404"/>
      <c r="AN347" s="404"/>
    </row>
    <row r="348" spans="31:40">
      <c r="AE348" s="404"/>
      <c r="AF348" s="404"/>
      <c r="AG348" s="404"/>
      <c r="AH348" s="404"/>
      <c r="AI348" s="404"/>
      <c r="AJ348" s="404"/>
      <c r="AK348" s="404"/>
      <c r="AL348" s="404"/>
      <c r="AM348" s="404"/>
      <c r="AN348" s="404"/>
    </row>
    <row r="349" spans="31:40">
      <c r="AE349" s="404"/>
      <c r="AF349" s="404"/>
      <c r="AG349" s="404"/>
      <c r="AH349" s="404"/>
      <c r="AI349" s="404"/>
      <c r="AJ349" s="404"/>
      <c r="AK349" s="404"/>
      <c r="AL349" s="404"/>
      <c r="AM349" s="404"/>
      <c r="AN349" s="404"/>
    </row>
    <row r="350" spans="31:40">
      <c r="AE350" s="404"/>
      <c r="AF350" s="404"/>
      <c r="AG350" s="404"/>
      <c r="AH350" s="404"/>
      <c r="AI350" s="404"/>
      <c r="AJ350" s="404"/>
      <c r="AK350" s="404"/>
      <c r="AL350" s="404"/>
      <c r="AM350" s="404"/>
      <c r="AN350" s="404"/>
    </row>
    <row r="351" spans="31:40">
      <c r="AE351" s="404"/>
      <c r="AF351" s="404"/>
      <c r="AG351" s="404"/>
      <c r="AH351" s="404"/>
      <c r="AI351" s="404"/>
      <c r="AJ351" s="404"/>
      <c r="AK351" s="404"/>
      <c r="AL351" s="404"/>
      <c r="AM351" s="404"/>
      <c r="AN351" s="404"/>
    </row>
    <row r="352" spans="31:40">
      <c r="AE352" s="404"/>
      <c r="AF352" s="404"/>
      <c r="AG352" s="404"/>
      <c r="AH352" s="404"/>
      <c r="AI352" s="404"/>
      <c r="AJ352" s="404"/>
      <c r="AK352" s="404"/>
      <c r="AL352" s="404"/>
      <c r="AM352" s="404"/>
      <c r="AN352" s="404"/>
    </row>
    <row r="353" spans="31:40">
      <c r="AE353" s="404"/>
      <c r="AF353" s="404"/>
      <c r="AG353" s="404"/>
      <c r="AH353" s="404"/>
      <c r="AI353" s="404"/>
      <c r="AJ353" s="404"/>
      <c r="AK353" s="404"/>
      <c r="AL353" s="404"/>
      <c r="AM353" s="404"/>
      <c r="AN353" s="404"/>
    </row>
    <row r="354" spans="31:40">
      <c r="AE354" s="404"/>
      <c r="AF354" s="404"/>
      <c r="AG354" s="404"/>
      <c r="AH354" s="404"/>
      <c r="AI354" s="404"/>
      <c r="AJ354" s="404"/>
      <c r="AK354" s="404"/>
      <c r="AL354" s="404"/>
      <c r="AM354" s="404"/>
      <c r="AN354" s="404"/>
    </row>
    <row r="355" spans="31:40">
      <c r="AE355" s="404"/>
      <c r="AF355" s="404"/>
      <c r="AG355" s="404"/>
      <c r="AH355" s="404"/>
      <c r="AI355" s="404"/>
      <c r="AJ355" s="404"/>
      <c r="AK355" s="404"/>
      <c r="AL355" s="404"/>
      <c r="AM355" s="404"/>
      <c r="AN355" s="404"/>
    </row>
    <row r="356" spans="31:40">
      <c r="AE356" s="404"/>
      <c r="AF356" s="404"/>
      <c r="AG356" s="404"/>
      <c r="AH356" s="404"/>
      <c r="AI356" s="404"/>
      <c r="AJ356" s="404"/>
      <c r="AK356" s="404"/>
      <c r="AL356" s="404"/>
      <c r="AM356" s="404"/>
      <c r="AN356" s="404"/>
    </row>
    <row r="357" spans="31:40">
      <c r="AE357" s="404"/>
      <c r="AF357" s="404"/>
      <c r="AG357" s="404"/>
      <c r="AH357" s="404"/>
      <c r="AI357" s="404"/>
      <c r="AJ357" s="404"/>
      <c r="AK357" s="404"/>
      <c r="AL357" s="404"/>
      <c r="AM357" s="404"/>
      <c r="AN357" s="404"/>
    </row>
    <row r="358" spans="31:40">
      <c r="AE358" s="404"/>
      <c r="AF358" s="404"/>
      <c r="AG358" s="404"/>
      <c r="AH358" s="404"/>
      <c r="AI358" s="404"/>
      <c r="AJ358" s="404"/>
      <c r="AK358" s="404"/>
      <c r="AL358" s="404"/>
      <c r="AM358" s="404"/>
      <c r="AN358" s="404"/>
    </row>
    <row r="359" spans="31:40">
      <c r="AE359" s="404"/>
      <c r="AF359" s="404"/>
      <c r="AG359" s="404"/>
      <c r="AH359" s="404"/>
      <c r="AI359" s="404"/>
      <c r="AJ359" s="404"/>
      <c r="AK359" s="404"/>
      <c r="AL359" s="404"/>
      <c r="AM359" s="404"/>
      <c r="AN359" s="404"/>
    </row>
    <row r="360" spans="31:40">
      <c r="AE360" s="404"/>
      <c r="AF360" s="404"/>
      <c r="AG360" s="404"/>
      <c r="AH360" s="404"/>
      <c r="AI360" s="404"/>
      <c r="AJ360" s="404"/>
      <c r="AK360" s="404"/>
      <c r="AL360" s="404"/>
      <c r="AM360" s="404"/>
      <c r="AN360" s="404"/>
    </row>
    <row r="361" spans="31:40">
      <c r="AE361" s="404"/>
      <c r="AF361" s="404"/>
      <c r="AG361" s="404"/>
      <c r="AH361" s="404"/>
      <c r="AI361" s="404"/>
      <c r="AJ361" s="404"/>
      <c r="AK361" s="404"/>
      <c r="AL361" s="404"/>
      <c r="AM361" s="404"/>
      <c r="AN361" s="404"/>
    </row>
    <row r="362" spans="31:40">
      <c r="AE362" s="404"/>
      <c r="AF362" s="404"/>
      <c r="AG362" s="404"/>
      <c r="AH362" s="404"/>
      <c r="AI362" s="404"/>
      <c r="AJ362" s="404"/>
      <c r="AK362" s="404"/>
      <c r="AL362" s="404"/>
      <c r="AM362" s="404"/>
      <c r="AN362" s="404"/>
    </row>
    <row r="363" spans="31:40">
      <c r="AE363" s="404"/>
      <c r="AF363" s="404"/>
      <c r="AG363" s="404"/>
      <c r="AH363" s="404"/>
      <c r="AI363" s="404"/>
      <c r="AJ363" s="404"/>
      <c r="AK363" s="404"/>
      <c r="AL363" s="404"/>
      <c r="AM363" s="404"/>
      <c r="AN363" s="404"/>
    </row>
    <row r="364" spans="31:40">
      <c r="AE364" s="404"/>
      <c r="AF364" s="404"/>
      <c r="AG364" s="404"/>
      <c r="AH364" s="404"/>
      <c r="AI364" s="404"/>
      <c r="AJ364" s="404"/>
      <c r="AK364" s="404"/>
      <c r="AL364" s="404"/>
      <c r="AM364" s="404"/>
      <c r="AN364" s="404"/>
    </row>
    <row r="365" spans="31:40">
      <c r="AE365" s="404"/>
      <c r="AF365" s="404"/>
      <c r="AG365" s="404"/>
      <c r="AH365" s="404"/>
      <c r="AI365" s="404"/>
      <c r="AJ365" s="404"/>
      <c r="AK365" s="404"/>
      <c r="AL365" s="404"/>
      <c r="AM365" s="404"/>
      <c r="AN365" s="404"/>
    </row>
    <row r="366" spans="31:40">
      <c r="AE366" s="404"/>
      <c r="AF366" s="404"/>
      <c r="AG366" s="404"/>
      <c r="AH366" s="404"/>
      <c r="AI366" s="404"/>
      <c r="AJ366" s="404"/>
      <c r="AK366" s="404"/>
      <c r="AL366" s="404"/>
      <c r="AM366" s="404"/>
      <c r="AN366" s="404"/>
    </row>
    <row r="367" spans="31:40">
      <c r="AE367" s="404"/>
      <c r="AF367" s="404"/>
      <c r="AG367" s="404"/>
      <c r="AH367" s="404"/>
      <c r="AI367" s="404"/>
      <c r="AJ367" s="404"/>
      <c r="AK367" s="404"/>
      <c r="AL367" s="404"/>
      <c r="AM367" s="404"/>
      <c r="AN367" s="404"/>
    </row>
    <row r="368" spans="31:40">
      <c r="AE368" s="404"/>
      <c r="AF368" s="404"/>
      <c r="AG368" s="404"/>
      <c r="AH368" s="404"/>
      <c r="AI368" s="404"/>
      <c r="AJ368" s="404"/>
      <c r="AK368" s="404"/>
      <c r="AL368" s="404"/>
      <c r="AM368" s="404"/>
      <c r="AN368" s="404"/>
    </row>
    <row r="369" spans="31:40">
      <c r="AE369" s="404"/>
      <c r="AF369" s="404"/>
      <c r="AG369" s="404"/>
      <c r="AH369" s="404"/>
      <c r="AI369" s="404"/>
      <c r="AJ369" s="404"/>
      <c r="AK369" s="404"/>
      <c r="AL369" s="404"/>
      <c r="AM369" s="404"/>
      <c r="AN369" s="404"/>
    </row>
    <row r="370" spans="31:40">
      <c r="AE370" s="406"/>
      <c r="AF370" s="406"/>
      <c r="AG370" s="406"/>
      <c r="AH370" s="406"/>
      <c r="AI370" s="406"/>
      <c r="AJ370" s="406"/>
      <c r="AK370" s="406"/>
      <c r="AL370" s="406"/>
      <c r="AM370" s="406"/>
      <c r="AN370" s="406"/>
    </row>
    <row r="371" spans="31:40">
      <c r="AE371" s="406"/>
      <c r="AF371" s="406"/>
      <c r="AG371" s="406"/>
      <c r="AH371" s="406"/>
      <c r="AI371" s="406"/>
      <c r="AJ371" s="406"/>
      <c r="AK371" s="406"/>
      <c r="AL371" s="406"/>
      <c r="AM371" s="406"/>
      <c r="AN371" s="406"/>
    </row>
    <row r="372" spans="31:40">
      <c r="AE372" s="406"/>
      <c r="AF372" s="406"/>
      <c r="AG372" s="406"/>
      <c r="AH372" s="406"/>
      <c r="AI372" s="406"/>
      <c r="AJ372" s="406"/>
      <c r="AK372" s="406"/>
      <c r="AL372" s="406"/>
      <c r="AM372" s="406"/>
      <c r="AN372" s="406"/>
    </row>
    <row r="373" spans="31:40">
      <c r="AE373" s="406"/>
      <c r="AF373" s="406"/>
      <c r="AG373" s="406"/>
      <c r="AH373" s="406"/>
      <c r="AI373" s="406"/>
      <c r="AJ373" s="406"/>
      <c r="AK373" s="406"/>
      <c r="AL373" s="406"/>
      <c r="AM373" s="406"/>
      <c r="AN373" s="406"/>
    </row>
    <row r="374" spans="31:40">
      <c r="AE374" s="406"/>
      <c r="AF374" s="406"/>
      <c r="AG374" s="406"/>
      <c r="AH374" s="406"/>
      <c r="AI374" s="406"/>
      <c r="AJ374" s="406"/>
      <c r="AK374" s="406"/>
      <c r="AL374" s="406"/>
      <c r="AM374" s="406"/>
      <c r="AN374" s="406"/>
    </row>
    <row r="375" spans="31:40">
      <c r="AE375" s="406"/>
      <c r="AF375" s="406"/>
      <c r="AG375" s="406"/>
      <c r="AH375" s="406"/>
      <c r="AI375" s="406"/>
      <c r="AJ375" s="406"/>
      <c r="AK375" s="406"/>
      <c r="AL375" s="406"/>
      <c r="AM375" s="406"/>
      <c r="AN375" s="406"/>
    </row>
    <row r="376" spans="31:40">
      <c r="AE376" s="406"/>
      <c r="AF376" s="406"/>
      <c r="AG376" s="406"/>
      <c r="AH376" s="406"/>
      <c r="AI376" s="406"/>
      <c r="AJ376" s="406"/>
      <c r="AK376" s="406"/>
      <c r="AL376" s="406"/>
      <c r="AM376" s="406"/>
      <c r="AN376" s="406"/>
    </row>
    <row r="377" spans="31:40">
      <c r="AE377" s="406"/>
      <c r="AF377" s="406"/>
      <c r="AG377" s="406"/>
      <c r="AH377" s="406"/>
      <c r="AI377" s="406"/>
      <c r="AJ377" s="406"/>
      <c r="AK377" s="406"/>
      <c r="AL377" s="406"/>
      <c r="AM377" s="406"/>
      <c r="AN377" s="406"/>
    </row>
    <row r="378" spans="31:40">
      <c r="AE378" s="406"/>
      <c r="AF378" s="406"/>
      <c r="AG378" s="406"/>
      <c r="AH378" s="406"/>
      <c r="AI378" s="406"/>
      <c r="AJ378" s="406"/>
      <c r="AK378" s="406"/>
      <c r="AL378" s="406"/>
      <c r="AM378" s="406"/>
      <c r="AN378" s="406"/>
    </row>
    <row r="379" spans="31:40">
      <c r="AE379" s="406"/>
      <c r="AF379" s="406"/>
      <c r="AG379" s="406"/>
      <c r="AH379" s="406"/>
      <c r="AI379" s="406"/>
      <c r="AJ379" s="406"/>
      <c r="AK379" s="406"/>
      <c r="AL379" s="406"/>
      <c r="AM379" s="406"/>
      <c r="AN379" s="406"/>
    </row>
    <row r="380" spans="31:40">
      <c r="AE380" s="406"/>
      <c r="AF380" s="406"/>
      <c r="AG380" s="406"/>
      <c r="AH380" s="406"/>
      <c r="AI380" s="406"/>
      <c r="AJ380" s="406"/>
      <c r="AK380" s="406"/>
      <c r="AL380" s="406"/>
      <c r="AM380" s="406"/>
      <c r="AN380" s="406"/>
    </row>
    <row r="381" spans="31:40">
      <c r="AE381" s="406"/>
      <c r="AF381" s="406"/>
      <c r="AG381" s="406"/>
      <c r="AH381" s="406"/>
      <c r="AI381" s="406"/>
      <c r="AJ381" s="406"/>
      <c r="AK381" s="406"/>
      <c r="AL381" s="406"/>
      <c r="AM381" s="406"/>
      <c r="AN381" s="406"/>
    </row>
    <row r="382" spans="31:40">
      <c r="AE382" s="406"/>
      <c r="AF382" s="406"/>
      <c r="AG382" s="406"/>
      <c r="AH382" s="406"/>
      <c r="AI382" s="406"/>
      <c r="AJ382" s="406"/>
      <c r="AK382" s="406"/>
      <c r="AL382" s="406"/>
      <c r="AM382" s="406"/>
      <c r="AN382" s="406"/>
    </row>
    <row r="383" spans="31:40">
      <c r="AE383" s="406"/>
      <c r="AF383" s="406"/>
      <c r="AG383" s="406"/>
      <c r="AH383" s="406"/>
      <c r="AI383" s="406"/>
      <c r="AJ383" s="406"/>
      <c r="AK383" s="406"/>
      <c r="AL383" s="406"/>
      <c r="AM383" s="406"/>
      <c r="AN383" s="406"/>
    </row>
    <row r="384" spans="31:40">
      <c r="AE384" s="406"/>
      <c r="AF384" s="406"/>
      <c r="AG384" s="406"/>
      <c r="AH384" s="406"/>
      <c r="AI384" s="406"/>
      <c r="AJ384" s="406"/>
      <c r="AK384" s="406"/>
      <c r="AL384" s="406"/>
      <c r="AM384" s="406"/>
      <c r="AN384" s="406"/>
    </row>
    <row r="385" spans="31:40">
      <c r="AE385" s="406"/>
      <c r="AF385" s="406"/>
      <c r="AG385" s="406"/>
      <c r="AH385" s="406"/>
      <c r="AI385" s="406"/>
      <c r="AJ385" s="406"/>
      <c r="AK385" s="406"/>
      <c r="AL385" s="406"/>
      <c r="AM385" s="406"/>
      <c r="AN385" s="406"/>
    </row>
    <row r="386" spans="31:40">
      <c r="AE386" s="406"/>
      <c r="AF386" s="406"/>
      <c r="AG386" s="406"/>
      <c r="AH386" s="406"/>
      <c r="AI386" s="406"/>
      <c r="AJ386" s="406"/>
      <c r="AK386" s="406"/>
      <c r="AL386" s="406"/>
      <c r="AM386" s="406"/>
      <c r="AN386" s="406"/>
    </row>
    <row r="387" spans="31:40">
      <c r="AE387" s="406"/>
      <c r="AF387" s="406"/>
      <c r="AG387" s="406"/>
      <c r="AH387" s="406"/>
      <c r="AI387" s="406"/>
      <c r="AJ387" s="406"/>
      <c r="AK387" s="406"/>
      <c r="AL387" s="406"/>
      <c r="AM387" s="406"/>
      <c r="AN387" s="406"/>
    </row>
    <row r="388" spans="31:40">
      <c r="AE388" s="406"/>
      <c r="AF388" s="406"/>
      <c r="AG388" s="406"/>
      <c r="AH388" s="406"/>
      <c r="AI388" s="406"/>
      <c r="AJ388" s="406"/>
      <c r="AK388" s="406"/>
      <c r="AL388" s="406"/>
      <c r="AM388" s="406"/>
      <c r="AN388" s="406"/>
    </row>
    <row r="389" spans="31:40">
      <c r="AE389" s="406"/>
      <c r="AF389" s="406"/>
      <c r="AG389" s="406"/>
      <c r="AH389" s="406"/>
      <c r="AI389" s="406"/>
      <c r="AJ389" s="406"/>
      <c r="AK389" s="406"/>
      <c r="AL389" s="406"/>
      <c r="AM389" s="406"/>
      <c r="AN389" s="406"/>
    </row>
    <row r="390" spans="31:40">
      <c r="AE390" s="406"/>
      <c r="AF390" s="406"/>
      <c r="AG390" s="406"/>
      <c r="AH390" s="406"/>
      <c r="AI390" s="406"/>
      <c r="AJ390" s="406"/>
      <c r="AK390" s="406"/>
      <c r="AL390" s="406"/>
      <c r="AM390" s="406"/>
      <c r="AN390" s="406"/>
    </row>
    <row r="391" spans="31:40">
      <c r="AE391" s="406"/>
      <c r="AF391" s="406"/>
      <c r="AG391" s="406"/>
      <c r="AH391" s="406"/>
      <c r="AI391" s="406"/>
      <c r="AJ391" s="406"/>
      <c r="AK391" s="406"/>
      <c r="AL391" s="406"/>
      <c r="AM391" s="406"/>
      <c r="AN391" s="406"/>
    </row>
    <row r="392" spans="31:40">
      <c r="AE392" s="406"/>
      <c r="AF392" s="406"/>
      <c r="AG392" s="406"/>
      <c r="AH392" s="406"/>
      <c r="AI392" s="406"/>
      <c r="AJ392" s="406"/>
      <c r="AK392" s="406"/>
      <c r="AL392" s="406"/>
      <c r="AM392" s="406"/>
      <c r="AN392" s="406"/>
    </row>
    <row r="393" spans="31:40">
      <c r="AE393" s="406"/>
      <c r="AF393" s="406"/>
      <c r="AG393" s="406"/>
      <c r="AH393" s="406"/>
      <c r="AI393" s="406"/>
      <c r="AJ393" s="406"/>
      <c r="AK393" s="406"/>
      <c r="AL393" s="406"/>
      <c r="AM393" s="406"/>
      <c r="AN393" s="406"/>
    </row>
    <row r="394" spans="31:40">
      <c r="AE394" s="406"/>
      <c r="AF394" s="406"/>
      <c r="AG394" s="406"/>
      <c r="AH394" s="406"/>
      <c r="AI394" s="406"/>
      <c r="AJ394" s="406"/>
      <c r="AK394" s="406"/>
      <c r="AL394" s="406"/>
      <c r="AM394" s="406"/>
      <c r="AN394" s="406"/>
    </row>
    <row r="395" spans="31:40">
      <c r="AE395" s="406"/>
      <c r="AF395" s="406"/>
      <c r="AG395" s="406"/>
      <c r="AH395" s="406"/>
      <c r="AI395" s="406"/>
      <c r="AJ395" s="406"/>
      <c r="AK395" s="406"/>
      <c r="AL395" s="406"/>
      <c r="AM395" s="406"/>
      <c r="AN395" s="406"/>
    </row>
    <row r="396" spans="31:40">
      <c r="AE396" s="406"/>
      <c r="AF396" s="406"/>
      <c r="AG396" s="406"/>
      <c r="AH396" s="406"/>
      <c r="AI396" s="406"/>
      <c r="AJ396" s="406"/>
      <c r="AK396" s="406"/>
      <c r="AL396" s="406"/>
      <c r="AM396" s="406"/>
      <c r="AN396" s="406"/>
    </row>
    <row r="397" spans="31:40">
      <c r="AE397" s="406"/>
      <c r="AF397" s="406"/>
      <c r="AG397" s="406"/>
      <c r="AH397" s="406"/>
      <c r="AI397" s="406"/>
      <c r="AJ397" s="406"/>
      <c r="AK397" s="406"/>
      <c r="AL397" s="406"/>
      <c r="AM397" s="406"/>
      <c r="AN397" s="406"/>
    </row>
    <row r="398" spans="31:40">
      <c r="AE398" s="406"/>
      <c r="AF398" s="406"/>
      <c r="AG398" s="406"/>
      <c r="AH398" s="406"/>
      <c r="AI398" s="406"/>
      <c r="AJ398" s="406"/>
      <c r="AK398" s="406"/>
      <c r="AL398" s="406"/>
      <c r="AM398" s="406"/>
      <c r="AN398" s="406"/>
    </row>
    <row r="399" spans="31:40">
      <c r="AE399" s="406"/>
      <c r="AF399" s="406"/>
      <c r="AG399" s="406"/>
      <c r="AH399" s="406"/>
      <c r="AI399" s="406"/>
      <c r="AJ399" s="406"/>
      <c r="AK399" s="406"/>
      <c r="AL399" s="406"/>
      <c r="AM399" s="406"/>
      <c r="AN399" s="406"/>
    </row>
    <row r="400" spans="31:40">
      <c r="AE400" s="406"/>
      <c r="AF400" s="406"/>
      <c r="AG400" s="406"/>
      <c r="AH400" s="406"/>
      <c r="AI400" s="406"/>
      <c r="AJ400" s="406"/>
      <c r="AK400" s="406"/>
      <c r="AL400" s="406"/>
      <c r="AM400" s="406"/>
      <c r="AN400" s="406"/>
    </row>
    <row r="401" spans="31:40">
      <c r="AE401" s="406"/>
      <c r="AF401" s="406"/>
      <c r="AG401" s="406"/>
      <c r="AH401" s="406"/>
      <c r="AI401" s="406"/>
      <c r="AJ401" s="406"/>
      <c r="AK401" s="406"/>
      <c r="AL401" s="406"/>
      <c r="AM401" s="406"/>
      <c r="AN401" s="406"/>
    </row>
    <row r="402" spans="31:40">
      <c r="AE402" s="406"/>
      <c r="AF402" s="406"/>
      <c r="AG402" s="406"/>
      <c r="AH402" s="406"/>
      <c r="AI402" s="406"/>
      <c r="AJ402" s="406"/>
      <c r="AK402" s="406"/>
      <c r="AL402" s="406"/>
      <c r="AM402" s="406"/>
      <c r="AN402" s="406"/>
    </row>
    <row r="403" spans="31:40">
      <c r="AE403" s="406"/>
      <c r="AF403" s="406"/>
      <c r="AG403" s="406"/>
      <c r="AH403" s="406"/>
      <c r="AI403" s="406"/>
      <c r="AJ403" s="406"/>
      <c r="AK403" s="406"/>
      <c r="AL403" s="406"/>
      <c r="AM403" s="406"/>
      <c r="AN403" s="406"/>
    </row>
    <row r="404" spans="31:40">
      <c r="AE404" s="406"/>
      <c r="AF404" s="406"/>
      <c r="AG404" s="406"/>
      <c r="AH404" s="406"/>
      <c r="AI404" s="406"/>
      <c r="AJ404" s="406"/>
      <c r="AK404" s="406"/>
      <c r="AL404" s="406"/>
      <c r="AM404" s="406"/>
      <c r="AN404" s="406"/>
    </row>
    <row r="405" spans="31:40">
      <c r="AE405" s="406"/>
      <c r="AF405" s="406"/>
      <c r="AG405" s="406"/>
      <c r="AH405" s="406"/>
      <c r="AI405" s="406"/>
      <c r="AJ405" s="406"/>
      <c r="AK405" s="406"/>
      <c r="AL405" s="406"/>
      <c r="AM405" s="406"/>
      <c r="AN405" s="406"/>
    </row>
    <row r="406" spans="31:40">
      <c r="AE406" s="406"/>
      <c r="AF406" s="406"/>
      <c r="AG406" s="406"/>
      <c r="AH406" s="406"/>
      <c r="AI406" s="406"/>
      <c r="AJ406" s="406"/>
      <c r="AK406" s="406"/>
      <c r="AL406" s="406"/>
      <c r="AM406" s="406"/>
      <c r="AN406" s="406"/>
    </row>
    <row r="407" spans="31:40">
      <c r="AE407" s="406"/>
      <c r="AF407" s="406"/>
      <c r="AG407" s="406"/>
      <c r="AH407" s="406"/>
      <c r="AI407" s="406"/>
      <c r="AJ407" s="406"/>
      <c r="AK407" s="406"/>
      <c r="AL407" s="406"/>
      <c r="AM407" s="406"/>
      <c r="AN407" s="406"/>
    </row>
    <row r="408" spans="31:40">
      <c r="AE408" s="406"/>
      <c r="AF408" s="406"/>
      <c r="AG408" s="406"/>
      <c r="AH408" s="406"/>
      <c r="AI408" s="406"/>
      <c r="AJ408" s="406"/>
      <c r="AK408" s="406"/>
      <c r="AL408" s="406"/>
      <c r="AM408" s="406"/>
      <c r="AN408" s="406"/>
    </row>
    <row r="409" spans="31:40">
      <c r="AE409" s="406"/>
      <c r="AF409" s="406"/>
      <c r="AG409" s="406"/>
      <c r="AH409" s="406"/>
      <c r="AI409" s="406"/>
      <c r="AJ409" s="406"/>
      <c r="AK409" s="406"/>
      <c r="AL409" s="406"/>
      <c r="AM409" s="406"/>
      <c r="AN409" s="406"/>
    </row>
    <row r="410" spans="31:40">
      <c r="AE410" s="406"/>
      <c r="AF410" s="406"/>
      <c r="AG410" s="406"/>
      <c r="AH410" s="406"/>
      <c r="AI410" s="406"/>
      <c r="AJ410" s="406"/>
      <c r="AK410" s="406"/>
      <c r="AL410" s="406"/>
      <c r="AM410" s="406"/>
      <c r="AN410" s="406"/>
    </row>
    <row r="411" spans="31:40">
      <c r="AE411" s="406"/>
      <c r="AF411" s="406"/>
      <c r="AG411" s="406"/>
      <c r="AH411" s="406"/>
      <c r="AI411" s="406"/>
      <c r="AJ411" s="406"/>
      <c r="AK411" s="406"/>
      <c r="AL411" s="406"/>
      <c r="AM411" s="406"/>
      <c r="AN411" s="406"/>
    </row>
    <row r="412" spans="31:40">
      <c r="AE412" s="406"/>
      <c r="AF412" s="406"/>
      <c r="AG412" s="406"/>
      <c r="AH412" s="406"/>
      <c r="AI412" s="406"/>
      <c r="AJ412" s="406"/>
      <c r="AK412" s="406"/>
      <c r="AL412" s="406"/>
      <c r="AM412" s="406"/>
      <c r="AN412" s="406"/>
    </row>
    <row r="413" spans="31:40">
      <c r="AE413" s="406"/>
      <c r="AF413" s="406"/>
      <c r="AG413" s="406"/>
      <c r="AH413" s="406"/>
      <c r="AI413" s="406"/>
      <c r="AJ413" s="406"/>
      <c r="AK413" s="406"/>
      <c r="AL413" s="406"/>
      <c r="AM413" s="406"/>
      <c r="AN413" s="406"/>
    </row>
    <row r="414" spans="31:40">
      <c r="AE414" s="406"/>
      <c r="AF414" s="406"/>
      <c r="AG414" s="406"/>
      <c r="AH414" s="406"/>
      <c r="AI414" s="406"/>
      <c r="AJ414" s="406"/>
      <c r="AK414" s="406"/>
      <c r="AL414" s="406"/>
      <c r="AM414" s="406"/>
      <c r="AN414" s="406"/>
    </row>
    <row r="415" spans="31:40">
      <c r="AE415" s="406"/>
      <c r="AF415" s="406"/>
      <c r="AG415" s="406"/>
      <c r="AH415" s="406"/>
      <c r="AI415" s="406"/>
      <c r="AJ415" s="406"/>
      <c r="AK415" s="406"/>
      <c r="AL415" s="406"/>
      <c r="AM415" s="406"/>
      <c r="AN415" s="406"/>
    </row>
    <row r="416" spans="31:40">
      <c r="AE416" s="406"/>
      <c r="AF416" s="406"/>
      <c r="AG416" s="406"/>
      <c r="AH416" s="406"/>
      <c r="AI416" s="406"/>
      <c r="AJ416" s="406"/>
      <c r="AK416" s="406"/>
      <c r="AL416" s="406"/>
      <c r="AM416" s="406"/>
      <c r="AN416" s="406"/>
    </row>
    <row r="417" spans="31:40">
      <c r="AE417" s="406"/>
      <c r="AF417" s="406"/>
      <c r="AG417" s="406"/>
      <c r="AH417" s="406"/>
      <c r="AI417" s="406"/>
      <c r="AJ417" s="406"/>
      <c r="AK417" s="406"/>
      <c r="AL417" s="406"/>
      <c r="AM417" s="406"/>
      <c r="AN417" s="406"/>
    </row>
    <row r="418" spans="31:40">
      <c r="AE418" s="406"/>
      <c r="AF418" s="406"/>
      <c r="AG418" s="406"/>
      <c r="AH418" s="406"/>
      <c r="AI418" s="406"/>
      <c r="AJ418" s="406"/>
      <c r="AK418" s="406"/>
      <c r="AL418" s="406"/>
      <c r="AM418" s="406"/>
      <c r="AN418" s="406"/>
    </row>
    <row r="419" spans="31:40">
      <c r="AE419" s="406"/>
      <c r="AF419" s="406"/>
      <c r="AG419" s="406"/>
      <c r="AH419" s="406"/>
      <c r="AI419" s="406"/>
      <c r="AJ419" s="406"/>
      <c r="AK419" s="406"/>
      <c r="AL419" s="406"/>
      <c r="AM419" s="406"/>
      <c r="AN419" s="406"/>
    </row>
    <row r="420" spans="31:40">
      <c r="AE420" s="406"/>
      <c r="AF420" s="406"/>
      <c r="AG420" s="406"/>
      <c r="AH420" s="406"/>
      <c r="AI420" s="406"/>
      <c r="AJ420" s="406"/>
      <c r="AK420" s="406"/>
      <c r="AL420" s="406"/>
      <c r="AM420" s="406"/>
      <c r="AN420" s="406"/>
    </row>
    <row r="421" spans="31:40">
      <c r="AE421" s="406"/>
      <c r="AF421" s="406"/>
      <c r="AG421" s="406"/>
      <c r="AH421" s="406"/>
      <c r="AI421" s="406"/>
      <c r="AJ421" s="406"/>
      <c r="AK421" s="406"/>
      <c r="AL421" s="406"/>
      <c r="AM421" s="406"/>
      <c r="AN421" s="406"/>
    </row>
    <row r="422" spans="31:40">
      <c r="AE422" s="406"/>
      <c r="AF422" s="406"/>
      <c r="AG422" s="406"/>
      <c r="AH422" s="406"/>
      <c r="AI422" s="406"/>
      <c r="AJ422" s="406"/>
      <c r="AK422" s="406"/>
      <c r="AL422" s="406"/>
      <c r="AM422" s="406"/>
      <c r="AN422" s="406"/>
    </row>
    <row r="423" spans="31:40">
      <c r="AE423" s="406"/>
      <c r="AF423" s="406"/>
      <c r="AG423" s="406"/>
      <c r="AH423" s="406"/>
      <c r="AI423" s="406"/>
      <c r="AJ423" s="406"/>
      <c r="AK423" s="406"/>
      <c r="AL423" s="406"/>
      <c r="AM423" s="406"/>
      <c r="AN423" s="406"/>
    </row>
    <row r="424" spans="31:40">
      <c r="AE424" s="406"/>
      <c r="AF424" s="406"/>
      <c r="AG424" s="406"/>
      <c r="AH424" s="406"/>
      <c r="AI424" s="406"/>
      <c r="AJ424" s="406"/>
      <c r="AK424" s="406"/>
      <c r="AL424" s="406"/>
      <c r="AM424" s="406"/>
      <c r="AN424" s="406"/>
    </row>
    <row r="425" spans="31:40">
      <c r="AE425" s="406"/>
      <c r="AF425" s="406"/>
      <c r="AG425" s="406"/>
      <c r="AH425" s="406"/>
      <c r="AI425" s="406"/>
      <c r="AJ425" s="406"/>
      <c r="AK425" s="406"/>
      <c r="AL425" s="406"/>
      <c r="AM425" s="406"/>
      <c r="AN425" s="406"/>
    </row>
    <row r="426" spans="31:40">
      <c r="AE426" s="406"/>
      <c r="AF426" s="406"/>
      <c r="AG426" s="406"/>
      <c r="AH426" s="406"/>
      <c r="AI426" s="406"/>
      <c r="AJ426" s="406"/>
      <c r="AK426" s="406"/>
      <c r="AL426" s="406"/>
      <c r="AM426" s="406"/>
      <c r="AN426" s="406"/>
    </row>
    <row r="427" spans="31:40">
      <c r="AE427" s="406"/>
      <c r="AF427" s="406"/>
      <c r="AG427" s="406"/>
      <c r="AH427" s="406"/>
      <c r="AI427" s="406"/>
      <c r="AJ427" s="406"/>
      <c r="AK427" s="406"/>
      <c r="AL427" s="406"/>
      <c r="AM427" s="406"/>
      <c r="AN427" s="406"/>
    </row>
    <row r="428" spans="31:40">
      <c r="AE428" s="406"/>
      <c r="AF428" s="406"/>
      <c r="AG428" s="406"/>
      <c r="AH428" s="406"/>
      <c r="AI428" s="406"/>
      <c r="AJ428" s="406"/>
      <c r="AK428" s="406"/>
      <c r="AL428" s="406"/>
      <c r="AM428" s="406"/>
      <c r="AN428" s="406"/>
    </row>
    <row r="429" spans="31:40">
      <c r="AE429" s="406"/>
      <c r="AF429" s="406"/>
      <c r="AG429" s="406"/>
      <c r="AH429" s="406"/>
      <c r="AI429" s="406"/>
      <c r="AJ429" s="406"/>
      <c r="AK429" s="406"/>
      <c r="AL429" s="406"/>
      <c r="AM429" s="406"/>
      <c r="AN429" s="406"/>
    </row>
    <row r="430" spans="31:40">
      <c r="AE430" s="406"/>
      <c r="AF430" s="406"/>
      <c r="AG430" s="406"/>
      <c r="AH430" s="406"/>
      <c r="AI430" s="406"/>
      <c r="AJ430" s="406"/>
      <c r="AK430" s="406"/>
      <c r="AL430" s="406"/>
      <c r="AM430" s="406"/>
      <c r="AN430" s="406"/>
    </row>
    <row r="431" spans="31:40">
      <c r="AE431" s="406"/>
      <c r="AF431" s="406"/>
      <c r="AG431" s="406"/>
      <c r="AH431" s="406"/>
      <c r="AI431" s="406"/>
      <c r="AJ431" s="406"/>
      <c r="AK431" s="406"/>
      <c r="AL431" s="406"/>
      <c r="AM431" s="406"/>
      <c r="AN431" s="406"/>
    </row>
    <row r="432" spans="31:40">
      <c r="AE432" s="406"/>
      <c r="AF432" s="406"/>
      <c r="AG432" s="406"/>
      <c r="AH432" s="406"/>
      <c r="AI432" s="406"/>
      <c r="AJ432" s="406"/>
      <c r="AK432" s="406"/>
      <c r="AL432" s="406"/>
      <c r="AM432" s="406"/>
      <c r="AN432" s="406"/>
    </row>
    <row r="433" spans="31:40">
      <c r="AE433" s="406"/>
      <c r="AF433" s="406"/>
      <c r="AG433" s="406"/>
      <c r="AH433" s="406"/>
      <c r="AI433" s="406"/>
      <c r="AJ433" s="406"/>
      <c r="AK433" s="406"/>
      <c r="AL433" s="406"/>
      <c r="AM433" s="406"/>
      <c r="AN433" s="406"/>
    </row>
    <row r="434" spans="31:40">
      <c r="AE434" s="406"/>
      <c r="AF434" s="406"/>
      <c r="AG434" s="406"/>
      <c r="AH434" s="406"/>
      <c r="AI434" s="406"/>
      <c r="AJ434" s="406"/>
      <c r="AK434" s="406"/>
      <c r="AL434" s="406"/>
      <c r="AM434" s="406"/>
      <c r="AN434" s="406"/>
    </row>
    <row r="435" spans="31:40">
      <c r="AE435" s="406"/>
      <c r="AF435" s="406"/>
      <c r="AG435" s="406"/>
      <c r="AH435" s="406"/>
      <c r="AI435" s="406"/>
      <c r="AJ435" s="406"/>
      <c r="AK435" s="406"/>
      <c r="AL435" s="406"/>
      <c r="AM435" s="406"/>
      <c r="AN435" s="406"/>
    </row>
    <row r="436" spans="31:40">
      <c r="AE436" s="406"/>
      <c r="AF436" s="406"/>
      <c r="AG436" s="406"/>
      <c r="AH436" s="406"/>
      <c r="AI436" s="406"/>
      <c r="AJ436" s="406"/>
      <c r="AK436" s="406"/>
      <c r="AL436" s="406"/>
      <c r="AM436" s="406"/>
      <c r="AN436" s="406"/>
    </row>
    <row r="437" spans="31:40">
      <c r="AE437" s="406"/>
      <c r="AF437" s="406"/>
      <c r="AG437" s="406"/>
      <c r="AH437" s="406"/>
      <c r="AI437" s="406"/>
      <c r="AJ437" s="406"/>
      <c r="AK437" s="406"/>
      <c r="AL437" s="406"/>
      <c r="AM437" s="406"/>
      <c r="AN437" s="406"/>
    </row>
    <row r="438" spans="31:40">
      <c r="AE438" s="406"/>
      <c r="AF438" s="406"/>
      <c r="AG438" s="406"/>
      <c r="AH438" s="406"/>
      <c r="AI438" s="406"/>
      <c r="AJ438" s="406"/>
      <c r="AK438" s="406"/>
      <c r="AL438" s="406"/>
      <c r="AM438" s="406"/>
      <c r="AN438" s="406"/>
    </row>
    <row r="439" spans="31:40">
      <c r="AE439" s="406"/>
      <c r="AF439" s="406"/>
      <c r="AG439" s="406"/>
      <c r="AH439" s="406"/>
      <c r="AI439" s="406"/>
      <c r="AJ439" s="406"/>
      <c r="AK439" s="406"/>
      <c r="AL439" s="406"/>
      <c r="AM439" s="406"/>
      <c r="AN439" s="406"/>
    </row>
    <row r="440" spans="31:40">
      <c r="AE440" s="406"/>
      <c r="AF440" s="406"/>
      <c r="AG440" s="406"/>
      <c r="AH440" s="406"/>
      <c r="AI440" s="406"/>
      <c r="AJ440" s="406"/>
      <c r="AK440" s="406"/>
      <c r="AL440" s="406"/>
      <c r="AM440" s="406"/>
      <c r="AN440" s="406"/>
    </row>
    <row r="441" spans="31:40">
      <c r="AE441" s="406"/>
      <c r="AF441" s="406"/>
      <c r="AG441" s="406"/>
      <c r="AH441" s="406"/>
      <c r="AI441" s="406"/>
      <c r="AJ441" s="406"/>
      <c r="AK441" s="406"/>
      <c r="AL441" s="406"/>
      <c r="AM441" s="406"/>
      <c r="AN441" s="406"/>
    </row>
    <row r="442" spans="31:40">
      <c r="AE442" s="406"/>
      <c r="AF442" s="406"/>
      <c r="AG442" s="406"/>
      <c r="AH442" s="406"/>
      <c r="AI442" s="406"/>
      <c r="AJ442" s="406"/>
      <c r="AK442" s="406"/>
      <c r="AL442" s="406"/>
      <c r="AM442" s="406"/>
      <c r="AN442" s="406"/>
    </row>
    <row r="443" spans="31:40">
      <c r="AE443" s="406"/>
      <c r="AF443" s="406"/>
      <c r="AG443" s="406"/>
      <c r="AH443" s="406"/>
      <c r="AI443" s="406"/>
      <c r="AJ443" s="406"/>
      <c r="AK443" s="406"/>
      <c r="AL443" s="406"/>
      <c r="AM443" s="406"/>
      <c r="AN443" s="406"/>
    </row>
    <row r="444" spans="31:40">
      <c r="AE444" s="406"/>
      <c r="AF444" s="406"/>
      <c r="AG444" s="406"/>
      <c r="AH444" s="406"/>
      <c r="AI444" s="406"/>
      <c r="AJ444" s="406"/>
      <c r="AK444" s="406"/>
      <c r="AL444" s="406"/>
      <c r="AM444" s="406"/>
      <c r="AN444" s="406"/>
    </row>
    <row r="445" spans="31:40">
      <c r="AE445" s="406"/>
      <c r="AF445" s="406"/>
      <c r="AG445" s="406"/>
      <c r="AH445" s="406"/>
      <c r="AI445" s="406"/>
      <c r="AJ445" s="406"/>
      <c r="AK445" s="406"/>
      <c r="AL445" s="406"/>
      <c r="AM445" s="406"/>
      <c r="AN445" s="406"/>
    </row>
    <row r="446" spans="31:40">
      <c r="AE446" s="406"/>
      <c r="AF446" s="406"/>
      <c r="AG446" s="406"/>
      <c r="AH446" s="406"/>
      <c r="AI446" s="406"/>
      <c r="AJ446" s="406"/>
      <c r="AK446" s="406"/>
      <c r="AL446" s="406"/>
      <c r="AM446" s="406"/>
      <c r="AN446" s="406"/>
    </row>
    <row r="447" spans="31:40">
      <c r="AE447" s="406"/>
      <c r="AF447" s="406"/>
      <c r="AG447" s="406"/>
      <c r="AH447" s="406"/>
      <c r="AI447" s="406"/>
      <c r="AJ447" s="406"/>
      <c r="AK447" s="406"/>
      <c r="AL447" s="406"/>
      <c r="AM447" s="406"/>
      <c r="AN447" s="406"/>
    </row>
    <row r="448" spans="31:40">
      <c r="AE448" s="406"/>
      <c r="AF448" s="406"/>
      <c r="AG448" s="406"/>
      <c r="AH448" s="406"/>
      <c r="AI448" s="406"/>
      <c r="AJ448" s="406"/>
      <c r="AK448" s="406"/>
      <c r="AL448" s="406"/>
      <c r="AM448" s="406"/>
      <c r="AN448" s="406"/>
    </row>
    <row r="449" spans="31:40">
      <c r="AE449" s="406"/>
      <c r="AF449" s="406"/>
      <c r="AG449" s="406"/>
      <c r="AH449" s="406"/>
      <c r="AI449" s="406"/>
      <c r="AJ449" s="406"/>
      <c r="AK449" s="406"/>
      <c r="AL449" s="406"/>
      <c r="AM449" s="406"/>
      <c r="AN449" s="406"/>
    </row>
    <row r="450" spans="31:40">
      <c r="AE450" s="406"/>
      <c r="AF450" s="406"/>
      <c r="AG450" s="406"/>
      <c r="AH450" s="406"/>
      <c r="AI450" s="406"/>
      <c r="AJ450" s="406"/>
      <c r="AK450" s="406"/>
      <c r="AL450" s="406"/>
      <c r="AM450" s="406"/>
      <c r="AN450" s="406"/>
    </row>
    <row r="451" spans="31:40">
      <c r="AE451" s="406"/>
      <c r="AF451" s="406"/>
      <c r="AG451" s="406"/>
      <c r="AH451" s="406"/>
      <c r="AI451" s="406"/>
      <c r="AJ451" s="406"/>
      <c r="AK451" s="406"/>
      <c r="AL451" s="406"/>
      <c r="AM451" s="406"/>
      <c r="AN451" s="406"/>
    </row>
    <row r="452" spans="31:40">
      <c r="AE452" s="406"/>
      <c r="AF452" s="406"/>
      <c r="AG452" s="406"/>
      <c r="AH452" s="406"/>
      <c r="AI452" s="406"/>
      <c r="AJ452" s="406"/>
      <c r="AK452" s="406"/>
      <c r="AL452" s="406"/>
      <c r="AM452" s="406"/>
      <c r="AN452" s="406"/>
    </row>
    <row r="453" spans="31:40">
      <c r="AE453" s="406"/>
      <c r="AF453" s="406"/>
      <c r="AG453" s="406"/>
      <c r="AH453" s="406"/>
      <c r="AI453" s="406"/>
      <c r="AJ453" s="406"/>
      <c r="AK453" s="406"/>
      <c r="AL453" s="406"/>
      <c r="AM453" s="406"/>
      <c r="AN453" s="406"/>
    </row>
    <row r="454" spans="31:40">
      <c r="AE454" s="406"/>
      <c r="AF454" s="406"/>
      <c r="AG454" s="406"/>
      <c r="AH454" s="406"/>
      <c r="AI454" s="406"/>
      <c r="AJ454" s="406"/>
      <c r="AK454" s="406"/>
      <c r="AL454" s="406"/>
      <c r="AM454" s="406"/>
      <c r="AN454" s="406"/>
    </row>
  </sheetData>
  <mergeCells count="10">
    <mergeCell ref="AK120:AK127"/>
    <mergeCell ref="AL120:AL127"/>
    <mergeCell ref="AM120:AM127"/>
    <mergeCell ref="AN120:AN127"/>
    <mergeCell ref="AE120:AE127"/>
    <mergeCell ref="AF120:AF127"/>
    <mergeCell ref="AG120:AG127"/>
    <mergeCell ref="AH120:AH127"/>
    <mergeCell ref="AI120:AI127"/>
    <mergeCell ref="AJ120:AJ12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0ED75-8793-4383-80AB-12278D690D7F}">
  <sheetPr codeName="Sheet16"/>
  <dimension ref="A1:CY111"/>
  <sheetViews>
    <sheetView showGridLines="0" view="pageBreakPreview" zoomScaleNormal="100" zoomScaleSheetLayoutView="100" workbookViewId="0"/>
  </sheetViews>
  <sheetFormatPr defaultRowHeight="14.4"/>
  <cols>
    <col min="1" max="2" width="44.77734375" style="227" customWidth="1"/>
    <col min="3" max="9" width="9.109375" style="227" customWidth="1"/>
    <col min="10" max="14" width="9.109375" style="227"/>
    <col min="15" max="15" width="9.109375" style="251"/>
    <col min="16" max="16" width="9.109375" style="258"/>
    <col min="17" max="17" width="9.109375" style="227"/>
    <col min="18" max="18" width="9.109375" style="238"/>
    <col min="19" max="22" width="9.109375" style="227"/>
    <col min="23" max="23" width="9.109375" style="523"/>
    <col min="24" max="25" width="9.109375" style="227"/>
    <col min="26" max="32" width="9.109375" style="258"/>
    <col min="33" max="33" width="9.109375" style="227"/>
    <col min="34" max="34" width="4" style="227" customWidth="1"/>
    <col min="35" max="103" width="9.109375" style="401"/>
  </cols>
  <sheetData>
    <row r="1" spans="1:103" s="252" customFormat="1" ht="25.8">
      <c r="A1" s="58" t="s">
        <v>187</v>
      </c>
      <c r="B1" s="254"/>
      <c r="C1" s="254"/>
      <c r="D1" s="254"/>
      <c r="E1" s="254"/>
      <c r="F1" s="254"/>
      <c r="G1" s="254"/>
      <c r="H1" s="254"/>
      <c r="I1" s="254"/>
      <c r="J1" s="254"/>
      <c r="K1" s="254"/>
      <c r="L1" s="254"/>
      <c r="M1" s="254"/>
      <c r="N1" s="254"/>
      <c r="O1" s="254"/>
      <c r="P1" s="258"/>
      <c r="Q1" s="254"/>
      <c r="R1" s="254"/>
      <c r="S1" s="254"/>
      <c r="T1" s="254"/>
      <c r="U1" s="254"/>
      <c r="V1" s="254"/>
      <c r="W1" s="523"/>
      <c r="X1" s="254"/>
      <c r="Y1" s="254"/>
      <c r="Z1" s="258"/>
      <c r="AA1" s="258"/>
      <c r="AB1" s="258"/>
      <c r="AC1" s="258"/>
      <c r="AD1" s="258"/>
      <c r="AE1" s="258"/>
      <c r="AF1" s="258"/>
      <c r="AG1" s="254"/>
      <c r="AH1" s="254"/>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c r="CU1" s="401"/>
      <c r="CV1" s="401"/>
      <c r="CW1" s="401"/>
      <c r="CX1" s="401"/>
      <c r="CY1" s="401"/>
    </row>
    <row r="2" spans="1:103" s="252" customFormat="1">
      <c r="A2" s="149" t="str">
        <f>Inputs!A438</f>
        <v>GasNet</v>
      </c>
      <c r="B2" s="455">
        <f>Inputs!B438</f>
        <v>0</v>
      </c>
      <c r="C2" s="254"/>
      <c r="D2" s="254"/>
      <c r="E2" s="254"/>
      <c r="F2" s="254"/>
      <c r="G2" s="254"/>
      <c r="H2" s="254"/>
      <c r="I2" s="254"/>
      <c r="J2" s="254"/>
      <c r="K2" s="254"/>
      <c r="L2" s="254"/>
      <c r="M2" s="254"/>
      <c r="N2" s="254"/>
      <c r="O2" s="254"/>
      <c r="P2" s="258"/>
      <c r="Q2" s="254"/>
      <c r="R2" s="254"/>
      <c r="S2" s="254"/>
      <c r="T2" s="254"/>
      <c r="U2" s="254"/>
      <c r="V2" s="254"/>
      <c r="W2" s="523"/>
      <c r="X2" s="254"/>
      <c r="Y2" s="254"/>
      <c r="Z2" s="258"/>
      <c r="AA2" s="258"/>
      <c r="AB2" s="258"/>
      <c r="AC2" s="258"/>
      <c r="AD2" s="258"/>
      <c r="AE2" s="258"/>
      <c r="AF2" s="258"/>
      <c r="AG2" s="254"/>
      <c r="AH2" s="254"/>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c r="CU2" s="401"/>
      <c r="CV2" s="401"/>
      <c r="CW2" s="401"/>
      <c r="CX2" s="401"/>
      <c r="CY2" s="401"/>
    </row>
    <row r="3" spans="1:103" s="252" customFormat="1">
      <c r="A3" s="149" t="str">
        <f>Inputs!A439</f>
        <v>Powerco</v>
      </c>
      <c r="B3" s="455">
        <f>Inputs!B439</f>
        <v>3.3E-3</v>
      </c>
      <c r="C3" s="254"/>
      <c r="D3" s="254"/>
      <c r="E3" s="254"/>
      <c r="F3" s="254"/>
      <c r="G3" s="254"/>
      <c r="H3" s="254"/>
      <c r="I3" s="254"/>
      <c r="J3" s="254"/>
      <c r="K3" s="254"/>
      <c r="L3" s="254"/>
      <c r="M3" s="254"/>
      <c r="N3" s="254"/>
      <c r="O3" s="254"/>
      <c r="P3" s="258"/>
      <c r="Q3" s="254"/>
      <c r="R3" s="254"/>
      <c r="S3" s="254"/>
      <c r="T3" s="254"/>
      <c r="U3" s="254"/>
      <c r="V3" s="254"/>
      <c r="W3" s="523"/>
      <c r="X3" s="254"/>
      <c r="Y3" s="254"/>
      <c r="Z3" s="258"/>
      <c r="AA3" s="258"/>
      <c r="AB3" s="258"/>
      <c r="AC3" s="258"/>
      <c r="AD3" s="258"/>
      <c r="AE3" s="258"/>
      <c r="AF3" s="258"/>
      <c r="AG3" s="254"/>
      <c r="AH3" s="254"/>
      <c r="AI3" s="401"/>
      <c r="AJ3" s="401"/>
      <c r="AK3" s="401"/>
      <c r="AL3" s="401"/>
      <c r="AM3" s="401"/>
      <c r="AN3" s="401"/>
      <c r="AO3" s="401"/>
      <c r="AP3" s="401"/>
      <c r="AQ3" s="401"/>
      <c r="AR3" s="401"/>
      <c r="AS3" s="401"/>
      <c r="AT3" s="401"/>
      <c r="AU3" s="401"/>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c r="CU3" s="401"/>
      <c r="CV3" s="401"/>
      <c r="CW3" s="401"/>
      <c r="CX3" s="401"/>
      <c r="CY3" s="401"/>
    </row>
    <row r="4" spans="1:103" s="252" customFormat="1">
      <c r="A4" s="149" t="str">
        <f>Inputs!A440</f>
        <v>Vector</v>
      </c>
      <c r="B4" s="455">
        <f>Inputs!B440</f>
        <v>5.1000000000000004E-3</v>
      </c>
      <c r="C4" s="254"/>
      <c r="D4" s="254"/>
      <c r="E4" s="254"/>
      <c r="F4" s="254"/>
      <c r="G4" s="254"/>
      <c r="H4" s="254"/>
      <c r="I4" s="254"/>
      <c r="J4" s="254"/>
      <c r="K4" s="254"/>
      <c r="L4" s="254"/>
      <c r="M4" s="254"/>
      <c r="N4" s="254"/>
      <c r="O4" s="254"/>
      <c r="P4" s="258"/>
      <c r="Q4" s="254"/>
      <c r="R4" s="254"/>
      <c r="S4" s="254"/>
      <c r="T4" s="254"/>
      <c r="U4" s="254"/>
      <c r="V4" s="254"/>
      <c r="W4" s="523"/>
      <c r="X4" s="254"/>
      <c r="Y4" s="254"/>
      <c r="Z4" s="258"/>
      <c r="AA4" s="258"/>
      <c r="AB4" s="258"/>
      <c r="AC4" s="258"/>
      <c r="AD4" s="258"/>
      <c r="AE4" s="258"/>
      <c r="AF4" s="258"/>
      <c r="AG4" s="254"/>
      <c r="AH4" s="254"/>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401"/>
      <c r="CA4" s="401"/>
      <c r="CB4" s="401"/>
      <c r="CC4" s="401"/>
      <c r="CD4" s="401"/>
      <c r="CE4" s="401"/>
      <c r="CF4" s="401"/>
      <c r="CG4" s="401"/>
      <c r="CH4" s="401"/>
      <c r="CI4" s="401"/>
      <c r="CJ4" s="401"/>
      <c r="CK4" s="401"/>
      <c r="CL4" s="401"/>
      <c r="CM4" s="401"/>
      <c r="CN4" s="401"/>
      <c r="CO4" s="401"/>
      <c r="CP4" s="401"/>
      <c r="CQ4" s="401"/>
      <c r="CR4" s="401"/>
      <c r="CS4" s="401"/>
      <c r="CT4" s="401"/>
      <c r="CU4" s="401"/>
      <c r="CV4" s="401"/>
      <c r="CW4" s="401"/>
      <c r="CX4" s="401"/>
      <c r="CY4" s="401"/>
    </row>
    <row r="5" spans="1:103" s="252" customFormat="1">
      <c r="A5" s="149" t="str">
        <f>Inputs!A441</f>
        <v>First Gas Distribution</v>
      </c>
      <c r="B5" s="455">
        <f>Inputs!B441</f>
        <v>8.3999999999999995E-3</v>
      </c>
      <c r="C5" s="254"/>
      <c r="D5" s="254"/>
      <c r="E5" s="254"/>
      <c r="F5" s="254"/>
      <c r="G5" s="254"/>
      <c r="H5" s="254"/>
      <c r="I5" s="254"/>
      <c r="J5" s="254"/>
      <c r="K5" s="254"/>
      <c r="L5" s="254"/>
      <c r="M5" s="254"/>
      <c r="N5" s="254"/>
      <c r="O5" s="254"/>
      <c r="P5" s="258"/>
      <c r="Q5" s="254"/>
      <c r="R5" s="254"/>
      <c r="S5" s="254"/>
      <c r="T5" s="254"/>
      <c r="U5" s="254"/>
      <c r="V5" s="254"/>
      <c r="W5" s="523"/>
      <c r="X5" s="254"/>
      <c r="Y5" s="254"/>
      <c r="Z5" s="258"/>
      <c r="AA5" s="258"/>
      <c r="AB5" s="258"/>
      <c r="AC5" s="258"/>
      <c r="AD5" s="258"/>
      <c r="AE5" s="258"/>
      <c r="AF5" s="258"/>
      <c r="AG5" s="254"/>
      <c r="AH5" s="254"/>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row>
    <row r="6" spans="1:103" s="252" customFormat="1">
      <c r="A6" s="149" t="str">
        <f>Inputs!A442</f>
        <v>First gas Transmission</v>
      </c>
      <c r="B6" s="455">
        <f>Inputs!B442</f>
        <v>2.8400000000000002E-2</v>
      </c>
      <c r="C6" s="254"/>
      <c r="D6" s="254"/>
      <c r="E6" s="254"/>
      <c r="F6" s="254"/>
      <c r="G6" s="254"/>
      <c r="H6" s="254"/>
      <c r="I6" s="254"/>
      <c r="J6" s="254"/>
      <c r="K6" s="254"/>
      <c r="L6" s="254"/>
      <c r="M6" s="254"/>
      <c r="N6" s="254"/>
      <c r="O6" s="254"/>
      <c r="P6" s="258"/>
      <c r="Q6" s="254"/>
      <c r="R6" s="254"/>
      <c r="S6" s="254"/>
      <c r="T6" s="254"/>
      <c r="U6" s="254"/>
      <c r="V6" s="254"/>
      <c r="W6" s="523"/>
      <c r="X6" s="254"/>
      <c r="Y6" s="254"/>
      <c r="Z6" s="258"/>
      <c r="AA6" s="258"/>
      <c r="AB6" s="258"/>
      <c r="AC6" s="258"/>
      <c r="AD6" s="258"/>
      <c r="AE6" s="258"/>
      <c r="AF6" s="258"/>
      <c r="AG6" s="254"/>
      <c r="AH6" s="254"/>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1"/>
      <c r="CA6" s="401"/>
      <c r="CB6" s="401"/>
      <c r="CC6" s="401"/>
      <c r="CD6" s="401"/>
      <c r="CE6" s="401"/>
      <c r="CF6" s="401"/>
      <c r="CG6" s="401"/>
      <c r="CH6" s="401"/>
      <c r="CI6" s="401"/>
      <c r="CJ6" s="401"/>
      <c r="CK6" s="401"/>
      <c r="CL6" s="401"/>
      <c r="CM6" s="401"/>
      <c r="CN6" s="401"/>
      <c r="CO6" s="401"/>
      <c r="CP6" s="401"/>
      <c r="CQ6" s="401"/>
      <c r="CR6" s="401"/>
      <c r="CS6" s="401"/>
      <c r="CT6" s="401"/>
      <c r="CU6" s="401"/>
      <c r="CV6" s="401"/>
      <c r="CW6" s="401"/>
      <c r="CX6" s="401"/>
      <c r="CY6" s="401"/>
    </row>
    <row r="7" spans="1:103" s="252" customFormat="1">
      <c r="A7" s="265"/>
      <c r="B7" s="266"/>
      <c r="C7" s="254"/>
      <c r="D7" s="254"/>
      <c r="E7" s="254"/>
      <c r="F7" s="254"/>
      <c r="G7" s="254"/>
      <c r="H7" s="254"/>
      <c r="I7" s="254"/>
      <c r="J7" s="254"/>
      <c r="K7" s="254"/>
      <c r="L7" s="254"/>
      <c r="M7" s="254"/>
      <c r="N7" s="254"/>
      <c r="O7" s="254"/>
      <c r="P7" s="258"/>
      <c r="Q7" s="254"/>
      <c r="R7" s="254"/>
      <c r="S7" s="254"/>
      <c r="T7" s="254"/>
      <c r="U7" s="254"/>
      <c r="V7" s="254"/>
      <c r="W7" s="523"/>
      <c r="X7" s="254"/>
      <c r="Y7" s="254"/>
      <c r="Z7" s="258"/>
      <c r="AA7" s="258"/>
      <c r="AB7" s="258"/>
      <c r="AC7" s="258"/>
      <c r="AD7" s="258"/>
      <c r="AE7" s="258"/>
      <c r="AF7" s="258"/>
      <c r="AG7" s="254"/>
      <c r="AH7" s="254"/>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1"/>
      <c r="CA7" s="401"/>
      <c r="CB7" s="401"/>
      <c r="CC7" s="401"/>
      <c r="CD7" s="401"/>
      <c r="CE7" s="401"/>
      <c r="CF7" s="401"/>
      <c r="CG7" s="401"/>
      <c r="CH7" s="401"/>
      <c r="CI7" s="401"/>
      <c r="CJ7" s="401"/>
      <c r="CK7" s="401"/>
      <c r="CL7" s="401"/>
      <c r="CM7" s="401"/>
      <c r="CN7" s="401"/>
      <c r="CO7" s="401"/>
      <c r="CP7" s="401"/>
      <c r="CQ7" s="401"/>
      <c r="CR7" s="401"/>
      <c r="CS7" s="401"/>
      <c r="CT7" s="401"/>
      <c r="CU7" s="401"/>
      <c r="CV7" s="401"/>
      <c r="CW7" s="401"/>
      <c r="CX7" s="401"/>
      <c r="CY7" s="401"/>
    </row>
    <row r="8" spans="1:103" ht="23.4">
      <c r="A8" s="313" t="s">
        <v>35</v>
      </c>
      <c r="B8" s="313"/>
      <c r="C8" s="667" t="s">
        <v>295</v>
      </c>
      <c r="D8" s="667"/>
      <c r="E8" s="667"/>
      <c r="F8" s="667"/>
      <c r="G8" s="293"/>
      <c r="H8" s="293"/>
      <c r="I8" s="667" t="s">
        <v>296</v>
      </c>
      <c r="J8" s="667"/>
      <c r="K8" s="667"/>
      <c r="L8" s="667"/>
      <c r="M8" s="667"/>
      <c r="N8" s="667"/>
      <c r="O8" s="293"/>
      <c r="P8" s="293"/>
      <c r="Q8" s="400"/>
      <c r="R8" s="456"/>
      <c r="S8" s="667" t="s">
        <v>300</v>
      </c>
      <c r="T8" s="667"/>
      <c r="U8" s="667"/>
      <c r="V8" s="667"/>
      <c r="W8" s="524"/>
    </row>
    <row r="9" spans="1:103" ht="21">
      <c r="A9" s="158" t="s">
        <v>1</v>
      </c>
      <c r="B9" s="158"/>
      <c r="C9" s="263">
        <v>2017</v>
      </c>
      <c r="D9" s="263">
        <v>2018</v>
      </c>
      <c r="E9" s="263">
        <v>2019</v>
      </c>
      <c r="F9" s="263">
        <v>2020</v>
      </c>
      <c r="G9" s="263">
        <v>2021</v>
      </c>
      <c r="H9" s="263"/>
      <c r="I9" s="263">
        <v>2016</v>
      </c>
      <c r="J9" s="263">
        <v>2017</v>
      </c>
      <c r="K9" s="263">
        <v>2018</v>
      </c>
      <c r="L9" s="263">
        <v>2019</v>
      </c>
      <c r="M9" s="263">
        <v>2020</v>
      </c>
      <c r="N9" s="263">
        <v>2021</v>
      </c>
      <c r="O9" s="263">
        <v>2022</v>
      </c>
      <c r="P9" s="263">
        <v>2023</v>
      </c>
      <c r="Q9" s="400"/>
      <c r="R9" s="400"/>
      <c r="S9" s="263">
        <v>2017</v>
      </c>
      <c r="T9" s="263">
        <v>2018</v>
      </c>
      <c r="U9" s="263">
        <v>2019</v>
      </c>
      <c r="V9" s="263">
        <v>2020</v>
      </c>
      <c r="W9" s="263">
        <v>2021</v>
      </c>
      <c r="Z9" s="263"/>
      <c r="AA9" s="263"/>
      <c r="AB9" s="263"/>
      <c r="AC9" s="263"/>
      <c r="AD9" s="263"/>
      <c r="AE9" s="263"/>
    </row>
    <row r="10" spans="1:103">
      <c r="A10" s="295" t="s">
        <v>2</v>
      </c>
      <c r="B10" s="295"/>
      <c r="C10" s="152">
        <f>Inflation!B342</f>
        <v>0</v>
      </c>
      <c r="D10" s="152">
        <f>Inflation!C342</f>
        <v>0</v>
      </c>
      <c r="E10" s="152">
        <f>Inflation!D342</f>
        <v>16.607742878013148</v>
      </c>
      <c r="F10" s="152">
        <f>Inflation!E342</f>
        <v>11.213055954088953</v>
      </c>
      <c r="G10" s="152">
        <f>Inflation!F342</f>
        <v>13</v>
      </c>
      <c r="H10" s="221"/>
      <c r="I10" s="152">
        <f>Inflation!B423</f>
        <v>0</v>
      </c>
      <c r="J10" s="152">
        <f>Inflation!C423</f>
        <v>0</v>
      </c>
      <c r="K10" s="152">
        <f>Inflation!D423</f>
        <v>0</v>
      </c>
      <c r="L10" s="152">
        <f>Inflation!E423</f>
        <v>0</v>
      </c>
      <c r="M10" s="152">
        <f>Inflation!F423</f>
        <v>0</v>
      </c>
      <c r="N10" s="152">
        <f>Inflation!G423</f>
        <v>0</v>
      </c>
      <c r="O10" s="152">
        <f>Inflation!H423</f>
        <v>0</v>
      </c>
      <c r="P10" s="152">
        <f>Inflation!I423</f>
        <v>0</v>
      </c>
      <c r="Q10" s="448"/>
      <c r="R10" s="221"/>
      <c r="S10" s="152">
        <f t="shared" ref="S10:V15" si="0">C10-J10</f>
        <v>0</v>
      </c>
      <c r="T10" s="152">
        <f t="shared" si="0"/>
        <v>0</v>
      </c>
      <c r="U10" s="152">
        <f t="shared" si="0"/>
        <v>16.607742878013148</v>
      </c>
      <c r="V10" s="152">
        <f t="shared" si="0"/>
        <v>11.213055954088953</v>
      </c>
      <c r="W10" s="152">
        <f>G10-N10</f>
        <v>13</v>
      </c>
      <c r="Z10" s="272"/>
      <c r="AA10" s="272"/>
      <c r="AB10" s="272"/>
      <c r="AC10" s="272"/>
      <c r="AD10" s="272"/>
      <c r="AE10" s="272"/>
      <c r="AF10" s="272"/>
      <c r="AG10" s="272"/>
      <c r="AH10" s="272"/>
    </row>
    <row r="11" spans="1:103">
      <c r="A11" s="295" t="s">
        <v>3</v>
      </c>
      <c r="B11" s="295"/>
      <c r="C11" s="152">
        <f>Inflation!B343</f>
        <v>995.97146715970609</v>
      </c>
      <c r="D11" s="152">
        <f>Inflation!C343</f>
        <v>1062.3459615844397</v>
      </c>
      <c r="E11" s="152">
        <f>Inflation!D343</f>
        <v>891.62819576333084</v>
      </c>
      <c r="F11" s="152">
        <f>Inflation!E343</f>
        <v>1022.4268292682927</v>
      </c>
      <c r="G11" s="152">
        <f>Inflation!F343</f>
        <v>1124</v>
      </c>
      <c r="H11" s="221"/>
      <c r="I11" s="152">
        <f>Inflation!B424</f>
        <v>873.76665797213263</v>
      </c>
      <c r="J11" s="152">
        <f>Inflation!C424</f>
        <v>838.68443331076719</v>
      </c>
      <c r="K11" s="152">
        <f>Inflation!D424</f>
        <v>838.68443331076719</v>
      </c>
      <c r="L11" s="152">
        <f>Inflation!E424</f>
        <v>838.68443331076719</v>
      </c>
      <c r="M11" s="152">
        <f>Inflation!F424</f>
        <v>838.68443331076719</v>
      </c>
      <c r="N11" s="152">
        <f>Inflation!G424</f>
        <v>838.68443331076719</v>
      </c>
      <c r="O11" s="152">
        <f>Inflation!H424</f>
        <v>838.68443331076719</v>
      </c>
      <c r="P11" s="152">
        <f>Inflation!I424</f>
        <v>838.68443331076719</v>
      </c>
      <c r="Q11" s="448"/>
      <c r="R11" s="221"/>
      <c r="S11" s="152">
        <f t="shared" si="0"/>
        <v>157.2870338489389</v>
      </c>
      <c r="T11" s="152">
        <f t="shared" si="0"/>
        <v>223.6615282736725</v>
      </c>
      <c r="U11" s="152">
        <f t="shared" si="0"/>
        <v>52.943762452563647</v>
      </c>
      <c r="V11" s="152">
        <f t="shared" si="0"/>
        <v>183.74239595752556</v>
      </c>
      <c r="W11" s="152">
        <f t="shared" ref="W11:W15" si="1">G11-N11</f>
        <v>285.31556668923281</v>
      </c>
      <c r="Z11" s="272"/>
      <c r="AA11" s="272"/>
      <c r="AB11" s="272"/>
      <c r="AC11" s="272"/>
      <c r="AD11" s="272"/>
      <c r="AE11" s="272"/>
      <c r="AF11" s="272"/>
      <c r="AG11" s="272"/>
      <c r="AH11" s="272"/>
    </row>
    <row r="12" spans="1:103">
      <c r="A12" s="295" t="s">
        <v>4</v>
      </c>
      <c r="B12" s="295"/>
      <c r="C12" s="152">
        <f>Inflation!B344</f>
        <v>70.75792985203509</v>
      </c>
      <c r="D12" s="152">
        <f>Inflation!C344</f>
        <v>82.368772369370063</v>
      </c>
      <c r="E12" s="152">
        <f>Inflation!D344</f>
        <v>119.3681519357195</v>
      </c>
      <c r="F12" s="152">
        <f>Inflation!E344</f>
        <v>71.355810616929702</v>
      </c>
      <c r="G12" s="152">
        <f>Inflation!F344</f>
        <v>111</v>
      </c>
      <c r="H12" s="221"/>
      <c r="I12" s="152">
        <f>Inflation!B425</f>
        <v>71.260768843398523</v>
      </c>
      <c r="J12" s="152">
        <f>Inflation!C425</f>
        <v>93.187159256751912</v>
      </c>
      <c r="K12" s="152">
        <f>Inflation!D425</f>
        <v>93.187159256751912</v>
      </c>
      <c r="L12" s="152">
        <f>Inflation!E425</f>
        <v>93.187159256751912</v>
      </c>
      <c r="M12" s="152">
        <f>Inflation!F425</f>
        <v>93.187159256751912</v>
      </c>
      <c r="N12" s="152">
        <f>Inflation!G425</f>
        <v>93.187159256751912</v>
      </c>
      <c r="O12" s="152">
        <f>Inflation!H425</f>
        <v>93.187159256751912</v>
      </c>
      <c r="P12" s="152">
        <f>Inflation!I425</f>
        <v>93.187159256751912</v>
      </c>
      <c r="Q12" s="448"/>
      <c r="R12" s="221"/>
      <c r="S12" s="152">
        <f t="shared" si="0"/>
        <v>-22.429229404716821</v>
      </c>
      <c r="T12" s="152">
        <f t="shared" si="0"/>
        <v>-10.818386887381848</v>
      </c>
      <c r="U12" s="152">
        <f t="shared" si="0"/>
        <v>26.180992678967584</v>
      </c>
      <c r="V12" s="152">
        <f t="shared" si="0"/>
        <v>-21.83134863982221</v>
      </c>
      <c r="W12" s="152">
        <f t="shared" si="1"/>
        <v>17.812840743248088</v>
      </c>
      <c r="Z12" s="272"/>
      <c r="AA12" s="272"/>
      <c r="AB12" s="272"/>
      <c r="AC12" s="272"/>
      <c r="AD12" s="272"/>
      <c r="AE12" s="272"/>
      <c r="AF12" s="272"/>
      <c r="AG12" s="272"/>
      <c r="AH12" s="272"/>
    </row>
    <row r="13" spans="1:103">
      <c r="A13" s="295" t="s">
        <v>5</v>
      </c>
      <c r="B13" s="295"/>
      <c r="C13" s="152">
        <f>Inflation!B345</f>
        <v>47.171953234690065</v>
      </c>
      <c r="D13" s="152">
        <f>Inflation!C345</f>
        <v>48.576455499884915</v>
      </c>
      <c r="E13" s="152">
        <f>Inflation!D345</f>
        <v>48.785244704163624</v>
      </c>
      <c r="F13" s="152">
        <f>Inflation!E345</f>
        <v>446.48350071736013</v>
      </c>
      <c r="G13" s="152">
        <f>Inflation!F345</f>
        <v>60</v>
      </c>
      <c r="H13" s="221"/>
      <c r="I13" s="152">
        <f>Inflation!B426</f>
        <v>44.949100347374454</v>
      </c>
      <c r="J13" s="152">
        <f>Inflation!C426</f>
        <v>65.77917124006018</v>
      </c>
      <c r="K13" s="152">
        <f>Inflation!D426</f>
        <v>65.77917124006018</v>
      </c>
      <c r="L13" s="152">
        <f>Inflation!E426</f>
        <v>65.77917124006018</v>
      </c>
      <c r="M13" s="152">
        <f>Inflation!F426</f>
        <v>65.77917124006018</v>
      </c>
      <c r="N13" s="152">
        <f>Inflation!G426</f>
        <v>65.77917124006018</v>
      </c>
      <c r="O13" s="152">
        <f>Inflation!H426</f>
        <v>65.77917124006018</v>
      </c>
      <c r="P13" s="152">
        <f>Inflation!I426</f>
        <v>65.77917124006018</v>
      </c>
      <c r="Q13" s="448"/>
      <c r="R13" s="221"/>
      <c r="S13" s="152">
        <f t="shared" si="0"/>
        <v>-18.607218005370115</v>
      </c>
      <c r="T13" s="152">
        <f t="shared" si="0"/>
        <v>-17.202715740175265</v>
      </c>
      <c r="U13" s="152">
        <f t="shared" si="0"/>
        <v>-16.993926535896556</v>
      </c>
      <c r="V13" s="152">
        <f t="shared" si="0"/>
        <v>380.70432947729995</v>
      </c>
      <c r="W13" s="152">
        <f t="shared" si="1"/>
        <v>-5.7791712400601796</v>
      </c>
      <c r="Z13" s="272"/>
      <c r="AA13" s="272"/>
      <c r="AB13" s="272"/>
      <c r="AC13" s="272"/>
      <c r="AD13" s="272"/>
      <c r="AE13" s="272"/>
      <c r="AF13" s="272"/>
      <c r="AG13" s="272"/>
      <c r="AH13" s="272"/>
    </row>
    <row r="14" spans="1:103">
      <c r="A14" s="295" t="s">
        <v>6</v>
      </c>
      <c r="B14" s="295"/>
      <c r="C14" s="152">
        <f>Inflation!B346</f>
        <v>532.8286535827491</v>
      </c>
      <c r="D14" s="152">
        <f>Inflation!C346</f>
        <v>658.95017895496051</v>
      </c>
      <c r="E14" s="152">
        <f>Inflation!D346</f>
        <v>757.72826880934986</v>
      </c>
      <c r="F14" s="152">
        <f>Inflation!E346</f>
        <v>804.28192252510769</v>
      </c>
      <c r="G14" s="152">
        <f>Inflation!F346</f>
        <v>701</v>
      </c>
      <c r="H14" s="221"/>
      <c r="I14" s="152">
        <f>Inflation!B427</f>
        <v>737.82303740934162</v>
      </c>
      <c r="J14" s="152">
        <f>Inflation!C427</f>
        <v>745.49727405401529</v>
      </c>
      <c r="K14" s="152">
        <f>Inflation!D427</f>
        <v>745.49727405401529</v>
      </c>
      <c r="L14" s="152">
        <f>Inflation!E427</f>
        <v>745.49727405401529</v>
      </c>
      <c r="M14" s="152">
        <f>Inflation!F427</f>
        <v>745.49727405401529</v>
      </c>
      <c r="N14" s="152">
        <f>Inflation!G427</f>
        <v>745.49727405401529</v>
      </c>
      <c r="O14" s="152">
        <f>Inflation!H427</f>
        <v>745.49727405401529</v>
      </c>
      <c r="P14" s="152">
        <f>Inflation!I427</f>
        <v>745.49727405401529</v>
      </c>
      <c r="Q14" s="448"/>
      <c r="R14" s="221"/>
      <c r="S14" s="152">
        <f t="shared" si="0"/>
        <v>-212.66862047126619</v>
      </c>
      <c r="T14" s="152">
        <f t="shared" si="0"/>
        <v>-86.547095099054786</v>
      </c>
      <c r="U14" s="152">
        <f t="shared" si="0"/>
        <v>12.230994755334564</v>
      </c>
      <c r="V14" s="152">
        <f t="shared" si="0"/>
        <v>58.784648471092396</v>
      </c>
      <c r="W14" s="152">
        <f t="shared" si="1"/>
        <v>-44.497274054015293</v>
      </c>
      <c r="Z14" s="272"/>
      <c r="AA14" s="272"/>
      <c r="AB14" s="272"/>
      <c r="AC14" s="272"/>
      <c r="AD14" s="272"/>
      <c r="AE14" s="272"/>
      <c r="AF14" s="272"/>
      <c r="AG14" s="272"/>
      <c r="AH14" s="272"/>
    </row>
    <row r="15" spans="1:103" s="226" customFormat="1">
      <c r="A15" s="300" t="s">
        <v>299</v>
      </c>
      <c r="B15" s="300"/>
      <c r="C15" s="152">
        <f>SUM(C10:C14)</f>
        <v>1646.7300038291805</v>
      </c>
      <c r="D15" s="152">
        <f>SUM(D10:D14)</f>
        <v>1852.2413684086555</v>
      </c>
      <c r="E15" s="152">
        <f t="shared" ref="E15:F15" si="2">SUM(E10:E14)</f>
        <v>1834.1176040905771</v>
      </c>
      <c r="F15" s="152">
        <f t="shared" si="2"/>
        <v>2355.7611190817793</v>
      </c>
      <c r="G15" s="152">
        <f t="shared" ref="G15" si="3">SUM(G10:G14)</f>
        <v>2009</v>
      </c>
      <c r="H15" s="221"/>
      <c r="I15" s="152">
        <f>SUM(I10:I14)</f>
        <v>1727.7995645722472</v>
      </c>
      <c r="J15" s="152">
        <f>SUM(J10:J14)</f>
        <v>1743.1480378615947</v>
      </c>
      <c r="K15" s="152">
        <f t="shared" ref="K15:N15" si="4">SUM(K10:K14)</f>
        <v>1743.1480378615947</v>
      </c>
      <c r="L15" s="152">
        <f t="shared" si="4"/>
        <v>1743.1480378615947</v>
      </c>
      <c r="M15" s="152">
        <f t="shared" si="4"/>
        <v>1743.1480378615947</v>
      </c>
      <c r="N15" s="152">
        <f t="shared" si="4"/>
        <v>1743.1480378615947</v>
      </c>
      <c r="O15" s="152">
        <f t="shared" ref="O15:P15" si="5">SUM(O10:O14)</f>
        <v>1743.1480378615947</v>
      </c>
      <c r="P15" s="152">
        <f t="shared" si="5"/>
        <v>1743.1480378615947</v>
      </c>
      <c r="Q15" s="448"/>
      <c r="R15" s="221"/>
      <c r="S15" s="152">
        <f t="shared" si="0"/>
        <v>-96.418034032414198</v>
      </c>
      <c r="T15" s="152">
        <f t="shared" si="0"/>
        <v>109.09333054706076</v>
      </c>
      <c r="U15" s="152">
        <f t="shared" si="0"/>
        <v>90.96956622898233</v>
      </c>
      <c r="V15" s="152">
        <f t="shared" si="0"/>
        <v>612.61308122018454</v>
      </c>
      <c r="W15" s="152">
        <f t="shared" si="1"/>
        <v>265.85196213840527</v>
      </c>
      <c r="X15" s="227"/>
      <c r="Y15" s="227"/>
      <c r="Z15" s="272"/>
      <c r="AA15" s="272"/>
      <c r="AB15" s="272"/>
      <c r="AC15" s="272"/>
      <c r="AD15" s="272"/>
      <c r="AE15" s="272"/>
      <c r="AF15" s="272"/>
      <c r="AG15" s="272"/>
      <c r="AH15" s="272"/>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1"/>
      <c r="CA15" s="401"/>
      <c r="CB15" s="401"/>
      <c r="CC15" s="401"/>
      <c r="CD15" s="401"/>
      <c r="CE15" s="401"/>
      <c r="CF15" s="401"/>
      <c r="CG15" s="401"/>
      <c r="CH15" s="401"/>
      <c r="CI15" s="401"/>
      <c r="CJ15" s="401"/>
      <c r="CK15" s="401"/>
      <c r="CL15" s="401"/>
      <c r="CM15" s="401"/>
      <c r="CN15" s="401"/>
      <c r="CO15" s="401"/>
      <c r="CP15" s="401"/>
      <c r="CQ15" s="401"/>
      <c r="CR15" s="401"/>
      <c r="CS15" s="401"/>
      <c r="CT15" s="401"/>
      <c r="CU15" s="401"/>
      <c r="CV15" s="401"/>
      <c r="CW15" s="401"/>
      <c r="CX15" s="401"/>
      <c r="CY15" s="401"/>
    </row>
    <row r="16" spans="1:103">
      <c r="A16" s="400"/>
      <c r="B16" s="400"/>
      <c r="C16" s="448"/>
      <c r="D16" s="448"/>
      <c r="E16" s="448"/>
      <c r="F16" s="448"/>
      <c r="G16" s="448"/>
      <c r="H16" s="448"/>
      <c r="I16" s="448"/>
      <c r="J16" s="448"/>
      <c r="K16" s="448"/>
      <c r="L16" s="448"/>
      <c r="M16" s="448"/>
      <c r="N16" s="448"/>
      <c r="O16" s="448"/>
      <c r="P16" s="448"/>
      <c r="Q16" s="448"/>
      <c r="R16" s="448"/>
      <c r="S16" s="448"/>
      <c r="T16" s="448"/>
      <c r="U16" s="448"/>
      <c r="V16" s="448"/>
      <c r="W16" s="448"/>
      <c r="Z16" s="272"/>
      <c r="AA16" s="272"/>
      <c r="AB16" s="272"/>
      <c r="AC16" s="272"/>
      <c r="AD16" s="272"/>
      <c r="AE16" s="272"/>
      <c r="AF16" s="272"/>
      <c r="AG16" s="272"/>
      <c r="AH16" s="272"/>
    </row>
    <row r="17" spans="1:103" ht="21">
      <c r="A17" s="158" t="s">
        <v>7</v>
      </c>
      <c r="B17" s="158"/>
      <c r="C17" s="448"/>
      <c r="D17" s="448"/>
      <c r="E17" s="448"/>
      <c r="F17" s="448"/>
      <c r="G17" s="448"/>
      <c r="H17" s="448"/>
      <c r="I17" s="448"/>
      <c r="J17" s="448"/>
      <c r="K17" s="448"/>
      <c r="L17" s="448"/>
      <c r="M17" s="448"/>
      <c r="N17" s="448"/>
      <c r="O17" s="448"/>
      <c r="P17" s="448"/>
      <c r="Q17" s="448"/>
      <c r="R17" s="448"/>
      <c r="S17" s="448"/>
      <c r="T17" s="448"/>
      <c r="U17" s="448"/>
      <c r="V17" s="448"/>
      <c r="W17" s="448"/>
      <c r="Z17" s="272"/>
      <c r="AA17" s="272"/>
      <c r="AB17" s="272"/>
      <c r="AC17" s="272"/>
      <c r="AD17" s="272"/>
      <c r="AE17" s="272"/>
      <c r="AF17" s="272"/>
      <c r="AG17" s="272"/>
      <c r="AH17" s="272"/>
    </row>
    <row r="18" spans="1:103">
      <c r="A18" s="295" t="s">
        <v>2</v>
      </c>
      <c r="B18" s="295"/>
      <c r="C18" s="152">
        <f>Inflation!B349</f>
        <v>3121.3728363039322</v>
      </c>
      <c r="D18" s="152">
        <f>Inflation!C349</f>
        <v>2858.2512871178501</v>
      </c>
      <c r="E18" s="152">
        <f>Inflation!D349</f>
        <v>2514.2669112688013</v>
      </c>
      <c r="F18" s="152">
        <f>Inflation!E349</f>
        <v>3038.2815423397665</v>
      </c>
      <c r="G18" s="152">
        <f>Inflation!F349</f>
        <v>2906</v>
      </c>
      <c r="H18" s="221"/>
      <c r="I18" s="152">
        <f>Inflation!B430</f>
        <v>2792.4111806425844</v>
      </c>
      <c r="J18" s="152">
        <f>Inflation!C430</f>
        <v>3325.2011176133142</v>
      </c>
      <c r="K18" s="152">
        <f>Inflation!D430</f>
        <v>3274.9905808830204</v>
      </c>
      <c r="L18" s="152">
        <f>Inflation!E430</f>
        <v>3291.3655340018136</v>
      </c>
      <c r="M18" s="152">
        <f>Inflation!F430</f>
        <v>3307.8223608362978</v>
      </c>
      <c r="N18" s="152">
        <f>Inflation!G430</f>
        <v>3324.3614736519039</v>
      </c>
      <c r="O18" s="152">
        <f>Inflation!H430</f>
        <v>3340.9832803165637</v>
      </c>
      <c r="P18" s="152">
        <f>Inflation!I430</f>
        <v>3357.6881963938308</v>
      </c>
      <c r="Q18" s="448"/>
      <c r="R18" s="448"/>
      <c r="S18" s="152">
        <f t="shared" ref="S18:W23" si="6">C18-J18</f>
        <v>-203.82828130938196</v>
      </c>
      <c r="T18" s="152">
        <f t="shared" si="6"/>
        <v>-416.73929376517026</v>
      </c>
      <c r="U18" s="152">
        <f t="shared" si="6"/>
        <v>-777.09862273301223</v>
      </c>
      <c r="V18" s="152">
        <f t="shared" si="6"/>
        <v>-269.5408184965313</v>
      </c>
      <c r="W18" s="152">
        <f t="shared" si="6"/>
        <v>-418.36147365190391</v>
      </c>
      <c r="Z18" s="272"/>
      <c r="AA18" s="272"/>
      <c r="AB18" s="272"/>
      <c r="AC18" s="272"/>
      <c r="AD18" s="272"/>
      <c r="AE18" s="272"/>
      <c r="AF18" s="272"/>
      <c r="AG18" s="272"/>
      <c r="AH18" s="272"/>
    </row>
    <row r="19" spans="1:103">
      <c r="A19" s="295" t="s">
        <v>3</v>
      </c>
      <c r="B19" s="295"/>
      <c r="C19" s="152">
        <f>Inflation!B350</f>
        <v>6332.8061594867686</v>
      </c>
      <c r="D19" s="152">
        <f>Inflation!C350</f>
        <v>5888.362215383735</v>
      </c>
      <c r="E19" s="152">
        <f>Inflation!D350</f>
        <v>6256.4037380962654</v>
      </c>
      <c r="F19" s="152">
        <f>Inflation!E350</f>
        <v>7204.4752049201807</v>
      </c>
      <c r="G19" s="152">
        <f>Inflation!F350</f>
        <v>6746</v>
      </c>
      <c r="H19" s="221"/>
      <c r="I19" s="152">
        <f>Inflation!B431</f>
        <v>6927.158602058631</v>
      </c>
      <c r="J19" s="152">
        <f>Inflation!C431</f>
        <v>7353.6878444822505</v>
      </c>
      <c r="K19" s="152">
        <f>Inflation!D431</f>
        <v>7335.3320450206174</v>
      </c>
      <c r="L19" s="152">
        <f>Inflation!E431</f>
        <v>7337.5295560860877</v>
      </c>
      <c r="M19" s="152">
        <f>Inflation!F431</f>
        <v>7337.5600791191664</v>
      </c>
      <c r="N19" s="152">
        <f>Inflation!G431</f>
        <v>7337.5623691162091</v>
      </c>
      <c r="O19" s="152">
        <f>Inflation!H431</f>
        <v>7337.5620931732146</v>
      </c>
      <c r="P19" s="152">
        <f>Inflation!I431</f>
        <v>7337.5619304657921</v>
      </c>
      <c r="Q19" s="448"/>
      <c r="R19" s="448"/>
      <c r="S19" s="152">
        <f t="shared" si="6"/>
        <v>-1020.8816849954819</v>
      </c>
      <c r="T19" s="152">
        <f t="shared" si="6"/>
        <v>-1446.9698296368824</v>
      </c>
      <c r="U19" s="152">
        <f t="shared" si="6"/>
        <v>-1081.1258179898223</v>
      </c>
      <c r="V19" s="152">
        <f t="shared" si="6"/>
        <v>-133.08487419898574</v>
      </c>
      <c r="W19" s="152">
        <f t="shared" si="6"/>
        <v>-591.56236911620908</v>
      </c>
      <c r="Z19" s="272"/>
      <c r="AA19" s="272"/>
      <c r="AB19" s="272"/>
      <c r="AC19" s="272"/>
      <c r="AD19" s="272"/>
      <c r="AE19" s="272"/>
      <c r="AF19" s="272"/>
      <c r="AG19" s="272"/>
      <c r="AH19" s="272"/>
    </row>
    <row r="20" spans="1:103">
      <c r="A20" s="295" t="s">
        <v>4</v>
      </c>
      <c r="B20" s="295"/>
      <c r="C20" s="152">
        <f>Inflation!B351</f>
        <v>2643.524716568676</v>
      </c>
      <c r="D20" s="152">
        <f>Inflation!C351</f>
        <v>2818.9880744329389</v>
      </c>
      <c r="E20" s="152">
        <f>Inflation!D351</f>
        <v>3196.338950800583</v>
      </c>
      <c r="F20" s="152">
        <f>Inflation!E351</f>
        <v>3015.0113755182274</v>
      </c>
      <c r="G20" s="152">
        <f>Inflation!F351</f>
        <v>3469</v>
      </c>
      <c r="H20" s="221"/>
      <c r="I20" s="152">
        <f>Inflation!B432</f>
        <v>2532.9588032285487</v>
      </c>
      <c r="J20" s="152">
        <f>Inflation!C432</f>
        <v>2238.7290883398473</v>
      </c>
      <c r="K20" s="152">
        <f>Inflation!D432</f>
        <v>2249.9227335067026</v>
      </c>
      <c r="L20" s="152">
        <f>Inflation!E432</f>
        <v>2261.1723478283643</v>
      </c>
      <c r="M20" s="152">
        <f>Inflation!F432</f>
        <v>2272.478209446575</v>
      </c>
      <c r="N20" s="152">
        <f>Inflation!G432</f>
        <v>2283.8405998012017</v>
      </c>
      <c r="O20" s="152">
        <f>Inflation!H432</f>
        <v>2295.2598036302352</v>
      </c>
      <c r="P20" s="152">
        <f>Inflation!I432</f>
        <v>2306.736102373543</v>
      </c>
      <c r="Q20" s="448"/>
      <c r="R20" s="448"/>
      <c r="S20" s="152">
        <f t="shared" si="6"/>
        <v>404.79562822882872</v>
      </c>
      <c r="T20" s="152">
        <f t="shared" si="6"/>
        <v>569.06534092623633</v>
      </c>
      <c r="U20" s="152">
        <f t="shared" si="6"/>
        <v>935.1666029722187</v>
      </c>
      <c r="V20" s="152">
        <f t="shared" si="6"/>
        <v>742.53316607165243</v>
      </c>
      <c r="W20" s="152">
        <f t="shared" si="6"/>
        <v>1185.1594001987983</v>
      </c>
      <c r="Z20" s="272"/>
      <c r="AA20" s="272"/>
      <c r="AB20" s="272"/>
      <c r="AC20" s="272"/>
      <c r="AD20" s="272"/>
      <c r="AE20" s="272"/>
      <c r="AF20" s="272"/>
      <c r="AG20" s="272"/>
      <c r="AH20" s="272"/>
    </row>
    <row r="21" spans="1:103">
      <c r="A21" s="295" t="s">
        <v>5</v>
      </c>
      <c r="B21" s="295"/>
      <c r="C21" s="152">
        <f>Inflation!B352</f>
        <v>396.09686305438015</v>
      </c>
      <c r="D21" s="152">
        <f>Inflation!C352</f>
        <v>498.54346141518738</v>
      </c>
      <c r="E21" s="152">
        <f>Inflation!D352</f>
        <v>568.36703696021334</v>
      </c>
      <c r="F21" s="152">
        <f>Inflation!E352</f>
        <v>651.45926862044325</v>
      </c>
      <c r="G21" s="152">
        <f>Inflation!F352</f>
        <v>620</v>
      </c>
      <c r="H21" s="221"/>
      <c r="I21" s="152">
        <f>Inflation!B433</f>
        <v>403.47043436843637</v>
      </c>
      <c r="J21" s="152">
        <f>Inflation!C433</f>
        <v>448.92328071789217</v>
      </c>
      <c r="K21" s="152">
        <f>Inflation!D433</f>
        <v>451.16789712148159</v>
      </c>
      <c r="L21" s="152">
        <f>Inflation!E433</f>
        <v>453.42373659939341</v>
      </c>
      <c r="M21" s="152">
        <f>Inflation!F433</f>
        <v>455.69085532966346</v>
      </c>
      <c r="N21" s="152">
        <f>Inflation!G433</f>
        <v>457.96930960026521</v>
      </c>
      <c r="O21" s="152">
        <f>Inflation!H433</f>
        <v>460.25915613892187</v>
      </c>
      <c r="P21" s="152">
        <f>Inflation!I433</f>
        <v>462.56045189323146</v>
      </c>
      <c r="Q21" s="448"/>
      <c r="R21" s="448"/>
      <c r="S21" s="152">
        <f t="shared" si="6"/>
        <v>-52.826417663512018</v>
      </c>
      <c r="T21" s="152">
        <f t="shared" si="6"/>
        <v>47.375564293705793</v>
      </c>
      <c r="U21" s="152">
        <f t="shared" si="6"/>
        <v>114.94330036081993</v>
      </c>
      <c r="V21" s="152">
        <f t="shared" si="6"/>
        <v>195.76841329077979</v>
      </c>
      <c r="W21" s="152">
        <f t="shared" si="6"/>
        <v>162.03069039973479</v>
      </c>
      <c r="Z21" s="272"/>
      <c r="AA21" s="272"/>
      <c r="AB21" s="272"/>
      <c r="AC21" s="272"/>
      <c r="AD21" s="272"/>
      <c r="AE21" s="272"/>
      <c r="AF21" s="272"/>
      <c r="AG21" s="272"/>
      <c r="AH21" s="272"/>
    </row>
    <row r="22" spans="1:103">
      <c r="A22" s="295" t="s">
        <v>6</v>
      </c>
      <c r="B22" s="295"/>
      <c r="C22" s="152">
        <f>Inflation!B353</f>
        <v>4180.6561701600604</v>
      </c>
      <c r="D22" s="152">
        <f>Inflation!C353</f>
        <v>3803.1974731531982</v>
      </c>
      <c r="E22" s="152">
        <f>Inflation!D353</f>
        <v>4277.4483625317262</v>
      </c>
      <c r="F22" s="152">
        <f>Inflation!E353</f>
        <v>4541.2385035025009</v>
      </c>
      <c r="G22" s="152">
        <f>Inflation!F353</f>
        <v>4332</v>
      </c>
      <c r="H22" s="221"/>
      <c r="I22" s="152">
        <f>Inflation!B434</f>
        <v>5193.4450462029799</v>
      </c>
      <c r="J22" s="152">
        <f>Inflation!C434</f>
        <v>4630.079131378151</v>
      </c>
      <c r="K22" s="152">
        <f>Inflation!D434</f>
        <v>4547.0014401219187</v>
      </c>
      <c r="L22" s="152">
        <f>Inflation!E434</f>
        <v>4547.167621568401</v>
      </c>
      <c r="M22" s="152">
        <f>Inflation!F434</f>
        <v>4547.2301616844779</v>
      </c>
      <c r="N22" s="152">
        <f>Inflation!G434</f>
        <v>4547.2426483798281</v>
      </c>
      <c r="O22" s="152">
        <f>Inflation!H434</f>
        <v>4547.2444117764944</v>
      </c>
      <c r="P22" s="152">
        <f>Inflation!I434</f>
        <v>4547.2445557945512</v>
      </c>
      <c r="Q22" s="448"/>
      <c r="R22" s="448"/>
      <c r="S22" s="152">
        <f t="shared" si="6"/>
        <v>-449.42296121809068</v>
      </c>
      <c r="T22" s="152">
        <f t="shared" si="6"/>
        <v>-743.80396696872049</v>
      </c>
      <c r="U22" s="152">
        <f t="shared" si="6"/>
        <v>-269.71925903667488</v>
      </c>
      <c r="V22" s="152">
        <f t="shared" si="6"/>
        <v>-5.9916581819770727</v>
      </c>
      <c r="W22" s="152">
        <f t="shared" si="6"/>
        <v>-215.2426483798281</v>
      </c>
      <c r="Z22" s="272"/>
      <c r="AA22" s="272"/>
      <c r="AB22" s="272"/>
      <c r="AC22" s="272"/>
      <c r="AD22" s="272"/>
      <c r="AE22" s="272"/>
      <c r="AF22" s="272"/>
      <c r="AG22" s="272"/>
      <c r="AH22" s="272"/>
    </row>
    <row r="23" spans="1:103" s="226" customFormat="1">
      <c r="A23" s="300" t="s">
        <v>299</v>
      </c>
      <c r="B23" s="300"/>
      <c r="C23" s="152">
        <f>SUM(C18:C22)</f>
        <v>16674.456745573814</v>
      </c>
      <c r="D23" s="152">
        <f t="shared" ref="D23:F23" si="7">SUM(D18:D22)</f>
        <v>15867.342511502909</v>
      </c>
      <c r="E23" s="152">
        <f t="shared" si="7"/>
        <v>16812.824999657591</v>
      </c>
      <c r="F23" s="152">
        <f t="shared" si="7"/>
        <v>18450.465894901121</v>
      </c>
      <c r="G23" s="152">
        <f t="shared" ref="G23" si="8">SUM(G18:G22)</f>
        <v>18073</v>
      </c>
      <c r="H23" s="221"/>
      <c r="I23" s="152">
        <f>SUM(I18:I22)</f>
        <v>17849.444066501179</v>
      </c>
      <c r="J23" s="152">
        <f>SUM(J18:J22)</f>
        <v>17996.620462531457</v>
      </c>
      <c r="K23" s="152">
        <f t="shared" ref="K23:N23" si="9">SUM(K18:K22)</f>
        <v>17858.414696653741</v>
      </c>
      <c r="L23" s="152">
        <f t="shared" si="9"/>
        <v>17890.658796084059</v>
      </c>
      <c r="M23" s="152">
        <f t="shared" si="9"/>
        <v>17920.78166641618</v>
      </c>
      <c r="N23" s="152">
        <f t="shared" si="9"/>
        <v>17950.976400549407</v>
      </c>
      <c r="O23" s="152">
        <f t="shared" ref="O23:P23" si="10">SUM(O18:O22)</f>
        <v>17981.308745035429</v>
      </c>
      <c r="P23" s="152">
        <f t="shared" si="10"/>
        <v>18011.791236920948</v>
      </c>
      <c r="Q23" s="448"/>
      <c r="R23" s="448"/>
      <c r="S23" s="152">
        <f t="shared" si="6"/>
        <v>-1322.1637169576425</v>
      </c>
      <c r="T23" s="152">
        <f t="shared" si="6"/>
        <v>-1991.0721851508315</v>
      </c>
      <c r="U23" s="152">
        <f t="shared" si="6"/>
        <v>-1077.8337964264683</v>
      </c>
      <c r="V23" s="152">
        <f t="shared" si="6"/>
        <v>529.68422848494083</v>
      </c>
      <c r="W23" s="152">
        <f t="shared" si="6"/>
        <v>122.02359945059288</v>
      </c>
      <c r="X23" s="227"/>
      <c r="Y23" s="227"/>
      <c r="Z23" s="272"/>
      <c r="AA23" s="272"/>
      <c r="AB23" s="272"/>
      <c r="AC23" s="272"/>
      <c r="AD23" s="272"/>
      <c r="AE23" s="272"/>
      <c r="AF23" s="272"/>
      <c r="AG23" s="272"/>
      <c r="AH23" s="272"/>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1"/>
      <c r="CA23" s="401"/>
      <c r="CB23" s="401"/>
      <c r="CC23" s="401"/>
      <c r="CD23" s="401"/>
      <c r="CE23" s="401"/>
      <c r="CF23" s="401"/>
      <c r="CG23" s="401"/>
      <c r="CH23" s="401"/>
      <c r="CI23" s="401"/>
      <c r="CJ23" s="401"/>
      <c r="CK23" s="401"/>
      <c r="CL23" s="401"/>
      <c r="CM23" s="401"/>
      <c r="CN23" s="401"/>
      <c r="CO23" s="401"/>
      <c r="CP23" s="401"/>
      <c r="CQ23" s="401"/>
      <c r="CR23" s="401"/>
      <c r="CS23" s="401"/>
      <c r="CT23" s="401"/>
      <c r="CU23" s="401"/>
      <c r="CV23" s="401"/>
      <c r="CW23" s="401"/>
      <c r="CX23" s="401"/>
      <c r="CY23" s="401"/>
    </row>
    <row r="24" spans="1:103">
      <c r="A24" s="400"/>
      <c r="B24" s="400"/>
      <c r="C24" s="448"/>
      <c r="D24" s="448"/>
      <c r="E24" s="448"/>
      <c r="F24" s="448"/>
      <c r="G24" s="448"/>
      <c r="H24" s="448"/>
      <c r="I24" s="448"/>
      <c r="J24" s="448"/>
      <c r="K24" s="448"/>
      <c r="L24" s="448"/>
      <c r="M24" s="448"/>
      <c r="N24" s="448"/>
      <c r="O24" s="448"/>
      <c r="P24" s="448"/>
      <c r="Q24" s="448"/>
      <c r="R24" s="448"/>
      <c r="S24" s="448"/>
      <c r="T24" s="448"/>
      <c r="U24" s="448"/>
      <c r="V24" s="448"/>
      <c r="W24" s="448"/>
      <c r="Z24" s="272"/>
      <c r="AA24" s="272"/>
      <c r="AB24" s="272"/>
      <c r="AC24" s="272"/>
      <c r="AD24" s="272"/>
      <c r="AE24" s="272"/>
      <c r="AF24" s="272"/>
      <c r="AG24" s="272"/>
      <c r="AH24" s="272"/>
    </row>
    <row r="25" spans="1:103" ht="21">
      <c r="A25" s="158" t="s">
        <v>8</v>
      </c>
      <c r="B25" s="158"/>
      <c r="C25" s="448"/>
      <c r="D25" s="448"/>
      <c r="E25" s="448"/>
      <c r="F25" s="448"/>
      <c r="G25" s="448"/>
      <c r="H25" s="448"/>
      <c r="I25" s="448"/>
      <c r="J25" s="448"/>
      <c r="K25" s="448"/>
      <c r="L25" s="448"/>
      <c r="M25" s="448"/>
      <c r="N25" s="448"/>
      <c r="O25" s="448"/>
      <c r="P25" s="448"/>
      <c r="Q25" s="448"/>
      <c r="R25" s="448"/>
      <c r="S25" s="448"/>
      <c r="T25" s="448"/>
      <c r="U25" s="448"/>
      <c r="V25" s="448"/>
      <c r="W25" s="448"/>
      <c r="Z25" s="272"/>
      <c r="AA25" s="272"/>
      <c r="AB25" s="272"/>
      <c r="AC25" s="272"/>
      <c r="AD25" s="272"/>
      <c r="AE25" s="272"/>
      <c r="AF25" s="272"/>
      <c r="AG25" s="272"/>
      <c r="AH25" s="272"/>
    </row>
    <row r="26" spans="1:103">
      <c r="A26" s="295" t="s">
        <v>2</v>
      </c>
      <c r="B26" s="295"/>
      <c r="C26" s="152">
        <f>Inflation!B356</f>
        <v>0</v>
      </c>
      <c r="D26" s="152">
        <f>Inflation!C356</f>
        <v>0</v>
      </c>
      <c r="E26" s="152">
        <f>Inflation!D356</f>
        <v>0</v>
      </c>
      <c r="F26" s="152">
        <f>Inflation!E356</f>
        <v>0</v>
      </c>
      <c r="G26" s="152">
        <f>Inflation!F356</f>
        <v>0</v>
      </c>
      <c r="H26" s="221"/>
      <c r="I26" s="152">
        <f>Inflation!B437</f>
        <v>0</v>
      </c>
      <c r="J26" s="152">
        <f>Inflation!C437</f>
        <v>0</v>
      </c>
      <c r="K26" s="152">
        <f>Inflation!D437</f>
        <v>0</v>
      </c>
      <c r="L26" s="152">
        <f>Inflation!E437</f>
        <v>0</v>
      </c>
      <c r="M26" s="152">
        <f>Inflation!F437</f>
        <v>0</v>
      </c>
      <c r="N26" s="152">
        <f>Inflation!G437</f>
        <v>0</v>
      </c>
      <c r="O26" s="152">
        <f>Inflation!H437</f>
        <v>0</v>
      </c>
      <c r="P26" s="152">
        <f>Inflation!I437</f>
        <v>0</v>
      </c>
      <c r="Q26" s="448"/>
      <c r="R26" s="448"/>
      <c r="S26" s="152">
        <f t="shared" ref="S26:W31" si="11">C26-J26</f>
        <v>0</v>
      </c>
      <c r="T26" s="152">
        <f t="shared" si="11"/>
        <v>0</v>
      </c>
      <c r="U26" s="152">
        <f t="shared" si="11"/>
        <v>0</v>
      </c>
      <c r="V26" s="152">
        <f t="shared" si="11"/>
        <v>0</v>
      </c>
      <c r="W26" s="152">
        <f t="shared" si="11"/>
        <v>0</v>
      </c>
      <c r="Z26" s="272"/>
      <c r="AA26" s="272"/>
      <c r="AB26" s="272"/>
      <c r="AC26" s="272"/>
      <c r="AD26" s="272"/>
      <c r="AE26" s="272"/>
      <c r="AF26" s="272"/>
      <c r="AG26" s="272"/>
      <c r="AH26" s="272"/>
    </row>
    <row r="27" spans="1:103">
      <c r="A27" s="295" t="s">
        <v>3</v>
      </c>
      <c r="B27" s="295"/>
      <c r="C27" s="152">
        <f>Inflation!B357</f>
        <v>4695.7535265441475</v>
      </c>
      <c r="D27" s="152">
        <f>Inflation!C357</f>
        <v>4806.9570746842637</v>
      </c>
      <c r="E27" s="152">
        <f>Inflation!D357</f>
        <v>5054.9817384952521</v>
      </c>
      <c r="F27" s="152">
        <f>Inflation!E357</f>
        <v>5039.7589670014349</v>
      </c>
      <c r="G27" s="152">
        <f>Inflation!F357</f>
        <v>5105</v>
      </c>
      <c r="H27" s="221"/>
      <c r="I27" s="152">
        <f>Inflation!B438</f>
        <v>4532.1848984401458</v>
      </c>
      <c r="J27" s="152">
        <f>Inflation!C438</f>
        <v>4753.6414416150155</v>
      </c>
      <c r="K27" s="152">
        <f>Inflation!D438</f>
        <v>4562.881845018841</v>
      </c>
      <c r="L27" s="152">
        <f>Inflation!E438</f>
        <v>4692.2475484576253</v>
      </c>
      <c r="M27" s="152">
        <f>Inflation!F438</f>
        <v>4825.9985299790815</v>
      </c>
      <c r="N27" s="152">
        <f>Inflation!G438</f>
        <v>4908.2224940291562</v>
      </c>
      <c r="O27" s="152">
        <f>Inflation!H438</f>
        <v>4753.6414416150155</v>
      </c>
      <c r="P27" s="152">
        <f>Inflation!I438</f>
        <v>4753.6414416150155</v>
      </c>
      <c r="Q27" s="448"/>
      <c r="R27" s="448"/>
      <c r="S27" s="152">
        <f t="shared" si="11"/>
        <v>-57.887915070868075</v>
      </c>
      <c r="T27" s="152">
        <f t="shared" si="11"/>
        <v>244.07522966542274</v>
      </c>
      <c r="U27" s="152">
        <f t="shared" si="11"/>
        <v>362.73419003762683</v>
      </c>
      <c r="V27" s="152">
        <f t="shared" si="11"/>
        <v>213.76043702235347</v>
      </c>
      <c r="W27" s="152">
        <f t="shared" si="11"/>
        <v>196.77750597084378</v>
      </c>
      <c r="Z27" s="272"/>
      <c r="AA27" s="272"/>
      <c r="AB27" s="272"/>
      <c r="AC27" s="272"/>
      <c r="AD27" s="272"/>
      <c r="AE27" s="272"/>
      <c r="AF27" s="272"/>
      <c r="AG27" s="272"/>
      <c r="AH27" s="272"/>
    </row>
    <row r="28" spans="1:103">
      <c r="A28" s="295" t="s">
        <v>4</v>
      </c>
      <c r="B28" s="295"/>
      <c r="C28" s="152">
        <f>Inflation!B358</f>
        <v>2596.6016076004394</v>
      </c>
      <c r="D28" s="152">
        <f>Inflation!C358</f>
        <v>2695.0534314306801</v>
      </c>
      <c r="E28" s="152">
        <f>Inflation!D358</f>
        <v>3088.0021913805699</v>
      </c>
      <c r="F28" s="152">
        <f>Inflation!E358</f>
        <v>3071.3579626972742</v>
      </c>
      <c r="G28" s="152">
        <f>Inflation!F358</f>
        <v>3100</v>
      </c>
      <c r="H28" s="221"/>
      <c r="I28" s="152">
        <f>Inflation!B439</f>
        <v>2745.1840797518444</v>
      </c>
      <c r="J28" s="152">
        <f>Inflation!C439</f>
        <v>2689.2717841977933</v>
      </c>
      <c r="K28" s="152">
        <f>Inflation!D439</f>
        <v>2692.5607427597965</v>
      </c>
      <c r="L28" s="152">
        <f>Inflation!E439</f>
        <v>2694.7533818011316</v>
      </c>
      <c r="M28" s="152">
        <f>Inflation!F439</f>
        <v>2698.0423403631348</v>
      </c>
      <c r="N28" s="152">
        <f>Inflation!G439</f>
        <v>2701.3312989251376</v>
      </c>
      <c r="O28" s="152">
        <f>Inflation!H439</f>
        <v>2703.5239379664731</v>
      </c>
      <c r="P28" s="152">
        <f>Inflation!I439</f>
        <v>2706.8128965284759</v>
      </c>
      <c r="Q28" s="448"/>
      <c r="R28" s="448"/>
      <c r="S28" s="152">
        <f t="shared" si="11"/>
        <v>-92.67017659735393</v>
      </c>
      <c r="T28" s="152">
        <f t="shared" si="11"/>
        <v>2.4926886708835809</v>
      </c>
      <c r="U28" s="152">
        <f t="shared" si="11"/>
        <v>393.24880957943833</v>
      </c>
      <c r="V28" s="152">
        <f t="shared" si="11"/>
        <v>373.31562233413933</v>
      </c>
      <c r="W28" s="152">
        <f t="shared" si="11"/>
        <v>398.66870107486238</v>
      </c>
      <c r="Z28" s="272"/>
      <c r="AA28" s="272"/>
      <c r="AB28" s="272"/>
      <c r="AC28" s="272"/>
      <c r="AD28" s="272"/>
      <c r="AE28" s="272"/>
      <c r="AF28" s="272"/>
      <c r="AG28" s="272"/>
      <c r="AH28" s="272"/>
    </row>
    <row r="29" spans="1:103">
      <c r="A29" s="295" t="s">
        <v>5</v>
      </c>
      <c r="B29" s="295"/>
      <c r="C29" s="152">
        <f>Inflation!B359</f>
        <v>2231.0189700315914</v>
      </c>
      <c r="D29" s="152">
        <f>Inflation!C359</f>
        <v>2280.4533837391623</v>
      </c>
      <c r="E29" s="152">
        <f>Inflation!D359</f>
        <v>2283.5646457268081</v>
      </c>
      <c r="F29" s="152">
        <f>Inflation!E359</f>
        <v>2268.0954088952653</v>
      </c>
      <c r="G29" s="152">
        <f>Inflation!F359</f>
        <v>2232</v>
      </c>
      <c r="H29" s="221"/>
      <c r="I29" s="152">
        <f>Inflation!B440</f>
        <v>2147.6899409879647</v>
      </c>
      <c r="J29" s="152">
        <f>Inflation!C440</f>
        <v>2145.4973019466292</v>
      </c>
      <c r="K29" s="152">
        <f>Inflation!D440</f>
        <v>2145.4973019466292</v>
      </c>
      <c r="L29" s="152">
        <f>Inflation!E440</f>
        <v>2145.4973019466292</v>
      </c>
      <c r="M29" s="152">
        <f>Inflation!F440</f>
        <v>2145.4973019466292</v>
      </c>
      <c r="N29" s="152">
        <f>Inflation!G440</f>
        <v>2145.4973019466292</v>
      </c>
      <c r="O29" s="152">
        <f>Inflation!H440</f>
        <v>2145.4973019466292</v>
      </c>
      <c r="P29" s="152">
        <f>Inflation!I440</f>
        <v>2145.4973019466292</v>
      </c>
      <c r="Q29" s="448"/>
      <c r="R29" s="448"/>
      <c r="S29" s="152">
        <f t="shared" si="11"/>
        <v>85.52166808496213</v>
      </c>
      <c r="T29" s="152">
        <f t="shared" si="11"/>
        <v>134.95608179253304</v>
      </c>
      <c r="U29" s="152">
        <f t="shared" si="11"/>
        <v>138.06734378017882</v>
      </c>
      <c r="V29" s="152">
        <f t="shared" si="11"/>
        <v>122.59810694863609</v>
      </c>
      <c r="W29" s="152">
        <f t="shared" si="11"/>
        <v>86.50269805337075</v>
      </c>
      <c r="Z29" s="272"/>
      <c r="AA29" s="272"/>
      <c r="AB29" s="272"/>
      <c r="AC29" s="272"/>
      <c r="AD29" s="272"/>
      <c r="AE29" s="272"/>
      <c r="AF29" s="272"/>
      <c r="AG29" s="272"/>
      <c r="AH29" s="272"/>
    </row>
    <row r="30" spans="1:103">
      <c r="A30" s="295" t="s">
        <v>6</v>
      </c>
      <c r="B30" s="295"/>
      <c r="C30" s="152">
        <f>Inflation!B360</f>
        <v>3007.2120187114915</v>
      </c>
      <c r="D30" s="152">
        <f>Inflation!C360</f>
        <v>2242.9650322120774</v>
      </c>
      <c r="E30" s="152">
        <f>Inflation!D360</f>
        <v>3095.2680788897005</v>
      </c>
      <c r="F30" s="152">
        <f>Inflation!E360</f>
        <v>2967.3823529411766</v>
      </c>
      <c r="G30" s="152">
        <f>Inflation!F360</f>
        <v>2886</v>
      </c>
      <c r="H30" s="221"/>
      <c r="I30" s="152">
        <f>Inflation!B441</f>
        <v>2109.3187577645963</v>
      </c>
      <c r="J30" s="152">
        <f>Inflation!C441</f>
        <v>3311.9812719370298</v>
      </c>
      <c r="K30" s="152">
        <f>Inflation!D441</f>
        <v>2414.0955845102085</v>
      </c>
      <c r="L30" s="152">
        <f>Inflation!E441</f>
        <v>2483.1637143122716</v>
      </c>
      <c r="M30" s="152">
        <f>Inflation!F441</f>
        <v>2553.3281636350025</v>
      </c>
      <c r="N30" s="152">
        <f>Inflation!G441</f>
        <v>2796.7110972232249</v>
      </c>
      <c r="O30" s="152">
        <f>Inflation!H441</f>
        <v>3311.9812719370298</v>
      </c>
      <c r="P30" s="152">
        <f>Inflation!I441</f>
        <v>3311.9812719370298</v>
      </c>
      <c r="Q30" s="448"/>
      <c r="R30" s="448"/>
      <c r="S30" s="152">
        <f t="shared" si="11"/>
        <v>-304.76925322553825</v>
      </c>
      <c r="T30" s="152">
        <f t="shared" si="11"/>
        <v>-171.13055229813108</v>
      </c>
      <c r="U30" s="152">
        <f t="shared" si="11"/>
        <v>612.1043645774289</v>
      </c>
      <c r="V30" s="152">
        <f t="shared" si="11"/>
        <v>414.05418930617407</v>
      </c>
      <c r="W30" s="152">
        <f t="shared" si="11"/>
        <v>89.288902776775103</v>
      </c>
      <c r="Z30" s="272"/>
      <c r="AA30" s="272"/>
      <c r="AB30" s="272"/>
      <c r="AC30" s="272"/>
      <c r="AD30" s="272"/>
      <c r="AE30" s="272"/>
      <c r="AF30" s="272"/>
      <c r="AG30" s="272"/>
      <c r="AH30" s="272"/>
    </row>
    <row r="31" spans="1:103" s="226" customFormat="1">
      <c r="A31" s="300" t="s">
        <v>299</v>
      </c>
      <c r="B31" s="300"/>
      <c r="C31" s="152">
        <f>SUM(C26:C30)</f>
        <v>12530.586122887671</v>
      </c>
      <c r="D31" s="152">
        <f t="shared" ref="D31:F31" si="12">SUM(D26:D30)</f>
        <v>12025.428922066185</v>
      </c>
      <c r="E31" s="152">
        <f t="shared" si="12"/>
        <v>13521.81665449233</v>
      </c>
      <c r="F31" s="152">
        <f t="shared" si="12"/>
        <v>13346.594691535151</v>
      </c>
      <c r="G31" s="152">
        <f t="shared" ref="G31" si="13">SUM(G26:G30)</f>
        <v>13323</v>
      </c>
      <c r="H31" s="221"/>
      <c r="I31" s="152">
        <f>SUM(I26:I30)</f>
        <v>11534.377676944552</v>
      </c>
      <c r="J31" s="152">
        <f>SUM(J26:J30)</f>
        <v>12900.391799696466</v>
      </c>
      <c r="K31" s="152">
        <f t="shared" ref="K31:N31" si="14">SUM(K26:K30)</f>
        <v>11815.035474235476</v>
      </c>
      <c r="L31" s="152">
        <f t="shared" si="14"/>
        <v>12015.661946517657</v>
      </c>
      <c r="M31" s="152">
        <f t="shared" si="14"/>
        <v>12222.866335923847</v>
      </c>
      <c r="N31" s="152">
        <f t="shared" si="14"/>
        <v>12551.762192124148</v>
      </c>
      <c r="O31" s="152">
        <f t="shared" ref="O31:P31" si="15">SUM(O26:O30)</f>
        <v>12914.643953465147</v>
      </c>
      <c r="P31" s="152">
        <f t="shared" si="15"/>
        <v>12917.93291202715</v>
      </c>
      <c r="Q31" s="448"/>
      <c r="R31" s="448"/>
      <c r="S31" s="152">
        <f t="shared" si="11"/>
        <v>-369.8056768087954</v>
      </c>
      <c r="T31" s="152">
        <f t="shared" si="11"/>
        <v>210.39344783070919</v>
      </c>
      <c r="U31" s="152">
        <f t="shared" si="11"/>
        <v>1506.1547079746724</v>
      </c>
      <c r="V31" s="152">
        <f t="shared" si="11"/>
        <v>1123.7283556113034</v>
      </c>
      <c r="W31" s="152">
        <f t="shared" si="11"/>
        <v>771.23780787585201</v>
      </c>
      <c r="X31" s="227"/>
      <c r="Y31" s="227"/>
      <c r="Z31" s="272"/>
      <c r="AA31" s="272"/>
      <c r="AB31" s="272"/>
      <c r="AC31" s="272"/>
      <c r="AD31" s="272"/>
      <c r="AE31" s="272"/>
      <c r="AF31" s="272"/>
      <c r="AG31" s="272"/>
      <c r="AH31" s="272"/>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c r="CM31" s="401"/>
      <c r="CN31" s="401"/>
      <c r="CO31" s="401"/>
      <c r="CP31" s="401"/>
      <c r="CQ31" s="401"/>
      <c r="CR31" s="401"/>
      <c r="CS31" s="401"/>
      <c r="CT31" s="401"/>
      <c r="CU31" s="401"/>
      <c r="CV31" s="401"/>
      <c r="CW31" s="401"/>
      <c r="CX31" s="401"/>
      <c r="CY31" s="401"/>
    </row>
    <row r="32" spans="1:103">
      <c r="A32" s="400"/>
      <c r="B32" s="400"/>
      <c r="C32" s="448"/>
      <c r="D32" s="448"/>
      <c r="E32" s="448"/>
      <c r="F32" s="448"/>
      <c r="G32" s="448"/>
      <c r="H32" s="448"/>
      <c r="I32" s="448"/>
      <c r="J32" s="448"/>
      <c r="K32" s="448"/>
      <c r="L32" s="448"/>
      <c r="M32" s="448"/>
      <c r="N32" s="448"/>
      <c r="O32" s="448"/>
      <c r="P32" s="448"/>
      <c r="Q32" s="448"/>
      <c r="R32" s="448"/>
      <c r="S32" s="448"/>
      <c r="T32" s="448"/>
      <c r="U32" s="448"/>
      <c r="V32" s="448"/>
      <c r="W32" s="448"/>
      <c r="Z32" s="272"/>
      <c r="AA32" s="272"/>
      <c r="AB32" s="272"/>
      <c r="AC32" s="272"/>
      <c r="AD32" s="272"/>
      <c r="AE32" s="272"/>
      <c r="AF32" s="272"/>
      <c r="AG32" s="272"/>
      <c r="AH32" s="272"/>
    </row>
    <row r="33" spans="1:103" ht="21">
      <c r="A33" s="158" t="s">
        <v>23</v>
      </c>
      <c r="B33" s="158"/>
      <c r="C33" s="448"/>
      <c r="D33" s="448"/>
      <c r="E33" s="448"/>
      <c r="F33" s="448"/>
      <c r="G33" s="448"/>
      <c r="H33" s="448"/>
      <c r="I33" s="448"/>
      <c r="J33" s="448"/>
      <c r="K33" s="448"/>
      <c r="L33" s="448"/>
      <c r="M33" s="448"/>
      <c r="N33" s="448"/>
      <c r="O33" s="448"/>
      <c r="P33" s="448"/>
      <c r="Q33" s="448"/>
      <c r="R33" s="448"/>
      <c r="S33" s="448"/>
      <c r="T33" s="448"/>
      <c r="U33" s="448"/>
      <c r="V33" s="448"/>
      <c r="W33" s="448"/>
      <c r="Z33" s="272"/>
      <c r="AA33" s="272"/>
      <c r="AB33" s="272"/>
      <c r="AC33" s="272"/>
      <c r="AD33" s="272"/>
      <c r="AE33" s="272"/>
      <c r="AF33" s="272"/>
      <c r="AG33" s="272"/>
      <c r="AH33" s="272"/>
    </row>
    <row r="34" spans="1:103">
      <c r="A34" s="295" t="s">
        <v>2</v>
      </c>
      <c r="B34" s="295"/>
      <c r="C34" s="152">
        <f>Inflation!B363</f>
        <v>0</v>
      </c>
      <c r="D34" s="152">
        <f>Inflation!C363</f>
        <v>0</v>
      </c>
      <c r="E34" s="152">
        <f>Inflation!D363</f>
        <v>0</v>
      </c>
      <c r="F34" s="152">
        <f>Inflation!E363</f>
        <v>0</v>
      </c>
      <c r="G34" s="152">
        <f>Inflation!F363</f>
        <v>0</v>
      </c>
      <c r="H34" s="221"/>
      <c r="I34" s="152">
        <f>Inflation!B444</f>
        <v>0</v>
      </c>
      <c r="J34" s="152">
        <f>Inflation!C444</f>
        <v>0</v>
      </c>
      <c r="K34" s="152">
        <f>Inflation!D444</f>
        <v>0</v>
      </c>
      <c r="L34" s="152">
        <f>Inflation!E444</f>
        <v>0</v>
      </c>
      <c r="M34" s="152">
        <f>Inflation!F444</f>
        <v>0</v>
      </c>
      <c r="N34" s="152">
        <f>Inflation!G444</f>
        <v>0</v>
      </c>
      <c r="O34" s="152">
        <f>Inflation!H444</f>
        <v>0</v>
      </c>
      <c r="P34" s="152">
        <f>Inflation!I444</f>
        <v>0</v>
      </c>
      <c r="Q34" s="448"/>
      <c r="R34" s="448"/>
      <c r="S34" s="152">
        <f t="shared" ref="S34:W39" si="16">C34-J34</f>
        <v>0</v>
      </c>
      <c r="T34" s="152">
        <f t="shared" si="16"/>
        <v>0</v>
      </c>
      <c r="U34" s="152">
        <f t="shared" si="16"/>
        <v>0</v>
      </c>
      <c r="V34" s="152">
        <f t="shared" si="16"/>
        <v>0</v>
      </c>
      <c r="W34" s="152">
        <f t="shared" si="16"/>
        <v>0</v>
      </c>
      <c r="Z34" s="272"/>
      <c r="AA34" s="272"/>
      <c r="AB34" s="272"/>
      <c r="AC34" s="272"/>
      <c r="AD34" s="272"/>
      <c r="AE34" s="272"/>
      <c r="AF34" s="272"/>
      <c r="AG34" s="272"/>
      <c r="AH34" s="272"/>
    </row>
    <row r="35" spans="1:103">
      <c r="A35" s="295" t="s">
        <v>3</v>
      </c>
      <c r="B35" s="295"/>
      <c r="C35" s="152">
        <f>Inflation!B364</f>
        <v>2693.4384903023738</v>
      </c>
      <c r="D35" s="152">
        <f>Inflation!C364</f>
        <v>5288.6443342633511</v>
      </c>
      <c r="E35" s="152">
        <f>Inflation!D364</f>
        <v>2422.7472510206776</v>
      </c>
      <c r="F35" s="152">
        <f>Inflation!E364</f>
        <v>2679.4539683228918</v>
      </c>
      <c r="G35" s="152">
        <f>Inflation!F364</f>
        <v>3784</v>
      </c>
      <c r="H35" s="221"/>
      <c r="I35" s="152">
        <f>Inflation!B445</f>
        <v>2178.9602204856701</v>
      </c>
      <c r="J35" s="152">
        <f>Inflation!C445</f>
        <v>2022.9699754378842</v>
      </c>
      <c r="K35" s="152">
        <f>Inflation!D445</f>
        <v>1857.7001852432445</v>
      </c>
      <c r="L35" s="152">
        <f>Inflation!E445</f>
        <v>1802.6102551783645</v>
      </c>
      <c r="M35" s="152">
        <f>Inflation!F445</f>
        <v>1802.6102551783645</v>
      </c>
      <c r="N35" s="152">
        <f>Inflation!G445</f>
        <v>1802.6102551783645</v>
      </c>
      <c r="O35" s="152">
        <f>Inflation!H445</f>
        <v>1802.6102551783645</v>
      </c>
      <c r="P35" s="152">
        <f>Inflation!I445</f>
        <v>1802.6102551783645</v>
      </c>
      <c r="Q35" s="448"/>
      <c r="R35" s="448"/>
      <c r="S35" s="152">
        <f t="shared" si="16"/>
        <v>670.46851486448963</v>
      </c>
      <c r="T35" s="152">
        <f t="shared" si="16"/>
        <v>3430.9441490201066</v>
      </c>
      <c r="U35" s="152">
        <f t="shared" si="16"/>
        <v>620.13699584231313</v>
      </c>
      <c r="V35" s="152">
        <f t="shared" si="16"/>
        <v>876.84371314452733</v>
      </c>
      <c r="W35" s="152">
        <f t="shared" si="16"/>
        <v>1981.3897448216355</v>
      </c>
      <c r="Z35" s="272"/>
      <c r="AA35" s="272"/>
      <c r="AB35" s="272"/>
      <c r="AC35" s="272"/>
      <c r="AD35" s="272"/>
      <c r="AE35" s="272"/>
      <c r="AF35" s="272"/>
      <c r="AG35" s="272"/>
      <c r="AH35" s="272"/>
    </row>
    <row r="36" spans="1:103">
      <c r="A36" s="295" t="s">
        <v>4</v>
      </c>
      <c r="B36" s="295"/>
      <c r="C36" s="152">
        <f>Inflation!B365</f>
        <v>2618.5759807640534</v>
      </c>
      <c r="D36" s="152">
        <f>Inflation!C365</f>
        <v>1595.4931122411244</v>
      </c>
      <c r="E36" s="152">
        <f>Inflation!D365</f>
        <v>753.70970721737024</v>
      </c>
      <c r="F36" s="152">
        <f>Inflation!E365</f>
        <v>962.01029155349045</v>
      </c>
      <c r="G36" s="152">
        <f>Inflation!F365</f>
        <v>1168</v>
      </c>
      <c r="H36" s="221"/>
      <c r="I36" s="152">
        <f>Inflation!B446</f>
        <v>1992.0665587891192</v>
      </c>
      <c r="J36" s="152">
        <f>Inflation!C446</f>
        <v>2024.2102435531328</v>
      </c>
      <c r="K36" s="152">
        <f>Inflation!D446</f>
        <v>2025.3567594862709</v>
      </c>
      <c r="L36" s="152">
        <f>Inflation!E446</f>
        <v>2026.8969116742055</v>
      </c>
      <c r="M36" s="152">
        <f>Inflation!F446</f>
        <v>2028.452465823769</v>
      </c>
      <c r="N36" s="152">
        <f>Inflation!G446</f>
        <v>2030.0235752977019</v>
      </c>
      <c r="O36" s="152">
        <f>Inflation!H446</f>
        <v>2031.6103953826494</v>
      </c>
      <c r="P36" s="152">
        <f>Inflation!I446</f>
        <v>2033.2130838388493</v>
      </c>
      <c r="Q36" s="448"/>
      <c r="R36" s="448"/>
      <c r="S36" s="152">
        <f t="shared" si="16"/>
        <v>594.36573721092054</v>
      </c>
      <c r="T36" s="152">
        <f t="shared" si="16"/>
        <v>-429.86364724514647</v>
      </c>
      <c r="U36" s="152">
        <f t="shared" si="16"/>
        <v>-1273.1872044568354</v>
      </c>
      <c r="V36" s="152">
        <f t="shared" si="16"/>
        <v>-1066.4421742702784</v>
      </c>
      <c r="W36" s="152">
        <f t="shared" si="16"/>
        <v>-862.02357529770188</v>
      </c>
      <c r="Z36" s="272"/>
      <c r="AA36" s="272"/>
      <c r="AB36" s="272"/>
      <c r="AC36" s="272"/>
      <c r="AD36" s="272"/>
      <c r="AE36" s="272"/>
      <c r="AF36" s="272"/>
      <c r="AG36" s="272"/>
      <c r="AH36" s="272"/>
    </row>
    <row r="37" spans="1:103">
      <c r="A37" s="295" t="s">
        <v>5</v>
      </c>
      <c r="B37" s="295"/>
      <c r="C37" s="152">
        <f>Inflation!B366</f>
        <v>2924.127880165106</v>
      </c>
      <c r="D37" s="152">
        <f>Inflation!C366</f>
        <v>2536.5969420857991</v>
      </c>
      <c r="E37" s="152">
        <f>Inflation!D366</f>
        <v>2831.6562337942742</v>
      </c>
      <c r="F37" s="152">
        <f>Inflation!E366</f>
        <v>2894.3401026804859</v>
      </c>
      <c r="G37" s="152">
        <f>Inflation!F366</f>
        <v>3049</v>
      </c>
      <c r="H37" s="221"/>
      <c r="I37" s="152">
        <f>Inflation!B447</f>
        <v>2415.3257338077788</v>
      </c>
      <c r="J37" s="152">
        <f>Inflation!C447</f>
        <v>2496.1441698295885</v>
      </c>
      <c r="K37" s="152">
        <f>Inflation!D447</f>
        <v>2496.1441698295885</v>
      </c>
      <c r="L37" s="152">
        <f>Inflation!E447</f>
        <v>2496.1441698295885</v>
      </c>
      <c r="M37" s="152">
        <f>Inflation!F447</f>
        <v>2496.1441698295885</v>
      </c>
      <c r="N37" s="152">
        <f>Inflation!G447</f>
        <v>2496.1441698295885</v>
      </c>
      <c r="O37" s="152">
        <f>Inflation!H447</f>
        <v>2496.1441698295885</v>
      </c>
      <c r="P37" s="152">
        <f>Inflation!I447</f>
        <v>2496.1441698295885</v>
      </c>
      <c r="Q37" s="448"/>
      <c r="R37" s="448"/>
      <c r="S37" s="152">
        <f t="shared" si="16"/>
        <v>427.98371033551757</v>
      </c>
      <c r="T37" s="152">
        <f t="shared" si="16"/>
        <v>40.452772256210665</v>
      </c>
      <c r="U37" s="152">
        <f t="shared" si="16"/>
        <v>335.51206396468569</v>
      </c>
      <c r="V37" s="152">
        <f t="shared" si="16"/>
        <v>398.19593285089741</v>
      </c>
      <c r="W37" s="152">
        <f t="shared" si="16"/>
        <v>552.85583017041154</v>
      </c>
      <c r="Z37" s="272"/>
      <c r="AA37" s="272"/>
      <c r="AB37" s="272"/>
      <c r="AC37" s="272"/>
      <c r="AD37" s="272"/>
      <c r="AE37" s="272"/>
      <c r="AF37" s="272"/>
      <c r="AG37" s="272"/>
      <c r="AH37" s="272"/>
    </row>
    <row r="38" spans="1:103">
      <c r="A38" s="295" t="s">
        <v>6</v>
      </c>
      <c r="B38" s="295"/>
      <c r="C38" s="152">
        <f>Inflation!B367</f>
        <v>2158.4114081275497</v>
      </c>
      <c r="D38" s="152">
        <f>Inflation!C367</f>
        <v>1213.2411881163707</v>
      </c>
      <c r="E38" s="152">
        <f>Inflation!D367</f>
        <v>1318.912840041243</v>
      </c>
      <c r="F38" s="152">
        <f>Inflation!E367</f>
        <v>2063.2193370741002</v>
      </c>
      <c r="G38" s="152">
        <f>Inflation!F367</f>
        <v>1987</v>
      </c>
      <c r="H38" s="221"/>
      <c r="I38" s="152">
        <f>Inflation!B448</f>
        <v>861.90959276527008</v>
      </c>
      <c r="J38" s="152">
        <f>Inflation!C448</f>
        <v>1472.057585636519</v>
      </c>
      <c r="K38" s="152">
        <f>Inflation!D448</f>
        <v>1472.057585636519</v>
      </c>
      <c r="L38" s="152">
        <f>Inflation!E448</f>
        <v>1472.057585636519</v>
      </c>
      <c r="M38" s="152">
        <f>Inflation!F448</f>
        <v>1472.057585636519</v>
      </c>
      <c r="N38" s="152">
        <f>Inflation!G448</f>
        <v>1387.1309070126451</v>
      </c>
      <c r="O38" s="152">
        <f>Inflation!H448</f>
        <v>1358.8220141380207</v>
      </c>
      <c r="P38" s="152">
        <f>Inflation!I448</f>
        <v>1358.8220141380207</v>
      </c>
      <c r="Q38" s="448"/>
      <c r="R38" s="448"/>
      <c r="S38" s="152">
        <f t="shared" si="16"/>
        <v>686.35382249103077</v>
      </c>
      <c r="T38" s="152">
        <f t="shared" si="16"/>
        <v>-258.81639752014826</v>
      </c>
      <c r="U38" s="152">
        <f t="shared" si="16"/>
        <v>-153.14474559527594</v>
      </c>
      <c r="V38" s="152">
        <f t="shared" si="16"/>
        <v>591.16175143758119</v>
      </c>
      <c r="W38" s="152">
        <f t="shared" si="16"/>
        <v>599.86909298735486</v>
      </c>
      <c r="Z38" s="272"/>
      <c r="AA38" s="272"/>
      <c r="AB38" s="272"/>
      <c r="AC38" s="272"/>
      <c r="AD38" s="272"/>
      <c r="AE38" s="272"/>
      <c r="AF38" s="272"/>
      <c r="AG38" s="272"/>
      <c r="AH38" s="272"/>
    </row>
    <row r="39" spans="1:103" s="226" customFormat="1">
      <c r="A39" s="300" t="s">
        <v>299</v>
      </c>
      <c r="B39" s="300"/>
      <c r="C39" s="152">
        <f>SUM(C34:C38)</f>
        <v>10394.553759359083</v>
      </c>
      <c r="D39" s="152">
        <f t="shared" ref="D39:F39" si="17">SUM(D34:D38)</f>
        <v>10633.975576706645</v>
      </c>
      <c r="E39" s="152">
        <f t="shared" si="17"/>
        <v>7327.0260320735651</v>
      </c>
      <c r="F39" s="152">
        <f t="shared" si="17"/>
        <v>8599.0236996309686</v>
      </c>
      <c r="G39" s="152">
        <f t="shared" ref="G39" si="18">SUM(G34:G38)</f>
        <v>9988</v>
      </c>
      <c r="H39" s="221"/>
      <c r="I39" s="152">
        <f>SUM(I34:I38)</f>
        <v>7448.2621058478371</v>
      </c>
      <c r="J39" s="152">
        <f>SUM(J34:J38)</f>
        <v>8015.3819744571247</v>
      </c>
      <c r="K39" s="152">
        <f t="shared" ref="K39:N39" si="19">SUM(K34:K38)</f>
        <v>7851.2587001956235</v>
      </c>
      <c r="L39" s="152">
        <f t="shared" si="19"/>
        <v>7797.7089223186777</v>
      </c>
      <c r="M39" s="152">
        <f t="shared" si="19"/>
        <v>7799.2644764682409</v>
      </c>
      <c r="N39" s="152">
        <f t="shared" si="19"/>
        <v>7715.9089073183004</v>
      </c>
      <c r="O39" s="152">
        <f t="shared" ref="O39:P39" si="20">SUM(O34:O38)</f>
        <v>7689.186834528623</v>
      </c>
      <c r="P39" s="152">
        <f t="shared" si="20"/>
        <v>7690.7895229848227</v>
      </c>
      <c r="Q39" s="448"/>
      <c r="R39" s="448"/>
      <c r="S39" s="152">
        <f t="shared" si="16"/>
        <v>2379.1717849019587</v>
      </c>
      <c r="T39" s="152">
        <f t="shared" si="16"/>
        <v>2782.7168765110218</v>
      </c>
      <c r="U39" s="152">
        <f t="shared" si="16"/>
        <v>-470.6828902451125</v>
      </c>
      <c r="V39" s="152">
        <f t="shared" si="16"/>
        <v>799.75922316272772</v>
      </c>
      <c r="W39" s="152">
        <f t="shared" si="16"/>
        <v>2272.0910926816996</v>
      </c>
      <c r="X39" s="227"/>
      <c r="Y39" s="227"/>
      <c r="Z39" s="272"/>
      <c r="AA39" s="272"/>
      <c r="AB39" s="272"/>
      <c r="AC39" s="272"/>
      <c r="AD39" s="272"/>
      <c r="AE39" s="272"/>
      <c r="AF39" s="272"/>
      <c r="AG39" s="272"/>
      <c r="AH39" s="272"/>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row>
    <row r="40" spans="1:103">
      <c r="A40" s="457"/>
      <c r="B40" s="457"/>
      <c r="C40" s="448"/>
      <c r="D40" s="448"/>
      <c r="E40" s="448"/>
      <c r="F40" s="448"/>
      <c r="G40" s="448"/>
      <c r="H40" s="448"/>
      <c r="I40" s="448"/>
      <c r="J40" s="448"/>
      <c r="K40" s="448"/>
      <c r="L40" s="448"/>
      <c r="M40" s="448"/>
      <c r="N40" s="448"/>
      <c r="O40" s="448"/>
      <c r="P40" s="448"/>
      <c r="Q40" s="448"/>
      <c r="R40" s="448"/>
      <c r="S40" s="448"/>
      <c r="T40" s="448"/>
      <c r="U40" s="448"/>
      <c r="V40" s="448"/>
      <c r="W40" s="448"/>
      <c r="Z40" s="272"/>
      <c r="AA40" s="272"/>
      <c r="AB40" s="272"/>
      <c r="AC40" s="272"/>
      <c r="AD40" s="272"/>
      <c r="AE40" s="272"/>
      <c r="AF40" s="272"/>
      <c r="AG40" s="272"/>
      <c r="AH40" s="272"/>
    </row>
    <row r="41" spans="1:103" ht="21">
      <c r="A41" s="327" t="s">
        <v>51</v>
      </c>
      <c r="B41" s="327"/>
      <c r="C41" s="448"/>
      <c r="D41" s="448"/>
      <c r="E41" s="448"/>
      <c r="F41" s="448"/>
      <c r="G41" s="448"/>
      <c r="H41" s="448"/>
      <c r="I41" s="448"/>
      <c r="J41" s="448"/>
      <c r="K41" s="448"/>
      <c r="L41" s="448"/>
      <c r="M41" s="448"/>
      <c r="N41" s="448"/>
      <c r="O41" s="448"/>
      <c r="P41" s="448"/>
      <c r="Q41" s="448"/>
      <c r="R41" s="448"/>
      <c r="S41" s="448"/>
      <c r="T41" s="448"/>
      <c r="U41" s="448"/>
      <c r="V41" s="448"/>
      <c r="W41" s="448"/>
      <c r="Z41" s="272"/>
      <c r="AA41" s="272"/>
      <c r="AB41" s="272"/>
      <c r="AC41" s="272"/>
      <c r="AD41" s="272"/>
      <c r="AE41" s="272"/>
      <c r="AF41" s="272"/>
      <c r="AG41" s="272"/>
      <c r="AH41" s="272"/>
    </row>
    <row r="42" spans="1:103">
      <c r="A42" s="149" t="s">
        <v>2</v>
      </c>
      <c r="B42" s="149"/>
      <c r="C42" s="152">
        <f>Inflation!B370</f>
        <v>0</v>
      </c>
      <c r="D42" s="152">
        <f>Inflation!C370</f>
        <v>0</v>
      </c>
      <c r="E42" s="152">
        <f>Inflation!D370</f>
        <v>0</v>
      </c>
      <c r="F42" s="152">
        <f>Inflation!E370</f>
        <v>0</v>
      </c>
      <c r="G42" s="152">
        <f>Inflation!F370</f>
        <v>0</v>
      </c>
      <c r="H42" s="221"/>
      <c r="I42" s="152">
        <f>Inflation!B451</f>
        <v>0</v>
      </c>
      <c r="J42" s="152">
        <f>Inflation!C451</f>
        <v>0</v>
      </c>
      <c r="K42" s="152">
        <f>Inflation!D451</f>
        <v>0</v>
      </c>
      <c r="L42" s="152">
        <f>Inflation!E451</f>
        <v>0</v>
      </c>
      <c r="M42" s="152">
        <f>Inflation!F451</f>
        <v>0</v>
      </c>
      <c r="N42" s="152">
        <f>Inflation!G451</f>
        <v>0</v>
      </c>
      <c r="O42" s="152">
        <f>Inflation!H451</f>
        <v>0</v>
      </c>
      <c r="P42" s="152">
        <f>Inflation!I451</f>
        <v>0</v>
      </c>
      <c r="Q42" s="448"/>
      <c r="R42" s="448"/>
      <c r="S42" s="152">
        <f t="shared" ref="S42:S50" si="21">C42-J42</f>
        <v>0</v>
      </c>
      <c r="T42" s="152">
        <f t="shared" ref="T42:T50" si="22">D42-K42</f>
        <v>0</v>
      </c>
      <c r="U42" s="152">
        <f t="shared" ref="U42:U50" si="23">E42-L42</f>
        <v>0</v>
      </c>
      <c r="V42" s="152">
        <f t="shared" ref="V42:W50" si="24">F42-M42</f>
        <v>0</v>
      </c>
      <c r="W42" s="152">
        <f t="shared" si="24"/>
        <v>0</v>
      </c>
      <c r="Z42" s="272"/>
      <c r="AA42" s="272"/>
      <c r="AB42" s="272"/>
      <c r="AC42" s="272"/>
      <c r="AD42" s="272"/>
      <c r="AE42" s="272"/>
      <c r="AF42" s="272"/>
      <c r="AG42" s="272"/>
      <c r="AH42" s="272"/>
    </row>
    <row r="43" spans="1:103">
      <c r="A43" s="149" t="s">
        <v>3</v>
      </c>
      <c r="B43" s="149"/>
      <c r="C43" s="152">
        <f>Inflation!B371</f>
        <v>0</v>
      </c>
      <c r="D43" s="152">
        <f>Inflation!C371</f>
        <v>15537.748241316036</v>
      </c>
      <c r="E43" s="152">
        <f>Inflation!D371</f>
        <v>12974.622756162469</v>
      </c>
      <c r="F43" s="152">
        <f>Inflation!E371</f>
        <v>15596.323779529966</v>
      </c>
      <c r="G43" s="152">
        <f>Inflation!F371</f>
        <v>34276</v>
      </c>
      <c r="H43" s="221"/>
      <c r="I43" s="152">
        <f>Inflation!B452</f>
        <v>13521.048426579973</v>
      </c>
      <c r="J43" s="152">
        <f>Inflation!C452</f>
        <v>14398.336912738689</v>
      </c>
      <c r="K43" s="152">
        <f>Inflation!D452</f>
        <v>13593.731790414473</v>
      </c>
      <c r="L43" s="152">
        <f>Inflation!E452</f>
        <v>13417.642362312234</v>
      </c>
      <c r="M43" s="152">
        <f>Inflation!F452</f>
        <v>13417.642362312234</v>
      </c>
      <c r="N43" s="152">
        <f>Inflation!G452</f>
        <v>13417.642362312234</v>
      </c>
      <c r="O43" s="152">
        <f>Inflation!H452</f>
        <v>13399.574781521638</v>
      </c>
      <c r="P43" s="152">
        <f>Inflation!I452</f>
        <v>11907.522700704611</v>
      </c>
      <c r="Q43" s="448"/>
      <c r="R43" s="448"/>
      <c r="S43" s="152">
        <f t="shared" si="21"/>
        <v>-14398.336912738689</v>
      </c>
      <c r="T43" s="152">
        <f t="shared" si="22"/>
        <v>1944.0164509015631</v>
      </c>
      <c r="U43" s="152">
        <f t="shared" si="23"/>
        <v>-443.01960614976451</v>
      </c>
      <c r="V43" s="152">
        <f t="shared" si="24"/>
        <v>2178.6814172177328</v>
      </c>
      <c r="W43" s="152">
        <f t="shared" si="24"/>
        <v>20858.357637687768</v>
      </c>
      <c r="Z43" s="272"/>
      <c r="AA43" s="272"/>
      <c r="AB43" s="272"/>
      <c r="AC43" s="272"/>
      <c r="AD43" s="272"/>
      <c r="AE43" s="272"/>
      <c r="AF43" s="272"/>
      <c r="AG43" s="272"/>
      <c r="AH43" s="272"/>
    </row>
    <row r="44" spans="1:103">
      <c r="A44" s="149" t="s">
        <v>24</v>
      </c>
      <c r="B44" s="149"/>
      <c r="C44" s="152">
        <f>Inflation!B372</f>
        <v>0</v>
      </c>
      <c r="D44" s="152">
        <f>Inflation!C372</f>
        <v>4031.0420949827417</v>
      </c>
      <c r="E44" s="152">
        <f>Inflation!D372</f>
        <v>4876.9862385613778</v>
      </c>
      <c r="F44" s="152">
        <f>Inflation!E372</f>
        <v>6586.176665034548</v>
      </c>
      <c r="G44" s="152">
        <f>Inflation!F372</f>
        <v>4657</v>
      </c>
      <c r="H44" s="221"/>
      <c r="I44" s="152">
        <f>Inflation!B453</f>
        <v>3001.99587435897</v>
      </c>
      <c r="J44" s="152">
        <f>Inflation!C453</f>
        <v>4678.3571210277805</v>
      </c>
      <c r="K44" s="152">
        <f>Inflation!D453</f>
        <v>4802.8612809521019</v>
      </c>
      <c r="L44" s="152">
        <f>Inflation!E453</f>
        <v>4843.843961382373</v>
      </c>
      <c r="M44" s="152">
        <f>Inflation!F453</f>
        <v>4843.843961382373</v>
      </c>
      <c r="N44" s="152">
        <f>Inflation!G453</f>
        <v>4843.843961382373</v>
      </c>
      <c r="O44" s="152">
        <f>Inflation!H453</f>
        <v>4843.843961382373</v>
      </c>
      <c r="P44" s="152">
        <f>Inflation!I453</f>
        <v>4710.5428626672965</v>
      </c>
      <c r="Q44" s="448"/>
      <c r="R44" s="448"/>
      <c r="S44" s="152">
        <f t="shared" si="21"/>
        <v>-4678.3571210277805</v>
      </c>
      <c r="T44" s="152">
        <f t="shared" si="22"/>
        <v>-771.81918596936021</v>
      </c>
      <c r="U44" s="152">
        <f t="shared" si="23"/>
        <v>33.14227717900485</v>
      </c>
      <c r="V44" s="152">
        <f t="shared" si="24"/>
        <v>1742.332703652175</v>
      </c>
      <c r="W44" s="152">
        <f t="shared" si="24"/>
        <v>-186.84396138237298</v>
      </c>
      <c r="Z44" s="272"/>
      <c r="AA44" s="272"/>
      <c r="AB44" s="272"/>
      <c r="AC44" s="272"/>
      <c r="AD44" s="272"/>
      <c r="AE44" s="272"/>
      <c r="AF44" s="272"/>
      <c r="AG44" s="272"/>
      <c r="AH44" s="272"/>
    </row>
    <row r="45" spans="1:103">
      <c r="A45" s="149" t="s">
        <v>25</v>
      </c>
      <c r="B45" s="149"/>
      <c r="C45" s="152">
        <f>Inflation!B373</f>
        <v>0</v>
      </c>
      <c r="D45" s="152">
        <f>Inflation!C373</f>
        <v>1146.2140781681458</v>
      </c>
      <c r="E45" s="152">
        <f>Inflation!D373</f>
        <v>1684.2771532751092</v>
      </c>
      <c r="F45" s="152">
        <f>Inflation!E373</f>
        <v>1503.8881046461756</v>
      </c>
      <c r="G45" s="152">
        <f>Inflation!F373</f>
        <v>1660</v>
      </c>
      <c r="H45" s="221"/>
      <c r="I45" s="152">
        <f>Inflation!B454</f>
        <v>393.41167595146362</v>
      </c>
      <c r="J45" s="152">
        <f>Inflation!C454</f>
        <v>915.39522763814693</v>
      </c>
      <c r="K45" s="152">
        <f>Inflation!D454</f>
        <v>911.85661602881885</v>
      </c>
      <c r="L45" s="152">
        <f>Inflation!E454</f>
        <v>826.92993740494489</v>
      </c>
      <c r="M45" s="152">
        <f>Inflation!F454</f>
        <v>802.1596561396484</v>
      </c>
      <c r="N45" s="152">
        <f>Inflation!G454</f>
        <v>802.1596561396484</v>
      </c>
      <c r="O45" s="152">
        <f>Inflation!H454</f>
        <v>802.1596561396484</v>
      </c>
      <c r="P45" s="152">
        <f>Inflation!I454</f>
        <v>716.04655181539897</v>
      </c>
      <c r="Q45" s="448"/>
      <c r="R45" s="448"/>
      <c r="S45" s="152">
        <f t="shared" si="21"/>
        <v>-915.39522763814693</v>
      </c>
      <c r="T45" s="152">
        <f t="shared" si="22"/>
        <v>234.35746213932691</v>
      </c>
      <c r="U45" s="152">
        <f t="shared" si="23"/>
        <v>857.34721587016429</v>
      </c>
      <c r="V45" s="152">
        <f t="shared" si="24"/>
        <v>701.72844850652723</v>
      </c>
      <c r="W45" s="152">
        <f t="shared" si="24"/>
        <v>857.8403438603516</v>
      </c>
      <c r="Z45" s="272"/>
      <c r="AA45" s="272"/>
      <c r="AB45" s="272"/>
      <c r="AC45" s="272"/>
      <c r="AD45" s="272"/>
      <c r="AE45" s="272"/>
      <c r="AF45" s="272"/>
      <c r="AG45" s="272"/>
      <c r="AH45" s="272"/>
    </row>
    <row r="46" spans="1:103">
      <c r="A46" s="149" t="s">
        <v>69</v>
      </c>
      <c r="B46" s="149"/>
      <c r="C46" s="152">
        <f>Inflation!B374</f>
        <v>0</v>
      </c>
      <c r="D46" s="152">
        <f>Inflation!C374</f>
        <v>5109.9171406188352</v>
      </c>
      <c r="E46" s="152">
        <f>Inflation!D374</f>
        <v>3620.209146236024</v>
      </c>
      <c r="F46" s="152">
        <f>Inflation!E374</f>
        <v>5927.9919697683972</v>
      </c>
      <c r="G46" s="152">
        <f>Inflation!F374</f>
        <v>3825</v>
      </c>
      <c r="H46" s="221"/>
      <c r="I46" s="152">
        <f>Inflation!B455</f>
        <v>8035.4215253019702</v>
      </c>
      <c r="J46" s="152">
        <f>Inflation!C455</f>
        <v>4318.2423146856345</v>
      </c>
      <c r="K46" s="152">
        <f>Inflation!D455</f>
        <v>4615.5326881282372</v>
      </c>
      <c r="L46" s="152">
        <f>Inflation!E455</f>
        <v>4642.0707635582876</v>
      </c>
      <c r="M46" s="152">
        <f>Inflation!F455</f>
        <v>4344.7803901156849</v>
      </c>
      <c r="N46" s="152">
        <f>Inflation!G455</f>
        <v>4281.9629568268929</v>
      </c>
      <c r="O46" s="152">
        <f>Inflation!H455</f>
        <v>4281.9629568268929</v>
      </c>
      <c r="P46" s="152">
        <f>Inflation!I455</f>
        <v>4002.721838762634</v>
      </c>
      <c r="Q46" s="448"/>
      <c r="R46" s="448"/>
      <c r="S46" s="152">
        <f t="shared" si="21"/>
        <v>-4318.2423146856345</v>
      </c>
      <c r="T46" s="152">
        <f t="shared" si="22"/>
        <v>494.38445249059805</v>
      </c>
      <c r="U46" s="152">
        <f t="shared" si="23"/>
        <v>-1021.8616173222636</v>
      </c>
      <c r="V46" s="152">
        <f t="shared" si="24"/>
        <v>1583.2115796527123</v>
      </c>
      <c r="W46" s="152">
        <f t="shared" si="24"/>
        <v>-456.96295682689288</v>
      </c>
      <c r="Z46" s="272"/>
      <c r="AA46" s="272"/>
      <c r="AB46" s="272"/>
      <c r="AC46" s="272"/>
      <c r="AD46" s="272"/>
      <c r="AE46" s="272"/>
      <c r="AF46" s="272"/>
      <c r="AG46" s="272"/>
      <c r="AH46" s="272"/>
    </row>
    <row r="47" spans="1:103">
      <c r="A47" s="149" t="s">
        <v>4</v>
      </c>
      <c r="B47" s="149"/>
      <c r="C47" s="152">
        <f>Inflation!B375</f>
        <v>0</v>
      </c>
      <c r="D47" s="152">
        <f>Inflation!C375</f>
        <v>13788.080551454634</v>
      </c>
      <c r="E47" s="152">
        <f>Inflation!D375</f>
        <v>15779.34555073993</v>
      </c>
      <c r="F47" s="152">
        <f>Inflation!E375</f>
        <v>13849.045499344771</v>
      </c>
      <c r="G47" s="152">
        <f>Inflation!F375</f>
        <v>13182</v>
      </c>
      <c r="H47" s="221"/>
      <c r="I47" s="152">
        <f>Inflation!B456</f>
        <v>14805.978242572115</v>
      </c>
      <c r="J47" s="152">
        <f>Inflation!C456</f>
        <v>21539.721366451558</v>
      </c>
      <c r="K47" s="152">
        <f>Inflation!D456</f>
        <v>19724.391867987462</v>
      </c>
      <c r="L47" s="152">
        <f>Inflation!E456</f>
        <v>19028.12278548543</v>
      </c>
      <c r="M47" s="152">
        <f>Inflation!F456</f>
        <v>18973.845109016464</v>
      </c>
      <c r="N47" s="152">
        <f>Inflation!G456</f>
        <v>18324.832284013366</v>
      </c>
      <c r="O47" s="152">
        <f>Inflation!H456</f>
        <v>18331.335683225021</v>
      </c>
      <c r="P47" s="152">
        <f>Inflation!I456</f>
        <v>17384.518857021998</v>
      </c>
      <c r="Q47" s="448"/>
      <c r="R47" s="448"/>
      <c r="S47" s="152">
        <f t="shared" si="21"/>
        <v>-21539.721366451558</v>
      </c>
      <c r="T47" s="152">
        <f t="shared" si="22"/>
        <v>-5936.3113165328286</v>
      </c>
      <c r="U47" s="152">
        <f t="shared" si="23"/>
        <v>-3248.7772347454993</v>
      </c>
      <c r="V47" s="152">
        <f t="shared" si="24"/>
        <v>-5124.7996096716925</v>
      </c>
      <c r="W47" s="152">
        <f t="shared" si="24"/>
        <v>-5142.832284013366</v>
      </c>
      <c r="Z47" s="272"/>
      <c r="AA47" s="272"/>
      <c r="AB47" s="272"/>
      <c r="AC47" s="272"/>
      <c r="AD47" s="272"/>
      <c r="AE47" s="272"/>
      <c r="AF47" s="272"/>
      <c r="AG47" s="272"/>
      <c r="AH47" s="272"/>
    </row>
    <row r="48" spans="1:103">
      <c r="A48" s="149" t="s">
        <v>5</v>
      </c>
      <c r="B48" s="149"/>
      <c r="C48" s="152">
        <f>Inflation!B376</f>
        <v>0</v>
      </c>
      <c r="D48" s="152">
        <f>Inflation!C376</f>
        <v>733.89747665187394</v>
      </c>
      <c r="E48" s="152">
        <f>Inflation!D376</f>
        <v>661.50748440077632</v>
      </c>
      <c r="F48" s="152">
        <f>Inflation!E376</f>
        <v>858.90972544674764</v>
      </c>
      <c r="G48" s="152">
        <f>Inflation!F376</f>
        <v>696</v>
      </c>
      <c r="H48" s="221"/>
      <c r="I48" s="152">
        <f>Inflation!B457</f>
        <v>540.52308685681794</v>
      </c>
      <c r="J48" s="152">
        <f>Inflation!C457</f>
        <v>717.32469832868821</v>
      </c>
      <c r="K48" s="152">
        <f>Inflation!D457</f>
        <v>717.32469832868821</v>
      </c>
      <c r="L48" s="152">
        <f>Inflation!E457</f>
        <v>717.32469832868821</v>
      </c>
      <c r="M48" s="152">
        <f>Inflation!F457</f>
        <v>717.32469832868821</v>
      </c>
      <c r="N48" s="152">
        <f>Inflation!G457</f>
        <v>717.32469832868821</v>
      </c>
      <c r="O48" s="152">
        <f>Inflation!H457</f>
        <v>717.32469832868821</v>
      </c>
      <c r="P48" s="152">
        <f>Inflation!I457</f>
        <v>685.33564938036238</v>
      </c>
      <c r="Q48" s="448"/>
      <c r="R48" s="448"/>
      <c r="S48" s="152">
        <f t="shared" si="21"/>
        <v>-717.32469832868821</v>
      </c>
      <c r="T48" s="152">
        <f t="shared" si="22"/>
        <v>16.57277832318573</v>
      </c>
      <c r="U48" s="152">
        <f t="shared" si="23"/>
        <v>-55.817213927911894</v>
      </c>
      <c r="V48" s="152">
        <f t="shared" si="24"/>
        <v>141.58502711805943</v>
      </c>
      <c r="W48" s="152">
        <f t="shared" si="24"/>
        <v>-21.324698328688214</v>
      </c>
      <c r="Z48" s="272"/>
      <c r="AA48" s="272"/>
      <c r="AB48" s="272"/>
      <c r="AC48" s="272"/>
      <c r="AD48" s="272"/>
      <c r="AE48" s="272"/>
      <c r="AF48" s="272"/>
      <c r="AG48" s="272"/>
      <c r="AH48" s="272"/>
    </row>
    <row r="49" spans="1:103">
      <c r="A49" s="149" t="s">
        <v>26</v>
      </c>
      <c r="B49" s="149"/>
      <c r="C49" s="152">
        <f>Inflation!B377</f>
        <v>0</v>
      </c>
      <c r="D49" s="152">
        <f>Inflation!C377</f>
        <v>2647.201807260848</v>
      </c>
      <c r="E49" s="152">
        <f>Inflation!D377</f>
        <v>3762.8559079573024</v>
      </c>
      <c r="F49" s="152">
        <f>Inflation!E377</f>
        <v>3438.930371860853</v>
      </c>
      <c r="G49" s="152">
        <f>Inflation!F377</f>
        <v>3816</v>
      </c>
      <c r="H49" s="221"/>
      <c r="I49" s="152">
        <f>Inflation!B458</f>
        <v>2632.4304329763236</v>
      </c>
      <c r="J49" s="152">
        <f>Inflation!C458</f>
        <v>3440.4499571074598</v>
      </c>
      <c r="K49" s="152">
        <f>Inflation!D458</f>
        <v>3555.9041454627068</v>
      </c>
      <c r="L49" s="152">
        <f>Inflation!E458</f>
        <v>3594.3888749144562</v>
      </c>
      <c r="M49" s="152">
        <f>Inflation!F458</f>
        <v>3594.3888749144562</v>
      </c>
      <c r="N49" s="152">
        <f>Inflation!G458</f>
        <v>3594.3888749144562</v>
      </c>
      <c r="O49" s="152">
        <f>Inflation!H458</f>
        <v>3594.3888749144562</v>
      </c>
      <c r="P49" s="152">
        <f>Inflation!I458</f>
        <v>3090.2074928173915</v>
      </c>
      <c r="Q49" s="448"/>
      <c r="R49" s="448"/>
      <c r="S49" s="152">
        <f t="shared" si="21"/>
        <v>-3440.4499571074598</v>
      </c>
      <c r="T49" s="152">
        <f t="shared" si="22"/>
        <v>-908.70233820185877</v>
      </c>
      <c r="U49" s="152">
        <f t="shared" si="23"/>
        <v>168.4670330428462</v>
      </c>
      <c r="V49" s="152">
        <f t="shared" si="24"/>
        <v>-155.45850305360318</v>
      </c>
      <c r="W49" s="152">
        <f t="shared" si="24"/>
        <v>221.61112508554379</v>
      </c>
      <c r="Z49" s="272"/>
      <c r="AA49" s="272"/>
      <c r="AB49" s="272"/>
      <c r="AC49" s="272"/>
      <c r="AD49" s="272"/>
      <c r="AE49" s="272"/>
      <c r="AF49" s="272"/>
      <c r="AG49" s="272"/>
      <c r="AH49" s="272"/>
    </row>
    <row r="50" spans="1:103" s="226" customFormat="1">
      <c r="A50" s="298" t="s">
        <v>299</v>
      </c>
      <c r="B50" s="298"/>
      <c r="C50" s="152">
        <f>SUM(C42:C49)</f>
        <v>0</v>
      </c>
      <c r="D50" s="152">
        <f t="shared" ref="D50:F50" si="25">SUM(D42:D49)</f>
        <v>42994.101390453114</v>
      </c>
      <c r="E50" s="152">
        <f t="shared" si="25"/>
        <v>43359.804237332995</v>
      </c>
      <c r="F50" s="152">
        <f t="shared" si="25"/>
        <v>47761.266115631457</v>
      </c>
      <c r="G50" s="152">
        <f t="shared" ref="G50" si="26">SUM(G42:G49)</f>
        <v>62112</v>
      </c>
      <c r="H50" s="221"/>
      <c r="I50" s="152">
        <f>SUM(I42:I49)</f>
        <v>42930.809264597636</v>
      </c>
      <c r="J50" s="152">
        <f>SUM(J42:J49)</f>
        <v>50007.827597977957</v>
      </c>
      <c r="K50" s="152">
        <f t="shared" ref="K50:N50" si="27">SUM(K42:K49)</f>
        <v>47921.603087302487</v>
      </c>
      <c r="L50" s="152">
        <f t="shared" si="27"/>
        <v>47070.323383386414</v>
      </c>
      <c r="M50" s="152">
        <f t="shared" si="27"/>
        <v>46693.985052209544</v>
      </c>
      <c r="N50" s="152">
        <f t="shared" si="27"/>
        <v>45982.15479391766</v>
      </c>
      <c r="O50" s="152">
        <f t="shared" ref="O50:P50" si="28">SUM(O42:O49)</f>
        <v>45970.590612338718</v>
      </c>
      <c r="P50" s="152">
        <f t="shared" si="28"/>
        <v>42496.895953169689</v>
      </c>
      <c r="Q50" s="448"/>
      <c r="R50" s="448"/>
      <c r="S50" s="152">
        <f t="shared" si="21"/>
        <v>-50007.827597977957</v>
      </c>
      <c r="T50" s="152">
        <f t="shared" si="22"/>
        <v>-4927.5016968493728</v>
      </c>
      <c r="U50" s="152">
        <f t="shared" si="23"/>
        <v>-3710.5191460534188</v>
      </c>
      <c r="V50" s="152">
        <f t="shared" si="24"/>
        <v>1067.2810634219131</v>
      </c>
      <c r="W50" s="152">
        <f t="shared" si="24"/>
        <v>16129.84520608234</v>
      </c>
      <c r="X50" s="227"/>
      <c r="Y50" s="227"/>
      <c r="Z50" s="272"/>
      <c r="AA50" s="272"/>
      <c r="AB50" s="272"/>
      <c r="AC50" s="272"/>
      <c r="AD50" s="272"/>
      <c r="AE50" s="272"/>
      <c r="AF50" s="272"/>
      <c r="AG50" s="272"/>
      <c r="AH50" s="272"/>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1"/>
      <c r="BY50" s="401"/>
      <c r="BZ50" s="401"/>
      <c r="CA50" s="401"/>
      <c r="CB50" s="401"/>
      <c r="CC50" s="401"/>
      <c r="CD50" s="401"/>
      <c r="CE50" s="401"/>
      <c r="CF50" s="401"/>
      <c r="CG50" s="401"/>
      <c r="CH50" s="401"/>
      <c r="CI50" s="401"/>
      <c r="CJ50" s="401"/>
      <c r="CK50" s="401"/>
      <c r="CL50" s="401"/>
      <c r="CM50" s="401"/>
      <c r="CN50" s="401"/>
      <c r="CO50" s="401"/>
      <c r="CP50" s="401"/>
      <c r="CQ50" s="401"/>
      <c r="CR50" s="401"/>
      <c r="CS50" s="401"/>
      <c r="CT50" s="401"/>
      <c r="CU50" s="401"/>
      <c r="CV50" s="401"/>
      <c r="CW50" s="401"/>
      <c r="CX50" s="401"/>
      <c r="CY50" s="401"/>
    </row>
    <row r="51" spans="1:103">
      <c r="A51" s="400"/>
      <c r="B51" s="400"/>
      <c r="C51" s="400"/>
      <c r="D51" s="400"/>
      <c r="E51" s="400"/>
      <c r="F51" s="400"/>
      <c r="G51" s="400"/>
      <c r="H51" s="400"/>
      <c r="I51" s="400"/>
      <c r="J51" s="400"/>
      <c r="K51" s="400"/>
      <c r="L51" s="400"/>
      <c r="M51" s="400"/>
      <c r="N51" s="400"/>
      <c r="O51" s="400"/>
      <c r="P51" s="400"/>
      <c r="Q51" s="400"/>
      <c r="R51" s="400"/>
      <c r="S51" s="400"/>
      <c r="T51" s="400"/>
      <c r="U51" s="400"/>
      <c r="V51" s="400"/>
      <c r="Z51" s="272"/>
      <c r="AA51" s="272"/>
      <c r="AB51" s="272"/>
      <c r="AC51" s="272"/>
      <c r="AD51" s="272"/>
      <c r="AE51" s="272"/>
      <c r="AF51" s="272"/>
      <c r="AG51" s="272"/>
      <c r="AH51" s="272"/>
    </row>
    <row r="52" spans="1:103" ht="23.4">
      <c r="A52" s="313" t="s">
        <v>297</v>
      </c>
      <c r="B52" s="313"/>
      <c r="C52" s="400"/>
      <c r="D52" s="400"/>
      <c r="E52" s="400"/>
      <c r="F52" s="400"/>
      <c r="G52" s="400"/>
      <c r="H52" s="400"/>
      <c r="I52" s="400"/>
      <c r="J52" s="400"/>
      <c r="K52" s="400"/>
      <c r="L52" s="400"/>
      <c r="M52" s="400"/>
      <c r="N52" s="400"/>
      <c r="O52" s="400"/>
      <c r="P52" s="400"/>
      <c r="Q52" s="400"/>
      <c r="R52" s="400"/>
      <c r="S52" s="400"/>
      <c r="T52" s="400"/>
      <c r="U52" s="400"/>
      <c r="V52" s="400"/>
      <c r="Z52" s="272"/>
      <c r="AA52" s="272"/>
      <c r="AB52" s="272"/>
      <c r="AC52" s="272"/>
      <c r="AD52" s="272"/>
      <c r="AE52" s="272"/>
      <c r="AF52" s="272"/>
      <c r="AG52" s="272"/>
      <c r="AH52" s="272"/>
    </row>
    <row r="53" spans="1:103" ht="18">
      <c r="A53" s="316" t="s">
        <v>1</v>
      </c>
      <c r="B53" s="316"/>
      <c r="C53" s="263">
        <v>2017</v>
      </c>
      <c r="D53" s="263">
        <v>2018</v>
      </c>
      <c r="E53" s="263">
        <v>2019</v>
      </c>
      <c r="F53" s="263">
        <v>2020</v>
      </c>
      <c r="G53" s="263">
        <v>2021</v>
      </c>
      <c r="H53" s="263"/>
      <c r="I53" s="263">
        <v>2016</v>
      </c>
      <c r="J53" s="263">
        <v>2017</v>
      </c>
      <c r="K53" s="263">
        <v>2018</v>
      </c>
      <c r="L53" s="263">
        <v>2019</v>
      </c>
      <c r="M53" s="263">
        <v>2020</v>
      </c>
      <c r="N53" s="263">
        <v>2021</v>
      </c>
      <c r="O53" s="263">
        <v>2022</v>
      </c>
      <c r="P53" s="263">
        <v>2023</v>
      </c>
      <c r="Q53" s="400"/>
      <c r="R53" s="400"/>
      <c r="S53" s="263">
        <v>2017</v>
      </c>
      <c r="T53" s="263">
        <v>2018</v>
      </c>
      <c r="U53" s="263">
        <v>2019</v>
      </c>
      <c r="V53" s="263">
        <v>2020</v>
      </c>
      <c r="W53" s="263">
        <v>2021</v>
      </c>
      <c r="Z53" s="272"/>
      <c r="AA53" s="272"/>
      <c r="AB53" s="272"/>
      <c r="AC53" s="272"/>
      <c r="AD53" s="272"/>
      <c r="AE53" s="272"/>
      <c r="AF53" s="272"/>
      <c r="AG53" s="272"/>
      <c r="AH53" s="272"/>
    </row>
    <row r="54" spans="1:103">
      <c r="A54" s="295" t="s">
        <v>9</v>
      </c>
      <c r="B54" s="295"/>
      <c r="C54" s="152">
        <f>'Capital contributions'!D187</f>
        <v>20.369707078616162</v>
      </c>
      <c r="D54" s="152">
        <f>'Capital contributions'!E187</f>
        <v>3.1680297065142335</v>
      </c>
      <c r="E54" s="152">
        <f>'Capital contributions'!F187</f>
        <v>-1.0379839298758213</v>
      </c>
      <c r="F54" s="152">
        <f>'Capital contributions'!G187</f>
        <v>28.54232424677188</v>
      </c>
      <c r="G54" s="152">
        <f>'Capital contributions'!H187</f>
        <v>41</v>
      </c>
      <c r="H54" s="221"/>
      <c r="I54" s="152">
        <f>Inflation!B382*(1+$B$2)</f>
        <v>9.8668756860090259</v>
      </c>
      <c r="J54" s="152">
        <f>Inflation!C382*(1+$B$2)</f>
        <v>0</v>
      </c>
      <c r="K54" s="152">
        <f>Inflation!D382*(1+$B$2)</f>
        <v>142.52153768679705</v>
      </c>
      <c r="L54" s="152">
        <f>Inflation!E382*(1+$B$2)</f>
        <v>0</v>
      </c>
      <c r="M54" s="152">
        <f>Inflation!F382*(1+$B$2)</f>
        <v>0</v>
      </c>
      <c r="N54" s="152">
        <f>Inflation!G382*(1+$B$2)</f>
        <v>0</v>
      </c>
      <c r="O54" s="152">
        <f>Inflation!H382*(1+$B$2)</f>
        <v>0</v>
      </c>
      <c r="P54" s="152">
        <f>Inflation!I382*(1+$B$2)</f>
        <v>0</v>
      </c>
      <c r="Q54" s="448"/>
      <c r="R54" s="448"/>
      <c r="S54" s="152">
        <f t="shared" ref="S54:W60" si="29">C54-J54</f>
        <v>20.369707078616162</v>
      </c>
      <c r="T54" s="152">
        <f t="shared" si="29"/>
        <v>-139.35350798028281</v>
      </c>
      <c r="U54" s="152">
        <f t="shared" si="29"/>
        <v>-1.0379839298758213</v>
      </c>
      <c r="V54" s="152">
        <f t="shared" si="29"/>
        <v>28.54232424677188</v>
      </c>
      <c r="W54" s="152">
        <f t="shared" si="29"/>
        <v>41</v>
      </c>
      <c r="Z54" s="272"/>
      <c r="AA54" s="272"/>
      <c r="AB54" s="272"/>
      <c r="AC54" s="272"/>
      <c r="AD54" s="272"/>
      <c r="AE54" s="272"/>
      <c r="AF54" s="272"/>
      <c r="AG54" s="272"/>
      <c r="AH54" s="272"/>
    </row>
    <row r="55" spans="1:103">
      <c r="A55" s="295" t="s">
        <v>2</v>
      </c>
      <c r="B55" s="295"/>
      <c r="C55" s="152">
        <f>'Capital contributions'!D188</f>
        <v>350.26032948634372</v>
      </c>
      <c r="D55" s="152">
        <f>'Capital contributions'!E188</f>
        <v>349.53927761873706</v>
      </c>
      <c r="E55" s="152">
        <f>'Capital contributions'!F188</f>
        <v>184.76113951789628</v>
      </c>
      <c r="F55" s="152">
        <f>'Capital contributions'!G188</f>
        <v>140.67288378766142</v>
      </c>
      <c r="G55" s="152">
        <f>'Capital contributions'!H188</f>
        <v>271</v>
      </c>
      <c r="H55" s="221"/>
      <c r="I55" s="152">
        <f>Inflation!B383*(1+$B$2)</f>
        <v>464.83947676309191</v>
      </c>
      <c r="J55" s="152">
        <f>Inflation!C383*(1+$B$2)</f>
        <v>328.89585620030084</v>
      </c>
      <c r="K55" s="152">
        <f>Inflation!D383*(1+$B$2)</f>
        <v>361.78544182033096</v>
      </c>
      <c r="L55" s="152">
        <f>Inflation!E383*(1+$B$2)</f>
        <v>460.22200381733364</v>
      </c>
      <c r="M55" s="152">
        <f>Inflation!F383*(1+$B$2)</f>
        <v>460.22200381733364</v>
      </c>
      <c r="N55" s="152">
        <f>Inflation!G383*(1+$B$2)</f>
        <v>460.22200381733364</v>
      </c>
      <c r="O55" s="152">
        <f>Inflation!H383*(1+$B$2)</f>
        <v>460.22200381733364</v>
      </c>
      <c r="P55" s="152">
        <f>Inflation!I383*(1+$B$2)</f>
        <v>460.22200381733364</v>
      </c>
      <c r="Q55" s="448"/>
      <c r="R55" s="448"/>
      <c r="S55" s="152">
        <f t="shared" si="29"/>
        <v>21.36447328604288</v>
      </c>
      <c r="T55" s="152">
        <f t="shared" si="29"/>
        <v>-12.246164201593899</v>
      </c>
      <c r="U55" s="152">
        <f t="shared" si="29"/>
        <v>-275.46086429943739</v>
      </c>
      <c r="V55" s="152">
        <f t="shared" si="29"/>
        <v>-319.54912002967222</v>
      </c>
      <c r="W55" s="152">
        <f t="shared" si="29"/>
        <v>-189.22200381733364</v>
      </c>
      <c r="Z55" s="272"/>
      <c r="AA55" s="272"/>
      <c r="AB55" s="272"/>
      <c r="AC55" s="272"/>
      <c r="AD55" s="272"/>
      <c r="AE55" s="272"/>
      <c r="AF55" s="272"/>
      <c r="AG55" s="272"/>
      <c r="AH55" s="272"/>
    </row>
    <row r="56" spans="1:103">
      <c r="A56" s="295" t="s">
        <v>10</v>
      </c>
      <c r="B56" s="295"/>
      <c r="C56" s="152">
        <f>'Capital contributions'!D189</f>
        <v>121.14615262545404</v>
      </c>
      <c r="D56" s="152">
        <f>'Capital contributions'!E189</f>
        <v>194.30582199953966</v>
      </c>
      <c r="E56" s="152">
        <f>'Capital contributions'!F189</f>
        <v>222.12856099342585</v>
      </c>
      <c r="F56" s="152">
        <f>'Capital contributions'!G189</f>
        <v>177.37015781922526</v>
      </c>
      <c r="G56" s="152">
        <f>'Capital contributions'!H189</f>
        <v>193</v>
      </c>
      <c r="H56" s="221"/>
      <c r="I56" s="152">
        <f>Inflation!B384*(1+$B$2)</f>
        <v>130.46202295945267</v>
      </c>
      <c r="J56" s="152">
        <f>Inflation!C384*(1+$B$2)</f>
        <v>115.1135496701053</v>
      </c>
      <c r="K56" s="152">
        <f>Inflation!D384*(1+$B$2)</f>
        <v>115.1135496701053</v>
      </c>
      <c r="L56" s="152">
        <f>Inflation!E384*(1+$B$2)</f>
        <v>115.1135496701053</v>
      </c>
      <c r="M56" s="152">
        <f>Inflation!F384*(1+$B$2)</f>
        <v>115.1135496701053</v>
      </c>
      <c r="N56" s="152">
        <f>Inflation!G384*(1+$B$2)</f>
        <v>115.1135496701053</v>
      </c>
      <c r="O56" s="152">
        <f>Inflation!H384*(1+$B$2)</f>
        <v>115.1135496701053</v>
      </c>
      <c r="P56" s="152">
        <f>Inflation!I384*(1+$B$2)</f>
        <v>115.1135496701053</v>
      </c>
      <c r="Q56" s="448"/>
      <c r="R56" s="448"/>
      <c r="S56" s="152">
        <f t="shared" si="29"/>
        <v>6.0326029553487359</v>
      </c>
      <c r="T56" s="152">
        <f t="shared" si="29"/>
        <v>79.19227232943436</v>
      </c>
      <c r="U56" s="152">
        <f t="shared" si="29"/>
        <v>107.01501132332055</v>
      </c>
      <c r="V56" s="152">
        <f t="shared" si="29"/>
        <v>62.256608149119955</v>
      </c>
      <c r="W56" s="152">
        <f t="shared" si="29"/>
        <v>77.8864503298947</v>
      </c>
      <c r="Z56" s="272"/>
      <c r="AA56" s="272"/>
      <c r="AB56" s="272"/>
      <c r="AC56" s="272"/>
      <c r="AD56" s="272"/>
      <c r="AE56" s="272"/>
      <c r="AF56" s="272"/>
      <c r="AG56" s="272"/>
      <c r="AH56" s="272"/>
    </row>
    <row r="57" spans="1:103">
      <c r="A57" s="295" t="s">
        <v>11</v>
      </c>
      <c r="B57" s="295"/>
      <c r="C57" s="152">
        <f>'Capital contributions'!D190</f>
        <v>43.955683695961199</v>
      </c>
      <c r="D57" s="152">
        <f>'Capital contributions'!E190</f>
        <v>17.952168336913989</v>
      </c>
      <c r="E57" s="152">
        <f>'Capital contributions'!F190</f>
        <v>95.494521548575605</v>
      </c>
      <c r="F57" s="152">
        <f>'Capital contributions'!G190</f>
        <v>44.85222381635581</v>
      </c>
      <c r="G57" s="152">
        <f>'Capital contributions'!H190</f>
        <v>91</v>
      </c>
      <c r="H57" s="221"/>
      <c r="I57" s="152">
        <f>Inflation!B385*(1+$B$2)</f>
        <v>106.34299350476395</v>
      </c>
      <c r="J57" s="152">
        <f>Inflation!C385*(1+$B$2)</f>
        <v>38.371183223368433</v>
      </c>
      <c r="K57" s="152">
        <f>Inflation!D385*(1+$B$2)</f>
        <v>153.48473289347373</v>
      </c>
      <c r="L57" s="152">
        <f>Inflation!E385*(1+$B$2)</f>
        <v>71.260768843398523</v>
      </c>
      <c r="M57" s="152">
        <f>Inflation!F385*(1+$B$2)</f>
        <v>153.48473289347373</v>
      </c>
      <c r="N57" s="152">
        <f>Inflation!G385*(1+$B$2)</f>
        <v>71.260768843398523</v>
      </c>
      <c r="O57" s="152">
        <f>Inflation!H385*(1+$B$2)</f>
        <v>153.48473289347373</v>
      </c>
      <c r="P57" s="152">
        <f>Inflation!I385*(1+$B$2)</f>
        <v>71.260768843398523</v>
      </c>
      <c r="Q57" s="448"/>
      <c r="R57" s="448"/>
      <c r="S57" s="152">
        <f t="shared" si="29"/>
        <v>5.5845004725927652</v>
      </c>
      <c r="T57" s="152">
        <f t="shared" si="29"/>
        <v>-135.53256455655975</v>
      </c>
      <c r="U57" s="152">
        <f t="shared" si="29"/>
        <v>24.233752705177082</v>
      </c>
      <c r="V57" s="152">
        <f t="shared" si="29"/>
        <v>-108.63250907711793</v>
      </c>
      <c r="W57" s="152">
        <f t="shared" si="29"/>
        <v>19.739231156601477</v>
      </c>
      <c r="Z57" s="272"/>
      <c r="AA57" s="272"/>
      <c r="AB57" s="272"/>
      <c r="AC57" s="272"/>
      <c r="AD57" s="272"/>
      <c r="AE57" s="272"/>
      <c r="AF57" s="272"/>
      <c r="AG57" s="272"/>
      <c r="AH57" s="272"/>
    </row>
    <row r="58" spans="1:103">
      <c r="A58" s="295" t="s">
        <v>12</v>
      </c>
      <c r="B58" s="295"/>
      <c r="C58" s="152">
        <f>'Capital contributions'!D191</f>
        <v>104.34543264498068</v>
      </c>
      <c r="D58" s="152">
        <f>'Capital contributions'!E191</f>
        <v>267.17050524936701</v>
      </c>
      <c r="E58" s="152">
        <f>'Capital contributions'!F191</f>
        <v>53.975164353542731</v>
      </c>
      <c r="F58" s="152">
        <f>'Capital contributions'!G191</f>
        <v>94.80129124820661</v>
      </c>
      <c r="G58" s="152">
        <f>'Capital contributions'!H191</f>
        <v>140</v>
      </c>
      <c r="H58" s="221"/>
      <c r="I58" s="152">
        <f>Inflation!B386*(1+$B$2)</f>
        <v>73.453407884733863</v>
      </c>
      <c r="J58" s="152">
        <f>Inflation!C386*(1+$B$2)</f>
        <v>345.34064901031593</v>
      </c>
      <c r="K58" s="152">
        <f>Inflation!D386*(1+$B$2)</f>
        <v>345.34064901031593</v>
      </c>
      <c r="L58" s="152">
        <f>Inflation!E386*(1+$B$2)</f>
        <v>71.260768843398523</v>
      </c>
      <c r="M58" s="152">
        <f>Inflation!F386*(1+$B$2)</f>
        <v>71.260768843398523</v>
      </c>
      <c r="N58" s="152">
        <f>Inflation!G386*(1+$B$2)</f>
        <v>71.260768843398523</v>
      </c>
      <c r="O58" s="152">
        <f>Inflation!H386*(1+$B$2)</f>
        <v>71.260768843398523</v>
      </c>
      <c r="P58" s="152">
        <f>Inflation!I386*(1+$B$2)</f>
        <v>71.260768843398523</v>
      </c>
      <c r="Q58" s="448"/>
      <c r="R58" s="448"/>
      <c r="S58" s="152">
        <f t="shared" si="29"/>
        <v>-240.99521636533524</v>
      </c>
      <c r="T58" s="152">
        <f t="shared" si="29"/>
        <v>-78.170143760948918</v>
      </c>
      <c r="U58" s="152">
        <f t="shared" si="29"/>
        <v>-17.285604489855793</v>
      </c>
      <c r="V58" s="152">
        <f t="shared" si="29"/>
        <v>23.540522404808087</v>
      </c>
      <c r="W58" s="152">
        <f t="shared" si="29"/>
        <v>68.739231156601477</v>
      </c>
      <c r="Z58" s="272"/>
      <c r="AA58" s="272"/>
      <c r="AB58" s="272"/>
      <c r="AC58" s="272"/>
      <c r="AD58" s="272"/>
      <c r="AE58" s="272"/>
      <c r="AF58" s="272"/>
      <c r="AG58" s="272"/>
      <c r="AH58" s="272"/>
    </row>
    <row r="59" spans="1:103">
      <c r="A59" s="295" t="s">
        <v>13</v>
      </c>
      <c r="B59" s="295"/>
      <c r="C59" s="152">
        <f>'Capital contributions'!D192</f>
        <v>168.3181058601441</v>
      </c>
      <c r="D59" s="152">
        <f>'Capital contributions'!E192</f>
        <v>3.1680297065142335</v>
      </c>
      <c r="E59" s="152">
        <f>'Capital contributions'!F192</f>
        <v>308.28122717311908</v>
      </c>
      <c r="F59" s="152">
        <f>'Capital contributions'!G192</f>
        <v>84.607604017216644</v>
      </c>
      <c r="G59" s="152">
        <f>'Capital contributions'!H192</f>
        <v>224</v>
      </c>
      <c r="H59" s="221"/>
      <c r="I59" s="152">
        <f>Inflation!B387*(1+$B$2)</f>
        <v>51.527017471380468</v>
      </c>
      <c r="J59" s="152">
        <f>Inflation!C387*(1+$B$2)</f>
        <v>171.02584522415646</v>
      </c>
      <c r="K59" s="152">
        <f>Inflation!D387*(1+$B$2)</f>
        <v>65.77917124006018</v>
      </c>
      <c r="L59" s="152">
        <f>Inflation!E387*(1+$B$2)</f>
        <v>93.187159256751912</v>
      </c>
      <c r="M59" s="152">
        <f>Inflation!F387*(1+$B$2)</f>
        <v>93.187159256751912</v>
      </c>
      <c r="N59" s="152">
        <f>Inflation!G387*(1+$B$2)</f>
        <v>93.187159256751912</v>
      </c>
      <c r="O59" s="152">
        <f>Inflation!H387*(1+$B$2)</f>
        <v>93.187159256751912</v>
      </c>
      <c r="P59" s="152">
        <f>Inflation!I387*(1+$B$2)</f>
        <v>93.187159256751912</v>
      </c>
      <c r="Q59" s="448"/>
      <c r="R59" s="448"/>
      <c r="S59" s="152">
        <f t="shared" si="29"/>
        <v>-2.7077393640123546</v>
      </c>
      <c r="T59" s="152">
        <f t="shared" si="29"/>
        <v>-62.611141533545947</v>
      </c>
      <c r="U59" s="152">
        <f t="shared" si="29"/>
        <v>215.09406791636718</v>
      </c>
      <c r="V59" s="152">
        <f t="shared" si="29"/>
        <v>-8.5795552395352672</v>
      </c>
      <c r="W59" s="152">
        <f t="shared" si="29"/>
        <v>130.8128407432481</v>
      </c>
      <c r="Z59" s="272"/>
      <c r="AA59" s="272"/>
      <c r="AB59" s="272"/>
      <c r="AC59" s="272"/>
      <c r="AD59" s="272"/>
      <c r="AE59" s="272"/>
      <c r="AF59" s="272"/>
      <c r="AG59" s="272"/>
      <c r="AH59" s="272"/>
    </row>
    <row r="60" spans="1:103" s="226" customFormat="1">
      <c r="A60" s="300" t="s">
        <v>298</v>
      </c>
      <c r="B60" s="300"/>
      <c r="C60" s="152">
        <f>SUM(C54:C59)</f>
        <v>808.39541139149981</v>
      </c>
      <c r="D60" s="152">
        <f t="shared" ref="D60:F60" si="30">SUM(D54:D59)</f>
        <v>835.30383261758629</v>
      </c>
      <c r="E60" s="152">
        <f t="shared" si="30"/>
        <v>863.6026296566838</v>
      </c>
      <c r="F60" s="152">
        <f t="shared" si="30"/>
        <v>570.84648493543762</v>
      </c>
      <c r="G60" s="152">
        <f t="shared" ref="G60" si="31">SUM(G54:G59)</f>
        <v>960</v>
      </c>
      <c r="H60" s="221"/>
      <c r="I60" s="152">
        <f>SUM(I54:I59)</f>
        <v>836.49179426943192</v>
      </c>
      <c r="J60" s="152">
        <f>SUM(J54:J59)</f>
        <v>998.74708332824696</v>
      </c>
      <c r="K60" s="152">
        <f t="shared" ref="K60:N60" si="32">SUM(K54:K59)</f>
        <v>1184.0250823210831</v>
      </c>
      <c r="L60" s="152">
        <f t="shared" si="32"/>
        <v>811.04425043098786</v>
      </c>
      <c r="M60" s="152">
        <f t="shared" si="32"/>
        <v>893.26821448106307</v>
      </c>
      <c r="N60" s="152">
        <f t="shared" si="32"/>
        <v>811.04425043098786</v>
      </c>
      <c r="O60" s="152">
        <f t="shared" ref="O60:P60" si="33">SUM(O54:O59)</f>
        <v>893.26821448106307</v>
      </c>
      <c r="P60" s="152">
        <f t="shared" si="33"/>
        <v>811.04425043098786</v>
      </c>
      <c r="Q60" s="448"/>
      <c r="R60" s="448"/>
      <c r="S60" s="152">
        <f t="shared" si="29"/>
        <v>-190.35167193674715</v>
      </c>
      <c r="T60" s="152">
        <f t="shared" si="29"/>
        <v>-348.72124970349682</v>
      </c>
      <c r="U60" s="152">
        <f t="shared" si="29"/>
        <v>52.558379225695944</v>
      </c>
      <c r="V60" s="152">
        <f t="shared" si="29"/>
        <v>-322.42172954562545</v>
      </c>
      <c r="W60" s="152">
        <f t="shared" si="29"/>
        <v>148.95574956901214</v>
      </c>
      <c r="X60" s="227"/>
      <c r="Y60" s="227"/>
      <c r="Z60" s="272"/>
      <c r="AA60" s="272"/>
      <c r="AB60" s="272"/>
      <c r="AC60" s="272"/>
      <c r="AD60" s="272"/>
      <c r="AE60" s="272"/>
      <c r="AF60" s="272"/>
      <c r="AG60" s="272"/>
      <c r="AH60" s="272"/>
      <c r="AI60" s="401"/>
      <c r="AJ60" s="401"/>
      <c r="AK60" s="401"/>
      <c r="AL60" s="401"/>
      <c r="AM60" s="401"/>
      <c r="AN60" s="401"/>
      <c r="AO60" s="401"/>
      <c r="AP60" s="401"/>
      <c r="AQ60" s="401"/>
      <c r="AR60" s="401"/>
      <c r="AS60" s="401"/>
      <c r="AT60" s="401"/>
      <c r="AU60" s="401"/>
      <c r="AV60" s="401"/>
      <c r="AW60" s="401"/>
      <c r="AX60" s="401"/>
      <c r="AY60" s="401"/>
      <c r="AZ60" s="401"/>
      <c r="BA60" s="401"/>
      <c r="BB60" s="401"/>
      <c r="BC60" s="401"/>
      <c r="BD60" s="401"/>
      <c r="BE60" s="401"/>
      <c r="BF60" s="401"/>
      <c r="BG60" s="401"/>
      <c r="BH60" s="401"/>
      <c r="BI60" s="401"/>
      <c r="BJ60" s="401"/>
      <c r="BK60" s="401"/>
      <c r="BL60" s="401"/>
      <c r="BM60" s="401"/>
      <c r="BN60" s="401"/>
      <c r="BO60" s="401"/>
      <c r="BP60" s="401"/>
      <c r="BQ60" s="401"/>
      <c r="BR60" s="401"/>
      <c r="BS60" s="401"/>
      <c r="BT60" s="401"/>
      <c r="BU60" s="401"/>
      <c r="BV60" s="401"/>
      <c r="BW60" s="401"/>
      <c r="BX60" s="401"/>
      <c r="BY60" s="401"/>
      <c r="BZ60" s="401"/>
      <c r="CA60" s="401"/>
      <c r="CB60" s="401"/>
      <c r="CC60" s="401"/>
      <c r="CD60" s="401"/>
      <c r="CE60" s="401"/>
      <c r="CF60" s="401"/>
      <c r="CG60" s="401"/>
      <c r="CH60" s="401"/>
      <c r="CI60" s="401"/>
      <c r="CJ60" s="401"/>
      <c r="CK60" s="401"/>
      <c r="CL60" s="401"/>
      <c r="CM60" s="401"/>
      <c r="CN60" s="401"/>
      <c r="CO60" s="401"/>
      <c r="CP60" s="401"/>
      <c r="CQ60" s="401"/>
      <c r="CR60" s="401"/>
      <c r="CS60" s="401"/>
      <c r="CT60" s="401"/>
      <c r="CU60" s="401"/>
      <c r="CV60" s="401"/>
      <c r="CW60" s="401"/>
      <c r="CX60" s="401"/>
      <c r="CY60" s="401"/>
    </row>
    <row r="61" spans="1:103">
      <c r="A61" s="400"/>
      <c r="B61" s="400"/>
      <c r="C61" s="448"/>
      <c r="D61" s="448"/>
      <c r="E61" s="448"/>
      <c r="F61" s="448"/>
      <c r="G61" s="448"/>
      <c r="H61" s="448"/>
      <c r="I61" s="448"/>
      <c r="J61" s="448"/>
      <c r="K61" s="448"/>
      <c r="L61" s="448"/>
      <c r="M61" s="448"/>
      <c r="N61" s="448"/>
      <c r="O61" s="448"/>
      <c r="P61" s="448"/>
      <c r="Q61" s="448"/>
      <c r="R61" s="448"/>
      <c r="S61" s="448"/>
      <c r="T61" s="448"/>
      <c r="U61" s="448"/>
      <c r="V61" s="448"/>
      <c r="W61" s="448"/>
      <c r="Z61" s="272"/>
      <c r="AA61" s="272"/>
      <c r="AB61" s="272"/>
      <c r="AC61" s="272"/>
      <c r="AD61" s="272"/>
      <c r="AE61" s="272"/>
      <c r="AF61" s="272"/>
      <c r="AG61" s="272"/>
      <c r="AH61" s="272"/>
    </row>
    <row r="62" spans="1:103" ht="18">
      <c r="A62" s="151" t="s">
        <v>7</v>
      </c>
      <c r="B62" s="151"/>
      <c r="C62" s="448"/>
      <c r="D62" s="448"/>
      <c r="E62" s="448"/>
      <c r="F62" s="448"/>
      <c r="G62" s="448"/>
      <c r="H62" s="448"/>
      <c r="I62" s="448"/>
      <c r="J62" s="448"/>
      <c r="K62" s="448"/>
      <c r="L62" s="448"/>
      <c r="M62" s="448"/>
      <c r="N62" s="448"/>
      <c r="O62" s="448"/>
      <c r="P62" s="448"/>
      <c r="Q62" s="448"/>
      <c r="R62" s="448"/>
      <c r="S62" s="448"/>
      <c r="T62" s="448"/>
      <c r="U62" s="448"/>
      <c r="V62" s="448"/>
      <c r="W62" s="448"/>
      <c r="Z62" s="272"/>
      <c r="AA62" s="272"/>
      <c r="AB62" s="272"/>
      <c r="AC62" s="272"/>
      <c r="AD62" s="272"/>
      <c r="AE62" s="272"/>
      <c r="AF62" s="272"/>
      <c r="AG62" s="272"/>
      <c r="AH62" s="272"/>
    </row>
    <row r="63" spans="1:103">
      <c r="A63" s="295" t="s">
        <v>9</v>
      </c>
      <c r="B63" s="295"/>
      <c r="C63" s="152">
        <f>'Capital contributions'!D196</f>
        <v>404.58312490730509</v>
      </c>
      <c r="D63" s="152">
        <f>'Capital contributions'!E196</f>
        <v>80.756639928500931</v>
      </c>
      <c r="E63" s="152">
        <f>'Capital contributions'!F196</f>
        <v>-239.3232260431829</v>
      </c>
      <c r="F63" s="152">
        <f>'Capital contributions'!G196</f>
        <v>120.60236854896354</v>
      </c>
      <c r="G63" s="152">
        <f>'Capital contributions'!H196</f>
        <v>296</v>
      </c>
      <c r="H63" s="221"/>
      <c r="I63" s="152">
        <f>Inflation!B390*(1+$B$3)</f>
        <v>-9.9270217471843871</v>
      </c>
      <c r="J63" s="152">
        <f>Inflation!C390*(1+$B$3)</f>
        <v>47.460250595747517</v>
      </c>
      <c r="K63" s="152">
        <f>Inflation!D390*(1+$B$3)</f>
        <v>18.471628373543904</v>
      </c>
      <c r="L63" s="152">
        <f>Inflation!E390*(1+$B$3)</f>
        <v>18.520926305471196</v>
      </c>
      <c r="M63" s="152">
        <f>Inflation!F390*(1+$B$3)</f>
        <v>18.53773210251774</v>
      </c>
      <c r="N63" s="152">
        <f>Inflation!G390*(1+$B$3)</f>
        <v>18.47534156499842</v>
      </c>
      <c r="O63" s="152">
        <f>Inflation!H390*(1+$B$3)</f>
        <v>18.569528746601318</v>
      </c>
      <c r="P63" s="152">
        <f>Inflation!I390*(1+$B$3)</f>
        <v>18.645674579109674</v>
      </c>
      <c r="Q63" s="448"/>
      <c r="R63" s="448"/>
      <c r="S63" s="152">
        <f t="shared" ref="S63:W69" si="34">C63-J63</f>
        <v>357.12287431155755</v>
      </c>
      <c r="T63" s="152">
        <f t="shared" si="34"/>
        <v>62.285011554957023</v>
      </c>
      <c r="U63" s="152">
        <f t="shared" si="34"/>
        <v>-257.84415234865412</v>
      </c>
      <c r="V63" s="152">
        <f t="shared" si="34"/>
        <v>102.0646364464458</v>
      </c>
      <c r="W63" s="152">
        <f t="shared" si="34"/>
        <v>277.52465843500158</v>
      </c>
      <c r="Z63" s="272"/>
      <c r="AA63" s="272"/>
      <c r="AB63" s="272"/>
      <c r="AC63" s="272"/>
      <c r="AD63" s="272"/>
      <c r="AE63" s="272"/>
      <c r="AF63" s="272"/>
      <c r="AG63" s="272"/>
      <c r="AH63" s="272"/>
    </row>
    <row r="64" spans="1:103">
      <c r="A64" s="295" t="s">
        <v>2</v>
      </c>
      <c r="B64" s="295"/>
      <c r="C64" s="152">
        <f>'Capital contributions'!D197</f>
        <v>1622.2397445333909</v>
      </c>
      <c r="D64" s="152">
        <f>'Capital contributions'!E197</f>
        <v>2272.9345587154835</v>
      </c>
      <c r="E64" s="152">
        <f>'Capital contributions'!F197</f>
        <v>1716.9662617176127</v>
      </c>
      <c r="F64" s="152">
        <f>'Capital contributions'!G197</f>
        <v>3614.3381959256612</v>
      </c>
      <c r="G64" s="152">
        <f>'Capital contributions'!H197</f>
        <v>3859</v>
      </c>
      <c r="H64" s="221"/>
      <c r="I64" s="152">
        <f>Inflation!B391*(1+$B$3)</f>
        <v>1984.3013470205237</v>
      </c>
      <c r="J64" s="152">
        <f>Inflation!C391*(1+$B$3)</f>
        <v>2245.9506707642222</v>
      </c>
      <c r="K64" s="152">
        <f>Inflation!D391*(1+$B$3)</f>
        <v>2977.5486795802426</v>
      </c>
      <c r="L64" s="152">
        <f>Inflation!E391*(1+$B$3)</f>
        <v>3313.5674305564789</v>
      </c>
      <c r="M64" s="152">
        <f>Inflation!F391*(1+$B$3)</f>
        <v>3033.447072825179</v>
      </c>
      <c r="N64" s="152">
        <f>Inflation!G391*(1+$B$3)</f>
        <v>3023.2377144464781</v>
      </c>
      <c r="O64" s="152">
        <f>Inflation!H391*(1+$B$3)</f>
        <v>3038.6501569266056</v>
      </c>
      <c r="P64" s="152">
        <f>Inflation!I391*(1+$B$3)</f>
        <v>3661.3324601693557</v>
      </c>
      <c r="Q64" s="448"/>
      <c r="R64" s="448"/>
      <c r="S64" s="152">
        <f t="shared" si="34"/>
        <v>-623.71092623083132</v>
      </c>
      <c r="T64" s="152">
        <f t="shared" si="34"/>
        <v>-704.61412086475912</v>
      </c>
      <c r="U64" s="152">
        <f t="shared" si="34"/>
        <v>-1596.6011688388662</v>
      </c>
      <c r="V64" s="152">
        <f t="shared" si="34"/>
        <v>580.89112310048222</v>
      </c>
      <c r="W64" s="152">
        <f t="shared" si="34"/>
        <v>835.76228555352191</v>
      </c>
      <c r="Z64" s="272"/>
      <c r="AA64" s="272"/>
      <c r="AB64" s="272"/>
      <c r="AC64" s="272"/>
      <c r="AD64" s="272"/>
      <c r="AE64" s="272"/>
      <c r="AF64" s="272"/>
      <c r="AG64" s="272"/>
      <c r="AH64" s="272"/>
    </row>
    <row r="65" spans="1:103">
      <c r="A65" s="295" t="s">
        <v>10</v>
      </c>
      <c r="B65" s="295"/>
      <c r="C65" s="152">
        <f>'Capital contributions'!D198</f>
        <v>7082.2121822942481</v>
      </c>
      <c r="D65" s="152">
        <f>'Capital contributions'!E198</f>
        <v>8294.1418366987436</v>
      </c>
      <c r="E65" s="152">
        <f>'Capital contributions'!F198</f>
        <v>7832.1986724642557</v>
      </c>
      <c r="F65" s="152">
        <f>'Capital contributions'!G198</f>
        <v>6900.9701749940423</v>
      </c>
      <c r="G65" s="152">
        <f>'Capital contributions'!H198</f>
        <v>7888</v>
      </c>
      <c r="H65" s="221"/>
      <c r="I65" s="152">
        <f>Inflation!B392*(1+$B$3)</f>
        <v>5363.9007507286306</v>
      </c>
      <c r="J65" s="152">
        <f>Inflation!C392*(1+$B$3)</f>
        <v>4155.269698876743</v>
      </c>
      <c r="K65" s="152">
        <f>Inflation!D392*(1+$B$3)</f>
        <v>3691.7131364960806</v>
      </c>
      <c r="L65" s="152">
        <f>Inflation!E392*(1+$B$3)</f>
        <v>3731.2883793076949</v>
      </c>
      <c r="M65" s="152">
        <f>Inflation!F392*(1+$B$3)</f>
        <v>3738.1606467825118</v>
      </c>
      <c r="N65" s="152">
        <f>Inflation!G392*(1+$B$3)</f>
        <v>3723.0108404283428</v>
      </c>
      <c r="O65" s="152">
        <f>Inflation!H392*(1+$B$3)</f>
        <v>3743.3422073807974</v>
      </c>
      <c r="P65" s="152">
        <f>Inflation!I392*(1+$B$3)</f>
        <v>3758.6920806677463</v>
      </c>
      <c r="Q65" s="448"/>
      <c r="R65" s="448"/>
      <c r="S65" s="152">
        <f t="shared" si="34"/>
        <v>2926.9424834175052</v>
      </c>
      <c r="T65" s="152">
        <f t="shared" si="34"/>
        <v>4602.4287002026631</v>
      </c>
      <c r="U65" s="152">
        <f t="shared" si="34"/>
        <v>4100.9102931565612</v>
      </c>
      <c r="V65" s="152">
        <f t="shared" si="34"/>
        <v>3162.8095282115305</v>
      </c>
      <c r="W65" s="152">
        <f t="shared" si="34"/>
        <v>4164.9891595716572</v>
      </c>
      <c r="Z65" s="272"/>
      <c r="AA65" s="272"/>
      <c r="AB65" s="272"/>
      <c r="AC65" s="272"/>
      <c r="AD65" s="272"/>
      <c r="AE65" s="272"/>
      <c r="AF65" s="272"/>
      <c r="AG65" s="272"/>
      <c r="AH65" s="272"/>
    </row>
    <row r="66" spans="1:103">
      <c r="A66" s="295" t="s">
        <v>11</v>
      </c>
      <c r="B66" s="295"/>
      <c r="C66" s="152">
        <f>'Capital contributions'!D199</f>
        <v>2825.234134745032</v>
      </c>
      <c r="D66" s="152">
        <f>'Capital contributions'!E199</f>
        <v>4382.8356105071007</v>
      </c>
      <c r="E66" s="152">
        <f>'Capital contributions'!F199</f>
        <v>3423.4084213192041</v>
      </c>
      <c r="F66" s="152">
        <f>'Capital contributions'!G199</f>
        <v>2449.025334165523</v>
      </c>
      <c r="G66" s="152">
        <f>'Capital contributions'!H199</f>
        <v>2922</v>
      </c>
      <c r="H66" s="221"/>
      <c r="I66" s="152">
        <f>Inflation!B393*(1+$B$3)</f>
        <v>1330.2209141227079</v>
      </c>
      <c r="J66" s="152">
        <f>Inflation!C393*(1+$B$3)</f>
        <v>2337.0951554689759</v>
      </c>
      <c r="K66" s="152">
        <f>Inflation!D393*(1+$B$3)</f>
        <v>1602.3680920421166</v>
      </c>
      <c r="L66" s="152">
        <f>Inflation!E393*(1+$B$3)</f>
        <v>1216.6455814595649</v>
      </c>
      <c r="M66" s="152">
        <f>Inflation!F393*(1+$B$3)</f>
        <v>1177.5789808221352</v>
      </c>
      <c r="N66" s="152">
        <f>Inflation!G393*(1+$B$3)</f>
        <v>1149.6742649781118</v>
      </c>
      <c r="O66" s="152">
        <f>Inflation!H393*(1+$B$3)</f>
        <v>1149.6742649781118</v>
      </c>
      <c r="P66" s="152">
        <f>Inflation!I393*(1+$B$3)</f>
        <v>1149.6742649781118</v>
      </c>
      <c r="Q66" s="448"/>
      <c r="R66" s="448"/>
      <c r="S66" s="152">
        <f t="shared" si="34"/>
        <v>488.13897927605603</v>
      </c>
      <c r="T66" s="152">
        <f t="shared" si="34"/>
        <v>2780.4675184649841</v>
      </c>
      <c r="U66" s="152">
        <f t="shared" si="34"/>
        <v>2206.7628398596389</v>
      </c>
      <c r="V66" s="152">
        <f t="shared" si="34"/>
        <v>1271.4463533433877</v>
      </c>
      <c r="W66" s="152">
        <f t="shared" si="34"/>
        <v>1772.3257350218882</v>
      </c>
      <c r="Z66" s="272"/>
      <c r="AA66" s="272"/>
      <c r="AB66" s="272"/>
      <c r="AC66" s="272"/>
      <c r="AD66" s="272"/>
      <c r="AE66" s="272"/>
      <c r="AF66" s="272"/>
      <c r="AG66" s="272"/>
      <c r="AH66" s="272"/>
    </row>
    <row r="67" spans="1:103">
      <c r="A67" s="295" t="s">
        <v>12</v>
      </c>
      <c r="B67" s="295"/>
      <c r="C67" s="152">
        <f>'Capital contributions'!D200</f>
        <v>1202.4099961061665</v>
      </c>
      <c r="D67" s="152">
        <f>'Capital contributions'!E200</f>
        <v>1318.5935301775148</v>
      </c>
      <c r="E67" s="152">
        <f>'Capital contributions'!F200</f>
        <v>1539.0999308830656</v>
      </c>
      <c r="F67" s="152">
        <f>'Capital contributions'!G200</f>
        <v>1197.2645850488443</v>
      </c>
      <c r="G67" s="152">
        <f>'Capital contributions'!H200</f>
        <v>1157</v>
      </c>
      <c r="H67" s="221"/>
      <c r="I67" s="152">
        <f>Inflation!B394*(1+$B$3)</f>
        <v>676.14048122489226</v>
      </c>
      <c r="J67" s="152">
        <f>Inflation!C394*(1+$B$3)</f>
        <v>1494.919646609181</v>
      </c>
      <c r="K67" s="152">
        <f>Inflation!D394*(1+$B$3)</f>
        <v>1424.2707413852124</v>
      </c>
      <c r="L67" s="152">
        <f>Inflation!E394*(1+$B$3)</f>
        <v>1480.0162551862345</v>
      </c>
      <c r="M67" s="152">
        <f>Inflation!F394*(1+$B$3)</f>
        <v>1652.9545138900855</v>
      </c>
      <c r="N67" s="152">
        <f>Inflation!G394*(1+$B$3)</f>
        <v>2575.2311656399206</v>
      </c>
      <c r="O67" s="152">
        <f>Inflation!H394*(1+$B$3)</f>
        <v>2058.7128019541315</v>
      </c>
      <c r="P67" s="152">
        <f>Inflation!I394*(1+$B$3)</f>
        <v>1448.9968844279183</v>
      </c>
      <c r="Q67" s="448"/>
      <c r="R67" s="448"/>
      <c r="S67" s="152">
        <f t="shared" si="34"/>
        <v>-292.50965050301443</v>
      </c>
      <c r="T67" s="152">
        <f t="shared" si="34"/>
        <v>-105.67721120769761</v>
      </c>
      <c r="U67" s="152">
        <f t="shared" si="34"/>
        <v>59.083675696831051</v>
      </c>
      <c r="V67" s="152">
        <f t="shared" si="34"/>
        <v>-455.68992884124123</v>
      </c>
      <c r="W67" s="152">
        <f t="shared" si="34"/>
        <v>-1418.2311656399206</v>
      </c>
      <c r="Z67" s="272"/>
      <c r="AA67" s="272"/>
      <c r="AB67" s="272"/>
      <c r="AC67" s="272"/>
      <c r="AD67" s="272"/>
      <c r="AE67" s="272"/>
      <c r="AF67" s="272"/>
      <c r="AG67" s="272"/>
      <c r="AH67" s="272"/>
    </row>
    <row r="68" spans="1:103">
      <c r="A68" s="295" t="s">
        <v>13</v>
      </c>
      <c r="B68" s="295"/>
      <c r="C68" s="152">
        <f>'Capital contributions'!D201</f>
        <v>4249.0698397822989</v>
      </c>
      <c r="D68" s="152">
        <f>'Capital contributions'!E201</f>
        <v>3759.9646245438857</v>
      </c>
      <c r="E68" s="152">
        <f>'Capital contributions'!F201</f>
        <v>4542.7999149078114</v>
      </c>
      <c r="F68" s="152">
        <f>'Capital contributions'!G201</f>
        <v>3786.8302849416245</v>
      </c>
      <c r="G68" s="152">
        <f>'Capital contributions'!H201</f>
        <v>3063</v>
      </c>
      <c r="H68" s="221"/>
      <c r="I68" s="152">
        <f>Inflation!B395*(1+$B$3)</f>
        <v>4474.8808031474509</v>
      </c>
      <c r="J68" s="152">
        <f>Inflation!C395*(1+$B$3)</f>
        <v>6482.2683679690863</v>
      </c>
      <c r="K68" s="152">
        <f>Inflation!D395*(1+$B$3)</f>
        <v>5754.6150454457129</v>
      </c>
      <c r="L68" s="152">
        <f>Inflation!E395*(1+$B$3)</f>
        <v>5396.9449361127199</v>
      </c>
      <c r="M68" s="152">
        <f>Inflation!F395*(1+$B$3)</f>
        <v>4106.3885370742964</v>
      </c>
      <c r="N68" s="152">
        <f>Inflation!G395*(1+$B$3)</f>
        <v>4585.2227338621615</v>
      </c>
      <c r="O68" s="152">
        <f>Inflation!H395*(1+$B$3)</f>
        <v>3988.2947483945459</v>
      </c>
      <c r="P68" s="152">
        <f>Inflation!I395*(1+$B$3)</f>
        <v>3763.0361403232</v>
      </c>
      <c r="Q68" s="448"/>
      <c r="R68" s="448"/>
      <c r="S68" s="152">
        <f t="shared" si="34"/>
        <v>-2233.1985281867874</v>
      </c>
      <c r="T68" s="152">
        <f t="shared" si="34"/>
        <v>-1994.6504209018271</v>
      </c>
      <c r="U68" s="152">
        <f t="shared" si="34"/>
        <v>-854.14502120490852</v>
      </c>
      <c r="V68" s="152">
        <f t="shared" si="34"/>
        <v>-319.5582521326719</v>
      </c>
      <c r="W68" s="152">
        <f t="shared" si="34"/>
        <v>-1522.2227338621615</v>
      </c>
      <c r="Z68" s="272"/>
      <c r="AA68" s="272"/>
      <c r="AB68" s="272"/>
      <c r="AC68" s="272"/>
      <c r="AD68" s="272"/>
      <c r="AE68" s="272"/>
      <c r="AF68" s="272"/>
      <c r="AG68" s="272"/>
      <c r="AH68" s="272"/>
    </row>
    <row r="69" spans="1:103" s="226" customFormat="1">
      <c r="A69" s="149" t="s">
        <v>298</v>
      </c>
      <c r="B69" s="149"/>
      <c r="C69" s="152">
        <f>SUM(C63:C68)</f>
        <v>17385.74902236844</v>
      </c>
      <c r="D69" s="152">
        <f t="shared" ref="D69:F69" si="35">SUM(D63:D68)</f>
        <v>20109.226800571232</v>
      </c>
      <c r="E69" s="152">
        <f t="shared" si="35"/>
        <v>18815.149975248765</v>
      </c>
      <c r="F69" s="152">
        <f t="shared" si="35"/>
        <v>18069.030943624657</v>
      </c>
      <c r="G69" s="152">
        <f t="shared" ref="G69" si="36">SUM(G63:G68)</f>
        <v>19185</v>
      </c>
      <c r="H69" s="221"/>
      <c r="I69" s="152">
        <f>SUM(I63:I68)</f>
        <v>13819.517274497022</v>
      </c>
      <c r="J69" s="152">
        <f>SUM(J63:J68)</f>
        <v>16762.963790283957</v>
      </c>
      <c r="K69" s="152">
        <f t="shared" ref="K69:N69" si="37">SUM(K63:K68)</f>
        <v>15468.98732332291</v>
      </c>
      <c r="L69" s="152">
        <f t="shared" si="37"/>
        <v>15156.983508928162</v>
      </c>
      <c r="M69" s="152">
        <f t="shared" si="37"/>
        <v>13727.067483496725</v>
      </c>
      <c r="N69" s="152">
        <f t="shared" si="37"/>
        <v>15074.852060920013</v>
      </c>
      <c r="O69" s="152">
        <f t="shared" ref="O69:P69" si="38">SUM(O63:O68)</f>
        <v>13997.243708380793</v>
      </c>
      <c r="P69" s="152">
        <f t="shared" si="38"/>
        <v>13800.377505145441</v>
      </c>
      <c r="Q69" s="448"/>
      <c r="R69" s="448"/>
      <c r="S69" s="152">
        <f t="shared" si="34"/>
        <v>622.78523208448314</v>
      </c>
      <c r="T69" s="152">
        <f t="shared" si="34"/>
        <v>4640.2394772483221</v>
      </c>
      <c r="U69" s="152">
        <f t="shared" si="34"/>
        <v>3658.1664663206029</v>
      </c>
      <c r="V69" s="152">
        <f t="shared" si="34"/>
        <v>4341.9634601279322</v>
      </c>
      <c r="W69" s="152">
        <f t="shared" si="34"/>
        <v>4110.1479390799868</v>
      </c>
      <c r="X69" s="227"/>
      <c r="Y69" s="227"/>
      <c r="Z69" s="272"/>
      <c r="AA69" s="272"/>
      <c r="AB69" s="272"/>
      <c r="AC69" s="272"/>
      <c r="AD69" s="272"/>
      <c r="AE69" s="272"/>
      <c r="AF69" s="272"/>
      <c r="AG69" s="272"/>
      <c r="AH69" s="272"/>
      <c r="AI69" s="401"/>
      <c r="AJ69" s="401"/>
      <c r="AK69" s="401"/>
      <c r="AL69" s="401"/>
      <c r="AM69" s="401"/>
      <c r="AN69" s="401"/>
      <c r="AO69" s="401"/>
      <c r="AP69" s="401"/>
      <c r="AQ69" s="401"/>
      <c r="AR69" s="401"/>
      <c r="AS69" s="401"/>
      <c r="AT69" s="401"/>
      <c r="AU69" s="401"/>
      <c r="AV69" s="401"/>
      <c r="AW69" s="401"/>
      <c r="AX69" s="401"/>
      <c r="AY69" s="401"/>
      <c r="AZ69" s="401"/>
      <c r="BA69" s="401"/>
      <c r="BB69" s="401"/>
      <c r="BC69" s="401"/>
      <c r="BD69" s="401"/>
      <c r="BE69" s="401"/>
      <c r="BF69" s="401"/>
      <c r="BG69" s="401"/>
      <c r="BH69" s="401"/>
      <c r="BI69" s="401"/>
      <c r="BJ69" s="401"/>
      <c r="BK69" s="401"/>
      <c r="BL69" s="401"/>
      <c r="BM69" s="401"/>
      <c r="BN69" s="401"/>
      <c r="BO69" s="401"/>
      <c r="BP69" s="401"/>
      <c r="BQ69" s="401"/>
      <c r="BR69" s="401"/>
      <c r="BS69" s="401"/>
      <c r="BT69" s="401"/>
      <c r="BU69" s="401"/>
      <c r="BV69" s="401"/>
      <c r="BW69" s="401"/>
      <c r="BX69" s="401"/>
      <c r="BY69" s="401"/>
      <c r="BZ69" s="401"/>
      <c r="CA69" s="401"/>
      <c r="CB69" s="401"/>
      <c r="CC69" s="401"/>
      <c r="CD69" s="401"/>
      <c r="CE69" s="401"/>
      <c r="CF69" s="401"/>
      <c r="CG69" s="401"/>
      <c r="CH69" s="401"/>
      <c r="CI69" s="401"/>
      <c r="CJ69" s="401"/>
      <c r="CK69" s="401"/>
      <c r="CL69" s="401"/>
      <c r="CM69" s="401"/>
      <c r="CN69" s="401"/>
      <c r="CO69" s="401"/>
      <c r="CP69" s="401"/>
      <c r="CQ69" s="401"/>
      <c r="CR69" s="401"/>
      <c r="CS69" s="401"/>
      <c r="CT69" s="401"/>
      <c r="CU69" s="401"/>
      <c r="CV69" s="401"/>
      <c r="CW69" s="401"/>
      <c r="CX69" s="401"/>
      <c r="CY69" s="401"/>
    </row>
    <row r="70" spans="1:103">
      <c r="A70" s="400"/>
      <c r="B70" s="400"/>
      <c r="C70" s="448"/>
      <c r="D70" s="448"/>
      <c r="E70" s="448"/>
      <c r="F70" s="448"/>
      <c r="G70" s="448"/>
      <c r="H70" s="448"/>
      <c r="I70" s="448"/>
      <c r="J70" s="448"/>
      <c r="K70" s="448"/>
      <c r="L70" s="448"/>
      <c r="M70" s="448"/>
      <c r="N70" s="448"/>
      <c r="O70" s="448"/>
      <c r="P70" s="448"/>
      <c r="Q70" s="448"/>
      <c r="R70" s="448"/>
      <c r="S70" s="448"/>
      <c r="T70" s="448"/>
      <c r="U70" s="448"/>
      <c r="V70" s="448"/>
      <c r="W70" s="448"/>
      <c r="Z70" s="272"/>
      <c r="AA70" s="272"/>
      <c r="AB70" s="272"/>
      <c r="AC70" s="272"/>
      <c r="AD70" s="272"/>
      <c r="AE70" s="272"/>
      <c r="AF70" s="272"/>
      <c r="AG70" s="272"/>
      <c r="AH70" s="272"/>
    </row>
    <row r="71" spans="1:103" ht="18">
      <c r="A71" s="316" t="s">
        <v>8</v>
      </c>
      <c r="B71" s="316"/>
      <c r="C71" s="448"/>
      <c r="D71" s="448"/>
      <c r="E71" s="448"/>
      <c r="F71" s="448"/>
      <c r="G71" s="448"/>
      <c r="H71" s="448"/>
      <c r="I71" s="448"/>
      <c r="J71" s="448"/>
      <c r="K71" s="448"/>
      <c r="L71" s="448"/>
      <c r="M71" s="448"/>
      <c r="N71" s="448"/>
      <c r="O71" s="448"/>
      <c r="P71" s="448"/>
      <c r="Q71" s="448"/>
      <c r="R71" s="448"/>
      <c r="S71" s="448"/>
      <c r="T71" s="448"/>
      <c r="U71" s="448"/>
      <c r="V71" s="448"/>
      <c r="W71" s="448"/>
      <c r="Z71" s="272"/>
      <c r="AA71" s="272"/>
      <c r="AB71" s="272"/>
      <c r="AC71" s="272"/>
      <c r="AD71" s="272"/>
      <c r="AE71" s="272"/>
      <c r="AF71" s="272"/>
      <c r="AG71" s="272"/>
      <c r="AH71" s="272"/>
    </row>
    <row r="72" spans="1:103">
      <c r="A72" s="295" t="s">
        <v>9</v>
      </c>
      <c r="B72" s="295"/>
      <c r="C72" s="152">
        <f>'Capital contributions'!D205</f>
        <v>136.15541047285524</v>
      </c>
      <c r="D72" s="152">
        <f>'Capital contributions'!E205</f>
        <v>774.05525829164435</v>
      </c>
      <c r="E72" s="152">
        <f>'Capital contributions'!F205</f>
        <v>267.79985390796219</v>
      </c>
      <c r="F72" s="152">
        <f>'Capital contributions'!G205</f>
        <v>-95.820659971305759</v>
      </c>
      <c r="G72" s="152">
        <f>'Capital contributions'!H205</f>
        <v>-436</v>
      </c>
      <c r="H72" s="221"/>
      <c r="I72" s="152">
        <f>Inflation!B398*(1+$B$4)</f>
        <v>358.12099382249932</v>
      </c>
      <c r="J72" s="152">
        <f>Inflation!C398*(1+$B$4)</f>
        <v>138.84075452810742</v>
      </c>
      <c r="K72" s="152">
        <f>Inflation!D398*(1+$B$4)</f>
        <v>180.71336303658427</v>
      </c>
      <c r="L72" s="152">
        <f>Inflation!E398*(1+$B$4)</f>
        <v>138.84075452810742</v>
      </c>
      <c r="M72" s="152">
        <f>Inflation!F398*(1+$B$4)</f>
        <v>176.30572003569196</v>
      </c>
      <c r="N72" s="152">
        <f>Inflation!G398*(1+$B$4)</f>
        <v>125.61782552543052</v>
      </c>
      <c r="O72" s="152">
        <f>Inflation!H398*(1+$B$4)</f>
        <v>88.605364987415768</v>
      </c>
      <c r="P72" s="152">
        <f>Inflation!I398*(1+$B$4)</f>
        <v>104.80993484363749</v>
      </c>
      <c r="Q72" s="448"/>
      <c r="R72" s="448"/>
      <c r="S72" s="152">
        <f t="shared" ref="S72:W78" si="39">C72-J72</f>
        <v>-2.6853440552521874</v>
      </c>
      <c r="T72" s="152">
        <f t="shared" si="39"/>
        <v>593.34189525506008</v>
      </c>
      <c r="U72" s="152">
        <f t="shared" si="39"/>
        <v>128.95909937985476</v>
      </c>
      <c r="V72" s="152">
        <f t="shared" si="39"/>
        <v>-272.12638000699769</v>
      </c>
      <c r="W72" s="152">
        <f t="shared" si="39"/>
        <v>-561.61782552543048</v>
      </c>
      <c r="Z72" s="272"/>
      <c r="AA72" s="272"/>
      <c r="AB72" s="272"/>
      <c r="AC72" s="272"/>
      <c r="AD72" s="272"/>
      <c r="AE72" s="272"/>
      <c r="AF72" s="272"/>
      <c r="AG72" s="272"/>
      <c r="AH72" s="272"/>
    </row>
    <row r="73" spans="1:103">
      <c r="A73" s="295" t="s">
        <v>2</v>
      </c>
      <c r="B73" s="295"/>
      <c r="C73" s="152">
        <f>'Capital contributions'!D206</f>
        <v>1172.8662917897939</v>
      </c>
      <c r="D73" s="152">
        <f>'Capital contributions'!E206</f>
        <v>723.36678298741663</v>
      </c>
      <c r="E73" s="152">
        <f>'Capital contributions'!F206</f>
        <v>1246.618699780862</v>
      </c>
      <c r="F73" s="152">
        <f>'Capital contributions'!G206</f>
        <v>1981.6527977044475</v>
      </c>
      <c r="G73" s="152">
        <f>'Capital contributions'!H206</f>
        <v>3004</v>
      </c>
      <c r="H73" s="221"/>
      <c r="I73" s="152">
        <f>Inflation!B399*(1+$B$4)</f>
        <v>1539.3693180616353</v>
      </c>
      <c r="J73" s="152">
        <f>Inflation!C399*(1+$B$4)</f>
        <v>1811.5412733667349</v>
      </c>
      <c r="K73" s="152">
        <f>Inflation!D399*(1+$B$4)</f>
        <v>1401.630474283751</v>
      </c>
      <c r="L73" s="152">
        <f>Inflation!E399*(1+$B$4)</f>
        <v>1321.1909895174667</v>
      </c>
      <c r="M73" s="152">
        <f>Inflation!F399*(1+$B$4)</f>
        <v>1860.02534637655</v>
      </c>
      <c r="N73" s="152">
        <f>Inflation!G399*(1+$B$4)</f>
        <v>1860.02534637655</v>
      </c>
      <c r="O73" s="152">
        <f>Inflation!H399*(1+$B$4)</f>
        <v>1860.02534637655</v>
      </c>
      <c r="P73" s="152">
        <f>Inflation!I399*(1+$B$4)</f>
        <v>1860.02534637655</v>
      </c>
      <c r="Q73" s="448"/>
      <c r="R73" s="448"/>
      <c r="S73" s="152">
        <f t="shared" si="39"/>
        <v>-638.67498157694104</v>
      </c>
      <c r="T73" s="152">
        <f t="shared" si="39"/>
        <v>-678.2636912963344</v>
      </c>
      <c r="U73" s="152">
        <f t="shared" si="39"/>
        <v>-74.572289736604716</v>
      </c>
      <c r="V73" s="152">
        <f t="shared" si="39"/>
        <v>121.62745132789746</v>
      </c>
      <c r="W73" s="152">
        <f t="shared" si="39"/>
        <v>1143.97465362345</v>
      </c>
      <c r="Z73" s="272"/>
      <c r="AA73" s="272"/>
      <c r="AB73" s="272"/>
      <c r="AC73" s="272"/>
      <c r="AD73" s="272"/>
      <c r="AE73" s="272"/>
      <c r="AF73" s="272"/>
      <c r="AG73" s="272"/>
      <c r="AH73" s="272"/>
    </row>
    <row r="74" spans="1:103">
      <c r="A74" s="295" t="s">
        <v>10</v>
      </c>
      <c r="B74" s="295"/>
      <c r="C74" s="152">
        <f>'Capital contributions'!D207</f>
        <v>17334.620723902353</v>
      </c>
      <c r="D74" s="152">
        <f>'Capital contributions'!E207</f>
        <v>18178.154455978671</v>
      </c>
      <c r="E74" s="152">
        <f>'Capital contributions'!F207</f>
        <v>14593.01607012418</v>
      </c>
      <c r="F74" s="152">
        <f>'Capital contributions'!G207</f>
        <v>11983.698708751795</v>
      </c>
      <c r="G74" s="152">
        <f>'Capital contributions'!H207</f>
        <v>10776</v>
      </c>
      <c r="H74" s="221"/>
      <c r="I74" s="152">
        <f>Inflation!B400*(1+$B$4)</f>
        <v>16030.597594245291</v>
      </c>
      <c r="J74" s="152">
        <f>Inflation!C400*(1+$B$4)</f>
        <v>16633.342774617311</v>
      </c>
      <c r="K74" s="152">
        <f>Inflation!D400*(1+$B$4)</f>
        <v>13596.47674700252</v>
      </c>
      <c r="L74" s="152">
        <f>Inflation!E400*(1+$B$4)</f>
        <v>13715.483108026612</v>
      </c>
      <c r="M74" s="152">
        <f>Inflation!F400*(1+$B$4)</f>
        <v>13970.024491328142</v>
      </c>
      <c r="N74" s="152">
        <f>Inflation!G400*(1+$B$4)</f>
        <v>14098.948049104241</v>
      </c>
      <c r="O74" s="152">
        <f>Inflation!H400*(1+$B$4)</f>
        <v>14225.212219634532</v>
      </c>
      <c r="P74" s="152">
        <f>Inflation!I400*(1+$B$4)</f>
        <v>14274.294543103942</v>
      </c>
      <c r="Q74" s="448"/>
      <c r="R74" s="448"/>
      <c r="S74" s="152">
        <f t="shared" si="39"/>
        <v>701.27794928504227</v>
      </c>
      <c r="T74" s="152">
        <f t="shared" si="39"/>
        <v>4581.6777089761508</v>
      </c>
      <c r="U74" s="152">
        <f t="shared" si="39"/>
        <v>877.53296209756809</v>
      </c>
      <c r="V74" s="152">
        <f t="shared" si="39"/>
        <v>-1986.3257825763467</v>
      </c>
      <c r="W74" s="152">
        <f t="shared" si="39"/>
        <v>-3322.9480491042414</v>
      </c>
      <c r="Z74" s="272"/>
      <c r="AA74" s="272"/>
      <c r="AB74" s="272"/>
      <c r="AC74" s="272"/>
      <c r="AD74" s="272"/>
      <c r="AE74" s="272"/>
      <c r="AF74" s="272"/>
      <c r="AG74" s="272"/>
      <c r="AH74" s="272"/>
    </row>
    <row r="75" spans="1:103">
      <c r="A75" s="295" t="s">
        <v>11</v>
      </c>
      <c r="B75" s="295"/>
      <c r="C75" s="152">
        <f>'Capital contributions'!D208</f>
        <v>1371.2029133447406</v>
      </c>
      <c r="D75" s="152">
        <f>'Capital contributions'!E208</f>
        <v>1840.6252594847697</v>
      </c>
      <c r="E75" s="152">
        <f>'Capital contributions'!F208</f>
        <v>3979.6303871439004</v>
      </c>
      <c r="F75" s="152">
        <f>'Capital contributions'!G208</f>
        <v>1020.3880918220947</v>
      </c>
      <c r="G75" s="152">
        <f>'Capital contributions'!H208</f>
        <v>1079</v>
      </c>
      <c r="H75" s="221"/>
      <c r="I75" s="152">
        <f>Inflation!B401*(1+$B$4)</f>
        <v>686.49039738897557</v>
      </c>
      <c r="J75" s="152">
        <f>Inflation!C401*(1+$B$4)</f>
        <v>1359.7578657752745</v>
      </c>
      <c r="K75" s="152">
        <f>Inflation!D401*(1+$B$4)</f>
        <v>1410.4646392354125</v>
      </c>
      <c r="L75" s="152">
        <f>Inflation!E401*(1+$B$4)</f>
        <v>1410.4646392354125</v>
      </c>
      <c r="M75" s="152">
        <f>Inflation!F401*(1+$B$4)</f>
        <v>1410.4646392354125</v>
      </c>
      <c r="N75" s="152">
        <f>Inflation!G401*(1+$B$4)</f>
        <v>1410.4646392354125</v>
      </c>
      <c r="O75" s="152">
        <f>Inflation!H401*(1+$B$4)</f>
        <v>1410.4646392354125</v>
      </c>
      <c r="P75" s="152">
        <f>Inflation!I401*(1+$B$4)</f>
        <v>1410.4646392354125</v>
      </c>
      <c r="Q75" s="448"/>
      <c r="R75" s="448"/>
      <c r="S75" s="152">
        <f t="shared" si="39"/>
        <v>11.445047569466169</v>
      </c>
      <c r="T75" s="152">
        <f t="shared" si="39"/>
        <v>430.16062024935718</v>
      </c>
      <c r="U75" s="152">
        <f t="shared" si="39"/>
        <v>2569.1657479084879</v>
      </c>
      <c r="V75" s="152">
        <f t="shared" si="39"/>
        <v>-390.07654741331783</v>
      </c>
      <c r="W75" s="152">
        <f t="shared" si="39"/>
        <v>-331.46463923541251</v>
      </c>
      <c r="Z75" s="272"/>
      <c r="AA75" s="272"/>
      <c r="AB75" s="272"/>
      <c r="AC75" s="272"/>
      <c r="AD75" s="272"/>
      <c r="AE75" s="272"/>
      <c r="AF75" s="272"/>
      <c r="AG75" s="272"/>
      <c r="AH75" s="272"/>
    </row>
    <row r="76" spans="1:103">
      <c r="A76" s="295" t="s">
        <v>12</v>
      </c>
      <c r="B76" s="295"/>
      <c r="C76" s="152">
        <f>'Capital contributions'!D209</f>
        <v>652.90271636196019</v>
      </c>
      <c r="D76" s="152">
        <f>'Capital contributions'!E209</f>
        <v>1271.4359222143789</v>
      </c>
      <c r="E76" s="152">
        <f>'Capital contributions'!F209</f>
        <v>688.18334550766986</v>
      </c>
      <c r="F76" s="152">
        <f>'Capital contributions'!G209</f>
        <v>626.91176470588243</v>
      </c>
      <c r="G76" s="152">
        <f>'Capital contributions'!H209</f>
        <v>2811</v>
      </c>
      <c r="H76" s="221"/>
      <c r="I76" s="152">
        <f>Inflation!B402*(1+$B$4)</f>
        <v>323.96176056558397</v>
      </c>
      <c r="J76" s="152">
        <f>Inflation!C402*(1+$B$4)</f>
        <v>1095.2992857217364</v>
      </c>
      <c r="K76" s="152">
        <f>Inflation!D402*(1+$B$4)</f>
        <v>1426.9744215388819</v>
      </c>
      <c r="L76" s="152">
        <f>Inflation!E402*(1+$B$4)</f>
        <v>1813.745094867181</v>
      </c>
      <c r="M76" s="152">
        <f>Inflation!F402*(1+$B$4)</f>
        <v>880.42668942823684</v>
      </c>
      <c r="N76" s="152">
        <f>Inflation!G402*(1+$B$4)</f>
        <v>1788.4011476120504</v>
      </c>
      <c r="O76" s="152">
        <f>Inflation!H402*(1+$B$4)</f>
        <v>494.75792685016057</v>
      </c>
      <c r="P76" s="152">
        <f>Inflation!I402*(1+$B$4)</f>
        <v>569.68785786532965</v>
      </c>
      <c r="Q76" s="448"/>
      <c r="R76" s="448"/>
      <c r="S76" s="152">
        <f t="shared" si="39"/>
        <v>-442.39656935977621</v>
      </c>
      <c r="T76" s="152">
        <f t="shared" si="39"/>
        <v>-155.53849932450294</v>
      </c>
      <c r="U76" s="152">
        <f t="shared" si="39"/>
        <v>-1125.5617493595112</v>
      </c>
      <c r="V76" s="152">
        <f t="shared" si="39"/>
        <v>-253.51492472235441</v>
      </c>
      <c r="W76" s="152">
        <f t="shared" si="39"/>
        <v>1022.5988523879496</v>
      </c>
      <c r="Z76" s="272"/>
      <c r="AA76" s="272"/>
      <c r="AB76" s="272"/>
      <c r="AC76" s="272"/>
      <c r="AD76" s="272"/>
      <c r="AE76" s="272"/>
      <c r="AF76" s="272"/>
      <c r="AG76" s="272"/>
      <c r="AH76" s="272"/>
    </row>
    <row r="77" spans="1:103">
      <c r="A77" s="295" t="s">
        <v>13</v>
      </c>
      <c r="B77" s="295"/>
      <c r="C77" s="152">
        <f>'Capital contributions'!D210</f>
        <v>601.44240374229832</v>
      </c>
      <c r="D77" s="152">
        <f>'Capital contributions'!E210</f>
        <v>710.6946641613597</v>
      </c>
      <c r="E77" s="152">
        <f>'Capital contributions'!F210</f>
        <v>945.60336011687366</v>
      </c>
      <c r="F77" s="152">
        <f>'Capital contributions'!G210</f>
        <v>547.40100430416067</v>
      </c>
      <c r="G77" s="152">
        <f>'Capital contributions'!H210</f>
        <v>496</v>
      </c>
      <c r="H77" s="221"/>
      <c r="I77" s="152">
        <f>Inflation!B403*(1+$B$4)</f>
        <v>334.98086806781475</v>
      </c>
      <c r="J77" s="152">
        <f>Inflation!C403*(1+$B$4)</f>
        <v>542.14008910975281</v>
      </c>
      <c r="K77" s="152">
        <f>Inflation!D403*(1+$B$4)</f>
        <v>642.41396738005255</v>
      </c>
      <c r="L77" s="152">
        <f>Inflation!E403*(1+$B$4)</f>
        <v>666.65600388496023</v>
      </c>
      <c r="M77" s="152">
        <f>Inflation!F403*(1+$B$4)</f>
        <v>570.7897686155527</v>
      </c>
      <c r="N77" s="152">
        <f>Inflation!G403*(1+$B$4)</f>
        <v>217.07641779394572</v>
      </c>
      <c r="O77" s="152">
        <f>Inflation!H403*(1+$B$4)</f>
        <v>150.96177278056123</v>
      </c>
      <c r="P77" s="152">
        <f>Inflation!I403*(1+$B$4)</f>
        <v>0</v>
      </c>
      <c r="Q77" s="448"/>
      <c r="R77" s="448"/>
      <c r="S77" s="152">
        <f t="shared" si="39"/>
        <v>59.302314632545517</v>
      </c>
      <c r="T77" s="152">
        <f t="shared" si="39"/>
        <v>68.280696781307142</v>
      </c>
      <c r="U77" s="152">
        <f t="shared" si="39"/>
        <v>278.94735623191343</v>
      </c>
      <c r="V77" s="152">
        <f t="shared" si="39"/>
        <v>-23.388764311392038</v>
      </c>
      <c r="W77" s="152">
        <f t="shared" si="39"/>
        <v>278.92358220605428</v>
      </c>
      <c r="Z77" s="272"/>
      <c r="AA77" s="272"/>
      <c r="AB77" s="272"/>
      <c r="AC77" s="272"/>
      <c r="AD77" s="272"/>
      <c r="AE77" s="272"/>
      <c r="AF77" s="272"/>
      <c r="AG77" s="272"/>
      <c r="AH77" s="272"/>
    </row>
    <row r="78" spans="1:103" s="226" customFormat="1">
      <c r="A78" s="149" t="s">
        <v>298</v>
      </c>
      <c r="B78" s="149"/>
      <c r="C78" s="152">
        <f>SUM(C72:C77)</f>
        <v>21269.190459614001</v>
      </c>
      <c r="D78" s="152">
        <f t="shared" ref="D78:F78" si="40">SUM(D72:D77)</f>
        <v>23498.33234311824</v>
      </c>
      <c r="E78" s="152">
        <f t="shared" si="40"/>
        <v>21720.851716581448</v>
      </c>
      <c r="F78" s="152">
        <f t="shared" si="40"/>
        <v>16064.231707317074</v>
      </c>
      <c r="G78" s="152">
        <f t="shared" ref="G78" si="41">SUM(G72:G77)</f>
        <v>17730</v>
      </c>
      <c r="H78" s="221"/>
      <c r="I78" s="152">
        <f>SUM(I72:I77)</f>
        <v>19273.520932151798</v>
      </c>
      <c r="J78" s="152">
        <f>SUM(J72:J77)</f>
        <v>21580.922043118917</v>
      </c>
      <c r="K78" s="152">
        <f t="shared" ref="K78:N78" si="42">SUM(K72:K77)</f>
        <v>18658.673612477203</v>
      </c>
      <c r="L78" s="152">
        <f t="shared" si="42"/>
        <v>19066.38059005974</v>
      </c>
      <c r="M78" s="152">
        <f t="shared" si="42"/>
        <v>18868.036655019587</v>
      </c>
      <c r="N78" s="152">
        <f t="shared" si="42"/>
        <v>19500.533425647631</v>
      </c>
      <c r="O78" s="152">
        <f t="shared" ref="O78:P78" si="43">SUM(O72:O77)</f>
        <v>18230.027269864629</v>
      </c>
      <c r="P78" s="152">
        <f t="shared" si="43"/>
        <v>18219.282321424871</v>
      </c>
      <c r="Q78" s="448"/>
      <c r="R78" s="448"/>
      <c r="S78" s="152">
        <f t="shared" si="39"/>
        <v>-311.73158350491576</v>
      </c>
      <c r="T78" s="152">
        <f t="shared" si="39"/>
        <v>4839.6587306410365</v>
      </c>
      <c r="U78" s="152">
        <f t="shared" si="39"/>
        <v>2654.4711265217084</v>
      </c>
      <c r="V78" s="152">
        <f t="shared" si="39"/>
        <v>-2803.8049477025124</v>
      </c>
      <c r="W78" s="152">
        <f t="shared" si="39"/>
        <v>-1770.5334256476308</v>
      </c>
      <c r="X78" s="227"/>
      <c r="Y78" s="227"/>
      <c r="Z78" s="272"/>
      <c r="AA78" s="272"/>
      <c r="AB78" s="272"/>
      <c r="AC78" s="272"/>
      <c r="AD78" s="272"/>
      <c r="AE78" s="272"/>
      <c r="AF78" s="272"/>
      <c r="AG78" s="272"/>
      <c r="AH78" s="272"/>
      <c r="AI78" s="401"/>
      <c r="AJ78" s="401"/>
      <c r="AK78" s="401"/>
      <c r="AL78" s="401"/>
      <c r="AM78" s="401"/>
      <c r="AN78" s="401"/>
      <c r="AO78" s="401"/>
      <c r="AP78" s="401"/>
      <c r="AQ78" s="401"/>
      <c r="AR78" s="401"/>
      <c r="AS78" s="401"/>
      <c r="AT78" s="401"/>
      <c r="AU78" s="401"/>
      <c r="AV78" s="401"/>
      <c r="AW78" s="401"/>
      <c r="AX78" s="401"/>
      <c r="AY78" s="401"/>
      <c r="AZ78" s="401"/>
      <c r="BA78" s="401"/>
      <c r="BB78" s="401"/>
      <c r="BC78" s="401"/>
      <c r="BD78" s="401"/>
      <c r="BE78" s="401"/>
      <c r="BF78" s="401"/>
      <c r="BG78" s="401"/>
      <c r="BH78" s="401"/>
      <c r="BI78" s="401"/>
      <c r="BJ78" s="401"/>
      <c r="BK78" s="401"/>
      <c r="BL78" s="401"/>
      <c r="BM78" s="401"/>
      <c r="BN78" s="401"/>
      <c r="BO78" s="401"/>
      <c r="BP78" s="401"/>
      <c r="BQ78" s="401"/>
      <c r="BR78" s="401"/>
      <c r="BS78" s="401"/>
      <c r="BT78" s="401"/>
      <c r="BU78" s="401"/>
      <c r="BV78" s="401"/>
      <c r="BW78" s="401"/>
      <c r="BX78" s="401"/>
      <c r="BY78" s="401"/>
      <c r="BZ78" s="401"/>
      <c r="CA78" s="401"/>
      <c r="CB78" s="401"/>
      <c r="CC78" s="401"/>
      <c r="CD78" s="401"/>
      <c r="CE78" s="401"/>
      <c r="CF78" s="401"/>
      <c r="CG78" s="401"/>
      <c r="CH78" s="401"/>
      <c r="CI78" s="401"/>
      <c r="CJ78" s="401"/>
      <c r="CK78" s="401"/>
      <c r="CL78" s="401"/>
      <c r="CM78" s="401"/>
      <c r="CN78" s="401"/>
      <c r="CO78" s="401"/>
      <c r="CP78" s="401"/>
      <c r="CQ78" s="401"/>
      <c r="CR78" s="401"/>
      <c r="CS78" s="401"/>
      <c r="CT78" s="401"/>
      <c r="CU78" s="401"/>
      <c r="CV78" s="401"/>
      <c r="CW78" s="401"/>
      <c r="CX78" s="401"/>
      <c r="CY78" s="401"/>
    </row>
    <row r="79" spans="1:103">
      <c r="A79" s="400"/>
      <c r="B79" s="400"/>
      <c r="C79" s="448"/>
      <c r="D79" s="448"/>
      <c r="E79" s="448"/>
      <c r="F79" s="448"/>
      <c r="G79" s="448"/>
      <c r="H79" s="448"/>
      <c r="I79" s="448"/>
      <c r="J79" s="448"/>
      <c r="K79" s="448"/>
      <c r="L79" s="448"/>
      <c r="M79" s="448"/>
      <c r="N79" s="448"/>
      <c r="O79" s="448"/>
      <c r="P79" s="448"/>
      <c r="Q79" s="448"/>
      <c r="R79" s="448"/>
      <c r="S79" s="448"/>
      <c r="T79" s="448"/>
      <c r="U79" s="448"/>
      <c r="V79" s="448"/>
      <c r="W79" s="448"/>
      <c r="Z79" s="272"/>
      <c r="AA79" s="272"/>
      <c r="AB79" s="272"/>
      <c r="AC79" s="272"/>
      <c r="AD79" s="272"/>
      <c r="AE79" s="272"/>
      <c r="AF79" s="272"/>
      <c r="AG79" s="272"/>
      <c r="AH79" s="272"/>
    </row>
    <row r="80" spans="1:103" ht="18">
      <c r="A80" s="316" t="s">
        <v>19</v>
      </c>
      <c r="B80" s="316"/>
      <c r="C80" s="448"/>
      <c r="D80" s="448"/>
      <c r="E80" s="448"/>
      <c r="F80" s="448"/>
      <c r="G80" s="448"/>
      <c r="H80" s="448"/>
      <c r="I80" s="448"/>
      <c r="J80" s="448"/>
      <c r="K80" s="448"/>
      <c r="L80" s="448"/>
      <c r="M80" s="448"/>
      <c r="N80" s="448"/>
      <c r="O80" s="448"/>
      <c r="P80" s="448"/>
      <c r="Q80" s="448"/>
      <c r="R80" s="448"/>
      <c r="S80" s="448"/>
      <c r="T80" s="448"/>
      <c r="U80" s="448"/>
      <c r="V80" s="448"/>
      <c r="W80" s="448"/>
      <c r="Z80" s="272"/>
      <c r="AA80" s="272"/>
      <c r="AB80" s="272"/>
      <c r="AC80" s="272"/>
      <c r="AD80" s="272"/>
      <c r="AE80" s="272"/>
      <c r="AF80" s="272"/>
      <c r="AG80" s="272"/>
      <c r="AH80" s="272"/>
    </row>
    <row r="81" spans="1:103">
      <c r="A81" s="295" t="s">
        <v>9</v>
      </c>
      <c r="B81" s="295"/>
      <c r="C81" s="152">
        <f>'Capital contributions'!D214</f>
        <v>618.09234192341683</v>
      </c>
      <c r="D81" s="152">
        <f>'Capital contributions'!E214</f>
        <v>350.90181078648789</v>
      </c>
      <c r="E81" s="152">
        <f>'Capital contributions'!F214</f>
        <v>352.97353216885017</v>
      </c>
      <c r="F81" s="152">
        <f>'Capital contributions'!G214</f>
        <v>566.55288921849046</v>
      </c>
      <c r="G81" s="152">
        <f>'Capital contributions'!H214</f>
        <v>368</v>
      </c>
      <c r="H81" s="221"/>
      <c r="I81" s="152">
        <f>Inflation!B406*(1+$B$5)</f>
        <v>-131.92449791836134</v>
      </c>
      <c r="J81" s="152">
        <f>Inflation!C406*(1+$B$5)</f>
        <v>213.47933564411133</v>
      </c>
      <c r="K81" s="152">
        <f>Inflation!D406*(1+$B$5)</f>
        <v>179.77290357827664</v>
      </c>
      <c r="L81" s="152">
        <f>Inflation!E406*(1+$B$5)</f>
        <v>156.40706366305301</v>
      </c>
      <c r="M81" s="152">
        <f>Inflation!F406*(1+$B$5)</f>
        <v>152.36360947640452</v>
      </c>
      <c r="N81" s="152">
        <f>Inflation!G406*(1+$B$5)</f>
        <v>151.73918532974474</v>
      </c>
      <c r="O81" s="152">
        <f>Inflation!H406*(1+$B$5)</f>
        <v>151.94732671196468</v>
      </c>
      <c r="P81" s="152">
        <f>Inflation!I406*(1+$B$5)</f>
        <v>152.08608763344466</v>
      </c>
      <c r="Q81" s="448"/>
      <c r="R81" s="448"/>
      <c r="S81" s="152">
        <f t="shared" ref="S81:W87" si="44">C81-J81</f>
        <v>404.61300627930552</v>
      </c>
      <c r="T81" s="152">
        <f t="shared" si="44"/>
        <v>171.12890720821125</v>
      </c>
      <c r="U81" s="152">
        <f t="shared" si="44"/>
        <v>196.56646850579716</v>
      </c>
      <c r="V81" s="152">
        <f t="shared" si="44"/>
        <v>414.18927974208594</v>
      </c>
      <c r="W81" s="152">
        <f t="shared" si="44"/>
        <v>216.26081467025526</v>
      </c>
      <c r="Z81" s="272"/>
      <c r="AA81" s="272"/>
      <c r="AB81" s="272"/>
      <c r="AC81" s="272"/>
      <c r="AD81" s="272"/>
      <c r="AE81" s="272"/>
      <c r="AF81" s="272"/>
      <c r="AG81" s="272"/>
      <c r="AH81" s="272"/>
    </row>
    <row r="82" spans="1:103">
      <c r="A82" s="295" t="s">
        <v>2</v>
      </c>
      <c r="B82" s="295"/>
      <c r="C82" s="152">
        <f>'Capital contributions'!D215</f>
        <v>3337.0111225797273</v>
      </c>
      <c r="D82" s="152">
        <f>'Capital contributions'!E215</f>
        <v>2197.8509416296843</v>
      </c>
      <c r="E82" s="152">
        <f>'Capital contributions'!F215</f>
        <v>3704.7406149078124</v>
      </c>
      <c r="F82" s="152">
        <f>'Capital contributions'!G215</f>
        <v>4316.6719211341433</v>
      </c>
      <c r="G82" s="152">
        <f>'Capital contributions'!H215</f>
        <v>2751</v>
      </c>
      <c r="H82" s="221"/>
      <c r="I82" s="152">
        <f>Inflation!B407*(1+$B$5)</f>
        <v>2414.5508946738742</v>
      </c>
      <c r="J82" s="152">
        <f>Inflation!C407*(1+$B$5)</f>
        <v>4551.0958536923908</v>
      </c>
      <c r="K82" s="152">
        <f>Inflation!D407*(1+$B$5)</f>
        <v>3948.0983518520561</v>
      </c>
      <c r="L82" s="152">
        <f>Inflation!E407*(1+$B$5)</f>
        <v>3996.5362604680058</v>
      </c>
      <c r="M82" s="152">
        <f>Inflation!F407*(1+$B$5)</f>
        <v>4063.0528140402889</v>
      </c>
      <c r="N82" s="152">
        <f>Inflation!G407*(1+$B$5)</f>
        <v>4057.5097679092651</v>
      </c>
      <c r="O82" s="152">
        <f>Inflation!H407*(1+$B$5)</f>
        <v>4049.1951987127295</v>
      </c>
      <c r="P82" s="152">
        <f>Inflation!I407*(1+$B$5)</f>
        <v>4046.4236756472178</v>
      </c>
      <c r="Q82" s="448"/>
      <c r="R82" s="448"/>
      <c r="S82" s="152">
        <f t="shared" si="44"/>
        <v>-1214.0847311126636</v>
      </c>
      <c r="T82" s="152">
        <f t="shared" si="44"/>
        <v>-1750.2474102223719</v>
      </c>
      <c r="U82" s="152">
        <f t="shared" si="44"/>
        <v>-291.79564556019341</v>
      </c>
      <c r="V82" s="152">
        <f t="shared" si="44"/>
        <v>253.61910709385438</v>
      </c>
      <c r="W82" s="152">
        <f t="shared" si="44"/>
        <v>-1306.5097679092651</v>
      </c>
      <c r="Z82" s="272"/>
      <c r="AA82" s="272"/>
      <c r="AB82" s="272"/>
      <c r="AC82" s="272"/>
      <c r="AD82" s="272"/>
      <c r="AE82" s="272"/>
      <c r="AF82" s="272"/>
      <c r="AG82" s="272"/>
      <c r="AH82" s="272"/>
    </row>
    <row r="83" spans="1:103">
      <c r="A83" s="295" t="s">
        <v>10</v>
      </c>
      <c r="B83" s="295"/>
      <c r="C83" s="152">
        <f>'Capital contributions'!D216</f>
        <v>11005.181511996054</v>
      </c>
      <c r="D83" s="152">
        <f>'Capital contributions'!E216</f>
        <v>7234.1004894354046</v>
      </c>
      <c r="E83" s="152">
        <f>'Capital contributions'!F216</f>
        <v>5941.6149038209596</v>
      </c>
      <c r="F83" s="152">
        <f>'Capital contributions'!G216</f>
        <v>8312.0992993566833</v>
      </c>
      <c r="G83" s="152">
        <f>'Capital contributions'!H216</f>
        <v>6303</v>
      </c>
      <c r="H83" s="221"/>
      <c r="I83" s="152">
        <f>Inflation!B408*(1+$B$5)</f>
        <v>3555.3097884385284</v>
      </c>
      <c r="J83" s="152">
        <f>Inflation!C408*(1+$B$5)</f>
        <v>3252.8295328642107</v>
      </c>
      <c r="K83" s="152">
        <f>Inflation!D408*(1+$B$5)</f>
        <v>2630.7240893489356</v>
      </c>
      <c r="L83" s="152">
        <f>Inflation!E408*(1+$B$5)</f>
        <v>2502.8943224389395</v>
      </c>
      <c r="M83" s="152">
        <f>Inflation!F408*(1+$B$5)</f>
        <v>2597.4619967755689</v>
      </c>
      <c r="N83" s="152">
        <f>Inflation!G408*(1+$B$5)</f>
        <v>2691.1619691095248</v>
      </c>
      <c r="O83" s="152">
        <f>Inflation!H408*(1+$B$5)</f>
        <v>2804.4290756271653</v>
      </c>
      <c r="P83" s="152">
        <f>Inflation!I408*(1+$B$5)</f>
        <v>2919.7026362631755</v>
      </c>
      <c r="Q83" s="448"/>
      <c r="R83" s="448"/>
      <c r="S83" s="152">
        <f t="shared" si="44"/>
        <v>7752.3519791318431</v>
      </c>
      <c r="T83" s="152">
        <f t="shared" si="44"/>
        <v>4603.3764000864685</v>
      </c>
      <c r="U83" s="152">
        <f t="shared" si="44"/>
        <v>3438.7205813820201</v>
      </c>
      <c r="V83" s="152">
        <f t="shared" si="44"/>
        <v>5714.6373025811145</v>
      </c>
      <c r="W83" s="152">
        <f t="shared" si="44"/>
        <v>3611.8380308904752</v>
      </c>
      <c r="Z83" s="272"/>
      <c r="AA83" s="272"/>
      <c r="AB83" s="272"/>
      <c r="AC83" s="272"/>
      <c r="AD83" s="272"/>
      <c r="AE83" s="272"/>
      <c r="AF83" s="272"/>
      <c r="AG83" s="272"/>
      <c r="AH83" s="272"/>
    </row>
    <row r="84" spans="1:103">
      <c r="A84" s="295" t="s">
        <v>11</v>
      </c>
      <c r="B84" s="295"/>
      <c r="C84" s="152">
        <f>'Capital contributions'!D217</f>
        <v>2023.5139919546439</v>
      </c>
      <c r="D84" s="152">
        <f>'Capital contributions'!E217</f>
        <v>206.02251028266764</v>
      </c>
      <c r="E84" s="152">
        <f>'Capital contributions'!F217</f>
        <v>415.26898617903925</v>
      </c>
      <c r="F84" s="152">
        <f>'Capital contributions'!G217</f>
        <v>719.6667168725279</v>
      </c>
      <c r="G84" s="152">
        <f>'Capital contributions'!H217</f>
        <v>230</v>
      </c>
      <c r="H84" s="221"/>
      <c r="I84" s="152">
        <f>Inflation!B409*(1+$B$5)</f>
        <v>492.22249643489448</v>
      </c>
      <c r="J84" s="152">
        <f>Inflation!C409*(1+$B$5)</f>
        <v>826.18880861061314</v>
      </c>
      <c r="K84" s="152">
        <f>Inflation!D409*(1+$B$5)</f>
        <v>701.07117134114878</v>
      </c>
      <c r="L84" s="152">
        <f>Inflation!E409*(1+$B$5)</f>
        <v>446.09659236019473</v>
      </c>
      <c r="M84" s="152">
        <f>Inflation!F409*(1+$B$5)</f>
        <v>311.40057137632158</v>
      </c>
      <c r="N84" s="152">
        <f>Inflation!G409*(1+$B$5)</f>
        <v>579.44565313422913</v>
      </c>
      <c r="O84" s="152">
        <f>Inflation!H409*(1+$B$5)</f>
        <v>375.38949591285791</v>
      </c>
      <c r="P84" s="152">
        <f>Inflation!I409*(1+$B$5)</f>
        <v>286.45686378671553</v>
      </c>
      <c r="Q84" s="448"/>
      <c r="R84" s="448"/>
      <c r="S84" s="152">
        <f t="shared" si="44"/>
        <v>1197.3251833440308</v>
      </c>
      <c r="T84" s="152">
        <f t="shared" si="44"/>
        <v>-495.04866105848112</v>
      </c>
      <c r="U84" s="152">
        <f t="shared" si="44"/>
        <v>-30.827606181155488</v>
      </c>
      <c r="V84" s="152">
        <f t="shared" si="44"/>
        <v>408.26614549620632</v>
      </c>
      <c r="W84" s="152">
        <f t="shared" si="44"/>
        <v>-349.44565313422913</v>
      </c>
      <c r="Z84" s="272"/>
      <c r="AA84" s="272"/>
      <c r="AB84" s="272"/>
      <c r="AC84" s="272"/>
      <c r="AD84" s="272"/>
      <c r="AE84" s="272"/>
      <c r="AF84" s="272"/>
      <c r="AG84" s="272"/>
      <c r="AH84" s="272"/>
    </row>
    <row r="85" spans="1:103">
      <c r="A85" s="295" t="s">
        <v>12</v>
      </c>
      <c r="B85" s="295"/>
      <c r="C85" s="152">
        <f>'Capital contributions'!D218</f>
        <v>3619.8430736029582</v>
      </c>
      <c r="D85" s="152">
        <f>'Capital contributions'!E218</f>
        <v>2146.8069491370807</v>
      </c>
      <c r="E85" s="152">
        <f>'Capital contributions'!F218</f>
        <v>5450.0897050946132</v>
      </c>
      <c r="F85" s="152">
        <f>'Capital contributions'!G218</f>
        <v>1319.0007180486061</v>
      </c>
      <c r="G85" s="152">
        <f>'Capital contributions'!H218</f>
        <v>2705</v>
      </c>
      <c r="H85" s="221"/>
      <c r="I85" s="152">
        <f>Inflation!B410*(1+$B$5)</f>
        <v>187.35495922859721</v>
      </c>
      <c r="J85" s="152">
        <f>Inflation!C410*(1+$B$5)</f>
        <v>7566.0018801159431</v>
      </c>
      <c r="K85" s="152">
        <f>Inflation!D410*(1+$B$5)</f>
        <v>4987.0145818991077</v>
      </c>
      <c r="L85" s="152">
        <f>Inflation!E410*(1+$B$5)</f>
        <v>2491.8763882016533</v>
      </c>
      <c r="M85" s="152">
        <f>Inflation!F410*(1+$B$5)</f>
        <v>3892.3269932047624</v>
      </c>
      <c r="N85" s="152">
        <f>Inflation!G410*(1+$B$5)</f>
        <v>3459.1379380652693</v>
      </c>
      <c r="O85" s="152">
        <f>Inflation!H410*(1+$B$5)</f>
        <v>4133.7266522108393</v>
      </c>
      <c r="P85" s="152">
        <f>Inflation!I410*(1+$B$5)</f>
        <v>2637.1041968344712</v>
      </c>
      <c r="Q85" s="448"/>
      <c r="R85" s="448"/>
      <c r="S85" s="152">
        <f t="shared" si="44"/>
        <v>-3946.1588065129849</v>
      </c>
      <c r="T85" s="152">
        <f t="shared" si="44"/>
        <v>-2840.2076327620271</v>
      </c>
      <c r="U85" s="152">
        <f t="shared" si="44"/>
        <v>2958.2133168929599</v>
      </c>
      <c r="V85" s="152">
        <f t="shared" si="44"/>
        <v>-2573.326275156156</v>
      </c>
      <c r="W85" s="152">
        <f t="shared" si="44"/>
        <v>-754.13793806526928</v>
      </c>
      <c r="Z85" s="272"/>
      <c r="AA85" s="272"/>
      <c r="AB85" s="272"/>
      <c r="AC85" s="272"/>
      <c r="AD85" s="272"/>
      <c r="AE85" s="272"/>
      <c r="AF85" s="272"/>
      <c r="AG85" s="272"/>
      <c r="AH85" s="272"/>
    </row>
    <row r="86" spans="1:103">
      <c r="A86" s="295" t="s">
        <v>13</v>
      </c>
      <c r="B86" s="295"/>
      <c r="C86" s="152">
        <f>'Capital contributions'!D219</f>
        <v>273.26408401107403</v>
      </c>
      <c r="D86" s="152">
        <f>'Capital contributions'!E219</f>
        <v>45.762638880670607</v>
      </c>
      <c r="E86" s="152">
        <f>'Capital contributions'!F219</f>
        <v>110.25228026443473</v>
      </c>
      <c r="F86" s="152">
        <f>'Capital contributions'!G219</f>
        <v>1.8036432690016679</v>
      </c>
      <c r="G86" s="152">
        <f>'Capital contributions'!H219</f>
        <v>0</v>
      </c>
      <c r="H86" s="221"/>
      <c r="I86" s="152">
        <f>Inflation!B411*(1+$B$5)</f>
        <v>121.9470148825189</v>
      </c>
      <c r="J86" s="152">
        <f>Inflation!C411*(1+$B$5)</f>
        <v>0</v>
      </c>
      <c r="K86" s="152">
        <f>Inflation!D411*(1+$B$5)</f>
        <v>0</v>
      </c>
      <c r="L86" s="152">
        <f>Inflation!E411*(1+$B$5)</f>
        <v>0</v>
      </c>
      <c r="M86" s="152">
        <f>Inflation!F411*(1+$B$5)</f>
        <v>0</v>
      </c>
      <c r="N86" s="152">
        <f>Inflation!G411*(1+$B$5)</f>
        <v>0</v>
      </c>
      <c r="O86" s="152">
        <f>Inflation!H411*(1+$B$5)</f>
        <v>0</v>
      </c>
      <c r="P86" s="152">
        <f>Inflation!I411*(1+$B$5)</f>
        <v>0</v>
      </c>
      <c r="Q86" s="448"/>
      <c r="R86" s="448"/>
      <c r="S86" s="152">
        <f t="shared" si="44"/>
        <v>273.26408401107403</v>
      </c>
      <c r="T86" s="152">
        <f t="shared" si="44"/>
        <v>45.762638880670607</v>
      </c>
      <c r="U86" s="152">
        <f t="shared" si="44"/>
        <v>110.25228026443473</v>
      </c>
      <c r="V86" s="152">
        <f t="shared" si="44"/>
        <v>1.8036432690016679</v>
      </c>
      <c r="W86" s="152">
        <f t="shared" si="44"/>
        <v>0</v>
      </c>
      <c r="Z86" s="272"/>
      <c r="AA86" s="272"/>
      <c r="AB86" s="272"/>
      <c r="AC86" s="272"/>
      <c r="AD86" s="272"/>
      <c r="AE86" s="272"/>
      <c r="AF86" s="272"/>
      <c r="AG86" s="272"/>
      <c r="AH86" s="272"/>
    </row>
    <row r="87" spans="1:103" s="226" customFormat="1">
      <c r="A87" s="149" t="s">
        <v>298</v>
      </c>
      <c r="B87" s="149"/>
      <c r="C87" s="152">
        <f>SUM(C81:C86)</f>
        <v>20876.906126067875</v>
      </c>
      <c r="D87" s="152">
        <f t="shared" ref="D87:F87" si="45">SUM(D81:D86)</f>
        <v>12181.445340151997</v>
      </c>
      <c r="E87" s="152">
        <f t="shared" si="45"/>
        <v>15974.940022435709</v>
      </c>
      <c r="F87" s="152">
        <f t="shared" si="45"/>
        <v>15235.795187899452</v>
      </c>
      <c r="G87" s="152">
        <f t="shared" ref="G87" si="46">SUM(G81:G86)</f>
        <v>12357</v>
      </c>
      <c r="H87" s="221"/>
      <c r="I87" s="152">
        <f>SUM(I81:I86)</f>
        <v>6639.4606557400512</v>
      </c>
      <c r="J87" s="152">
        <f>SUM(J81:J86)</f>
        <v>16409.595410927268</v>
      </c>
      <c r="K87" s="152">
        <f t="shared" ref="K87:N87" si="47">SUM(K81:K86)</f>
        <v>12446.681098019526</v>
      </c>
      <c r="L87" s="152">
        <f t="shared" si="47"/>
        <v>9593.8106271318466</v>
      </c>
      <c r="M87" s="152">
        <f t="shared" si="47"/>
        <v>11016.605984873346</v>
      </c>
      <c r="N87" s="152">
        <f t="shared" si="47"/>
        <v>10938.994513548034</v>
      </c>
      <c r="O87" s="152">
        <f t="shared" ref="O87:P87" si="48">SUM(O81:O86)</f>
        <v>11514.687749175555</v>
      </c>
      <c r="P87" s="152">
        <f t="shared" si="48"/>
        <v>10041.773460165025</v>
      </c>
      <c r="Q87" s="448"/>
      <c r="R87" s="448"/>
      <c r="S87" s="152">
        <f t="shared" si="44"/>
        <v>4467.3107151406075</v>
      </c>
      <c r="T87" s="152">
        <f t="shared" si="44"/>
        <v>-265.23575786752917</v>
      </c>
      <c r="U87" s="152">
        <f t="shared" si="44"/>
        <v>6381.1293953038621</v>
      </c>
      <c r="V87" s="152">
        <f t="shared" si="44"/>
        <v>4219.189203026106</v>
      </c>
      <c r="W87" s="152">
        <f t="shared" si="44"/>
        <v>1418.0054864519661</v>
      </c>
      <c r="X87" s="227"/>
      <c r="Y87" s="227"/>
      <c r="Z87" s="272"/>
      <c r="AA87" s="272"/>
      <c r="AB87" s="272"/>
      <c r="AC87" s="272"/>
      <c r="AD87" s="272"/>
      <c r="AE87" s="272"/>
      <c r="AF87" s="272"/>
      <c r="AG87" s="272"/>
      <c r="AH87" s="272"/>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c r="BM87" s="401"/>
      <c r="BN87" s="401"/>
      <c r="BO87" s="401"/>
      <c r="BP87" s="401"/>
      <c r="BQ87" s="401"/>
      <c r="BR87" s="401"/>
      <c r="BS87" s="401"/>
      <c r="BT87" s="401"/>
      <c r="BU87" s="401"/>
      <c r="BV87" s="401"/>
      <c r="BW87" s="401"/>
      <c r="BX87" s="401"/>
      <c r="BY87" s="401"/>
      <c r="BZ87" s="401"/>
      <c r="CA87" s="401"/>
      <c r="CB87" s="401"/>
      <c r="CC87" s="401"/>
      <c r="CD87" s="401"/>
      <c r="CE87" s="401"/>
      <c r="CF87" s="401"/>
      <c r="CG87" s="401"/>
      <c r="CH87" s="401"/>
      <c r="CI87" s="401"/>
      <c r="CJ87" s="401"/>
      <c r="CK87" s="401"/>
      <c r="CL87" s="401"/>
      <c r="CM87" s="401"/>
      <c r="CN87" s="401"/>
      <c r="CO87" s="401"/>
      <c r="CP87" s="401"/>
      <c r="CQ87" s="401"/>
      <c r="CR87" s="401"/>
      <c r="CS87" s="401"/>
      <c r="CT87" s="401"/>
      <c r="CU87" s="401"/>
      <c r="CV87" s="401"/>
      <c r="CW87" s="401"/>
      <c r="CX87" s="401"/>
      <c r="CY87" s="401"/>
    </row>
    <row r="88" spans="1:103">
      <c r="A88" s="457"/>
      <c r="B88" s="457"/>
      <c r="C88" s="448"/>
      <c r="D88" s="448"/>
      <c r="E88" s="448"/>
      <c r="F88" s="448"/>
      <c r="G88" s="448"/>
      <c r="H88" s="448"/>
      <c r="I88" s="448"/>
      <c r="J88" s="448"/>
      <c r="K88" s="448"/>
      <c r="L88" s="448"/>
      <c r="M88" s="448"/>
      <c r="N88" s="448"/>
      <c r="O88" s="448"/>
      <c r="P88" s="448"/>
      <c r="Q88" s="448"/>
      <c r="R88" s="448"/>
      <c r="S88" s="448"/>
      <c r="T88" s="448"/>
      <c r="U88" s="448"/>
      <c r="V88" s="448"/>
      <c r="W88" s="448"/>
      <c r="Z88" s="272"/>
      <c r="AA88" s="272"/>
      <c r="AB88" s="272"/>
      <c r="AC88" s="272"/>
      <c r="AD88" s="272"/>
      <c r="AE88" s="272"/>
      <c r="AF88" s="272"/>
      <c r="AG88" s="272"/>
      <c r="AH88" s="272"/>
    </row>
    <row r="89" spans="1:103" ht="18">
      <c r="A89" s="151" t="s">
        <v>51</v>
      </c>
      <c r="B89" s="151"/>
      <c r="C89" s="448"/>
      <c r="D89" s="448"/>
      <c r="E89" s="448"/>
      <c r="F89" s="448"/>
      <c r="G89" s="448"/>
      <c r="H89" s="448"/>
      <c r="I89" s="448"/>
      <c r="J89" s="448"/>
      <c r="K89" s="448"/>
      <c r="L89" s="448"/>
      <c r="M89" s="448"/>
      <c r="N89" s="448"/>
      <c r="O89" s="448"/>
      <c r="P89" s="448"/>
      <c r="Q89" s="448"/>
      <c r="R89" s="448"/>
      <c r="S89" s="448"/>
      <c r="T89" s="448"/>
      <c r="U89" s="448"/>
      <c r="V89" s="448"/>
      <c r="W89" s="448"/>
      <c r="Z89" s="272"/>
      <c r="AA89" s="272"/>
      <c r="AB89" s="272"/>
      <c r="AC89" s="272"/>
      <c r="AD89" s="272"/>
      <c r="AE89" s="272"/>
      <c r="AF89" s="272"/>
      <c r="AG89" s="272"/>
      <c r="AH89" s="272"/>
    </row>
    <row r="90" spans="1:103">
      <c r="A90" s="149" t="s">
        <v>9</v>
      </c>
      <c r="B90" s="149"/>
      <c r="C90" s="152">
        <f>'Capital contributions'!D223</f>
        <v>0</v>
      </c>
      <c r="D90" s="152">
        <f>'Capital contributions'!E223</f>
        <v>31.427242899408611</v>
      </c>
      <c r="E90" s="152">
        <f>'Capital contributions'!F223</f>
        <v>121.33314164240664</v>
      </c>
      <c r="F90" s="152">
        <f>'Capital contributions'!G223</f>
        <v>542.02562523230893</v>
      </c>
      <c r="G90" s="152">
        <f>'Capital contributions'!H223</f>
        <v>269</v>
      </c>
      <c r="H90" s="221"/>
      <c r="I90" s="152">
        <f>Inflation!B414*(1+$B$6)</f>
        <v>906.73856608449319</v>
      </c>
      <c r="J90" s="152">
        <f>Inflation!C414*(1+$B$6)</f>
        <v>859.82750797283791</v>
      </c>
      <c r="K90" s="152">
        <f>Inflation!D414*(1+$B$6)</f>
        <v>808.52015279664943</v>
      </c>
      <c r="L90" s="152">
        <f>Inflation!E414*(1+$B$6)</f>
        <v>426.80026022056882</v>
      </c>
      <c r="M90" s="152">
        <f>Inflation!F414*(1+$B$6)</f>
        <v>305.26111327034056</v>
      </c>
      <c r="N90" s="152">
        <f>Inflation!G414*(1+$B$6)</f>
        <v>305.26111327034056</v>
      </c>
      <c r="O90" s="152">
        <f>Inflation!H414*(1+$B$6)</f>
        <v>305.26111327034056</v>
      </c>
      <c r="P90" s="152">
        <f>Inflation!I414*(1+$B$6)</f>
        <v>305.26111327034056</v>
      </c>
      <c r="Q90" s="448"/>
      <c r="R90" s="448"/>
      <c r="S90" s="152">
        <f t="shared" ref="S90:W96" si="49">C90-J90</f>
        <v>-859.82750797283791</v>
      </c>
      <c r="T90" s="152">
        <f t="shared" si="49"/>
        <v>-777.09290989724082</v>
      </c>
      <c r="U90" s="152">
        <f t="shared" si="49"/>
        <v>-305.46711857816217</v>
      </c>
      <c r="V90" s="152">
        <f t="shared" si="49"/>
        <v>236.76451196196837</v>
      </c>
      <c r="W90" s="152">
        <f t="shared" si="49"/>
        <v>-36.261113270340559</v>
      </c>
      <c r="Z90" s="272"/>
      <c r="AA90" s="272"/>
      <c r="AB90" s="272"/>
      <c r="AC90" s="272"/>
      <c r="AD90" s="272"/>
      <c r="AE90" s="272"/>
      <c r="AF90" s="272"/>
      <c r="AG90" s="272"/>
      <c r="AH90" s="272"/>
    </row>
    <row r="91" spans="1:103">
      <c r="A91" s="149" t="s">
        <v>2</v>
      </c>
      <c r="B91" s="149"/>
      <c r="C91" s="152">
        <f>'Capital contributions'!D224</f>
        <v>0</v>
      </c>
      <c r="D91" s="152">
        <f>'Capital contributions'!E224</f>
        <v>20859.004241296843</v>
      </c>
      <c r="E91" s="152">
        <f>'Capital contributions'!F224</f>
        <v>36816.266369735546</v>
      </c>
      <c r="F91" s="152">
        <f>'Capital contributions'!G224</f>
        <v>30614.045971682146</v>
      </c>
      <c r="G91" s="152">
        <f>'Capital contributions'!H224</f>
        <v>23574</v>
      </c>
      <c r="H91" s="221"/>
      <c r="I91" s="152">
        <f>Inflation!B415*(1+$B$6)</f>
        <v>13897.006626861139</v>
      </c>
      <c r="J91" s="152">
        <f>Inflation!C415*(1+$B$6)</f>
        <v>22199.720218082744</v>
      </c>
      <c r="K91" s="152">
        <f>Inflation!D415*(1+$B$6)</f>
        <v>26558.740330013301</v>
      </c>
      <c r="L91" s="152">
        <f>Inflation!E415*(1+$B$6)</f>
        <v>21893.126241800914</v>
      </c>
      <c r="M91" s="152">
        <f>Inflation!F415*(1+$B$6)</f>
        <v>20852.875072743434</v>
      </c>
      <c r="N91" s="152">
        <f>Inflation!G415*(1+$B$6)</f>
        <v>19560.993551554569</v>
      </c>
      <c r="O91" s="152">
        <f>Inflation!H415*(1+$B$6)</f>
        <v>17553.30475063415</v>
      </c>
      <c r="P91" s="152">
        <f>Inflation!I415*(1+$B$6)</f>
        <v>13309.400427368566</v>
      </c>
      <c r="Q91" s="448"/>
      <c r="R91" s="448"/>
      <c r="S91" s="152">
        <f t="shared" si="49"/>
        <v>-22199.720218082744</v>
      </c>
      <c r="T91" s="152">
        <f t="shared" si="49"/>
        <v>-5699.7360887164577</v>
      </c>
      <c r="U91" s="152">
        <f t="shared" si="49"/>
        <v>14923.140127934632</v>
      </c>
      <c r="V91" s="152">
        <f t="shared" si="49"/>
        <v>9761.1708989387116</v>
      </c>
      <c r="W91" s="152">
        <f t="shared" si="49"/>
        <v>4013.0064484454306</v>
      </c>
      <c r="Z91" s="272"/>
      <c r="AA91" s="272"/>
      <c r="AB91" s="272"/>
      <c r="AC91" s="272"/>
      <c r="AD91" s="272"/>
      <c r="AE91" s="272"/>
      <c r="AF91" s="272"/>
      <c r="AG91" s="272"/>
      <c r="AH91" s="272"/>
    </row>
    <row r="92" spans="1:103">
      <c r="A92" s="149" t="s">
        <v>10</v>
      </c>
      <c r="B92" s="149"/>
      <c r="C92" s="152">
        <f>'Capital contributions'!D225</f>
        <v>0</v>
      </c>
      <c r="D92" s="152">
        <f>'Capital contributions'!E225</f>
        <v>2655.4876285626224</v>
      </c>
      <c r="E92" s="152">
        <f>'Capital contributions'!F225</f>
        <v>3989.1674409752536</v>
      </c>
      <c r="F92" s="152">
        <f>'Capital contributions'!G225</f>
        <v>22.930508363118065</v>
      </c>
      <c r="G92" s="152">
        <f>'Capital contributions'!H225</f>
        <v>286</v>
      </c>
      <c r="H92" s="221"/>
      <c r="I92" s="152">
        <f>Inflation!B416*(1+$B$6)</f>
        <v>6465.8826177521405</v>
      </c>
      <c r="J92" s="152">
        <f>Inflation!C416*(1+$B$6)</f>
        <v>12690.948135035456</v>
      </c>
      <c r="K92" s="152">
        <f>Inflation!D416*(1+$B$6)</f>
        <v>4190.2740779933329</v>
      </c>
      <c r="L92" s="152">
        <f>Inflation!E416*(1+$B$6)</f>
        <v>1356.7160589792916</v>
      </c>
      <c r="M92" s="152">
        <f>Inflation!F416*(1+$B$6)</f>
        <v>1356.7160589792916</v>
      </c>
      <c r="N92" s="152">
        <f>Inflation!G416*(1+$B$6)</f>
        <v>1356.7160589792916</v>
      </c>
      <c r="O92" s="152">
        <f>Inflation!H416*(1+$B$6)</f>
        <v>1356.7160589792916</v>
      </c>
      <c r="P92" s="152">
        <f>Inflation!I416*(1+$B$6)</f>
        <v>1243.6563873976838</v>
      </c>
      <c r="Q92" s="448"/>
      <c r="R92" s="448"/>
      <c r="S92" s="152">
        <f t="shared" si="49"/>
        <v>-12690.948135035456</v>
      </c>
      <c r="T92" s="152">
        <f t="shared" si="49"/>
        <v>-1534.7864494307105</v>
      </c>
      <c r="U92" s="152">
        <f t="shared" si="49"/>
        <v>2632.451381995962</v>
      </c>
      <c r="V92" s="152">
        <f t="shared" si="49"/>
        <v>-1333.7855506161736</v>
      </c>
      <c r="W92" s="152">
        <f t="shared" si="49"/>
        <v>-1070.7160589792916</v>
      </c>
      <c r="Z92" s="272"/>
      <c r="AA92" s="272"/>
      <c r="AB92" s="272"/>
      <c r="AC92" s="272"/>
      <c r="AD92" s="272"/>
      <c r="AE92" s="272"/>
      <c r="AF92" s="272"/>
      <c r="AG92" s="272"/>
      <c r="AH92" s="272"/>
    </row>
    <row r="93" spans="1:103">
      <c r="A93" s="149" t="s">
        <v>11</v>
      </c>
      <c r="B93" s="149"/>
      <c r="C93" s="152">
        <f>'Capital contributions'!D226</f>
        <v>0</v>
      </c>
      <c r="D93" s="152">
        <f>'Capital contributions'!E226</f>
        <v>4013.8014836522434</v>
      </c>
      <c r="E93" s="152">
        <f>'Capital contributions'!F226</f>
        <v>12043.838083471615</v>
      </c>
      <c r="F93" s="152">
        <f>'Capital contributions'!G226</f>
        <v>13097.971246565165</v>
      </c>
      <c r="G93" s="152">
        <f>'Capital contributions'!H226</f>
        <v>-9616</v>
      </c>
      <c r="H93" s="221"/>
      <c r="I93" s="152">
        <f>Inflation!B417*(1+$B$6)</f>
        <v>4318.4543500522641</v>
      </c>
      <c r="J93" s="152">
        <f>Inflation!C417*(1+$B$6)</f>
        <v>4999.8740354483407</v>
      </c>
      <c r="K93" s="152">
        <f>Inflation!D417*(1+$B$6)</f>
        <v>6675.6557935980863</v>
      </c>
      <c r="L93" s="152">
        <f>Inflation!E417*(1+$B$6)</f>
        <v>5471.2141532884834</v>
      </c>
      <c r="M93" s="152">
        <f>Inflation!F417*(1+$B$6)</f>
        <v>2531.9905652142716</v>
      </c>
      <c r="N93" s="152">
        <f>Inflation!G417*(1+$B$6)</f>
        <v>3680.1963248791831</v>
      </c>
      <c r="O93" s="152">
        <f>Inflation!H417*(1+$B$6)</f>
        <v>2044.420731518589</v>
      </c>
      <c r="P93" s="152">
        <f>Inflation!I417*(1+$B$6)</f>
        <v>1515.1047446881128</v>
      </c>
      <c r="Q93" s="448"/>
      <c r="R93" s="448"/>
      <c r="S93" s="152">
        <f t="shared" si="49"/>
        <v>-4999.8740354483407</v>
      </c>
      <c r="T93" s="152">
        <f t="shared" si="49"/>
        <v>-2661.8543099458429</v>
      </c>
      <c r="U93" s="152">
        <f t="shared" si="49"/>
        <v>6572.623930183132</v>
      </c>
      <c r="V93" s="152">
        <f t="shared" si="49"/>
        <v>10565.980681350893</v>
      </c>
      <c r="W93" s="152">
        <f t="shared" si="49"/>
        <v>-13296.196324879184</v>
      </c>
      <c r="Z93" s="272"/>
      <c r="AA93" s="272"/>
      <c r="AB93" s="272"/>
      <c r="AC93" s="272"/>
      <c r="AD93" s="272"/>
      <c r="AE93" s="272"/>
      <c r="AF93" s="272"/>
      <c r="AG93" s="272"/>
      <c r="AH93" s="272"/>
    </row>
    <row r="94" spans="1:103">
      <c r="A94" s="149" t="s">
        <v>21</v>
      </c>
      <c r="B94" s="149"/>
      <c r="C94" s="152">
        <f>'Capital contributions'!D227</f>
        <v>0</v>
      </c>
      <c r="D94" s="152">
        <f>'Capital contributions'!E227</f>
        <v>0</v>
      </c>
      <c r="E94" s="152">
        <f>'Capital contributions'!F227</f>
        <v>0</v>
      </c>
      <c r="F94" s="152">
        <f>'Capital contributions'!G227</f>
        <v>0</v>
      </c>
      <c r="G94" s="152">
        <f>'Capital contributions'!H227</f>
        <v>85</v>
      </c>
      <c r="H94" s="221"/>
      <c r="I94" s="152">
        <f>Inflation!B418*(1+$B$6)</f>
        <v>0</v>
      </c>
      <c r="J94" s="152">
        <f>Inflation!C418*(1+$B$6)</f>
        <v>0</v>
      </c>
      <c r="K94" s="152">
        <f>Inflation!D418*(1+$B$6)</f>
        <v>0</v>
      </c>
      <c r="L94" s="152">
        <f>Inflation!E418*(1+$B$6)</f>
        <v>0</v>
      </c>
      <c r="M94" s="152">
        <f>Inflation!F418*(1+$B$6)</f>
        <v>0</v>
      </c>
      <c r="N94" s="152">
        <f>Inflation!G418*(1+$B$6)</f>
        <v>0</v>
      </c>
      <c r="O94" s="152">
        <f>Inflation!H418*(1+$B$6)</f>
        <v>0</v>
      </c>
      <c r="P94" s="152">
        <f>Inflation!I418*(1+$B$6)</f>
        <v>0</v>
      </c>
      <c r="Q94" s="448"/>
      <c r="R94" s="448"/>
      <c r="S94" s="152">
        <f t="shared" si="49"/>
        <v>0</v>
      </c>
      <c r="T94" s="152">
        <f t="shared" si="49"/>
        <v>0</v>
      </c>
      <c r="U94" s="152">
        <f t="shared" si="49"/>
        <v>0</v>
      </c>
      <c r="V94" s="152">
        <f t="shared" si="49"/>
        <v>0</v>
      </c>
      <c r="W94" s="152">
        <f t="shared" si="49"/>
        <v>85</v>
      </c>
      <c r="Z94" s="272"/>
      <c r="AA94" s="272"/>
      <c r="AB94" s="272"/>
      <c r="AC94" s="272"/>
      <c r="AD94" s="272"/>
      <c r="AE94" s="272"/>
      <c r="AF94" s="272"/>
      <c r="AG94" s="272"/>
      <c r="AH94" s="272"/>
    </row>
    <row r="95" spans="1:103">
      <c r="A95" s="149" t="s">
        <v>12</v>
      </c>
      <c r="B95" s="149"/>
      <c r="C95" s="152">
        <f>'Capital contributions'!D228</f>
        <v>0</v>
      </c>
      <c r="D95" s="152">
        <f>'Capital contributions'!E228</f>
        <v>338.89791909516765</v>
      </c>
      <c r="E95" s="152">
        <f>'Capital contributions'!F228</f>
        <v>205.46483844007761</v>
      </c>
      <c r="F95" s="152">
        <f>'Capital contributions'!G228</f>
        <v>-22.87907175363372</v>
      </c>
      <c r="G95" s="152">
        <f>'Capital contributions'!H228</f>
        <v>1010</v>
      </c>
      <c r="H95" s="221"/>
      <c r="I95" s="152">
        <f>Inflation!B419*(1+$B$6)</f>
        <v>881.86543833653946</v>
      </c>
      <c r="J95" s="152">
        <f>Inflation!C419*(1+$B$6)</f>
        <v>1310.3615936308324</v>
      </c>
      <c r="K95" s="152">
        <f>Inflation!D419*(1+$B$6)</f>
        <v>7816.6630439733972</v>
      </c>
      <c r="L95" s="152">
        <f>Inflation!E419*(1+$B$6)</f>
        <v>4197.3403074671833</v>
      </c>
      <c r="M95" s="152">
        <f>Inflation!F419*(1+$B$6)</f>
        <v>2313.7661789176</v>
      </c>
      <c r="N95" s="152">
        <f>Inflation!G419*(1+$B$6)</f>
        <v>2278.1523823693933</v>
      </c>
      <c r="O95" s="152">
        <f>Inflation!H419*(1+$B$6)</f>
        <v>2261.1934316321526</v>
      </c>
      <c r="P95" s="152">
        <f>Inflation!I419*(1+$B$6)</f>
        <v>2261.1934316321526</v>
      </c>
      <c r="Q95" s="448"/>
      <c r="R95" s="448"/>
      <c r="S95" s="152">
        <f t="shared" si="49"/>
        <v>-1310.3615936308324</v>
      </c>
      <c r="T95" s="152">
        <f t="shared" si="49"/>
        <v>-7477.7651248782295</v>
      </c>
      <c r="U95" s="152">
        <f t="shared" si="49"/>
        <v>-3991.8754690271057</v>
      </c>
      <c r="V95" s="152">
        <f t="shared" si="49"/>
        <v>-2336.6452506712335</v>
      </c>
      <c r="W95" s="152">
        <f t="shared" si="49"/>
        <v>-1268.1523823693933</v>
      </c>
      <c r="Z95" s="272"/>
      <c r="AA95" s="272"/>
      <c r="AB95" s="272"/>
      <c r="AC95" s="272"/>
      <c r="AD95" s="272"/>
      <c r="AE95" s="272"/>
      <c r="AF95" s="272"/>
      <c r="AG95" s="272"/>
      <c r="AH95" s="272"/>
    </row>
    <row r="96" spans="1:103">
      <c r="A96" s="149" t="s">
        <v>298</v>
      </c>
      <c r="B96" s="149"/>
      <c r="C96" s="152">
        <f>SUM(C90:C95)</f>
        <v>0</v>
      </c>
      <c r="D96" s="152">
        <f t="shared" ref="D96:F96" si="50">SUM(D90:D95)</f>
        <v>27898.618515506289</v>
      </c>
      <c r="E96" s="152">
        <f t="shared" si="50"/>
        <v>53176.069874264896</v>
      </c>
      <c r="F96" s="152">
        <f t="shared" si="50"/>
        <v>44254.094280089106</v>
      </c>
      <c r="G96" s="152">
        <f t="shared" ref="G96" si="51">SUM(G90:G95)</f>
        <v>15608</v>
      </c>
      <c r="H96" s="221"/>
      <c r="I96" s="152">
        <f>SUM(I90:I95)</f>
        <v>26469.947599086576</v>
      </c>
      <c r="J96" s="152">
        <f>SUM(J90:J95)</f>
        <v>42060.731490170212</v>
      </c>
      <c r="K96" s="152">
        <f t="shared" ref="K96:N96" si="52">SUM(K90:K95)</f>
        <v>46049.853398374769</v>
      </c>
      <c r="L96" s="152">
        <f t="shared" si="52"/>
        <v>33345.197021756438</v>
      </c>
      <c r="M96" s="152">
        <f t="shared" si="52"/>
        <v>27360.608989124936</v>
      </c>
      <c r="N96" s="152">
        <f t="shared" si="52"/>
        <v>27181.31943105278</v>
      </c>
      <c r="O96" s="152">
        <f t="shared" ref="O96:P96" si="53">SUM(O90:O95)</f>
        <v>23520.896086034525</v>
      </c>
      <c r="P96" s="152">
        <f t="shared" si="53"/>
        <v>18634.616104356857</v>
      </c>
      <c r="Q96" s="448"/>
      <c r="R96" s="448"/>
      <c r="S96" s="152">
        <f t="shared" si="49"/>
        <v>-42060.731490170212</v>
      </c>
      <c r="T96" s="152">
        <f t="shared" si="49"/>
        <v>-18151.234882868481</v>
      </c>
      <c r="U96" s="152">
        <f t="shared" si="49"/>
        <v>19830.872852508459</v>
      </c>
      <c r="V96" s="152">
        <f t="shared" si="49"/>
        <v>16893.48529096417</v>
      </c>
      <c r="W96" s="152">
        <f t="shared" si="49"/>
        <v>-11573.31943105278</v>
      </c>
      <c r="Z96" s="272"/>
      <c r="AA96" s="272"/>
      <c r="AB96" s="272"/>
      <c r="AC96" s="272"/>
      <c r="AD96" s="272"/>
      <c r="AE96" s="272"/>
      <c r="AF96" s="272"/>
      <c r="AG96" s="272"/>
      <c r="AH96" s="272"/>
    </row>
    <row r="97" spans="1:103">
      <c r="A97" s="216"/>
      <c r="B97" s="216"/>
      <c r="C97" s="216"/>
      <c r="D97" s="216"/>
      <c r="E97" s="216"/>
      <c r="F97" s="216"/>
    </row>
    <row r="98" spans="1:103" s="226" customFormat="1">
      <c r="A98" s="216"/>
      <c r="B98" s="216"/>
      <c r="C98" s="216"/>
      <c r="D98" s="216"/>
      <c r="E98" s="216"/>
      <c r="F98" s="216"/>
      <c r="G98" s="227"/>
      <c r="H98" s="227"/>
      <c r="I98" s="227"/>
      <c r="J98" s="227"/>
      <c r="K98" s="227"/>
      <c r="L98" s="227"/>
      <c r="M98" s="227"/>
      <c r="N98" s="227"/>
      <c r="O98" s="251"/>
      <c r="P98" s="258"/>
      <c r="Q98" s="227"/>
      <c r="R98" s="238"/>
      <c r="S98" s="227"/>
      <c r="T98" s="227"/>
      <c r="U98" s="227"/>
      <c r="V98" s="227"/>
      <c r="W98" s="523"/>
      <c r="X98" s="227"/>
      <c r="Y98" s="227"/>
      <c r="Z98" s="258"/>
      <c r="AA98" s="258"/>
      <c r="AB98" s="258"/>
      <c r="AC98" s="258"/>
      <c r="AD98" s="258"/>
      <c r="AE98" s="258"/>
      <c r="AF98" s="258"/>
      <c r="AG98" s="227"/>
      <c r="AH98" s="227"/>
      <c r="AI98" s="401"/>
      <c r="AJ98" s="401"/>
      <c r="AK98" s="401"/>
      <c r="AL98" s="401"/>
      <c r="AM98" s="401"/>
      <c r="AN98" s="401"/>
      <c r="AO98" s="401"/>
      <c r="AP98" s="401"/>
      <c r="AQ98" s="401"/>
      <c r="AR98" s="401"/>
      <c r="AS98" s="401"/>
      <c r="AT98" s="401"/>
      <c r="AU98" s="401"/>
      <c r="AV98" s="401"/>
      <c r="AW98" s="401"/>
      <c r="AX98" s="401"/>
      <c r="AY98" s="401"/>
      <c r="AZ98" s="401"/>
      <c r="BA98" s="401"/>
      <c r="BB98" s="401"/>
      <c r="BC98" s="401"/>
      <c r="BD98" s="401"/>
      <c r="BE98" s="401"/>
      <c r="BF98" s="401"/>
      <c r="BG98" s="401"/>
      <c r="BH98" s="401"/>
      <c r="BI98" s="401"/>
      <c r="BJ98" s="401"/>
      <c r="BK98" s="401"/>
      <c r="BL98" s="401"/>
      <c r="BM98" s="401"/>
      <c r="BN98" s="401"/>
      <c r="BO98" s="401"/>
      <c r="BP98" s="401"/>
      <c r="BQ98" s="401"/>
      <c r="BR98" s="401"/>
      <c r="BS98" s="401"/>
      <c r="BT98" s="401"/>
      <c r="BU98" s="401"/>
      <c r="BV98" s="401"/>
      <c r="BW98" s="401"/>
      <c r="BX98" s="401"/>
      <c r="BY98" s="401"/>
      <c r="BZ98" s="401"/>
      <c r="CA98" s="401"/>
      <c r="CB98" s="401"/>
      <c r="CC98" s="401"/>
      <c r="CD98" s="401"/>
      <c r="CE98" s="401"/>
      <c r="CF98" s="401"/>
      <c r="CG98" s="401"/>
      <c r="CH98" s="401"/>
      <c r="CI98" s="401"/>
      <c r="CJ98" s="401"/>
      <c r="CK98" s="401"/>
      <c r="CL98" s="401"/>
      <c r="CM98" s="401"/>
      <c r="CN98" s="401"/>
      <c r="CO98" s="401"/>
      <c r="CP98" s="401"/>
      <c r="CQ98" s="401"/>
      <c r="CR98" s="401"/>
      <c r="CS98" s="401"/>
      <c r="CT98" s="401"/>
      <c r="CU98" s="401"/>
      <c r="CV98" s="401"/>
      <c r="CW98" s="401"/>
      <c r="CX98" s="401"/>
      <c r="CY98" s="401"/>
    </row>
    <row r="99" spans="1:103" ht="18">
      <c r="A99" s="231"/>
      <c r="B99" s="231"/>
      <c r="C99" s="230"/>
      <c r="D99" s="230"/>
      <c r="E99" s="230"/>
      <c r="F99" s="230"/>
      <c r="G99" s="230"/>
      <c r="H99" s="160"/>
      <c r="I99" s="160"/>
      <c r="J99" s="160"/>
      <c r="K99" s="160"/>
      <c r="L99" s="160"/>
    </row>
    <row r="100" spans="1:103">
      <c r="A100" s="232"/>
      <c r="B100" s="232"/>
      <c r="C100" s="221"/>
      <c r="D100" s="221"/>
      <c r="E100" s="221"/>
      <c r="F100" s="221"/>
      <c r="G100" s="221"/>
      <c r="H100" s="221"/>
      <c r="I100" s="221"/>
      <c r="J100" s="221"/>
      <c r="K100" s="221"/>
      <c r="L100" s="221"/>
    </row>
    <row r="101" spans="1:103">
      <c r="A101" s="233"/>
      <c r="B101" s="233"/>
      <c r="C101" s="221"/>
      <c r="D101" s="221"/>
      <c r="E101" s="221"/>
      <c r="F101" s="221"/>
      <c r="G101" s="221"/>
      <c r="H101" s="221"/>
      <c r="I101" s="221"/>
      <c r="J101" s="221"/>
      <c r="K101" s="221"/>
      <c r="L101" s="221"/>
    </row>
    <row r="102" spans="1:103">
      <c r="A102" s="232"/>
      <c r="B102" s="232"/>
      <c r="C102" s="221"/>
      <c r="D102" s="221"/>
      <c r="E102" s="221"/>
      <c r="F102" s="221"/>
      <c r="G102" s="221"/>
      <c r="H102" s="221"/>
      <c r="I102" s="221"/>
      <c r="J102" s="221"/>
      <c r="K102" s="221"/>
      <c r="L102" s="221"/>
    </row>
    <row r="103" spans="1:103">
      <c r="A103" s="232"/>
      <c r="B103" s="232"/>
      <c r="C103" s="221"/>
      <c r="D103" s="221"/>
      <c r="E103" s="221"/>
      <c r="F103" s="221"/>
      <c r="G103" s="221"/>
      <c r="H103" s="221"/>
      <c r="I103" s="221"/>
      <c r="J103" s="221"/>
      <c r="K103" s="221"/>
      <c r="L103" s="221"/>
    </row>
    <row r="104" spans="1:103">
      <c r="A104" s="232"/>
      <c r="B104" s="232"/>
      <c r="C104" s="221"/>
      <c r="D104" s="221"/>
      <c r="E104" s="221"/>
      <c r="F104" s="221"/>
      <c r="G104" s="221"/>
      <c r="H104" s="221"/>
      <c r="I104" s="221"/>
      <c r="J104" s="221"/>
      <c r="K104" s="221"/>
      <c r="L104" s="221"/>
    </row>
    <row r="105" spans="1:103" ht="18">
      <c r="A105" s="234"/>
      <c r="B105" s="234"/>
      <c r="C105" s="229"/>
      <c r="D105" s="229"/>
      <c r="E105" s="229"/>
      <c r="F105" s="229"/>
      <c r="G105" s="229"/>
      <c r="H105" s="229"/>
      <c r="I105" s="229"/>
      <c r="J105" s="229"/>
      <c r="K105" s="229"/>
      <c r="L105" s="229"/>
    </row>
    <row r="106" spans="1:103" ht="18">
      <c r="A106" s="231"/>
      <c r="B106" s="231"/>
      <c r="C106" s="216"/>
      <c r="D106" s="216"/>
      <c r="E106" s="216"/>
      <c r="F106" s="216"/>
      <c r="G106" s="216"/>
      <c r="H106" s="216"/>
      <c r="I106" s="216"/>
      <c r="J106" s="216"/>
      <c r="K106" s="216"/>
      <c r="L106" s="216"/>
    </row>
    <row r="107" spans="1:103">
      <c r="A107" s="235"/>
      <c r="B107" s="235"/>
      <c r="C107" s="221"/>
      <c r="D107" s="221"/>
      <c r="E107" s="221"/>
      <c r="F107" s="221"/>
      <c r="G107" s="221"/>
      <c r="H107" s="221"/>
      <c r="I107" s="221"/>
      <c r="J107" s="221"/>
      <c r="K107" s="221"/>
      <c r="L107" s="221"/>
    </row>
    <row r="108" spans="1:103">
      <c r="A108" s="235"/>
      <c r="B108" s="235"/>
      <c r="C108" s="221"/>
      <c r="D108" s="221"/>
      <c r="E108" s="221"/>
      <c r="F108" s="221"/>
      <c r="G108" s="221"/>
      <c r="H108" s="221"/>
      <c r="I108" s="221"/>
      <c r="J108" s="221"/>
      <c r="K108" s="221"/>
      <c r="L108" s="221"/>
    </row>
    <row r="109" spans="1:103">
      <c r="A109" s="235"/>
      <c r="B109" s="235"/>
      <c r="C109" s="221"/>
      <c r="D109" s="221"/>
      <c r="E109" s="221"/>
      <c r="F109" s="221"/>
      <c r="G109" s="221"/>
      <c r="H109" s="221"/>
      <c r="I109" s="221"/>
      <c r="J109" s="221"/>
      <c r="K109" s="221"/>
      <c r="L109" s="221"/>
    </row>
    <row r="110" spans="1:103">
      <c r="A110" s="235"/>
      <c r="B110" s="235"/>
      <c r="C110" s="221"/>
      <c r="D110" s="221"/>
      <c r="E110" s="221"/>
      <c r="F110" s="221"/>
      <c r="G110" s="221"/>
      <c r="H110" s="221"/>
      <c r="I110" s="221"/>
      <c r="J110" s="221"/>
      <c r="K110" s="221"/>
      <c r="L110" s="221"/>
    </row>
    <row r="111" spans="1:103">
      <c r="A111" s="233"/>
      <c r="B111" s="233"/>
      <c r="C111" s="221"/>
      <c r="D111" s="221"/>
      <c r="E111" s="221"/>
      <c r="F111" s="221"/>
      <c r="G111" s="221"/>
      <c r="H111" s="221"/>
      <c r="I111" s="221"/>
      <c r="J111" s="221"/>
      <c r="K111" s="221"/>
      <c r="L111" s="221"/>
    </row>
  </sheetData>
  <mergeCells count="3">
    <mergeCell ref="S8:V8"/>
    <mergeCell ref="C8:F8"/>
    <mergeCell ref="I8:N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C52"/>
  <sheetViews>
    <sheetView showGridLines="0" view="pageBreakPreview" zoomScaleNormal="100" zoomScaleSheetLayoutView="100" workbookViewId="0"/>
  </sheetViews>
  <sheetFormatPr defaultRowHeight="14.4"/>
  <cols>
    <col min="2" max="2" width="26.21875" customWidth="1"/>
    <col min="3" max="3" width="55.44140625" bestFit="1" customWidth="1"/>
    <col min="4" max="4" width="2.77734375" customWidth="1"/>
  </cols>
  <sheetData>
    <row r="1" spans="1:3" ht="25.8">
      <c r="A1" s="58" t="s">
        <v>208</v>
      </c>
    </row>
    <row r="3" spans="1:3" ht="15" thickBot="1"/>
    <row r="4" spans="1:3" ht="15.6">
      <c r="B4" s="507" t="s">
        <v>200</v>
      </c>
      <c r="C4" s="508" t="s">
        <v>201</v>
      </c>
    </row>
    <row r="5" spans="1:3">
      <c r="B5" s="509" t="s">
        <v>202</v>
      </c>
      <c r="C5" s="510" t="s">
        <v>45</v>
      </c>
    </row>
    <row r="6" spans="1:3">
      <c r="B6" s="511"/>
      <c r="C6" s="512" t="s">
        <v>18</v>
      </c>
    </row>
    <row r="7" spans="1:3">
      <c r="B7" s="511"/>
      <c r="C7" s="512" t="s">
        <v>35</v>
      </c>
    </row>
    <row r="8" spans="1:3">
      <c r="B8" s="511"/>
      <c r="C8" s="512" t="s">
        <v>290</v>
      </c>
    </row>
    <row r="9" spans="1:3">
      <c r="B9" s="511"/>
      <c r="C9" s="512" t="s">
        <v>292</v>
      </c>
    </row>
    <row r="10" spans="1:3">
      <c r="B10" s="511"/>
      <c r="C10" s="512" t="s">
        <v>48</v>
      </c>
    </row>
    <row r="11" spans="1:3">
      <c r="B11" s="511"/>
      <c r="C11" s="512" t="s">
        <v>18</v>
      </c>
    </row>
    <row r="12" spans="1:3">
      <c r="B12" s="511"/>
      <c r="C12" s="512" t="s">
        <v>35</v>
      </c>
    </row>
    <row r="13" spans="1:3">
      <c r="B13" s="511"/>
      <c r="C13" s="512" t="s">
        <v>294</v>
      </c>
    </row>
    <row r="14" spans="1:3">
      <c r="B14" s="511"/>
      <c r="C14" s="512" t="s">
        <v>293</v>
      </c>
    </row>
    <row r="15" spans="1:3">
      <c r="B15" s="511"/>
      <c r="C15" s="512" t="s">
        <v>148</v>
      </c>
    </row>
    <row r="16" spans="1:3">
      <c r="B16" s="509" t="s">
        <v>18</v>
      </c>
      <c r="C16" s="510" t="s">
        <v>42</v>
      </c>
    </row>
    <row r="17" spans="2:3">
      <c r="B17" s="511"/>
      <c r="C17" s="512" t="s">
        <v>0</v>
      </c>
    </row>
    <row r="18" spans="2:3">
      <c r="B18" s="511"/>
      <c r="C18" s="512" t="s">
        <v>18</v>
      </c>
    </row>
    <row r="19" spans="2:3">
      <c r="B19" s="511"/>
      <c r="C19" s="512" t="s">
        <v>40</v>
      </c>
    </row>
    <row r="20" spans="2:3">
      <c r="B20" s="511"/>
      <c r="C20" s="512" t="s">
        <v>41</v>
      </c>
    </row>
    <row r="21" spans="2:3">
      <c r="B21" s="513" t="s">
        <v>435</v>
      </c>
      <c r="C21" s="514" t="s">
        <v>429</v>
      </c>
    </row>
    <row r="22" spans="2:3">
      <c r="B22" s="515"/>
      <c r="C22" s="516" t="s">
        <v>0</v>
      </c>
    </row>
    <row r="23" spans="2:3">
      <c r="B23" s="515"/>
      <c r="C23" s="516" t="s">
        <v>40</v>
      </c>
    </row>
    <row r="24" spans="2:3">
      <c r="B24" s="515"/>
      <c r="C24" s="516" t="s">
        <v>41</v>
      </c>
    </row>
    <row r="25" spans="2:3">
      <c r="B25" s="509" t="s">
        <v>436</v>
      </c>
      <c r="C25" s="510" t="s">
        <v>430</v>
      </c>
    </row>
    <row r="26" spans="2:3">
      <c r="B26" s="511"/>
      <c r="C26" s="512" t="s">
        <v>0</v>
      </c>
    </row>
    <row r="27" spans="2:3">
      <c r="B27" s="511"/>
      <c r="C27" s="512" t="s">
        <v>41</v>
      </c>
    </row>
    <row r="28" spans="2:3">
      <c r="B28" s="513" t="s">
        <v>203</v>
      </c>
      <c r="C28" s="514" t="s">
        <v>59</v>
      </c>
    </row>
    <row r="29" spans="2:3">
      <c r="B29" s="515"/>
      <c r="C29" s="516" t="s">
        <v>0</v>
      </c>
    </row>
    <row r="30" spans="2:3">
      <c r="B30" s="515"/>
      <c r="C30" s="516" t="s">
        <v>48</v>
      </c>
    </row>
    <row r="31" spans="2:3">
      <c r="B31" s="509" t="s">
        <v>437</v>
      </c>
      <c r="C31" s="510" t="s">
        <v>385</v>
      </c>
    </row>
    <row r="32" spans="2:3">
      <c r="B32" s="513" t="s">
        <v>58</v>
      </c>
      <c r="C32" s="514" t="s">
        <v>58</v>
      </c>
    </row>
    <row r="33" spans="2:3">
      <c r="B33" s="515"/>
      <c r="C33" s="516" t="s">
        <v>0</v>
      </c>
    </row>
    <row r="34" spans="2:3">
      <c r="B34" s="515"/>
      <c r="C34" s="516" t="s">
        <v>187</v>
      </c>
    </row>
    <row r="35" spans="2:3">
      <c r="B35" s="515"/>
      <c r="C35" s="516" t="s">
        <v>119</v>
      </c>
    </row>
    <row r="36" spans="2:3">
      <c r="B36" s="515"/>
      <c r="C36" s="516" t="s">
        <v>188</v>
      </c>
    </row>
    <row r="37" spans="2:3">
      <c r="B37" s="509" t="s">
        <v>41</v>
      </c>
      <c r="C37" s="510" t="s">
        <v>41</v>
      </c>
    </row>
    <row r="38" spans="2:3">
      <c r="B38" s="513" t="s">
        <v>204</v>
      </c>
      <c r="C38" s="514" t="s">
        <v>0</v>
      </c>
    </row>
    <row r="39" spans="2:3">
      <c r="B39" s="509" t="s">
        <v>205</v>
      </c>
      <c r="C39" s="510" t="s">
        <v>40</v>
      </c>
    </row>
    <row r="40" spans="2:3">
      <c r="B40" s="513" t="s">
        <v>206</v>
      </c>
      <c r="C40" s="514" t="s">
        <v>41</v>
      </c>
    </row>
    <row r="41" spans="2:3">
      <c r="B41" s="509" t="s">
        <v>207</v>
      </c>
      <c r="C41" s="510" t="s">
        <v>189</v>
      </c>
    </row>
    <row r="42" spans="2:3">
      <c r="B42" s="513" t="s">
        <v>438</v>
      </c>
      <c r="C42" s="514" t="s">
        <v>191</v>
      </c>
    </row>
    <row r="43" spans="2:3">
      <c r="B43" s="509" t="s">
        <v>439</v>
      </c>
      <c r="C43" s="510" t="s">
        <v>193</v>
      </c>
    </row>
    <row r="44" spans="2:3">
      <c r="B44" s="513" t="s">
        <v>440</v>
      </c>
      <c r="C44" s="514" t="s">
        <v>195</v>
      </c>
    </row>
    <row r="45" spans="2:3">
      <c r="B45" s="509" t="s">
        <v>441</v>
      </c>
      <c r="C45" s="510" t="s">
        <v>364</v>
      </c>
    </row>
    <row r="46" spans="2:3">
      <c r="B46" s="511"/>
      <c r="C46" s="512" t="s">
        <v>0</v>
      </c>
    </row>
    <row r="47" spans="2:3">
      <c r="B47" s="513" t="s">
        <v>218</v>
      </c>
      <c r="C47" s="514" t="s">
        <v>87</v>
      </c>
    </row>
    <row r="48" spans="2:3">
      <c r="B48" s="515"/>
      <c r="C48" s="516" t="s">
        <v>0</v>
      </c>
    </row>
    <row r="49" spans="2:3">
      <c r="B49" s="509" t="s">
        <v>442</v>
      </c>
      <c r="C49" s="510" t="s">
        <v>303</v>
      </c>
    </row>
    <row r="50" spans="2:3">
      <c r="B50" s="513" t="s">
        <v>443</v>
      </c>
      <c r="C50" s="514" t="s">
        <v>187</v>
      </c>
    </row>
    <row r="51" spans="2:3">
      <c r="B51" s="515"/>
      <c r="C51" s="516" t="s">
        <v>35</v>
      </c>
    </row>
    <row r="52" spans="2:3" ht="15" thickBot="1">
      <c r="B52" s="517"/>
      <c r="C52" s="518" t="s">
        <v>297</v>
      </c>
    </row>
  </sheetData>
  <hyperlinks>
    <hyperlink ref="C5" location="'Inflation'!$A$1" tooltip="Section title. Click once to follow" display="Adjustments for CPI" xr:uid="{17F10485-A099-47F5-A055-99B460D72162}"/>
    <hyperlink ref="C6" location="'Inflation'!$A$101" tooltip="Section subtitle. Click once to follow" display="Capital contributions" xr:uid="{44DADCDA-8369-4365-A337-E5F6355BB996}"/>
    <hyperlink ref="C7" location="'Inflation'!$A$138" tooltip="Section subtitle. Click once to follow" display="Operating expenditure" xr:uid="{38DEC899-D6C4-4D87-AB1A-6ED53A6E317C}"/>
    <hyperlink ref="C8" location="'Inflation'!$A$178" tooltip="Section subtitle. Click once to follow" display="Capital expenditure (2016 YE $000)" xr:uid="{FCB68C5E-C767-4655-91D9-98706D33814F}"/>
    <hyperlink ref="C9" location="'Inflation'!$A$219" tooltip="Section subtitle. Click once to follow" display="Operating expenditure (2016 YE $000)" xr:uid="{3B32FB07-E2B6-4459-A89B-35C41932B3C2}"/>
    <hyperlink ref="C10" location="'Inflation'!$A$258" tooltip="Section subtitle. Click once to follow" display="Calculations and outputs" xr:uid="{554F053A-527F-4633-9EDD-E95B38916C92}"/>
    <hyperlink ref="C11" location="'Inflation'!$A$305" tooltip="Section subtitle. Click once to follow" display="Capital contributions" xr:uid="{68532EC7-38B2-403F-ACE7-AE99FDCF366C}"/>
    <hyperlink ref="C12" location="'Inflation'!$A$340" tooltip="Section subtitle. Click once to follow" display="Operating expenditure" xr:uid="{FAD957FD-B6E9-44A4-9091-0187779B5AA4}"/>
    <hyperlink ref="C13" location="'Inflation'!$A$380" tooltip="Section subtitle. Click once to follow" display="Capital expenditure (2021 YE $000)" xr:uid="{D6A45939-9BC6-4C44-8D91-320895DDB806}"/>
    <hyperlink ref="C14" location="'Inflation'!$A$421" tooltip="Section subtitle. Click once to follow" display="Operating expenditure (2021 YE $000)" xr:uid="{F4725D5E-975E-4976-A2AF-8F53A1A723E3}"/>
    <hyperlink ref="C15" location="'Capital contributions'!$B$5" tooltip="Section title. Click once to follow" display="No Gross option" xr:uid="{78909729-1345-4018-8E8C-DC764FD7E7B8}"/>
    <hyperlink ref="C16" location="'Capital contributions'!$A$1" tooltip="Section subtitle. Click once to follow" display="Adjustments for capital contributions" xr:uid="{DB3ADD3B-BE3E-4E0F-9ECB-CEE1DEF492AE}"/>
    <hyperlink ref="C17" location="'Capital contributions'!$A$5" tooltip="Section subtitle. Click once to follow" display="Inputs" xr:uid="{07714A53-1060-4C49-8916-3588B158A1AA}"/>
    <hyperlink ref="C18" location="'Capital contributions'!$A$56" tooltip="Section subtitle. Click once to follow" display="Capital contributions" xr:uid="{0C7FF7E8-99FF-476E-821F-7FB26F2D6982}"/>
    <hyperlink ref="C19" location="'Capital contributions'!$A$96" tooltip="Section subtitle. Click once to follow" display="Calculations" xr:uid="{F0C247BF-EBF6-4EDB-9958-B3A0BFF12B44}"/>
    <hyperlink ref="C20" location="'Capital contributions'!$A$185" tooltip="Section subtitle. Click once to follow" display="Outputs" xr:uid="{2EA5987F-9AFA-4560-AB10-478AE6F74BCA}"/>
    <hyperlink ref="C21" location="'Assessment - Capex'!$A$1" tooltip="Section title. Click once to follow" display="Expenditure assessment - Capital expenditure" xr:uid="{4C88F63D-9CEC-40D5-A262-7DDB1BD405D1}"/>
    <hyperlink ref="C22" location="'Assessment - Capex'!$A$6" tooltip="Section subtitle. Click once to follow" display="Inputs" xr:uid="{18FD47C4-B0CE-470B-BB0A-F79D1E7B9653}"/>
    <hyperlink ref="C23" location="'Assessment - Capex'!$A$74" tooltip="Section subtitle. Click once to follow" display="Calculations" xr:uid="{AC575450-7C8B-4D8C-902E-9BF91BD0CA2C}"/>
    <hyperlink ref="C24" location="'Assessment - Capex'!$A$116" tooltip="Section subtitle. Click once to follow" display="Outputs" xr:uid="{AD361457-3D0F-457A-A3A6-1FA815DC3FC8}"/>
    <hyperlink ref="C25" location="'Assessment - Opex'!$A$1" tooltip="Section title. Click once to follow" display="Expenditure assessment - Operating expenditure" xr:uid="{998988F2-1E41-4BCD-803C-BBD2E32B2AC1}"/>
    <hyperlink ref="C26" location="'Assessment - Opex'!$A$7" tooltip="Section subtitle. Click once to follow" display="Inputs" xr:uid="{11CB72C1-8E89-4A23-BDFA-1DA047C5E247}"/>
    <hyperlink ref="C27" location="'Assessment - Opex'!$A$156" tooltip="Section subtitle. Click once to follow" display="Outputs" xr:uid="{2F277A48-5681-42CF-A076-D492427D95E6}"/>
    <hyperlink ref="C28" location="'Policy'!$A$1" tooltip="Section title. Click once to follow" display="Additional adjustments for policy decisions" xr:uid="{048FC9BB-989C-43AE-97B3-BC1DF9A02DE0}"/>
    <hyperlink ref="C29" location="'Policy'!$A$4" tooltip="Section subtitle. Click once to follow" display="Inputs" xr:uid="{FD8281E6-3E87-412A-9174-BE548EF96414}"/>
    <hyperlink ref="C30" location="'Policy'!$A$143" tooltip="Section subtitle. Click once to follow" display="Calculations and outputs" xr:uid="{CAE73E8D-1C09-4DBA-891B-B4A5F9F1E485}"/>
    <hyperlink ref="C31" location="'Cost of Finance Adjustment'!$A$1" tooltip="Section title. Click once to follow" display="Cost of finance adjustment" xr:uid="{F5BC1916-1818-4E8E-AB16-111922D82502}"/>
    <hyperlink ref="C32" location="'Totals'!$A$1" tooltip="Section title. Click once to follow" display="Totals" xr:uid="{F478C7D9-91C8-4335-94BF-485044EBBD07}"/>
    <hyperlink ref="C33" location="'Totals'!$A$4" tooltip="Section subtitle. Click once to follow" display="Inputs" xr:uid="{E4393A56-A404-42B8-8C7F-4F33BA1DC5D1}"/>
    <hyperlink ref="C34" location="'Totals'!$A$5" tooltip="Section subtitle. Click once to follow" display="Cost of finance adjustments" xr:uid="{B691B373-C764-4389-8340-A27A70E8FE13}"/>
    <hyperlink ref="C35" location="'Totals'!$A$42" tooltip="Section subtitle. Click once to follow" display="Calculations and outputs ($000)" xr:uid="{064BFEF3-0C5F-463B-9C03-75B632A7C2E9}"/>
    <hyperlink ref="C36" location="'Totals'!$A$57" tooltip="Section subtitle. Click once to follow" display="Calculations and outputs - with cost of finance adjustment ($000)" xr:uid="{DAE7E06E-945E-43AF-8184-01876CCA809A}"/>
    <hyperlink ref="C37" location="'Outputs'!$A$1" tooltip="Section title. Click once to follow" display="Outputs" xr:uid="{5D5E4E66-6403-4B14-9E77-24E02A1064BC}"/>
    <hyperlink ref="C38" location="'Reflation inputs'!$A$1" tooltip="Section title. Click once to follow" display="Inputs" xr:uid="{AE00ACA6-6ACA-4E36-BD80-A8CC37837DBB}"/>
    <hyperlink ref="C39" location="'Reflation Calculations'!$A$1" tooltip="Section title. Click once to follow" display="Calculations" xr:uid="{2777EB76-E2B6-4536-ADBF-6495A99F0057}"/>
    <hyperlink ref="C40" location="'Reflation outputs'!$A$1" tooltip="Section title. Click once to follow" display="Outputs" xr:uid="{A17CB29B-0A4B-4B6F-8702-B9618DA88298}"/>
    <hyperlink ref="C41" location="'Chart book'!$A$1" tooltip="Section title. Click once to follow" display="Chartbook extraction tab" xr:uid="{54F78C42-11C6-4784-B272-E4D5B0006058}"/>
    <hyperlink ref="C42" location="'CB Exp fcast'!$A$1" tooltip="Section title. Click once to follow" display="Expenditure forecasts charts and tables" xr:uid="{4CB86019-32CA-4DB4-B376-CAA94A86A8C2}"/>
    <hyperlink ref="C43" location="'CB Accept'!$A$1" tooltip="Section title. Click once to follow" display="Expenditure acceptance rates charts and tables" xr:uid="{F26E3CB6-CFA1-4A6C-BEEE-FFA8CCA673BA}"/>
    <hyperlink ref="C44" location="'CB Ind tot comp'!$A$1" tooltip="Section title. Click once to follow" display="Expenditure comparison charts and tables" xr:uid="{EE0F532A-895D-4459-9F60-50BA97E69473}"/>
    <hyperlink ref="C45" location="'CB 2017 feeder'!$A$1" tooltip="Section title. Click once to follow" display="2017 DPP allowances" xr:uid="{CE7335DB-0AAD-4579-B014-D7759DC823CA}"/>
    <hyperlink ref="C46" location="'CB 2017 feeder'!$A$5" tooltip="Section subtitle. Click once to follow" display="Inputs" xr:uid="{41CEDB65-9CCC-4EFD-81C8-174F61146FDC}"/>
    <hyperlink ref="C47" location="'CB Att D'!$A$1" tooltip="Section title. Click once to follow" display="Category totals over period" xr:uid="{253067FA-953C-4FED-A601-CFCA9C113DE9}"/>
    <hyperlink ref="C48" location="'CB Att D'!$A$3" tooltip="Section subtitle. Click once to follow" display="Inputs" xr:uid="{558E6A4B-D731-4EAF-9C80-9177234F6E84}"/>
    <hyperlink ref="C49" location="'Allowance vs Actuals'!$A$1" tooltip="Section title. Click once to follow" display="Historic capital expenditure" xr:uid="{882ED6C2-BF49-4F1C-9C27-03A380F1A948}"/>
    <hyperlink ref="C50" location="'Historic over or under spend'!$A$1" tooltip="Section title. Click once to follow" display="Cost of finance adjustments" xr:uid="{58EF133F-9875-4F84-B2AD-1FCE4FA90638}"/>
    <hyperlink ref="C51" location="'Historic over or under spend'!$A$8" tooltip="Section subtitle. Click once to follow" display="Operating expenditure" xr:uid="{BF2E3ABB-88E1-4A91-A6A5-BDD11222B3DB}"/>
    <hyperlink ref="C52" location="'Historic over or under spend'!$A$52" tooltip="Section subtitle. Click once to follow" display="Capital expenditure (net of capital contributions)" xr:uid="{C2E93EDA-A17C-4A20-B862-F19DCD70820E}"/>
  </hyperlinks>
  <pageMargins left="0.7" right="0.7" top="0.75" bottom="0.75" header="0.3" footer="0.3"/>
  <pageSetup paperSize="9" scale="93" orientation="portrait" r:id="rId1"/>
  <headerFooter>
    <oddFooter>&amp;L&amp;F&amp;C&amp;A&amp;R&amp;P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BW527"/>
  <sheetViews>
    <sheetView showGridLines="0" view="pageBreakPreview" zoomScaleNormal="80" zoomScaleSheetLayoutView="100" workbookViewId="0"/>
  </sheetViews>
  <sheetFormatPr defaultRowHeight="14.4"/>
  <cols>
    <col min="1" max="1" width="84.77734375" style="597" customWidth="1"/>
    <col min="2" max="2" width="37.88671875" style="411" customWidth="1"/>
    <col min="3" max="13" width="11.44140625" style="411" customWidth="1"/>
    <col min="14" max="14" width="2.77734375" style="597" customWidth="1"/>
    <col min="15" max="15" width="43.77734375" style="25" customWidth="1"/>
    <col min="16" max="18" width="98.21875" style="25" bestFit="1" customWidth="1"/>
    <col min="19" max="75" width="9.109375" style="315"/>
  </cols>
  <sheetData>
    <row r="1" spans="1:75" ht="25.8">
      <c r="A1" s="607" t="s">
        <v>0</v>
      </c>
      <c r="B1" s="597"/>
      <c r="C1" s="597"/>
      <c r="D1" s="597"/>
      <c r="E1" s="597"/>
      <c r="F1" s="597"/>
      <c r="G1" s="597"/>
      <c r="H1" s="597"/>
      <c r="I1" s="597"/>
      <c r="J1" s="597"/>
      <c r="K1" s="597"/>
      <c r="L1" s="597"/>
      <c r="M1" s="597"/>
      <c r="O1" s="403" t="s">
        <v>44</v>
      </c>
      <c r="P1" s="94"/>
      <c r="Q1" s="94"/>
      <c r="R1" s="94"/>
    </row>
    <row r="2" spans="1:75" ht="15" customHeight="1">
      <c r="A2" s="133" t="s">
        <v>31</v>
      </c>
      <c r="B2" s="597"/>
      <c r="C2" s="597"/>
      <c r="D2" s="597"/>
      <c r="E2" s="597"/>
      <c r="F2" s="597"/>
      <c r="G2" s="597"/>
      <c r="H2" s="597"/>
      <c r="I2" s="597"/>
      <c r="J2" s="597"/>
      <c r="K2" s="597"/>
      <c r="L2" s="597"/>
      <c r="M2" s="597"/>
      <c r="O2" s="404"/>
      <c r="P2" s="94"/>
      <c r="Q2" s="94"/>
      <c r="R2" s="94"/>
    </row>
    <row r="3" spans="1:75" ht="23.4">
      <c r="A3" s="608" t="s">
        <v>36</v>
      </c>
      <c r="B3" s="597"/>
      <c r="C3" s="597"/>
      <c r="D3" s="597"/>
      <c r="E3" s="597"/>
      <c r="F3" s="597"/>
      <c r="G3" s="597"/>
      <c r="H3" s="597"/>
      <c r="I3" s="597"/>
      <c r="J3" s="597"/>
      <c r="K3" s="597"/>
      <c r="L3" s="597"/>
      <c r="M3" s="597"/>
      <c r="O3" s="404"/>
      <c r="P3" s="94"/>
      <c r="Q3" s="94"/>
      <c r="R3" s="94"/>
    </row>
    <row r="4" spans="1:75">
      <c r="A4" s="344" t="s">
        <v>247</v>
      </c>
      <c r="B4" s="345">
        <v>0</v>
      </c>
      <c r="C4" s="345"/>
      <c r="D4" s="345"/>
      <c r="E4" s="345"/>
      <c r="F4" s="609" t="s">
        <v>260</v>
      </c>
      <c r="G4" s="597"/>
      <c r="H4" s="597"/>
      <c r="I4" s="597"/>
      <c r="J4" s="597"/>
      <c r="K4" s="597"/>
      <c r="L4" s="597"/>
      <c r="M4" s="597"/>
      <c r="O4" s="404"/>
      <c r="P4" s="94"/>
      <c r="Q4" s="94"/>
      <c r="R4" s="94"/>
    </row>
    <row r="5" spans="1:75" s="162" customFormat="1">
      <c r="A5" s="344" t="s">
        <v>246</v>
      </c>
      <c r="B5" s="346">
        <v>0</v>
      </c>
      <c r="C5" s="346"/>
      <c r="D5" s="346"/>
      <c r="E5" s="346"/>
      <c r="F5" s="609" t="s">
        <v>260</v>
      </c>
      <c r="G5" s="597"/>
      <c r="H5" s="597"/>
      <c r="I5" s="597"/>
      <c r="J5" s="597"/>
      <c r="K5" s="597"/>
      <c r="L5" s="597"/>
      <c r="M5" s="597"/>
      <c r="N5" s="597"/>
      <c r="O5" s="404"/>
      <c r="P5" s="94"/>
      <c r="Q5" s="94"/>
      <c r="R5" s="94"/>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15"/>
      <c r="BP5" s="315"/>
      <c r="BQ5" s="315"/>
      <c r="BR5" s="315"/>
      <c r="BS5" s="315"/>
      <c r="BT5" s="315"/>
      <c r="BU5" s="315"/>
      <c r="BV5" s="315"/>
      <c r="BW5" s="315"/>
    </row>
    <row r="6" spans="1:75" s="274" customFormat="1">
      <c r="A6" s="344" t="s">
        <v>346</v>
      </c>
      <c r="B6" s="347">
        <v>0</v>
      </c>
      <c r="C6" s="347"/>
      <c r="D6" s="347"/>
      <c r="E6" s="347"/>
      <c r="F6" s="609" t="s">
        <v>260</v>
      </c>
      <c r="G6" s="597"/>
      <c r="H6" s="597"/>
      <c r="I6" s="597"/>
      <c r="J6" s="597"/>
      <c r="K6" s="597"/>
      <c r="L6" s="597"/>
      <c r="M6" s="597"/>
      <c r="N6" s="597"/>
      <c r="O6" s="404"/>
      <c r="P6" s="94"/>
      <c r="Q6" s="94"/>
      <c r="R6" s="94"/>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15"/>
      <c r="BP6" s="315"/>
      <c r="BQ6" s="315"/>
      <c r="BR6" s="315"/>
      <c r="BS6" s="315"/>
      <c r="BT6" s="315"/>
      <c r="BU6" s="315"/>
      <c r="BV6" s="315"/>
      <c r="BW6" s="315"/>
    </row>
    <row r="7" spans="1:75" s="174" customFormat="1">
      <c r="A7" s="344" t="s">
        <v>253</v>
      </c>
      <c r="B7" s="610">
        <v>5</v>
      </c>
      <c r="C7" s="346"/>
      <c r="D7" s="346"/>
      <c r="E7" s="348"/>
      <c r="F7" s="609" t="s">
        <v>260</v>
      </c>
      <c r="G7" s="597"/>
      <c r="H7" s="597"/>
      <c r="I7" s="597"/>
      <c r="J7" s="597"/>
      <c r="K7" s="597"/>
      <c r="L7" s="597"/>
      <c r="M7" s="597"/>
      <c r="N7" s="597"/>
      <c r="O7" s="404"/>
      <c r="P7" s="94"/>
      <c r="Q7" s="94"/>
      <c r="R7" s="94"/>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315"/>
      <c r="BP7" s="315"/>
      <c r="BQ7" s="315"/>
      <c r="BR7" s="315"/>
      <c r="BS7" s="315"/>
      <c r="BT7" s="315"/>
      <c r="BU7" s="315"/>
      <c r="BV7" s="315"/>
      <c r="BW7" s="315"/>
    </row>
    <row r="8" spans="1:75" s="174" customFormat="1">
      <c r="A8" s="344" t="s">
        <v>254</v>
      </c>
      <c r="B8" s="610">
        <v>5</v>
      </c>
      <c r="C8" s="346"/>
      <c r="D8" s="346"/>
      <c r="E8" s="346"/>
      <c r="F8" s="609" t="s">
        <v>260</v>
      </c>
      <c r="G8" s="597"/>
      <c r="H8" s="597"/>
      <c r="I8" s="597"/>
      <c r="J8" s="597"/>
      <c r="K8" s="597"/>
      <c r="L8" s="597"/>
      <c r="M8" s="597"/>
      <c r="N8" s="597"/>
      <c r="O8" s="404"/>
      <c r="P8" s="94"/>
      <c r="Q8" s="94"/>
      <c r="R8" s="94"/>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5"/>
      <c r="BL8" s="315"/>
      <c r="BM8" s="315"/>
      <c r="BN8" s="315"/>
      <c r="BO8" s="315"/>
      <c r="BP8" s="315"/>
      <c r="BQ8" s="315"/>
      <c r="BR8" s="315"/>
      <c r="BS8" s="315"/>
      <c r="BT8" s="315"/>
      <c r="BU8" s="315"/>
      <c r="BV8" s="315"/>
      <c r="BW8" s="315"/>
    </row>
    <row r="9" spans="1:75" s="274" customFormat="1">
      <c r="A9" s="344" t="s">
        <v>349</v>
      </c>
      <c r="B9" s="610">
        <v>4</v>
      </c>
      <c r="C9" s="346"/>
      <c r="D9" s="346"/>
      <c r="E9" s="346"/>
      <c r="F9" s="609" t="s">
        <v>260</v>
      </c>
      <c r="G9" s="597"/>
      <c r="H9" s="597"/>
      <c r="I9" s="597"/>
      <c r="J9" s="597"/>
      <c r="K9" s="597"/>
      <c r="L9" s="597"/>
      <c r="M9" s="597"/>
      <c r="N9" s="597"/>
      <c r="O9" s="404"/>
      <c r="P9" s="94"/>
      <c r="Q9" s="94"/>
      <c r="R9" s="94"/>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315"/>
      <c r="BU9" s="315"/>
      <c r="BV9" s="315"/>
      <c r="BW9" s="315"/>
    </row>
    <row r="10" spans="1:75" s="174" customFormat="1">
      <c r="A10" s="344" t="s">
        <v>278</v>
      </c>
      <c r="B10" s="610">
        <v>1</v>
      </c>
      <c r="C10" s="346"/>
      <c r="D10" s="348"/>
      <c r="E10" s="346"/>
      <c r="F10" s="609" t="s">
        <v>260</v>
      </c>
      <c r="G10" s="597"/>
      <c r="H10" s="597"/>
      <c r="I10" s="597"/>
      <c r="J10" s="597"/>
      <c r="K10" s="597"/>
      <c r="L10" s="597"/>
      <c r="M10" s="597"/>
      <c r="N10" s="597"/>
      <c r="O10" s="404"/>
      <c r="P10" s="94"/>
      <c r="Q10" s="94"/>
      <c r="R10" s="94"/>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315"/>
      <c r="BU10" s="315"/>
      <c r="BV10" s="315"/>
      <c r="BW10" s="315"/>
    </row>
    <row r="11" spans="1:75" s="214" customFormat="1">
      <c r="A11" s="344" t="s">
        <v>282</v>
      </c>
      <c r="B11" s="346">
        <v>0.6</v>
      </c>
      <c r="C11" s="346"/>
      <c r="D11" s="346"/>
      <c r="E11" s="346"/>
      <c r="F11" s="609" t="s">
        <v>260</v>
      </c>
      <c r="G11" s="597"/>
      <c r="H11" s="597"/>
      <c r="I11" s="597"/>
      <c r="J11" s="597"/>
      <c r="K11" s="597"/>
      <c r="L11" s="597"/>
      <c r="M11" s="597"/>
      <c r="N11" s="597"/>
      <c r="O11" s="404"/>
      <c r="P11" s="94"/>
      <c r="Q11" s="94"/>
      <c r="R11" s="94"/>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315"/>
      <c r="BU11" s="315"/>
      <c r="BV11" s="315"/>
      <c r="BW11" s="315"/>
    </row>
    <row r="12" spans="1:75" s="214" customFormat="1">
      <c r="A12" s="344" t="s">
        <v>283</v>
      </c>
      <c r="B12" s="346">
        <v>0.4</v>
      </c>
      <c r="C12" s="348"/>
      <c r="D12" s="346"/>
      <c r="E12" s="346"/>
      <c r="F12" s="609" t="s">
        <v>260</v>
      </c>
      <c r="G12" s="597"/>
      <c r="H12" s="597"/>
      <c r="I12" s="597"/>
      <c r="J12" s="597"/>
      <c r="K12" s="597"/>
      <c r="L12" s="597"/>
      <c r="M12" s="597"/>
      <c r="N12" s="597"/>
      <c r="O12" s="404"/>
      <c r="P12" s="94"/>
      <c r="Q12" s="94"/>
      <c r="R12" s="94"/>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315"/>
      <c r="BU12" s="315"/>
      <c r="BV12" s="315"/>
      <c r="BW12" s="315"/>
    </row>
    <row r="13" spans="1:75" s="214" customFormat="1">
      <c r="A13" s="344" t="s">
        <v>286</v>
      </c>
      <c r="B13" s="346">
        <v>0</v>
      </c>
      <c r="C13" s="346"/>
      <c r="D13" s="346"/>
      <c r="E13" s="346"/>
      <c r="F13" s="609" t="s">
        <v>260</v>
      </c>
      <c r="G13" s="597"/>
      <c r="H13" s="597"/>
      <c r="I13" s="597"/>
      <c r="J13" s="597"/>
      <c r="K13" s="597"/>
      <c r="L13" s="597"/>
      <c r="M13" s="597"/>
      <c r="N13" s="597"/>
      <c r="O13" s="404"/>
      <c r="P13" s="94"/>
      <c r="Q13" s="94"/>
      <c r="R13" s="94"/>
      <c r="S13" s="315"/>
      <c r="T13" s="315"/>
      <c r="U13" s="315"/>
      <c r="V13" s="315"/>
      <c r="W13" s="315"/>
      <c r="X13" s="315"/>
      <c r="Y13" s="315"/>
      <c r="Z13" s="315"/>
      <c r="AA13" s="315"/>
      <c r="AB13" s="315"/>
      <c r="AC13" s="315"/>
      <c r="AD13" s="315"/>
      <c r="AE13" s="315"/>
      <c r="AF13" s="315"/>
      <c r="AG13" s="315"/>
      <c r="AH13" s="315"/>
      <c r="AI13" s="315"/>
      <c r="AJ13" s="315"/>
      <c r="AK13" s="315"/>
      <c r="AL13" s="315"/>
      <c r="AM13" s="315"/>
      <c r="AN13" s="315"/>
      <c r="AO13" s="315"/>
      <c r="AP13" s="315"/>
      <c r="AQ13" s="315"/>
      <c r="AR13" s="315"/>
      <c r="AS13" s="315"/>
      <c r="AT13" s="315"/>
      <c r="AU13" s="315"/>
      <c r="AV13" s="315"/>
      <c r="AW13" s="315"/>
      <c r="AX13" s="315"/>
      <c r="AY13" s="315"/>
      <c r="AZ13" s="315"/>
      <c r="BA13" s="315"/>
      <c r="BB13" s="315"/>
      <c r="BC13" s="315"/>
      <c r="BD13" s="315"/>
      <c r="BE13" s="315"/>
      <c r="BF13" s="315"/>
      <c r="BG13" s="315"/>
      <c r="BH13" s="315"/>
      <c r="BI13" s="315"/>
      <c r="BJ13" s="315"/>
      <c r="BK13" s="315"/>
      <c r="BL13" s="315"/>
      <c r="BM13" s="315"/>
      <c r="BN13" s="315"/>
      <c r="BO13" s="315"/>
      <c r="BP13" s="315"/>
      <c r="BQ13" s="315"/>
      <c r="BR13" s="315"/>
      <c r="BS13" s="315"/>
      <c r="BT13" s="315"/>
      <c r="BU13" s="315"/>
      <c r="BV13" s="315"/>
      <c r="BW13" s="315"/>
    </row>
    <row r="14" spans="1:75" s="214" customFormat="1">
      <c r="A14" s="344" t="s">
        <v>284</v>
      </c>
      <c r="B14" s="346">
        <v>0</v>
      </c>
      <c r="C14" s="346"/>
      <c r="D14" s="346"/>
      <c r="E14" s="348"/>
      <c r="F14" s="609" t="s">
        <v>260</v>
      </c>
      <c r="G14" s="597"/>
      <c r="H14" s="597"/>
      <c r="I14" s="597"/>
      <c r="J14" s="597"/>
      <c r="K14" s="597"/>
      <c r="L14" s="597"/>
      <c r="M14" s="597"/>
      <c r="N14" s="597"/>
      <c r="O14" s="404"/>
      <c r="P14" s="94"/>
      <c r="Q14" s="94"/>
      <c r="R14" s="94"/>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5"/>
      <c r="BS14" s="315"/>
      <c r="BT14" s="315"/>
      <c r="BU14" s="315"/>
      <c r="BV14" s="315"/>
      <c r="BW14" s="315"/>
    </row>
    <row r="15" spans="1:75" s="214" customFormat="1">
      <c r="A15" s="344" t="s">
        <v>285</v>
      </c>
      <c r="B15" s="346">
        <v>1</v>
      </c>
      <c r="C15" s="346"/>
      <c r="D15" s="346"/>
      <c r="E15" s="346"/>
      <c r="F15" s="609" t="s">
        <v>260</v>
      </c>
      <c r="G15" s="597"/>
      <c r="H15" s="597"/>
      <c r="I15" s="597"/>
      <c r="J15" s="597"/>
      <c r="K15" s="597"/>
      <c r="L15" s="597"/>
      <c r="M15" s="597"/>
      <c r="N15" s="597"/>
      <c r="O15" s="404"/>
      <c r="P15" s="94"/>
      <c r="Q15" s="94"/>
      <c r="R15" s="94"/>
      <c r="S15" s="315"/>
      <c r="T15" s="315"/>
      <c r="U15" s="315"/>
      <c r="V15" s="315"/>
      <c r="W15" s="315"/>
      <c r="X15" s="315"/>
      <c r="Y15" s="315"/>
      <c r="Z15" s="315"/>
      <c r="AA15" s="315"/>
      <c r="AB15" s="315"/>
      <c r="AC15" s="315"/>
      <c r="AD15" s="315"/>
      <c r="AE15" s="315"/>
      <c r="AF15" s="315"/>
      <c r="AG15" s="315"/>
      <c r="AH15" s="315"/>
      <c r="AI15" s="315"/>
      <c r="AJ15" s="315"/>
      <c r="AK15" s="315"/>
      <c r="AL15" s="315"/>
      <c r="AM15" s="315"/>
      <c r="AN15" s="315"/>
      <c r="AO15" s="315"/>
      <c r="AP15" s="315"/>
      <c r="AQ15" s="315"/>
      <c r="AR15" s="315"/>
      <c r="AS15" s="315"/>
      <c r="AT15" s="315"/>
      <c r="AU15" s="315"/>
      <c r="AV15" s="315"/>
      <c r="AW15" s="315"/>
      <c r="AX15" s="315"/>
      <c r="AY15" s="315"/>
      <c r="AZ15" s="315"/>
      <c r="BA15" s="315"/>
      <c r="BB15" s="315"/>
      <c r="BC15" s="315"/>
      <c r="BD15" s="315"/>
      <c r="BE15" s="315"/>
      <c r="BF15" s="315"/>
      <c r="BG15" s="315"/>
      <c r="BH15" s="315"/>
      <c r="BI15" s="315"/>
      <c r="BJ15" s="315"/>
      <c r="BK15" s="315"/>
      <c r="BL15" s="315"/>
      <c r="BM15" s="315"/>
      <c r="BN15" s="315"/>
      <c r="BO15" s="315"/>
      <c r="BP15" s="315"/>
      <c r="BQ15" s="315"/>
      <c r="BR15" s="315"/>
      <c r="BS15" s="315"/>
      <c r="BT15" s="315"/>
      <c r="BU15" s="315"/>
      <c r="BV15" s="315"/>
      <c r="BW15" s="315"/>
    </row>
    <row r="16" spans="1:75" s="214" customFormat="1">
      <c r="A16" s="344" t="s">
        <v>287</v>
      </c>
      <c r="B16" s="346">
        <v>0</v>
      </c>
      <c r="C16" s="346"/>
      <c r="D16" s="346"/>
      <c r="E16" s="346"/>
      <c r="F16" s="609" t="s">
        <v>260</v>
      </c>
      <c r="G16" s="597"/>
      <c r="H16" s="597"/>
      <c r="I16" s="597"/>
      <c r="J16" s="597"/>
      <c r="K16" s="597"/>
      <c r="L16" s="597"/>
      <c r="M16" s="597"/>
      <c r="N16" s="597"/>
      <c r="O16" s="404"/>
      <c r="P16" s="94"/>
      <c r="Q16" s="94"/>
      <c r="R16" s="94"/>
      <c r="S16" s="315"/>
      <c r="T16" s="315"/>
      <c r="U16" s="315"/>
      <c r="V16" s="315"/>
      <c r="W16" s="315"/>
      <c r="X16" s="315"/>
      <c r="Y16" s="315"/>
      <c r="Z16" s="315"/>
      <c r="AA16" s="315"/>
      <c r="AB16" s="315"/>
      <c r="AC16" s="315"/>
      <c r="AD16" s="315"/>
      <c r="AE16" s="315"/>
      <c r="AF16" s="315"/>
      <c r="AG16" s="315"/>
      <c r="AH16" s="315"/>
      <c r="AI16" s="315"/>
      <c r="AJ16" s="315"/>
      <c r="AK16" s="315"/>
      <c r="AL16" s="315"/>
      <c r="AM16" s="315"/>
      <c r="AN16" s="315"/>
      <c r="AO16" s="315"/>
      <c r="AP16" s="315"/>
      <c r="AQ16" s="315"/>
      <c r="AR16" s="315"/>
      <c r="AS16" s="315"/>
      <c r="AT16" s="315"/>
      <c r="AU16" s="315"/>
      <c r="AV16" s="315"/>
      <c r="AW16" s="315"/>
      <c r="AX16" s="315"/>
      <c r="AY16" s="315"/>
      <c r="AZ16" s="315"/>
      <c r="BA16" s="315"/>
      <c r="BB16" s="315"/>
      <c r="BC16" s="315"/>
      <c r="BD16" s="315"/>
      <c r="BE16" s="315"/>
      <c r="BF16" s="315"/>
      <c r="BG16" s="315"/>
      <c r="BH16" s="315"/>
      <c r="BI16" s="315"/>
      <c r="BJ16" s="315"/>
      <c r="BK16" s="315"/>
      <c r="BL16" s="315"/>
      <c r="BM16" s="315"/>
      <c r="BN16" s="315"/>
      <c r="BO16" s="315"/>
      <c r="BP16" s="315"/>
      <c r="BQ16" s="315"/>
      <c r="BR16" s="315"/>
      <c r="BS16" s="315"/>
      <c r="BT16" s="315"/>
      <c r="BU16" s="315"/>
      <c r="BV16" s="315"/>
      <c r="BW16" s="315"/>
    </row>
    <row r="17" spans="1:75" s="28" customFormat="1">
      <c r="A17" s="349" t="s">
        <v>226</v>
      </c>
      <c r="B17" s="611" t="s">
        <v>55</v>
      </c>
      <c r="C17" s="350" t="s">
        <v>55</v>
      </c>
      <c r="D17" s="350" t="s">
        <v>288</v>
      </c>
      <c r="E17" s="350"/>
      <c r="F17" s="609" t="s">
        <v>260</v>
      </c>
      <c r="G17" s="597"/>
      <c r="H17" s="597"/>
      <c r="I17" s="597"/>
      <c r="J17" s="597"/>
      <c r="K17" s="597"/>
      <c r="L17" s="597"/>
      <c r="M17" s="597"/>
      <c r="N17" s="597"/>
      <c r="O17" s="404"/>
      <c r="P17" s="94"/>
      <c r="Q17" s="94"/>
      <c r="R17" s="94"/>
      <c r="S17" s="315"/>
      <c r="T17" s="315"/>
      <c r="U17" s="315"/>
      <c r="V17" s="315"/>
      <c r="W17" s="315"/>
      <c r="X17" s="315"/>
      <c r="Y17" s="315"/>
      <c r="Z17" s="315"/>
      <c r="AA17" s="315"/>
      <c r="AB17" s="315"/>
      <c r="AC17" s="315"/>
      <c r="AD17" s="315"/>
      <c r="AE17" s="315"/>
      <c r="AF17" s="315"/>
      <c r="AG17" s="315"/>
      <c r="AH17" s="315"/>
      <c r="AI17" s="315"/>
      <c r="AJ17" s="315"/>
      <c r="AK17" s="315"/>
      <c r="AL17" s="315"/>
      <c r="AM17" s="315"/>
      <c r="AN17" s="315"/>
      <c r="AO17" s="315"/>
      <c r="AP17" s="315"/>
      <c r="AQ17" s="315"/>
      <c r="AR17" s="315"/>
      <c r="AS17" s="315"/>
      <c r="AT17" s="315"/>
      <c r="AU17" s="315"/>
      <c r="AV17" s="315"/>
      <c r="AW17" s="315"/>
      <c r="AX17" s="315"/>
      <c r="AY17" s="315"/>
      <c r="AZ17" s="315"/>
      <c r="BA17" s="315"/>
      <c r="BB17" s="315"/>
      <c r="BC17" s="315"/>
      <c r="BD17" s="315"/>
      <c r="BE17" s="315"/>
      <c r="BF17" s="315"/>
      <c r="BG17" s="315"/>
      <c r="BH17" s="315"/>
      <c r="BI17" s="315"/>
      <c r="BJ17" s="315"/>
      <c r="BK17" s="315"/>
      <c r="BL17" s="315"/>
      <c r="BM17" s="315"/>
      <c r="BN17" s="315"/>
      <c r="BO17" s="315"/>
      <c r="BP17" s="315"/>
      <c r="BQ17" s="315"/>
      <c r="BR17" s="315"/>
      <c r="BS17" s="315"/>
      <c r="BT17" s="315"/>
      <c r="BU17" s="315"/>
      <c r="BV17" s="315"/>
      <c r="BW17" s="315"/>
    </row>
    <row r="18" spans="1:75" s="28" customFormat="1">
      <c r="A18" s="349" t="s">
        <v>68</v>
      </c>
      <c r="B18" s="610" t="b">
        <v>1</v>
      </c>
      <c r="C18" s="402" t="b">
        <v>0</v>
      </c>
      <c r="D18" s="350"/>
      <c r="E18" s="350"/>
      <c r="F18" s="609" t="s">
        <v>260</v>
      </c>
      <c r="G18" s="597"/>
      <c r="H18" s="597"/>
      <c r="I18" s="597"/>
      <c r="J18" s="597"/>
      <c r="K18" s="597"/>
      <c r="L18" s="597"/>
      <c r="M18" s="597"/>
      <c r="N18" s="597"/>
      <c r="O18" s="404"/>
      <c r="P18" s="94"/>
      <c r="Q18" s="94"/>
      <c r="R18" s="94"/>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row>
    <row r="19" spans="1:75" s="28" customFormat="1">
      <c r="A19" s="349" t="s">
        <v>212</v>
      </c>
      <c r="B19" s="610" t="s">
        <v>28</v>
      </c>
      <c r="C19" s="350" t="s">
        <v>27</v>
      </c>
      <c r="D19" s="350" t="s">
        <v>28</v>
      </c>
      <c r="E19" s="350"/>
      <c r="F19" s="609" t="s">
        <v>260</v>
      </c>
      <c r="G19" s="597"/>
      <c r="H19" s="597"/>
      <c r="I19" s="597"/>
      <c r="J19" s="597"/>
      <c r="K19" s="597"/>
      <c r="L19" s="597"/>
      <c r="M19" s="597"/>
      <c r="N19" s="597"/>
      <c r="O19" s="404"/>
      <c r="P19" s="94"/>
      <c r="Q19" s="94"/>
      <c r="R19" s="94"/>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row>
    <row r="20" spans="1:75" s="209" customFormat="1">
      <c r="A20" s="349" t="s">
        <v>281</v>
      </c>
      <c r="B20" s="611" t="s">
        <v>279</v>
      </c>
      <c r="C20" s="350" t="s">
        <v>264</v>
      </c>
      <c r="D20" s="351" t="s">
        <v>269</v>
      </c>
      <c r="E20" s="350" t="s">
        <v>279</v>
      </c>
      <c r="F20" s="609" t="s">
        <v>260</v>
      </c>
      <c r="G20" s="597"/>
      <c r="H20" s="597"/>
      <c r="I20" s="597"/>
      <c r="J20" s="597"/>
      <c r="K20" s="597"/>
      <c r="L20" s="597"/>
      <c r="M20" s="597"/>
      <c r="N20" s="597"/>
      <c r="O20" s="404"/>
      <c r="P20" s="94"/>
      <c r="Q20" s="94"/>
      <c r="R20" s="94"/>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row>
    <row r="21" spans="1:75" s="209" customFormat="1">
      <c r="A21" s="349" t="s">
        <v>262</v>
      </c>
      <c r="B21" s="610" t="s">
        <v>269</v>
      </c>
      <c r="C21" s="351" t="s">
        <v>264</v>
      </c>
      <c r="D21" s="352" t="s">
        <v>269</v>
      </c>
      <c r="E21" s="351" t="s">
        <v>279</v>
      </c>
      <c r="F21" s="609" t="s">
        <v>260</v>
      </c>
      <c r="G21" s="597"/>
      <c r="H21" s="597"/>
      <c r="I21" s="597"/>
      <c r="J21" s="597"/>
      <c r="K21" s="597"/>
      <c r="L21" s="597"/>
      <c r="M21" s="597"/>
      <c r="N21" s="597"/>
      <c r="O21" s="404"/>
      <c r="P21" s="94"/>
      <c r="Q21" s="94"/>
      <c r="R21" s="94"/>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B21" s="315"/>
      <c r="BC21" s="315"/>
      <c r="BD21" s="315"/>
      <c r="BE21" s="315"/>
      <c r="BF21" s="315"/>
      <c r="BG21" s="315"/>
      <c r="BH21" s="315"/>
      <c r="BI21" s="315"/>
      <c r="BJ21" s="315"/>
      <c r="BK21" s="315"/>
      <c r="BL21" s="315"/>
      <c r="BM21" s="315"/>
      <c r="BN21" s="315"/>
      <c r="BO21" s="315"/>
      <c r="BP21" s="315"/>
      <c r="BQ21" s="315"/>
      <c r="BR21" s="315"/>
      <c r="BS21" s="315"/>
      <c r="BT21" s="315"/>
      <c r="BU21" s="315"/>
      <c r="BV21" s="315"/>
      <c r="BW21" s="315"/>
    </row>
    <row r="22" spans="1:75" s="274" customFormat="1">
      <c r="A22" s="349" t="s">
        <v>345</v>
      </c>
      <c r="B22" s="610" t="s">
        <v>279</v>
      </c>
      <c r="C22" s="352" t="s">
        <v>264</v>
      </c>
      <c r="D22" s="352" t="s">
        <v>269</v>
      </c>
      <c r="E22" s="352" t="s">
        <v>279</v>
      </c>
      <c r="F22" s="609" t="s">
        <v>260</v>
      </c>
      <c r="G22" s="597"/>
      <c r="H22" s="597"/>
      <c r="I22" s="597"/>
      <c r="J22" s="597"/>
      <c r="K22" s="597"/>
      <c r="L22" s="597"/>
      <c r="M22" s="597"/>
      <c r="N22" s="597"/>
      <c r="O22" s="404"/>
      <c r="P22" s="94"/>
      <c r="Q22" s="94"/>
      <c r="R22" s="94"/>
      <c r="S22" s="315"/>
      <c r="T22" s="315"/>
      <c r="U22" s="315"/>
      <c r="V22" s="315"/>
      <c r="W22" s="315"/>
      <c r="X22" s="315"/>
      <c r="Y22" s="315"/>
      <c r="Z22" s="315"/>
      <c r="AA22" s="315"/>
      <c r="AB22" s="315"/>
      <c r="AC22" s="315"/>
      <c r="AD22" s="315"/>
      <c r="AE22" s="315"/>
      <c r="AF22" s="315"/>
      <c r="AG22" s="315"/>
      <c r="AH22" s="315"/>
      <c r="AI22" s="315"/>
      <c r="AJ22" s="315"/>
      <c r="AK22" s="315"/>
      <c r="AL22" s="315"/>
      <c r="AM22" s="315"/>
      <c r="AN22" s="315"/>
      <c r="AO22" s="315"/>
      <c r="AP22" s="315"/>
      <c r="AQ22" s="315"/>
      <c r="AR22" s="315"/>
      <c r="AS22" s="315"/>
      <c r="AT22" s="315"/>
      <c r="AU22" s="315"/>
      <c r="AV22" s="315"/>
      <c r="AW22" s="315"/>
      <c r="AX22" s="315"/>
      <c r="AY22" s="315"/>
      <c r="AZ22" s="315"/>
      <c r="BA22" s="315"/>
      <c r="BB22" s="315"/>
      <c r="BC22" s="315"/>
      <c r="BD22" s="315"/>
      <c r="BE22" s="315"/>
      <c r="BF22" s="315"/>
      <c r="BG22" s="315"/>
      <c r="BH22" s="315"/>
      <c r="BI22" s="315"/>
      <c r="BJ22" s="315"/>
      <c r="BK22" s="315"/>
      <c r="BL22" s="315"/>
      <c r="BM22" s="315"/>
      <c r="BN22" s="315"/>
      <c r="BO22" s="315"/>
      <c r="BP22" s="315"/>
      <c r="BQ22" s="315"/>
      <c r="BR22" s="315"/>
      <c r="BS22" s="315"/>
      <c r="BT22" s="315"/>
      <c r="BU22" s="315"/>
      <c r="BV22" s="315"/>
      <c r="BW22" s="315"/>
    </row>
    <row r="23" spans="1:75" s="209" customFormat="1">
      <c r="A23" s="349" t="s">
        <v>261</v>
      </c>
      <c r="B23" s="610" t="s">
        <v>273</v>
      </c>
      <c r="C23" s="353" t="s">
        <v>263</v>
      </c>
      <c r="D23" s="353" t="s">
        <v>269</v>
      </c>
      <c r="E23" s="353" t="s">
        <v>273</v>
      </c>
      <c r="F23" s="609" t="s">
        <v>260</v>
      </c>
      <c r="G23" s="597"/>
      <c r="H23" s="597"/>
      <c r="I23" s="597"/>
      <c r="J23" s="597"/>
      <c r="K23" s="597"/>
      <c r="L23" s="597"/>
      <c r="M23" s="597"/>
      <c r="N23" s="597"/>
      <c r="O23" s="404"/>
      <c r="P23" s="94"/>
      <c r="Q23" s="94"/>
      <c r="R23" s="94"/>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15"/>
      <c r="AP23" s="315"/>
      <c r="AQ23" s="315"/>
      <c r="AR23" s="315"/>
      <c r="AS23" s="315"/>
      <c r="AT23" s="315"/>
      <c r="AU23" s="315"/>
      <c r="AV23" s="315"/>
      <c r="AW23" s="315"/>
      <c r="AX23" s="315"/>
      <c r="AY23" s="315"/>
      <c r="AZ23" s="315"/>
      <c r="BA23" s="315"/>
      <c r="BB23" s="315"/>
      <c r="BC23" s="315"/>
      <c r="BD23" s="315"/>
      <c r="BE23" s="315"/>
      <c r="BF23" s="315"/>
      <c r="BG23" s="315"/>
      <c r="BH23" s="315"/>
      <c r="BI23" s="315"/>
      <c r="BJ23" s="315"/>
      <c r="BK23" s="315"/>
      <c r="BL23" s="315"/>
      <c r="BM23" s="315"/>
      <c r="BN23" s="315"/>
      <c r="BO23" s="315"/>
      <c r="BP23" s="315"/>
      <c r="BQ23" s="315"/>
      <c r="BR23" s="315"/>
      <c r="BS23" s="315"/>
      <c r="BT23" s="315"/>
      <c r="BU23" s="315"/>
      <c r="BV23" s="315"/>
      <c r="BW23" s="315"/>
    </row>
    <row r="24" spans="1:75" s="60" customFormat="1" ht="18">
      <c r="A24" s="169"/>
      <c r="B24" s="96"/>
      <c r="C24" s="96"/>
      <c r="D24" s="96"/>
      <c r="E24" s="597"/>
      <c r="F24" s="597"/>
      <c r="G24" s="597"/>
      <c r="H24" s="597"/>
      <c r="I24" s="597"/>
      <c r="J24" s="597"/>
      <c r="K24" s="597"/>
      <c r="L24" s="597"/>
      <c r="M24" s="597"/>
      <c r="N24" s="597"/>
      <c r="O24" s="404"/>
      <c r="P24" s="94"/>
      <c r="Q24" s="94"/>
      <c r="R24" s="94"/>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315"/>
      <c r="AZ24" s="315"/>
      <c r="BA24" s="315"/>
      <c r="BB24" s="315"/>
      <c r="BC24" s="315"/>
      <c r="BD24" s="315"/>
      <c r="BE24" s="315"/>
      <c r="BF24" s="315"/>
      <c r="BG24" s="315"/>
      <c r="BH24" s="315"/>
      <c r="BI24" s="315"/>
      <c r="BJ24" s="315"/>
      <c r="BK24" s="315"/>
      <c r="BL24" s="315"/>
      <c r="BM24" s="315"/>
      <c r="BN24" s="315"/>
      <c r="BO24" s="315"/>
      <c r="BP24" s="315"/>
      <c r="BQ24" s="315"/>
      <c r="BR24" s="315"/>
      <c r="BS24" s="315"/>
      <c r="BT24" s="315"/>
      <c r="BU24" s="315"/>
      <c r="BV24" s="315"/>
      <c r="BW24" s="315"/>
    </row>
    <row r="25" spans="1:75" s="65" customFormat="1" ht="18">
      <c r="A25" s="97" t="s">
        <v>134</v>
      </c>
      <c r="B25" s="611"/>
      <c r="C25" s="504"/>
      <c r="D25" s="504"/>
      <c r="E25" s="597"/>
      <c r="F25" s="597"/>
      <c r="G25" s="597"/>
      <c r="H25" s="597"/>
      <c r="I25" s="597"/>
      <c r="J25" s="597"/>
      <c r="K25" s="597"/>
      <c r="L25" s="597"/>
      <c r="M25" s="597"/>
      <c r="N25" s="597"/>
      <c r="O25" s="404"/>
      <c r="P25" s="94"/>
      <c r="Q25" s="94"/>
      <c r="R25" s="94"/>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315"/>
      <c r="BI25" s="315"/>
      <c r="BJ25" s="315"/>
      <c r="BK25" s="315"/>
      <c r="BL25" s="315"/>
      <c r="BM25" s="315"/>
      <c r="BN25" s="315"/>
      <c r="BO25" s="315"/>
      <c r="BP25" s="315"/>
      <c r="BQ25" s="315"/>
      <c r="BR25" s="315"/>
      <c r="BS25" s="315"/>
      <c r="BT25" s="315"/>
      <c r="BU25" s="315"/>
      <c r="BV25" s="315"/>
      <c r="BW25" s="315"/>
    </row>
    <row r="26" spans="1:75" s="65" customFormat="1" ht="43.2">
      <c r="A26" s="612" t="s">
        <v>135</v>
      </c>
      <c r="B26" s="1" t="s">
        <v>88</v>
      </c>
      <c r="C26" s="1" t="s">
        <v>89</v>
      </c>
      <c r="D26" s="1" t="s">
        <v>46</v>
      </c>
      <c r="E26" s="597"/>
      <c r="F26" s="597"/>
      <c r="G26" s="597"/>
      <c r="H26" s="597"/>
      <c r="I26" s="597"/>
      <c r="J26" s="597"/>
      <c r="K26" s="597"/>
      <c r="L26" s="597"/>
      <c r="M26" s="597"/>
      <c r="N26" s="597"/>
      <c r="O26" s="404"/>
      <c r="P26" s="94"/>
      <c r="Q26" s="94"/>
      <c r="R26" s="94"/>
      <c r="S26" s="315"/>
      <c r="T26" s="315"/>
      <c r="U26" s="315"/>
      <c r="V26" s="315"/>
      <c r="W26" s="315"/>
      <c r="X26" s="315"/>
      <c r="Y26" s="315"/>
      <c r="Z26" s="315"/>
      <c r="AA26" s="315"/>
      <c r="AB26" s="315"/>
      <c r="AC26" s="315"/>
      <c r="AD26" s="315"/>
      <c r="AE26" s="315"/>
      <c r="AF26" s="315"/>
      <c r="AG26" s="315"/>
      <c r="AH26" s="315"/>
      <c r="AI26" s="315"/>
      <c r="AJ26" s="315"/>
      <c r="AK26" s="315"/>
      <c r="AL26" s="315"/>
      <c r="AM26" s="315"/>
      <c r="AN26" s="315"/>
      <c r="AO26" s="315"/>
      <c r="AP26" s="315"/>
      <c r="AQ26" s="315"/>
      <c r="AR26" s="315"/>
      <c r="AS26" s="315"/>
      <c r="AT26" s="315"/>
      <c r="AU26" s="315"/>
      <c r="AV26" s="315"/>
      <c r="AW26" s="315"/>
      <c r="AX26" s="315"/>
      <c r="AY26" s="315"/>
      <c r="AZ26" s="315"/>
      <c r="BA26" s="315"/>
      <c r="BB26" s="315"/>
      <c r="BC26" s="315"/>
      <c r="BD26" s="315"/>
      <c r="BE26" s="315"/>
      <c r="BF26" s="315"/>
      <c r="BG26" s="315"/>
      <c r="BH26" s="315"/>
      <c r="BI26" s="315"/>
      <c r="BJ26" s="315"/>
      <c r="BK26" s="315"/>
      <c r="BL26" s="315"/>
      <c r="BM26" s="315"/>
      <c r="BN26" s="315"/>
      <c r="BO26" s="315"/>
      <c r="BP26" s="315"/>
      <c r="BQ26" s="315"/>
      <c r="BR26" s="315"/>
      <c r="BS26" s="315"/>
      <c r="BT26" s="315"/>
      <c r="BU26" s="315"/>
      <c r="BV26" s="315"/>
      <c r="BW26" s="315"/>
    </row>
    <row r="27" spans="1:75" s="65" customFormat="1">
      <c r="A27" s="99">
        <v>40268</v>
      </c>
      <c r="B27" s="168">
        <v>1012</v>
      </c>
      <c r="C27" s="101">
        <v>970.82228099999998</v>
      </c>
      <c r="D27" s="101">
        <v>894.7797716</v>
      </c>
      <c r="E27" s="597"/>
      <c r="F27" s="597"/>
      <c r="G27" s="597"/>
      <c r="H27" s="597"/>
      <c r="I27" s="597"/>
      <c r="J27" s="597"/>
      <c r="K27" s="597"/>
      <c r="L27" s="597"/>
      <c r="M27" s="597"/>
      <c r="N27" s="597"/>
      <c r="O27" s="404"/>
      <c r="P27" s="94"/>
      <c r="Q27" s="94"/>
      <c r="R27" s="94"/>
      <c r="S27" s="315"/>
      <c r="T27" s="315"/>
      <c r="U27" s="315"/>
      <c r="V27" s="315"/>
      <c r="W27" s="315"/>
      <c r="X27" s="315"/>
      <c r="Y27" s="315"/>
      <c r="Z27" s="315"/>
      <c r="AA27" s="315"/>
      <c r="AB27" s="315"/>
      <c r="AC27" s="315"/>
      <c r="AD27" s="315"/>
      <c r="AE27" s="315"/>
      <c r="AF27" s="315"/>
      <c r="AG27" s="315"/>
      <c r="AH27" s="315"/>
      <c r="AI27" s="315"/>
      <c r="AJ27" s="315"/>
      <c r="AK27" s="315"/>
      <c r="AL27" s="315"/>
      <c r="AM27" s="315"/>
      <c r="AN27" s="315"/>
      <c r="AO27" s="315"/>
      <c r="AP27" s="315"/>
      <c r="AQ27" s="315"/>
      <c r="AR27" s="315"/>
      <c r="AS27" s="315"/>
      <c r="AT27" s="315"/>
      <c r="AU27" s="315"/>
      <c r="AV27" s="315"/>
      <c r="AW27" s="315"/>
      <c r="AX27" s="315"/>
      <c r="AY27" s="315"/>
      <c r="AZ27" s="315"/>
      <c r="BA27" s="315"/>
      <c r="BB27" s="315"/>
      <c r="BC27" s="315"/>
      <c r="BD27" s="315"/>
      <c r="BE27" s="315"/>
      <c r="BF27" s="315"/>
      <c r="BG27" s="315"/>
      <c r="BH27" s="315"/>
      <c r="BI27" s="315"/>
      <c r="BJ27" s="315"/>
      <c r="BK27" s="315"/>
      <c r="BL27" s="315"/>
      <c r="BM27" s="315"/>
      <c r="BN27" s="315"/>
      <c r="BO27" s="315"/>
      <c r="BP27" s="315"/>
      <c r="BQ27" s="315"/>
      <c r="BR27" s="315"/>
      <c r="BS27" s="315"/>
      <c r="BT27" s="315"/>
      <c r="BU27" s="315"/>
      <c r="BV27" s="315"/>
      <c r="BW27" s="315"/>
    </row>
    <row r="28" spans="1:75" s="65" customFormat="1">
      <c r="A28" s="99">
        <v>40359</v>
      </c>
      <c r="B28" s="168">
        <v>1016</v>
      </c>
      <c r="C28" s="101">
        <v>984.084881</v>
      </c>
      <c r="D28" s="101">
        <v>896.41109300000005</v>
      </c>
      <c r="E28" s="597"/>
      <c r="F28" s="597"/>
      <c r="G28" s="597"/>
      <c r="H28" s="597"/>
      <c r="I28" s="597"/>
      <c r="J28" s="597"/>
      <c r="K28" s="597"/>
      <c r="L28" s="597"/>
      <c r="M28" s="597"/>
      <c r="N28" s="597"/>
      <c r="O28" s="404"/>
      <c r="P28" s="94"/>
      <c r="Q28" s="94"/>
      <c r="R28" s="94"/>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5"/>
      <c r="BL28" s="315"/>
      <c r="BM28" s="315"/>
      <c r="BN28" s="315"/>
      <c r="BO28" s="315"/>
      <c r="BP28" s="315"/>
      <c r="BQ28" s="315"/>
      <c r="BR28" s="315"/>
      <c r="BS28" s="315"/>
      <c r="BT28" s="315"/>
      <c r="BU28" s="315"/>
      <c r="BV28" s="315"/>
      <c r="BW28" s="315"/>
    </row>
    <row r="29" spans="1:75" s="65" customFormat="1">
      <c r="A29" s="99">
        <v>40451</v>
      </c>
      <c r="B29" s="168">
        <v>1021</v>
      </c>
      <c r="C29" s="101">
        <v>990.71618000000001</v>
      </c>
      <c r="D29" s="101">
        <v>906.19902119999995</v>
      </c>
      <c r="E29" s="597"/>
      <c r="F29" s="597"/>
      <c r="G29" s="597"/>
      <c r="H29" s="597"/>
      <c r="I29" s="597"/>
      <c r="J29" s="597"/>
      <c r="K29" s="597"/>
      <c r="L29" s="597"/>
      <c r="M29" s="597"/>
      <c r="N29" s="597"/>
      <c r="O29" s="404"/>
      <c r="P29" s="94"/>
      <c r="Q29" s="94"/>
      <c r="R29" s="94"/>
      <c r="S29" s="315"/>
      <c r="T29" s="315"/>
      <c r="U29" s="315"/>
      <c r="V29" s="315"/>
      <c r="W29" s="315"/>
      <c r="X29" s="315"/>
      <c r="Y29" s="315"/>
      <c r="Z29" s="315"/>
      <c r="AA29" s="315"/>
      <c r="AB29" s="315"/>
      <c r="AC29" s="315"/>
      <c r="AD29" s="315"/>
      <c r="AE29" s="315"/>
      <c r="AF29" s="315"/>
      <c r="AG29" s="315"/>
      <c r="AH29" s="315"/>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5"/>
      <c r="BL29" s="315"/>
      <c r="BM29" s="315"/>
      <c r="BN29" s="315"/>
      <c r="BO29" s="315"/>
      <c r="BP29" s="315"/>
      <c r="BQ29" s="315"/>
      <c r="BR29" s="315"/>
      <c r="BS29" s="315"/>
      <c r="BT29" s="315"/>
      <c r="BU29" s="315"/>
      <c r="BV29" s="315"/>
      <c r="BW29" s="315"/>
    </row>
    <row r="30" spans="1:75" s="65" customFormat="1">
      <c r="A30" s="99">
        <v>40543</v>
      </c>
      <c r="B30" s="168">
        <v>1026</v>
      </c>
      <c r="C30" s="100">
        <v>1000</v>
      </c>
      <c r="D30" s="101">
        <v>927.40619900000002</v>
      </c>
      <c r="E30" s="597"/>
      <c r="F30" s="597"/>
      <c r="G30" s="597"/>
      <c r="H30" s="597"/>
      <c r="I30" s="597"/>
      <c r="J30" s="597"/>
      <c r="K30" s="597"/>
      <c r="L30" s="597"/>
      <c r="M30" s="597"/>
      <c r="N30" s="597"/>
      <c r="O30" s="404"/>
      <c r="P30" s="94"/>
      <c r="Q30" s="94"/>
      <c r="R30" s="94"/>
      <c r="S30" s="315"/>
      <c r="T30" s="315"/>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315"/>
      <c r="BV30" s="315"/>
      <c r="BW30" s="315"/>
    </row>
    <row r="31" spans="1:75" s="65" customFormat="1">
      <c r="A31" s="99">
        <v>40633</v>
      </c>
      <c r="B31" s="168">
        <v>1031</v>
      </c>
      <c r="C31" s="100">
        <v>1022</v>
      </c>
      <c r="D31" s="101">
        <v>934.74714519999998</v>
      </c>
      <c r="E31" s="597"/>
      <c r="F31" s="597"/>
      <c r="G31" s="597"/>
      <c r="H31" s="597"/>
      <c r="I31" s="597"/>
      <c r="J31" s="597"/>
      <c r="K31" s="597"/>
      <c r="L31" s="597"/>
      <c r="M31" s="597"/>
      <c r="N31" s="597"/>
      <c r="O31" s="404"/>
      <c r="P31" s="94"/>
      <c r="Q31" s="94"/>
      <c r="R31" s="94"/>
      <c r="S31" s="315"/>
      <c r="T31" s="315"/>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315"/>
      <c r="BV31" s="315"/>
      <c r="BW31" s="315"/>
    </row>
    <row r="32" spans="1:75" s="65" customFormat="1">
      <c r="A32" s="99">
        <v>40724</v>
      </c>
      <c r="B32" s="168">
        <v>1035</v>
      </c>
      <c r="C32" s="100">
        <v>1031</v>
      </c>
      <c r="D32" s="101">
        <v>943.71941270000002</v>
      </c>
      <c r="E32" s="597"/>
      <c r="F32" s="597"/>
      <c r="G32" s="597"/>
      <c r="H32" s="597"/>
      <c r="I32" s="597"/>
      <c r="J32" s="597"/>
      <c r="K32" s="597"/>
      <c r="L32" s="597"/>
      <c r="M32" s="597"/>
      <c r="N32" s="597"/>
      <c r="O32" s="404"/>
      <c r="P32" s="94"/>
      <c r="Q32" s="94"/>
      <c r="R32" s="94"/>
      <c r="S32" s="315"/>
      <c r="T32" s="315"/>
      <c r="U32" s="315"/>
      <c r="V32" s="315"/>
      <c r="W32" s="315"/>
      <c r="X32" s="315"/>
      <c r="Y32" s="315"/>
      <c r="Z32" s="315"/>
      <c r="AA32" s="315"/>
      <c r="AB32" s="315"/>
      <c r="AC32" s="315"/>
      <c r="AD32" s="315"/>
      <c r="AE32" s="315"/>
      <c r="AF32" s="315"/>
      <c r="AG32" s="315"/>
      <c r="AH32" s="315"/>
      <c r="AI32" s="315"/>
      <c r="AJ32" s="315"/>
      <c r="AK32" s="315"/>
      <c r="AL32" s="315"/>
      <c r="AM32" s="315"/>
      <c r="AN32" s="315"/>
      <c r="AO32" s="315"/>
      <c r="AP32" s="315"/>
      <c r="AQ32" s="315"/>
      <c r="AR32" s="315"/>
      <c r="AS32" s="315"/>
      <c r="AT32" s="315"/>
      <c r="AU32" s="315"/>
      <c r="AV32" s="315"/>
      <c r="AW32" s="315"/>
      <c r="AX32" s="315"/>
      <c r="AY32" s="315"/>
      <c r="AZ32" s="315"/>
      <c r="BA32" s="315"/>
      <c r="BB32" s="315"/>
      <c r="BC32" s="315"/>
      <c r="BD32" s="315"/>
      <c r="BE32" s="315"/>
      <c r="BF32" s="315"/>
      <c r="BG32" s="315"/>
      <c r="BH32" s="315"/>
      <c r="BI32" s="315"/>
      <c r="BJ32" s="315"/>
      <c r="BK32" s="315"/>
      <c r="BL32" s="315"/>
      <c r="BM32" s="315"/>
      <c r="BN32" s="315"/>
      <c r="BO32" s="315"/>
      <c r="BP32" s="315"/>
      <c r="BQ32" s="315"/>
      <c r="BR32" s="315"/>
      <c r="BS32" s="315"/>
      <c r="BT32" s="315"/>
      <c r="BU32" s="315"/>
      <c r="BV32" s="315"/>
      <c r="BW32" s="315"/>
    </row>
    <row r="33" spans="1:75" s="65" customFormat="1">
      <c r="A33" s="99">
        <v>40816</v>
      </c>
      <c r="B33" s="168">
        <v>1041</v>
      </c>
      <c r="C33" s="100">
        <v>1037</v>
      </c>
      <c r="D33" s="101">
        <v>947.79771619999997</v>
      </c>
      <c r="E33" s="597"/>
      <c r="F33" s="597"/>
      <c r="G33" s="597"/>
      <c r="H33" s="597"/>
      <c r="I33" s="597"/>
      <c r="J33" s="597"/>
      <c r="K33" s="597"/>
      <c r="L33" s="597"/>
      <c r="M33" s="597"/>
      <c r="N33" s="597"/>
      <c r="O33" s="404"/>
      <c r="P33" s="94"/>
      <c r="Q33" s="94"/>
      <c r="R33" s="94"/>
      <c r="S33" s="315"/>
      <c r="T33" s="315"/>
      <c r="U33" s="315"/>
      <c r="V33" s="315"/>
      <c r="W33" s="315"/>
      <c r="X33" s="315"/>
      <c r="Y33" s="315"/>
      <c r="Z33" s="315"/>
      <c r="AA33" s="315"/>
      <c r="AB33" s="315"/>
      <c r="AC33" s="315"/>
      <c r="AD33" s="315"/>
      <c r="AE33" s="315"/>
      <c r="AF33" s="315"/>
      <c r="AG33" s="315"/>
      <c r="AH33" s="315"/>
      <c r="AI33" s="315"/>
      <c r="AJ33" s="315"/>
      <c r="AK33" s="315"/>
      <c r="AL33" s="315"/>
      <c r="AM33" s="315"/>
      <c r="AN33" s="315"/>
      <c r="AO33" s="315"/>
      <c r="AP33" s="315"/>
      <c r="AQ33" s="315"/>
      <c r="AR33" s="315"/>
      <c r="AS33" s="315"/>
      <c r="AT33" s="315"/>
      <c r="AU33" s="315"/>
      <c r="AV33" s="315"/>
      <c r="AW33" s="315"/>
      <c r="AX33" s="315"/>
      <c r="AY33" s="315"/>
      <c r="AZ33" s="315"/>
      <c r="BA33" s="315"/>
      <c r="BB33" s="315"/>
      <c r="BC33" s="315"/>
      <c r="BD33" s="315"/>
      <c r="BE33" s="315"/>
      <c r="BF33" s="315"/>
      <c r="BG33" s="315"/>
      <c r="BH33" s="315"/>
      <c r="BI33" s="315"/>
      <c r="BJ33" s="315"/>
      <c r="BK33" s="315"/>
      <c r="BL33" s="315"/>
      <c r="BM33" s="315"/>
      <c r="BN33" s="315"/>
      <c r="BO33" s="315"/>
      <c r="BP33" s="315"/>
      <c r="BQ33" s="315"/>
      <c r="BR33" s="315"/>
      <c r="BS33" s="315"/>
      <c r="BT33" s="315"/>
      <c r="BU33" s="315"/>
      <c r="BV33" s="315"/>
      <c r="BW33" s="315"/>
    </row>
    <row r="34" spans="1:75" s="65" customFormat="1">
      <c r="A34" s="99">
        <v>40908</v>
      </c>
      <c r="B34" s="168">
        <v>1047</v>
      </c>
      <c r="C34" s="100">
        <v>1042</v>
      </c>
      <c r="D34" s="101">
        <v>944.53507339999999</v>
      </c>
      <c r="E34" s="597"/>
      <c r="F34" s="597"/>
      <c r="G34" s="597"/>
      <c r="H34" s="597"/>
      <c r="I34" s="597"/>
      <c r="J34" s="597"/>
      <c r="K34" s="597"/>
      <c r="L34" s="597"/>
      <c r="M34" s="597"/>
      <c r="N34" s="597"/>
      <c r="O34" s="404"/>
      <c r="P34" s="94"/>
      <c r="Q34" s="94"/>
      <c r="R34" s="94"/>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5"/>
      <c r="BS34" s="315"/>
      <c r="BT34" s="315"/>
      <c r="BU34" s="315"/>
      <c r="BV34" s="315"/>
      <c r="BW34" s="315"/>
    </row>
    <row r="35" spans="1:75" s="65" customFormat="1">
      <c r="A35" s="99">
        <v>40999</v>
      </c>
      <c r="B35" s="168">
        <v>1052</v>
      </c>
      <c r="C35" s="100">
        <v>1045</v>
      </c>
      <c r="D35" s="101">
        <v>949.42903750000005</v>
      </c>
      <c r="E35" s="597"/>
      <c r="F35" s="597"/>
      <c r="G35" s="597"/>
      <c r="H35" s="597"/>
      <c r="I35" s="597"/>
      <c r="J35" s="597"/>
      <c r="K35" s="597"/>
      <c r="L35" s="597"/>
      <c r="M35" s="597"/>
      <c r="N35" s="597"/>
      <c r="O35" s="404"/>
      <c r="P35" s="94"/>
      <c r="Q35" s="94"/>
      <c r="R35" s="94"/>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c r="AU35" s="315"/>
      <c r="AV35" s="315"/>
      <c r="AW35" s="315"/>
      <c r="AX35" s="315"/>
      <c r="AY35" s="315"/>
      <c r="AZ35" s="315"/>
      <c r="BA35" s="315"/>
      <c r="BB35" s="315"/>
      <c r="BC35" s="315"/>
      <c r="BD35" s="315"/>
      <c r="BE35" s="315"/>
      <c r="BF35" s="315"/>
      <c r="BG35" s="315"/>
      <c r="BH35" s="315"/>
      <c r="BI35" s="315"/>
      <c r="BJ35" s="315"/>
      <c r="BK35" s="315"/>
      <c r="BL35" s="315"/>
      <c r="BM35" s="315"/>
      <c r="BN35" s="315"/>
      <c r="BO35" s="315"/>
      <c r="BP35" s="315"/>
      <c r="BQ35" s="315"/>
      <c r="BR35" s="315"/>
      <c r="BS35" s="315"/>
      <c r="BT35" s="315"/>
      <c r="BU35" s="315"/>
      <c r="BV35" s="315"/>
      <c r="BW35" s="315"/>
    </row>
    <row r="36" spans="1:75" s="65" customFormat="1">
      <c r="A36" s="99">
        <v>41090</v>
      </c>
      <c r="B36" s="168">
        <v>1056</v>
      </c>
      <c r="C36" s="100">
        <v>1051</v>
      </c>
      <c r="D36" s="101">
        <v>952.69168030000003</v>
      </c>
      <c r="E36" s="597"/>
      <c r="F36" s="597"/>
      <c r="G36" s="597"/>
      <c r="H36" s="597"/>
      <c r="I36" s="597"/>
      <c r="J36" s="597"/>
      <c r="K36" s="597"/>
      <c r="L36" s="597"/>
      <c r="M36" s="597"/>
      <c r="N36" s="597"/>
      <c r="O36" s="404"/>
      <c r="P36" s="94"/>
      <c r="Q36" s="94"/>
      <c r="R36" s="94"/>
      <c r="S36" s="315"/>
      <c r="T36" s="315"/>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315"/>
      <c r="BV36" s="315"/>
      <c r="BW36" s="315"/>
    </row>
    <row r="37" spans="1:75" s="65" customFormat="1">
      <c r="A37" s="99">
        <v>41182</v>
      </c>
      <c r="B37" s="168">
        <v>1061</v>
      </c>
      <c r="C37" s="100">
        <v>1040</v>
      </c>
      <c r="D37" s="101">
        <v>955.13866229999996</v>
      </c>
      <c r="E37" s="597"/>
      <c r="F37" s="597"/>
      <c r="G37" s="597"/>
      <c r="H37" s="597"/>
      <c r="I37" s="597"/>
      <c r="J37" s="597"/>
      <c r="K37" s="597"/>
      <c r="L37" s="597"/>
      <c r="M37" s="597"/>
      <c r="N37" s="597"/>
      <c r="O37" s="404"/>
      <c r="P37" s="94"/>
      <c r="Q37" s="94"/>
      <c r="R37" s="94"/>
      <c r="S37" s="315"/>
      <c r="T37" s="315"/>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315"/>
      <c r="BV37" s="315"/>
      <c r="BW37" s="315"/>
    </row>
    <row r="38" spans="1:75" s="65" customFormat="1">
      <c r="A38" s="99">
        <v>41274</v>
      </c>
      <c r="B38" s="168">
        <v>1066</v>
      </c>
      <c r="C38" s="100">
        <v>1037</v>
      </c>
      <c r="D38" s="101">
        <v>953.50734090000003</v>
      </c>
      <c r="E38" s="597"/>
      <c r="F38" s="597"/>
      <c r="G38" s="597"/>
      <c r="H38" s="597"/>
      <c r="I38" s="597"/>
      <c r="J38" s="597"/>
      <c r="K38" s="597"/>
      <c r="L38" s="597"/>
      <c r="M38" s="597"/>
      <c r="N38" s="597"/>
      <c r="O38" s="404"/>
      <c r="P38" s="94"/>
      <c r="Q38" s="94"/>
      <c r="R38" s="94"/>
      <c r="S38" s="315"/>
      <c r="T38" s="315"/>
      <c r="U38" s="315"/>
      <c r="V38" s="315"/>
      <c r="W38" s="315"/>
      <c r="X38" s="315"/>
      <c r="Y38" s="315"/>
      <c r="Z38" s="315"/>
      <c r="AA38" s="315"/>
      <c r="AB38" s="315"/>
      <c r="AC38" s="315"/>
      <c r="AD38" s="315"/>
      <c r="AE38" s="315"/>
      <c r="AF38" s="315"/>
      <c r="AG38" s="315"/>
      <c r="AH38" s="315"/>
      <c r="AI38" s="315"/>
      <c r="AJ38" s="315"/>
      <c r="AK38" s="315"/>
      <c r="AL38" s="315"/>
      <c r="AM38" s="315"/>
      <c r="AN38" s="315"/>
      <c r="AO38" s="315"/>
      <c r="AP38" s="315"/>
      <c r="AQ38" s="315"/>
      <c r="AR38" s="315"/>
      <c r="AS38" s="315"/>
      <c r="AT38" s="315"/>
      <c r="AU38" s="315"/>
      <c r="AV38" s="315"/>
      <c r="AW38" s="315"/>
      <c r="AX38" s="315"/>
      <c r="AY38" s="315"/>
      <c r="AZ38" s="315"/>
      <c r="BA38" s="315"/>
      <c r="BB38" s="315"/>
      <c r="BC38" s="315"/>
      <c r="BD38" s="315"/>
      <c r="BE38" s="315"/>
      <c r="BF38" s="315"/>
      <c r="BG38" s="315"/>
      <c r="BH38" s="315"/>
      <c r="BI38" s="315"/>
      <c r="BJ38" s="315"/>
      <c r="BK38" s="315"/>
      <c r="BL38" s="315"/>
      <c r="BM38" s="315"/>
      <c r="BN38" s="315"/>
      <c r="BO38" s="315"/>
      <c r="BP38" s="315"/>
      <c r="BQ38" s="315"/>
      <c r="BR38" s="315"/>
      <c r="BS38" s="315"/>
      <c r="BT38" s="315"/>
      <c r="BU38" s="315"/>
      <c r="BV38" s="315"/>
      <c r="BW38" s="315"/>
    </row>
    <row r="39" spans="1:75" s="65" customFormat="1">
      <c r="A39" s="99">
        <v>41364</v>
      </c>
      <c r="B39" s="168">
        <v>1070</v>
      </c>
      <c r="C39" s="100">
        <v>1045</v>
      </c>
      <c r="D39" s="101">
        <v>957.58564439999998</v>
      </c>
      <c r="E39" s="597"/>
      <c r="F39" s="597"/>
      <c r="G39" s="597"/>
      <c r="H39" s="597"/>
      <c r="I39" s="597"/>
      <c r="J39" s="597"/>
      <c r="K39" s="597"/>
      <c r="L39" s="597"/>
      <c r="M39" s="597"/>
      <c r="N39" s="597"/>
      <c r="O39" s="404"/>
      <c r="P39" s="94"/>
      <c r="Q39" s="94"/>
      <c r="R39" s="94"/>
      <c r="S39" s="315"/>
      <c r="T39" s="315"/>
      <c r="U39" s="315"/>
      <c r="V39" s="315"/>
      <c r="W39" s="315"/>
      <c r="X39" s="315"/>
      <c r="Y39" s="315"/>
      <c r="Z39" s="315"/>
      <c r="AA39" s="315"/>
      <c r="AB39" s="315"/>
      <c r="AC39" s="315"/>
      <c r="AD39" s="315"/>
      <c r="AE39" s="315"/>
      <c r="AF39" s="315"/>
      <c r="AG39" s="315"/>
      <c r="AH39" s="315"/>
      <c r="AI39" s="315"/>
      <c r="AJ39" s="315"/>
      <c r="AK39" s="315"/>
      <c r="AL39" s="315"/>
      <c r="AM39" s="315"/>
      <c r="AN39" s="315"/>
      <c r="AO39" s="315"/>
      <c r="AP39" s="315"/>
      <c r="AQ39" s="315"/>
      <c r="AR39" s="315"/>
      <c r="AS39" s="315"/>
      <c r="AT39" s="315"/>
      <c r="AU39" s="315"/>
      <c r="AV39" s="315"/>
      <c r="AW39" s="315"/>
      <c r="AX39" s="315"/>
      <c r="AY39" s="315"/>
      <c r="AZ39" s="315"/>
      <c r="BA39" s="315"/>
      <c r="BB39" s="315"/>
      <c r="BC39" s="315"/>
      <c r="BD39" s="315"/>
      <c r="BE39" s="315"/>
      <c r="BF39" s="315"/>
      <c r="BG39" s="315"/>
      <c r="BH39" s="315"/>
      <c r="BI39" s="315"/>
      <c r="BJ39" s="315"/>
      <c r="BK39" s="315"/>
      <c r="BL39" s="315"/>
      <c r="BM39" s="315"/>
      <c r="BN39" s="315"/>
      <c r="BO39" s="315"/>
      <c r="BP39" s="315"/>
      <c r="BQ39" s="315"/>
      <c r="BR39" s="315"/>
      <c r="BS39" s="315"/>
      <c r="BT39" s="315"/>
      <c r="BU39" s="315"/>
      <c r="BV39" s="315"/>
      <c r="BW39" s="315"/>
    </row>
    <row r="40" spans="1:75" s="65" customFormat="1">
      <c r="A40" s="99">
        <v>41455</v>
      </c>
      <c r="B40" s="168">
        <v>1074</v>
      </c>
      <c r="C40" s="100">
        <v>1051</v>
      </c>
      <c r="D40" s="101">
        <v>959.21696569999995</v>
      </c>
      <c r="E40" s="597"/>
      <c r="F40" s="597"/>
      <c r="G40" s="597"/>
      <c r="H40" s="597"/>
      <c r="I40" s="597"/>
      <c r="J40" s="597"/>
      <c r="K40" s="597"/>
      <c r="L40" s="597"/>
      <c r="M40" s="597"/>
      <c r="N40" s="597"/>
      <c r="O40" s="404"/>
      <c r="P40" s="94"/>
      <c r="Q40" s="94"/>
      <c r="R40" s="94"/>
      <c r="S40" s="315"/>
      <c r="T40" s="315"/>
      <c r="U40" s="315"/>
      <c r="V40" s="315"/>
      <c r="W40" s="315"/>
      <c r="X40" s="315"/>
      <c r="Y40" s="315"/>
      <c r="Z40" s="315"/>
      <c r="AA40" s="315"/>
      <c r="AB40" s="315"/>
      <c r="AC40" s="315"/>
      <c r="AD40" s="315"/>
      <c r="AE40" s="315"/>
      <c r="AF40" s="315"/>
      <c r="AG40" s="315"/>
      <c r="AH40" s="315"/>
      <c r="AI40" s="315"/>
      <c r="AJ40" s="315"/>
      <c r="AK40" s="315"/>
      <c r="AL40" s="315"/>
      <c r="AM40" s="315"/>
      <c r="AN40" s="315"/>
      <c r="AO40" s="315"/>
      <c r="AP40" s="315"/>
      <c r="AQ40" s="315"/>
      <c r="AR40" s="315"/>
      <c r="AS40" s="315"/>
      <c r="AT40" s="315"/>
      <c r="AU40" s="315"/>
      <c r="AV40" s="315"/>
      <c r="AW40" s="315"/>
      <c r="AX40" s="315"/>
      <c r="AY40" s="315"/>
      <c r="AZ40" s="315"/>
      <c r="BA40" s="315"/>
      <c r="BB40" s="315"/>
      <c r="BC40" s="315"/>
      <c r="BD40" s="315"/>
      <c r="BE40" s="315"/>
      <c r="BF40" s="315"/>
      <c r="BG40" s="315"/>
      <c r="BH40" s="315"/>
      <c r="BI40" s="315"/>
      <c r="BJ40" s="315"/>
      <c r="BK40" s="315"/>
      <c r="BL40" s="315"/>
      <c r="BM40" s="315"/>
      <c r="BN40" s="315"/>
      <c r="BO40" s="315"/>
      <c r="BP40" s="315"/>
      <c r="BQ40" s="315"/>
      <c r="BR40" s="315"/>
      <c r="BS40" s="315"/>
      <c r="BT40" s="315"/>
      <c r="BU40" s="315"/>
      <c r="BV40" s="315"/>
      <c r="BW40" s="315"/>
    </row>
    <row r="41" spans="1:75" s="65" customFormat="1">
      <c r="A41" s="99">
        <v>41547</v>
      </c>
      <c r="B41" s="168">
        <v>1079</v>
      </c>
      <c r="C41" s="100">
        <v>1074</v>
      </c>
      <c r="D41" s="101">
        <v>968.18923329999996</v>
      </c>
      <c r="E41" s="597"/>
      <c r="F41" s="597"/>
      <c r="G41" s="597"/>
      <c r="H41" s="597"/>
      <c r="I41" s="597"/>
      <c r="J41" s="597"/>
      <c r="K41" s="597"/>
      <c r="L41" s="597"/>
      <c r="M41" s="597"/>
      <c r="N41" s="597"/>
      <c r="O41" s="404"/>
      <c r="P41" s="94"/>
      <c r="Q41" s="94"/>
      <c r="R41" s="94"/>
      <c r="S41" s="315"/>
      <c r="T41" s="315"/>
      <c r="U41" s="315"/>
      <c r="V41" s="315"/>
      <c r="W41" s="315"/>
      <c r="X41" s="315"/>
      <c r="Y41" s="315"/>
      <c r="Z41" s="315"/>
      <c r="AA41" s="315"/>
      <c r="AB41" s="315"/>
      <c r="AC41" s="315"/>
      <c r="AD41" s="315"/>
      <c r="AE41" s="315"/>
      <c r="AF41" s="315"/>
      <c r="AG41" s="315"/>
      <c r="AH41" s="315"/>
      <c r="AI41" s="315"/>
      <c r="AJ41" s="315"/>
      <c r="AK41" s="315"/>
      <c r="AL41" s="315"/>
      <c r="AM41" s="315"/>
      <c r="AN41" s="315"/>
      <c r="AO41" s="315"/>
      <c r="AP41" s="315"/>
      <c r="AQ41" s="315"/>
      <c r="AR41" s="315"/>
      <c r="AS41" s="315"/>
      <c r="AT41" s="315"/>
      <c r="AU41" s="315"/>
      <c r="AV41" s="315"/>
      <c r="AW41" s="315"/>
      <c r="AX41" s="315"/>
      <c r="AY41" s="315"/>
      <c r="AZ41" s="315"/>
      <c r="BA41" s="315"/>
      <c r="BB41" s="315"/>
      <c r="BC41" s="315"/>
      <c r="BD41" s="315"/>
      <c r="BE41" s="315"/>
      <c r="BF41" s="315"/>
      <c r="BG41" s="315"/>
      <c r="BH41" s="315"/>
      <c r="BI41" s="315"/>
      <c r="BJ41" s="315"/>
      <c r="BK41" s="315"/>
      <c r="BL41" s="315"/>
      <c r="BM41" s="315"/>
      <c r="BN41" s="315"/>
      <c r="BO41" s="315"/>
      <c r="BP41" s="315"/>
      <c r="BQ41" s="315"/>
      <c r="BR41" s="315"/>
      <c r="BS41" s="315"/>
      <c r="BT41" s="315"/>
      <c r="BU41" s="315"/>
      <c r="BV41" s="315"/>
      <c r="BW41" s="315"/>
    </row>
    <row r="42" spans="1:75" s="65" customFormat="1">
      <c r="A42" s="99">
        <v>41639</v>
      </c>
      <c r="B42" s="168">
        <v>1083</v>
      </c>
      <c r="C42" s="100">
        <v>1066</v>
      </c>
      <c r="D42" s="101">
        <v>969.00489400000004</v>
      </c>
      <c r="E42" s="597"/>
      <c r="F42" s="597"/>
      <c r="G42" s="597"/>
      <c r="H42" s="597"/>
      <c r="I42" s="597"/>
      <c r="J42" s="597"/>
      <c r="K42" s="597"/>
      <c r="L42" s="597"/>
      <c r="M42" s="597"/>
      <c r="N42" s="597"/>
      <c r="O42" s="404"/>
      <c r="P42" s="94"/>
      <c r="Q42" s="94"/>
      <c r="R42" s="94"/>
      <c r="S42" s="315"/>
      <c r="T42" s="315"/>
      <c r="U42" s="315"/>
      <c r="V42" s="315"/>
      <c r="W42" s="315"/>
      <c r="X42" s="315"/>
      <c r="Y42" s="315"/>
      <c r="Z42" s="315"/>
      <c r="AA42" s="315"/>
      <c r="AB42" s="315"/>
      <c r="AC42" s="315"/>
      <c r="AD42" s="315"/>
      <c r="AE42" s="315"/>
      <c r="AF42" s="315"/>
      <c r="AG42" s="315"/>
      <c r="AH42" s="315"/>
      <c r="AI42" s="315"/>
      <c r="AJ42" s="315"/>
      <c r="AK42" s="315"/>
      <c r="AL42" s="315"/>
      <c r="AM42" s="315"/>
      <c r="AN42" s="315"/>
      <c r="AO42" s="315"/>
      <c r="AP42" s="315"/>
      <c r="AQ42" s="315"/>
      <c r="AR42" s="315"/>
      <c r="AS42" s="315"/>
      <c r="AT42" s="315"/>
      <c r="AU42" s="315"/>
      <c r="AV42" s="315"/>
      <c r="AW42" s="315"/>
      <c r="AX42" s="315"/>
      <c r="AY42" s="315"/>
      <c r="AZ42" s="315"/>
      <c r="BA42" s="315"/>
      <c r="BB42" s="315"/>
      <c r="BC42" s="315"/>
      <c r="BD42" s="315"/>
      <c r="BE42" s="315"/>
      <c r="BF42" s="315"/>
      <c r="BG42" s="315"/>
      <c r="BH42" s="315"/>
      <c r="BI42" s="315"/>
      <c r="BJ42" s="315"/>
      <c r="BK42" s="315"/>
      <c r="BL42" s="315"/>
      <c r="BM42" s="315"/>
      <c r="BN42" s="315"/>
      <c r="BO42" s="315"/>
      <c r="BP42" s="315"/>
      <c r="BQ42" s="315"/>
      <c r="BR42" s="315"/>
      <c r="BS42" s="315"/>
      <c r="BT42" s="315"/>
      <c r="BU42" s="315"/>
      <c r="BV42" s="315"/>
      <c r="BW42" s="315"/>
    </row>
    <row r="43" spans="1:75" s="65" customFormat="1">
      <c r="A43" s="99">
        <v>41729</v>
      </c>
      <c r="B43" s="168">
        <v>1087</v>
      </c>
      <c r="C43" s="100">
        <v>1077</v>
      </c>
      <c r="D43" s="101">
        <v>972.26753670000005</v>
      </c>
      <c r="E43" s="597"/>
      <c r="F43" s="597"/>
      <c r="G43" s="597"/>
      <c r="H43" s="597"/>
      <c r="I43" s="597"/>
      <c r="J43" s="597"/>
      <c r="K43" s="597"/>
      <c r="L43" s="597"/>
      <c r="M43" s="597"/>
      <c r="N43" s="597"/>
      <c r="O43" s="404"/>
      <c r="P43" s="94"/>
      <c r="Q43" s="94"/>
      <c r="R43" s="94"/>
      <c r="S43" s="315"/>
      <c r="T43" s="315"/>
      <c r="U43" s="315"/>
      <c r="V43" s="315"/>
      <c r="W43" s="315"/>
      <c r="X43" s="315"/>
      <c r="Y43" s="315"/>
      <c r="Z43" s="315"/>
      <c r="AA43" s="315"/>
      <c r="AB43" s="315"/>
      <c r="AC43" s="315"/>
      <c r="AD43" s="315"/>
      <c r="AE43" s="315"/>
      <c r="AF43" s="315"/>
      <c r="AG43" s="315"/>
      <c r="AH43" s="315"/>
      <c r="AI43" s="315"/>
      <c r="AJ43" s="315"/>
      <c r="AK43" s="315"/>
      <c r="AL43" s="315"/>
      <c r="AM43" s="315"/>
      <c r="AN43" s="315"/>
      <c r="AO43" s="315"/>
      <c r="AP43" s="315"/>
      <c r="AQ43" s="315"/>
      <c r="AR43" s="315"/>
      <c r="AS43" s="315"/>
      <c r="AT43" s="315"/>
      <c r="AU43" s="315"/>
      <c r="AV43" s="315"/>
      <c r="AW43" s="315"/>
      <c r="AX43" s="315"/>
      <c r="AY43" s="315"/>
      <c r="AZ43" s="315"/>
      <c r="BA43" s="315"/>
      <c r="BB43" s="315"/>
      <c r="BC43" s="315"/>
      <c r="BD43" s="315"/>
      <c r="BE43" s="315"/>
      <c r="BF43" s="315"/>
      <c r="BG43" s="315"/>
      <c r="BH43" s="315"/>
      <c r="BI43" s="315"/>
      <c r="BJ43" s="315"/>
      <c r="BK43" s="315"/>
      <c r="BL43" s="315"/>
      <c r="BM43" s="315"/>
      <c r="BN43" s="315"/>
      <c r="BO43" s="315"/>
      <c r="BP43" s="315"/>
      <c r="BQ43" s="315"/>
      <c r="BR43" s="315"/>
      <c r="BS43" s="315"/>
      <c r="BT43" s="315"/>
      <c r="BU43" s="315"/>
      <c r="BV43" s="315"/>
      <c r="BW43" s="315"/>
    </row>
    <row r="44" spans="1:75" s="65" customFormat="1">
      <c r="A44" s="99">
        <v>41820</v>
      </c>
      <c r="B44" s="168">
        <v>1092</v>
      </c>
      <c r="C44" s="100">
        <v>1066</v>
      </c>
      <c r="D44" s="101">
        <v>974.71451879999995</v>
      </c>
      <c r="E44" s="597"/>
      <c r="F44" s="597"/>
      <c r="G44" s="597"/>
      <c r="H44" s="597"/>
      <c r="I44" s="597"/>
      <c r="J44" s="597"/>
      <c r="K44" s="597"/>
      <c r="L44" s="597"/>
      <c r="M44" s="597"/>
      <c r="N44" s="597"/>
      <c r="O44" s="404"/>
      <c r="P44" s="94"/>
      <c r="Q44" s="94"/>
      <c r="R44" s="94"/>
      <c r="S44" s="315"/>
      <c r="T44" s="315"/>
      <c r="U44" s="315"/>
      <c r="V44" s="315"/>
      <c r="W44" s="315"/>
      <c r="X44" s="315"/>
      <c r="Y44" s="315"/>
      <c r="Z44" s="315"/>
      <c r="AA44" s="315"/>
      <c r="AB44" s="315"/>
      <c r="AC44" s="315"/>
      <c r="AD44" s="315"/>
      <c r="AE44" s="315"/>
      <c r="AF44" s="315"/>
      <c r="AG44" s="315"/>
      <c r="AH44" s="315"/>
      <c r="AI44" s="315"/>
      <c r="AJ44" s="315"/>
      <c r="AK44" s="315"/>
      <c r="AL44" s="315"/>
      <c r="AM44" s="315"/>
      <c r="AN44" s="315"/>
      <c r="AO44" s="315"/>
      <c r="AP44" s="315"/>
      <c r="AQ44" s="315"/>
      <c r="AR44" s="315"/>
      <c r="AS44" s="315"/>
      <c r="AT44" s="315"/>
      <c r="AU44" s="315"/>
      <c r="AV44" s="315"/>
      <c r="AW44" s="315"/>
      <c r="AX44" s="315"/>
      <c r="AY44" s="315"/>
      <c r="AZ44" s="315"/>
      <c r="BA44" s="315"/>
      <c r="BB44" s="315"/>
      <c r="BC44" s="315"/>
      <c r="BD44" s="315"/>
      <c r="BE44" s="315"/>
      <c r="BF44" s="315"/>
      <c r="BG44" s="315"/>
      <c r="BH44" s="315"/>
      <c r="BI44" s="315"/>
      <c r="BJ44" s="315"/>
      <c r="BK44" s="315"/>
      <c r="BL44" s="315"/>
      <c r="BM44" s="315"/>
      <c r="BN44" s="315"/>
      <c r="BO44" s="315"/>
      <c r="BP44" s="315"/>
      <c r="BQ44" s="315"/>
      <c r="BR44" s="315"/>
      <c r="BS44" s="315"/>
      <c r="BT44" s="315"/>
      <c r="BU44" s="315"/>
      <c r="BV44" s="315"/>
      <c r="BW44" s="315"/>
    </row>
    <row r="45" spans="1:75" s="65" customFormat="1">
      <c r="A45" s="99">
        <v>41912</v>
      </c>
      <c r="B45" s="168">
        <v>1096</v>
      </c>
      <c r="C45" s="100">
        <v>1050</v>
      </c>
      <c r="D45" s="101">
        <v>977.97716149999997</v>
      </c>
      <c r="E45" s="597"/>
      <c r="F45" s="597"/>
      <c r="G45" s="597"/>
      <c r="H45" s="597"/>
      <c r="I45" s="597"/>
      <c r="J45" s="597"/>
      <c r="K45" s="597"/>
      <c r="L45" s="597"/>
      <c r="M45" s="597"/>
      <c r="N45" s="597"/>
      <c r="O45" s="404"/>
      <c r="P45" s="94"/>
      <c r="Q45" s="94"/>
      <c r="R45" s="94"/>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Q45" s="315"/>
      <c r="BR45" s="315"/>
      <c r="BS45" s="315"/>
      <c r="BT45" s="315"/>
      <c r="BU45" s="315"/>
      <c r="BV45" s="315"/>
      <c r="BW45" s="315"/>
    </row>
    <row r="46" spans="1:75" s="65" customFormat="1">
      <c r="A46" s="99">
        <v>42004</v>
      </c>
      <c r="B46" s="168">
        <v>1102</v>
      </c>
      <c r="C46" s="100">
        <v>1046</v>
      </c>
      <c r="D46" s="101">
        <v>976.34584010000003</v>
      </c>
      <c r="E46" s="597"/>
      <c r="F46" s="597"/>
      <c r="G46" s="597"/>
      <c r="H46" s="597"/>
      <c r="I46" s="597"/>
      <c r="J46" s="597"/>
      <c r="K46" s="597"/>
      <c r="L46" s="597"/>
      <c r="M46" s="597"/>
      <c r="N46" s="597"/>
      <c r="O46" s="404"/>
      <c r="P46" s="94"/>
      <c r="Q46" s="94"/>
      <c r="R46" s="94"/>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row>
    <row r="47" spans="1:75" s="65" customFormat="1">
      <c r="A47" s="99">
        <v>42094</v>
      </c>
      <c r="B47" s="168">
        <v>1105</v>
      </c>
      <c r="C47" s="100">
        <v>1034</v>
      </c>
      <c r="D47" s="101">
        <v>974.71451879999995</v>
      </c>
      <c r="E47" s="597"/>
      <c r="F47" s="597"/>
      <c r="G47" s="597"/>
      <c r="H47" s="597"/>
      <c r="I47" s="597"/>
      <c r="J47" s="597"/>
      <c r="K47" s="597"/>
      <c r="L47" s="597"/>
      <c r="M47" s="597"/>
      <c r="N47" s="597"/>
      <c r="O47" s="404"/>
      <c r="P47" s="94"/>
      <c r="Q47" s="94"/>
      <c r="R47" s="94"/>
      <c r="S47" s="315"/>
      <c r="T47" s="315"/>
      <c r="U47" s="315"/>
      <c r="V47" s="315"/>
      <c r="W47" s="315"/>
      <c r="X47" s="315"/>
      <c r="Y47" s="315"/>
      <c r="Z47" s="315"/>
      <c r="AA47" s="315"/>
      <c r="AB47" s="315"/>
      <c r="AC47" s="315"/>
      <c r="AD47" s="315"/>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315"/>
      <c r="BD47" s="315"/>
      <c r="BE47" s="315"/>
      <c r="BF47" s="315"/>
      <c r="BG47" s="315"/>
      <c r="BH47" s="315"/>
      <c r="BI47" s="315"/>
      <c r="BJ47" s="315"/>
      <c r="BK47" s="315"/>
      <c r="BL47" s="315"/>
      <c r="BM47" s="315"/>
      <c r="BN47" s="315"/>
      <c r="BO47" s="315"/>
      <c r="BP47" s="315"/>
      <c r="BQ47" s="315"/>
      <c r="BR47" s="315"/>
      <c r="BS47" s="315"/>
      <c r="BT47" s="315"/>
      <c r="BU47" s="315"/>
      <c r="BV47" s="315"/>
      <c r="BW47" s="315"/>
    </row>
    <row r="48" spans="1:75" s="65" customFormat="1">
      <c r="A48" s="99">
        <v>42185</v>
      </c>
      <c r="B48" s="168">
        <v>1110</v>
      </c>
      <c r="C48" s="100">
        <v>1031</v>
      </c>
      <c r="D48" s="101">
        <v>978.79282220000005</v>
      </c>
      <c r="E48" s="597"/>
      <c r="F48" s="597"/>
      <c r="G48" s="597"/>
      <c r="H48" s="597"/>
      <c r="I48" s="597"/>
      <c r="J48" s="597"/>
      <c r="K48" s="597"/>
      <c r="L48" s="597"/>
      <c r="M48" s="597"/>
      <c r="N48" s="597"/>
      <c r="O48" s="404"/>
      <c r="P48" s="94"/>
      <c r="Q48" s="94"/>
      <c r="R48" s="94"/>
      <c r="S48" s="315"/>
      <c r="T48" s="315"/>
      <c r="U48" s="315"/>
      <c r="V48" s="315"/>
      <c r="W48" s="315"/>
      <c r="X48" s="315"/>
      <c r="Y48" s="315"/>
      <c r="Z48" s="315"/>
      <c r="AA48" s="315"/>
      <c r="AB48" s="315"/>
      <c r="AC48" s="315"/>
      <c r="AD48" s="315"/>
      <c r="AE48" s="315"/>
      <c r="AF48" s="315"/>
      <c r="AG48" s="315"/>
      <c r="AH48" s="315"/>
      <c r="AI48" s="315"/>
      <c r="AJ48" s="315"/>
      <c r="AK48" s="315"/>
      <c r="AL48" s="315"/>
      <c r="AM48" s="315"/>
      <c r="AN48" s="315"/>
      <c r="AO48" s="315"/>
      <c r="AP48" s="315"/>
      <c r="AQ48" s="315"/>
      <c r="AR48" s="315"/>
      <c r="AS48" s="315"/>
      <c r="AT48" s="315"/>
      <c r="AU48" s="315"/>
      <c r="AV48" s="315"/>
      <c r="AW48" s="315"/>
      <c r="AX48" s="315"/>
      <c r="AY48" s="315"/>
      <c r="AZ48" s="315"/>
      <c r="BA48" s="315"/>
      <c r="BB48" s="315"/>
      <c r="BC48" s="315"/>
      <c r="BD48" s="315"/>
      <c r="BE48" s="315"/>
      <c r="BF48" s="315"/>
      <c r="BG48" s="315"/>
      <c r="BH48" s="315"/>
      <c r="BI48" s="315"/>
      <c r="BJ48" s="315"/>
      <c r="BK48" s="315"/>
      <c r="BL48" s="315"/>
      <c r="BM48" s="315"/>
      <c r="BN48" s="315"/>
      <c r="BO48" s="315"/>
      <c r="BP48" s="315"/>
      <c r="BQ48" s="315"/>
      <c r="BR48" s="315"/>
      <c r="BS48" s="315"/>
      <c r="BT48" s="315"/>
      <c r="BU48" s="315"/>
      <c r="BV48" s="315"/>
      <c r="BW48" s="315"/>
    </row>
    <row r="49" spans="1:75" s="65" customFormat="1">
      <c r="A49" s="99">
        <v>42277</v>
      </c>
      <c r="B49" s="168">
        <v>1114</v>
      </c>
      <c r="C49" s="100">
        <v>1048</v>
      </c>
      <c r="D49" s="101">
        <v>982.05546489999995</v>
      </c>
      <c r="E49" s="597"/>
      <c r="F49" s="597"/>
      <c r="G49" s="597"/>
      <c r="H49" s="597"/>
      <c r="I49" s="597"/>
      <c r="J49" s="597"/>
      <c r="K49" s="597"/>
      <c r="L49" s="597"/>
      <c r="M49" s="597"/>
      <c r="N49" s="597"/>
      <c r="O49" s="404"/>
      <c r="P49" s="94"/>
      <c r="Q49" s="94"/>
      <c r="R49" s="94"/>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c r="AR49" s="315"/>
      <c r="AS49" s="315"/>
      <c r="AT49" s="315"/>
      <c r="AU49" s="315"/>
      <c r="AV49" s="315"/>
      <c r="AW49" s="315"/>
      <c r="AX49" s="315"/>
      <c r="AY49" s="315"/>
      <c r="AZ49" s="315"/>
      <c r="BA49" s="315"/>
      <c r="BB49" s="315"/>
      <c r="BC49" s="315"/>
      <c r="BD49" s="315"/>
      <c r="BE49" s="315"/>
      <c r="BF49" s="315"/>
      <c r="BG49" s="315"/>
      <c r="BH49" s="315"/>
      <c r="BI49" s="315"/>
      <c r="BJ49" s="315"/>
      <c r="BK49" s="315"/>
      <c r="BL49" s="315"/>
      <c r="BM49" s="315"/>
      <c r="BN49" s="315"/>
      <c r="BO49" s="315"/>
      <c r="BP49" s="315"/>
      <c r="BQ49" s="315"/>
      <c r="BR49" s="315"/>
      <c r="BS49" s="315"/>
      <c r="BT49" s="315"/>
      <c r="BU49" s="315"/>
      <c r="BV49" s="315"/>
      <c r="BW49" s="315"/>
    </row>
    <row r="50" spans="1:75" s="65" customFormat="1">
      <c r="A50" s="99">
        <v>42369</v>
      </c>
      <c r="B50" s="168">
        <v>1119</v>
      </c>
      <c r="C50" s="100">
        <v>1035</v>
      </c>
      <c r="D50" s="101">
        <v>977.1615008</v>
      </c>
      <c r="E50" s="597"/>
      <c r="F50" s="597"/>
      <c r="G50" s="597"/>
      <c r="H50" s="597"/>
      <c r="I50" s="597"/>
      <c r="J50" s="597"/>
      <c r="K50" s="597"/>
      <c r="L50" s="597"/>
      <c r="M50" s="597"/>
      <c r="N50" s="597"/>
      <c r="O50" s="404"/>
      <c r="P50" s="94"/>
      <c r="Q50" s="94"/>
      <c r="R50" s="94"/>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c r="AR50" s="315"/>
      <c r="AS50" s="315"/>
      <c r="AT50" s="315"/>
      <c r="AU50" s="315"/>
      <c r="AV50" s="315"/>
      <c r="AW50" s="315"/>
      <c r="AX50" s="315"/>
      <c r="AY50" s="315"/>
      <c r="AZ50" s="315"/>
      <c r="BA50" s="315"/>
      <c r="BB50" s="315"/>
      <c r="BC50" s="315"/>
      <c r="BD50" s="315"/>
      <c r="BE50" s="315"/>
      <c r="BF50" s="315"/>
      <c r="BG50" s="315"/>
      <c r="BH50" s="315"/>
      <c r="BI50" s="315"/>
      <c r="BJ50" s="315"/>
      <c r="BK50" s="315"/>
      <c r="BL50" s="315"/>
      <c r="BM50" s="315"/>
      <c r="BN50" s="315"/>
      <c r="BO50" s="315"/>
      <c r="BP50" s="315"/>
      <c r="BQ50" s="315"/>
      <c r="BR50" s="315"/>
      <c r="BS50" s="315"/>
      <c r="BT50" s="315"/>
      <c r="BU50" s="315"/>
      <c r="BV50" s="315"/>
      <c r="BW50" s="315"/>
    </row>
    <row r="51" spans="1:75" s="65" customFormat="1">
      <c r="A51" s="99">
        <v>42460</v>
      </c>
      <c r="B51" s="168">
        <v>1123</v>
      </c>
      <c r="C51" s="100">
        <v>1025</v>
      </c>
      <c r="D51" s="101">
        <v>978.79282220000005</v>
      </c>
      <c r="E51" s="597"/>
      <c r="F51" s="597"/>
      <c r="G51" s="597"/>
      <c r="H51" s="597"/>
      <c r="I51" s="597"/>
      <c r="J51" s="597"/>
      <c r="K51" s="597"/>
      <c r="L51" s="597"/>
      <c r="M51" s="597"/>
      <c r="N51" s="597"/>
      <c r="O51" s="404"/>
      <c r="P51" s="94"/>
      <c r="Q51" s="94"/>
      <c r="R51" s="94"/>
      <c r="S51" s="315"/>
      <c r="T51" s="315"/>
      <c r="U51" s="315"/>
      <c r="V51" s="315"/>
      <c r="W51" s="315"/>
      <c r="X51" s="315"/>
      <c r="Y51" s="315"/>
      <c r="Z51" s="315"/>
      <c r="AA51" s="315"/>
      <c r="AB51" s="315"/>
      <c r="AC51" s="315"/>
      <c r="AD51" s="315"/>
      <c r="AE51" s="315"/>
      <c r="AF51" s="315"/>
      <c r="AG51" s="315"/>
      <c r="AH51" s="315"/>
      <c r="AI51" s="315"/>
      <c r="AJ51" s="315"/>
      <c r="AK51" s="315"/>
      <c r="AL51" s="315"/>
      <c r="AM51" s="315"/>
      <c r="AN51" s="315"/>
      <c r="AO51" s="315"/>
      <c r="AP51" s="315"/>
      <c r="AQ51" s="315"/>
      <c r="AR51" s="315"/>
      <c r="AS51" s="315"/>
      <c r="AT51" s="315"/>
      <c r="AU51" s="315"/>
      <c r="AV51" s="315"/>
      <c r="AW51" s="315"/>
      <c r="AX51" s="315"/>
      <c r="AY51" s="315"/>
      <c r="AZ51" s="315"/>
      <c r="BA51" s="315"/>
      <c r="BB51" s="315"/>
      <c r="BC51" s="315"/>
      <c r="BD51" s="315"/>
      <c r="BE51" s="315"/>
      <c r="BF51" s="315"/>
      <c r="BG51" s="315"/>
      <c r="BH51" s="315"/>
      <c r="BI51" s="315"/>
      <c r="BJ51" s="315"/>
      <c r="BK51" s="315"/>
      <c r="BL51" s="315"/>
      <c r="BM51" s="315"/>
      <c r="BN51" s="315"/>
      <c r="BO51" s="315"/>
      <c r="BP51" s="315"/>
      <c r="BQ51" s="315"/>
      <c r="BR51" s="315"/>
      <c r="BS51" s="315"/>
      <c r="BT51" s="315"/>
      <c r="BU51" s="315"/>
      <c r="BV51" s="315"/>
      <c r="BW51" s="315"/>
    </row>
    <row r="52" spans="1:75" s="65" customFormat="1">
      <c r="A52" s="99">
        <v>42551</v>
      </c>
      <c r="B52" s="168">
        <v>1127</v>
      </c>
      <c r="C52" s="100">
        <v>1034</v>
      </c>
      <c r="D52" s="101">
        <v>982.87112560000003</v>
      </c>
      <c r="E52" s="597"/>
      <c r="F52" s="597"/>
      <c r="G52" s="597"/>
      <c r="H52" s="597"/>
      <c r="I52" s="597"/>
      <c r="J52" s="597"/>
      <c r="K52" s="597"/>
      <c r="L52" s="597"/>
      <c r="M52" s="597"/>
      <c r="N52" s="597"/>
      <c r="O52" s="404"/>
      <c r="P52" s="94"/>
      <c r="Q52" s="94"/>
      <c r="R52" s="94"/>
      <c r="S52" s="315"/>
      <c r="T52" s="315"/>
      <c r="U52" s="315"/>
      <c r="V52" s="315"/>
      <c r="W52" s="315"/>
      <c r="X52" s="315"/>
      <c r="Y52" s="315"/>
      <c r="Z52" s="315"/>
      <c r="AA52" s="315"/>
      <c r="AB52" s="315"/>
      <c r="AC52" s="315"/>
      <c r="AD52" s="315"/>
      <c r="AE52" s="315"/>
      <c r="AF52" s="315"/>
      <c r="AG52" s="315"/>
      <c r="AH52" s="315"/>
      <c r="AI52" s="315"/>
      <c r="AJ52" s="315"/>
      <c r="AK52" s="315"/>
      <c r="AL52" s="315"/>
      <c r="AM52" s="315"/>
      <c r="AN52" s="315"/>
      <c r="AO52" s="315"/>
      <c r="AP52" s="315"/>
      <c r="AQ52" s="315"/>
      <c r="AR52" s="315"/>
      <c r="AS52" s="315"/>
      <c r="AT52" s="315"/>
      <c r="AU52" s="315"/>
      <c r="AV52" s="315"/>
      <c r="AW52" s="315"/>
      <c r="AX52" s="315"/>
      <c r="AY52" s="315"/>
      <c r="AZ52" s="315"/>
      <c r="BA52" s="315"/>
      <c r="BB52" s="315"/>
      <c r="BC52" s="315"/>
      <c r="BD52" s="315"/>
      <c r="BE52" s="315"/>
      <c r="BF52" s="315"/>
      <c r="BG52" s="315"/>
      <c r="BH52" s="315"/>
      <c r="BI52" s="315"/>
      <c r="BJ52" s="315"/>
      <c r="BK52" s="315"/>
      <c r="BL52" s="315"/>
      <c r="BM52" s="315"/>
      <c r="BN52" s="315"/>
      <c r="BO52" s="315"/>
      <c r="BP52" s="315"/>
      <c r="BQ52" s="315"/>
      <c r="BR52" s="315"/>
      <c r="BS52" s="315"/>
      <c r="BT52" s="315"/>
      <c r="BU52" s="315"/>
      <c r="BV52" s="315"/>
      <c r="BW52" s="315"/>
    </row>
    <row r="53" spans="1:75" s="77" customFormat="1">
      <c r="A53" s="99">
        <v>42643</v>
      </c>
      <c r="B53" s="168">
        <v>1132</v>
      </c>
      <c r="C53" s="100">
        <v>1049</v>
      </c>
      <c r="D53" s="101">
        <v>986.13376800000003</v>
      </c>
      <c r="E53" s="597"/>
      <c r="F53" s="597"/>
      <c r="G53" s="597"/>
      <c r="H53" s="597"/>
      <c r="I53" s="597"/>
      <c r="J53" s="597"/>
      <c r="K53" s="597"/>
      <c r="L53" s="597"/>
      <c r="M53" s="597"/>
      <c r="N53" s="597"/>
      <c r="O53" s="404"/>
      <c r="P53" s="94"/>
      <c r="Q53" s="94"/>
      <c r="R53" s="94"/>
      <c r="S53" s="315"/>
      <c r="T53" s="315"/>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315"/>
      <c r="BV53" s="315"/>
      <c r="BW53" s="315"/>
    </row>
    <row r="54" spans="1:75" s="78" customFormat="1">
      <c r="A54" s="99">
        <v>42735</v>
      </c>
      <c r="B54" s="101">
        <v>1137</v>
      </c>
      <c r="C54" s="100">
        <v>1059</v>
      </c>
      <c r="D54" s="101">
        <v>990.21207179999999</v>
      </c>
      <c r="E54" s="597"/>
      <c r="F54" s="597"/>
      <c r="G54" s="597"/>
      <c r="H54" s="597"/>
      <c r="I54" s="597"/>
      <c r="J54" s="597"/>
      <c r="K54" s="597"/>
      <c r="L54" s="597"/>
      <c r="M54" s="597"/>
      <c r="N54" s="597"/>
      <c r="O54" s="404"/>
      <c r="P54" s="94"/>
      <c r="Q54" s="94"/>
      <c r="R54" s="94"/>
      <c r="S54" s="315"/>
      <c r="T54" s="315"/>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row>
    <row r="55" spans="1:75" s="78" customFormat="1">
      <c r="A55" s="99">
        <v>42825</v>
      </c>
      <c r="B55" s="101">
        <v>1141</v>
      </c>
      <c r="C55" s="100">
        <v>1068</v>
      </c>
      <c r="D55" s="101">
        <v>1000</v>
      </c>
      <c r="E55" s="597"/>
      <c r="F55" s="597"/>
      <c r="G55" s="597"/>
      <c r="H55" s="597"/>
      <c r="I55" s="597"/>
      <c r="J55" s="597"/>
      <c r="K55" s="597"/>
      <c r="L55" s="597"/>
      <c r="M55" s="597"/>
      <c r="N55" s="597"/>
      <c r="O55" s="404"/>
      <c r="P55" s="94"/>
      <c r="Q55" s="94"/>
      <c r="R55" s="94"/>
      <c r="S55" s="315"/>
      <c r="T55" s="315"/>
      <c r="U55" s="315"/>
      <c r="V55" s="315"/>
      <c r="W55" s="315"/>
      <c r="X55" s="315"/>
      <c r="Y55" s="315"/>
      <c r="Z55" s="315"/>
      <c r="AA55" s="315"/>
      <c r="AB55" s="315"/>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row>
    <row r="56" spans="1:75" s="142" customFormat="1">
      <c r="A56" s="99">
        <v>42916</v>
      </c>
      <c r="B56" s="101">
        <v>1146</v>
      </c>
      <c r="C56" s="100">
        <v>1084</v>
      </c>
      <c r="D56" s="101">
        <v>1000</v>
      </c>
      <c r="E56" s="597"/>
      <c r="F56" s="597"/>
      <c r="G56" s="597"/>
      <c r="H56" s="597"/>
      <c r="I56" s="597"/>
      <c r="J56" s="597"/>
      <c r="K56" s="597"/>
      <c r="L56" s="597"/>
      <c r="M56" s="597"/>
      <c r="N56" s="597"/>
      <c r="O56" s="404"/>
      <c r="P56" s="94"/>
      <c r="Q56" s="94"/>
      <c r="R56" s="94"/>
      <c r="S56" s="315"/>
      <c r="T56" s="315"/>
      <c r="U56" s="315"/>
      <c r="V56" s="315"/>
      <c r="W56" s="315"/>
      <c r="X56" s="315"/>
      <c r="Y56" s="315"/>
      <c r="Z56" s="315"/>
      <c r="AA56" s="315"/>
      <c r="AB56" s="315"/>
      <c r="AC56" s="315"/>
      <c r="AD56" s="315"/>
      <c r="AE56" s="315"/>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5"/>
      <c r="BD56" s="315"/>
      <c r="BE56" s="315"/>
      <c r="BF56" s="315"/>
      <c r="BG56" s="315"/>
      <c r="BH56" s="315"/>
      <c r="BI56" s="315"/>
      <c r="BJ56" s="315"/>
      <c r="BK56" s="315"/>
      <c r="BL56" s="315"/>
      <c r="BM56" s="315"/>
      <c r="BN56" s="315"/>
      <c r="BO56" s="315"/>
      <c r="BP56" s="315"/>
      <c r="BQ56" s="315"/>
      <c r="BR56" s="315"/>
      <c r="BS56" s="315"/>
      <c r="BT56" s="315"/>
      <c r="BU56" s="315"/>
      <c r="BV56" s="315"/>
      <c r="BW56" s="315"/>
    </row>
    <row r="57" spans="1:75" s="142" customFormat="1">
      <c r="A57" s="99">
        <v>43008</v>
      </c>
      <c r="B57" s="101">
        <v>1153</v>
      </c>
      <c r="C57" s="100">
        <v>1096</v>
      </c>
      <c r="D57" s="101">
        <v>1004.893964</v>
      </c>
      <c r="E57" s="597"/>
      <c r="F57" s="597"/>
      <c r="G57" s="597"/>
      <c r="H57" s="597"/>
      <c r="I57" s="597"/>
      <c r="J57" s="597"/>
      <c r="K57" s="597"/>
      <c r="L57" s="597"/>
      <c r="M57" s="597"/>
      <c r="N57" s="597"/>
      <c r="O57" s="404"/>
      <c r="P57" s="94"/>
      <c r="Q57" s="94"/>
      <c r="R57" s="94"/>
      <c r="S57" s="315"/>
      <c r="T57" s="315"/>
      <c r="U57" s="315"/>
      <c r="V57" s="315"/>
      <c r="W57" s="315"/>
      <c r="X57" s="315"/>
      <c r="Y57" s="315"/>
      <c r="Z57" s="315"/>
      <c r="AA57" s="315"/>
      <c r="AB57" s="315"/>
      <c r="AC57" s="315"/>
      <c r="AD57" s="315"/>
      <c r="AE57" s="315"/>
      <c r="AF57" s="315"/>
      <c r="AG57" s="315"/>
      <c r="AH57" s="315"/>
      <c r="AI57" s="315"/>
      <c r="AJ57" s="315"/>
      <c r="AK57" s="315"/>
      <c r="AL57" s="315"/>
      <c r="AM57" s="315"/>
      <c r="AN57" s="315"/>
      <c r="AO57" s="315"/>
      <c r="AP57" s="315"/>
      <c r="AQ57" s="315"/>
      <c r="AR57" s="315"/>
      <c r="AS57" s="315"/>
      <c r="AT57" s="315"/>
      <c r="AU57" s="315"/>
      <c r="AV57" s="315"/>
      <c r="AW57" s="315"/>
      <c r="AX57" s="315"/>
      <c r="AY57" s="315"/>
      <c r="AZ57" s="315"/>
      <c r="BA57" s="315"/>
      <c r="BB57" s="315"/>
      <c r="BC57" s="315"/>
      <c r="BD57" s="315"/>
      <c r="BE57" s="315"/>
      <c r="BF57" s="315"/>
      <c r="BG57" s="315"/>
      <c r="BH57" s="315"/>
      <c r="BI57" s="315"/>
      <c r="BJ57" s="315"/>
      <c r="BK57" s="315"/>
      <c r="BL57" s="315"/>
      <c r="BM57" s="315"/>
      <c r="BN57" s="315"/>
      <c r="BO57" s="315"/>
      <c r="BP57" s="315"/>
      <c r="BQ57" s="315"/>
      <c r="BR57" s="315"/>
      <c r="BS57" s="315"/>
      <c r="BT57" s="315"/>
      <c r="BU57" s="315"/>
      <c r="BV57" s="315"/>
      <c r="BW57" s="315"/>
    </row>
    <row r="58" spans="1:75" s="142" customFormat="1">
      <c r="A58" s="99">
        <v>43100</v>
      </c>
      <c r="B58" s="101">
        <v>1158</v>
      </c>
      <c r="C58" s="100">
        <v>1106</v>
      </c>
      <c r="D58" s="101">
        <v>1006</v>
      </c>
      <c r="E58" s="597"/>
      <c r="F58" s="597"/>
      <c r="G58" s="597"/>
      <c r="H58" s="597"/>
      <c r="I58" s="597"/>
      <c r="J58" s="597"/>
      <c r="K58" s="597"/>
      <c r="L58" s="597"/>
      <c r="M58" s="597"/>
      <c r="N58" s="597"/>
      <c r="O58" s="404"/>
      <c r="P58" s="94"/>
      <c r="Q58" s="94"/>
      <c r="R58" s="94"/>
      <c r="S58" s="315"/>
      <c r="T58" s="315"/>
      <c r="U58" s="315"/>
      <c r="V58" s="315"/>
      <c r="W58" s="315"/>
      <c r="X58" s="315"/>
      <c r="Y58" s="315"/>
      <c r="Z58" s="315"/>
      <c r="AA58" s="315"/>
      <c r="AB58" s="315"/>
      <c r="AC58" s="315"/>
      <c r="AD58" s="315"/>
      <c r="AE58" s="315"/>
      <c r="AF58" s="315"/>
      <c r="AG58" s="315"/>
      <c r="AH58" s="315"/>
      <c r="AI58" s="315"/>
      <c r="AJ58" s="315"/>
      <c r="AK58" s="315"/>
      <c r="AL58" s="315"/>
      <c r="AM58" s="315"/>
      <c r="AN58" s="315"/>
      <c r="AO58" s="315"/>
      <c r="AP58" s="315"/>
      <c r="AQ58" s="315"/>
      <c r="AR58" s="315"/>
      <c r="AS58" s="315"/>
      <c r="AT58" s="315"/>
      <c r="AU58" s="315"/>
      <c r="AV58" s="315"/>
      <c r="AW58" s="315"/>
      <c r="AX58" s="315"/>
      <c r="AY58" s="315"/>
      <c r="AZ58" s="315"/>
      <c r="BA58" s="315"/>
      <c r="BB58" s="315"/>
      <c r="BC58" s="315"/>
      <c r="BD58" s="315"/>
      <c r="BE58" s="315"/>
      <c r="BF58" s="315"/>
      <c r="BG58" s="315"/>
      <c r="BH58" s="315"/>
      <c r="BI58" s="315"/>
      <c r="BJ58" s="315"/>
      <c r="BK58" s="315"/>
      <c r="BL58" s="315"/>
      <c r="BM58" s="315"/>
      <c r="BN58" s="315"/>
      <c r="BO58" s="315"/>
      <c r="BP58" s="315"/>
      <c r="BQ58" s="315"/>
      <c r="BR58" s="315"/>
      <c r="BS58" s="315"/>
      <c r="BT58" s="315"/>
      <c r="BU58" s="315"/>
      <c r="BV58" s="315"/>
      <c r="BW58" s="315"/>
    </row>
    <row r="59" spans="1:75" s="142" customFormat="1">
      <c r="A59" s="99">
        <v>43190</v>
      </c>
      <c r="B59" s="101">
        <v>1162</v>
      </c>
      <c r="C59" s="100">
        <v>1113</v>
      </c>
      <c r="D59" s="101">
        <v>1011</v>
      </c>
      <c r="E59" s="597"/>
      <c r="F59" s="597"/>
      <c r="G59" s="597"/>
      <c r="H59" s="597"/>
      <c r="I59" s="597"/>
      <c r="J59" s="597"/>
      <c r="K59" s="597"/>
      <c r="L59" s="597"/>
      <c r="M59" s="597"/>
      <c r="N59" s="597"/>
      <c r="O59" s="404"/>
      <c r="P59" s="94"/>
      <c r="Q59" s="94"/>
      <c r="R59" s="94"/>
      <c r="S59" s="315"/>
      <c r="T59" s="315"/>
      <c r="U59" s="315"/>
      <c r="V59" s="315"/>
      <c r="W59" s="315"/>
      <c r="X59" s="315"/>
      <c r="Y59" s="315"/>
      <c r="Z59" s="315"/>
      <c r="AA59" s="315"/>
      <c r="AB59" s="315"/>
      <c r="AC59" s="315"/>
      <c r="AD59" s="315"/>
      <c r="AE59" s="315"/>
      <c r="AF59" s="315"/>
      <c r="AG59" s="315"/>
      <c r="AH59" s="315"/>
      <c r="AI59" s="315"/>
      <c r="AJ59" s="315"/>
      <c r="AK59" s="315"/>
      <c r="AL59" s="315"/>
      <c r="AM59" s="315"/>
      <c r="AN59" s="315"/>
      <c r="AO59" s="315"/>
      <c r="AP59" s="315"/>
      <c r="AQ59" s="315"/>
      <c r="AR59" s="315"/>
      <c r="AS59" s="315"/>
      <c r="AT59" s="315"/>
      <c r="AU59" s="315"/>
      <c r="AV59" s="315"/>
      <c r="AW59" s="315"/>
      <c r="AX59" s="315"/>
      <c r="AY59" s="315"/>
      <c r="AZ59" s="315"/>
      <c r="BA59" s="315"/>
      <c r="BB59" s="315"/>
      <c r="BC59" s="315"/>
      <c r="BD59" s="315"/>
      <c r="BE59" s="315"/>
      <c r="BF59" s="315"/>
      <c r="BG59" s="315"/>
      <c r="BH59" s="315"/>
      <c r="BI59" s="315"/>
      <c r="BJ59" s="315"/>
      <c r="BK59" s="315"/>
      <c r="BL59" s="315"/>
      <c r="BM59" s="315"/>
      <c r="BN59" s="315"/>
      <c r="BO59" s="315"/>
      <c r="BP59" s="315"/>
      <c r="BQ59" s="315"/>
      <c r="BR59" s="315"/>
      <c r="BS59" s="315"/>
      <c r="BT59" s="315"/>
      <c r="BU59" s="315"/>
      <c r="BV59" s="315"/>
      <c r="BW59" s="315"/>
    </row>
    <row r="60" spans="1:75" s="142" customFormat="1">
      <c r="A60" s="99">
        <v>43281</v>
      </c>
      <c r="B60" s="101">
        <v>1168</v>
      </c>
      <c r="C60" s="100">
        <v>1124</v>
      </c>
      <c r="D60" s="101">
        <v>1015</v>
      </c>
      <c r="E60" s="597"/>
      <c r="F60" s="597"/>
      <c r="G60" s="597"/>
      <c r="H60" s="597"/>
      <c r="I60" s="597"/>
      <c r="J60" s="597"/>
      <c r="K60" s="597"/>
      <c r="L60" s="597"/>
      <c r="M60" s="597"/>
      <c r="N60" s="597"/>
      <c r="O60" s="404"/>
      <c r="P60" s="94"/>
      <c r="Q60" s="94"/>
      <c r="R60" s="94"/>
      <c r="S60" s="315"/>
      <c r="T60" s="315"/>
      <c r="U60" s="315"/>
      <c r="V60" s="315"/>
      <c r="W60" s="315"/>
      <c r="X60" s="315"/>
      <c r="Y60" s="315"/>
      <c r="Z60" s="315"/>
      <c r="AA60" s="315"/>
      <c r="AB60" s="315"/>
      <c r="AC60" s="315"/>
      <c r="AD60" s="315"/>
      <c r="AE60" s="315"/>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5"/>
      <c r="BD60" s="315"/>
      <c r="BE60" s="315"/>
      <c r="BF60" s="315"/>
      <c r="BG60" s="315"/>
      <c r="BH60" s="315"/>
      <c r="BI60" s="315"/>
      <c r="BJ60" s="315"/>
      <c r="BK60" s="315"/>
      <c r="BL60" s="315"/>
      <c r="BM60" s="315"/>
      <c r="BN60" s="315"/>
      <c r="BO60" s="315"/>
      <c r="BP60" s="315"/>
      <c r="BQ60" s="315"/>
      <c r="BR60" s="315"/>
      <c r="BS60" s="315"/>
      <c r="BT60" s="315"/>
      <c r="BU60" s="315"/>
      <c r="BV60" s="315"/>
      <c r="BW60" s="315"/>
    </row>
    <row r="61" spans="1:75" s="142" customFormat="1">
      <c r="A61" s="99">
        <v>43373</v>
      </c>
      <c r="B61" s="101">
        <v>1174</v>
      </c>
      <c r="C61" s="100">
        <v>1140</v>
      </c>
      <c r="D61" s="101">
        <v>1024</v>
      </c>
      <c r="E61" s="597"/>
      <c r="F61" s="597"/>
      <c r="G61" s="597"/>
      <c r="H61" s="597"/>
      <c r="I61" s="597"/>
      <c r="J61" s="597"/>
      <c r="K61" s="597"/>
      <c r="L61" s="597"/>
      <c r="M61" s="597"/>
      <c r="N61" s="597"/>
      <c r="O61" s="404"/>
      <c r="P61" s="94"/>
      <c r="Q61" s="94"/>
      <c r="R61" s="94"/>
      <c r="S61" s="315"/>
      <c r="T61" s="315"/>
      <c r="U61" s="315"/>
      <c r="V61" s="315"/>
      <c r="W61" s="315"/>
      <c r="X61" s="315"/>
      <c r="Y61" s="315"/>
      <c r="Z61" s="315"/>
      <c r="AA61" s="315"/>
      <c r="AB61" s="315"/>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row>
    <row r="62" spans="1:75" s="142" customFormat="1">
      <c r="A62" s="99">
        <v>43465</v>
      </c>
      <c r="B62" s="101">
        <v>1180</v>
      </c>
      <c r="C62" s="100">
        <v>1161</v>
      </c>
      <c r="D62" s="101">
        <v>1025</v>
      </c>
      <c r="E62" s="597"/>
      <c r="F62" s="597"/>
      <c r="G62" s="597"/>
      <c r="H62" s="597"/>
      <c r="I62" s="597"/>
      <c r="J62" s="597"/>
      <c r="K62" s="597"/>
      <c r="L62" s="597"/>
      <c r="M62" s="597"/>
      <c r="N62" s="597"/>
      <c r="O62" s="404"/>
      <c r="P62" s="94"/>
      <c r="Q62" s="94"/>
      <c r="R62" s="94"/>
      <c r="S62" s="315"/>
      <c r="T62" s="315"/>
      <c r="U62" s="315"/>
      <c r="V62" s="315"/>
      <c r="W62" s="315"/>
      <c r="X62" s="315"/>
      <c r="Y62" s="315"/>
      <c r="Z62" s="315"/>
      <c r="AA62" s="315"/>
      <c r="AB62" s="315"/>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row>
    <row r="63" spans="1:75" s="142" customFormat="1">
      <c r="A63" s="99">
        <v>43555</v>
      </c>
      <c r="B63" s="101">
        <v>1185</v>
      </c>
      <c r="C63" s="100">
        <v>1151</v>
      </c>
      <c r="D63" s="101">
        <v>1026</v>
      </c>
      <c r="E63" s="597"/>
      <c r="F63" s="597"/>
      <c r="G63" s="597"/>
      <c r="H63" s="597"/>
      <c r="I63" s="597"/>
      <c r="J63" s="597"/>
      <c r="K63" s="597"/>
      <c r="L63" s="597"/>
      <c r="M63" s="597"/>
      <c r="N63" s="597"/>
      <c r="O63" s="404"/>
      <c r="P63" s="94"/>
      <c r="Q63" s="94"/>
      <c r="R63" s="94"/>
      <c r="S63" s="315"/>
      <c r="T63" s="315"/>
      <c r="U63" s="315"/>
      <c r="V63" s="315"/>
      <c r="W63" s="315"/>
      <c r="X63" s="315"/>
      <c r="Y63" s="315"/>
      <c r="Z63" s="315"/>
      <c r="AA63" s="315"/>
      <c r="AB63" s="315"/>
      <c r="AC63" s="315"/>
      <c r="AD63" s="315"/>
      <c r="AE63" s="315"/>
      <c r="AF63" s="315"/>
      <c r="AG63" s="315"/>
      <c r="AH63" s="315"/>
      <c r="AI63" s="315"/>
      <c r="AJ63" s="315"/>
      <c r="AK63" s="315"/>
      <c r="AL63" s="315"/>
      <c r="AM63" s="315"/>
      <c r="AN63" s="315"/>
      <c r="AO63" s="315"/>
      <c r="AP63" s="315"/>
      <c r="AQ63" s="315"/>
      <c r="AR63" s="315"/>
      <c r="AS63" s="315"/>
      <c r="AT63" s="315"/>
      <c r="AU63" s="315"/>
      <c r="AV63" s="315"/>
      <c r="AW63" s="315"/>
      <c r="AX63" s="315"/>
      <c r="AY63" s="315"/>
      <c r="AZ63" s="315"/>
      <c r="BA63" s="315"/>
      <c r="BB63" s="315"/>
      <c r="BC63" s="315"/>
      <c r="BD63" s="315"/>
      <c r="BE63" s="315"/>
      <c r="BF63" s="315"/>
      <c r="BG63" s="315"/>
      <c r="BH63" s="315"/>
      <c r="BI63" s="315"/>
      <c r="BJ63" s="315"/>
      <c r="BK63" s="315"/>
      <c r="BL63" s="315"/>
      <c r="BM63" s="315"/>
      <c r="BN63" s="315"/>
      <c r="BO63" s="315"/>
      <c r="BP63" s="315"/>
      <c r="BQ63" s="315"/>
      <c r="BR63" s="315"/>
      <c r="BS63" s="315"/>
      <c r="BT63" s="315"/>
      <c r="BU63" s="315"/>
      <c r="BV63" s="315"/>
      <c r="BW63" s="315"/>
    </row>
    <row r="64" spans="1:75" s="142" customFormat="1">
      <c r="A64" s="99">
        <v>43646</v>
      </c>
      <c r="B64" s="101">
        <v>1193</v>
      </c>
      <c r="C64" s="100">
        <v>1154</v>
      </c>
      <c r="D64" s="101">
        <v>1032</v>
      </c>
      <c r="E64" s="597"/>
      <c r="F64" s="597"/>
      <c r="G64" s="597"/>
      <c r="H64" s="597"/>
      <c r="I64" s="597"/>
      <c r="J64" s="597"/>
      <c r="K64" s="597"/>
      <c r="L64" s="597"/>
      <c r="M64" s="597"/>
      <c r="N64" s="597"/>
      <c r="O64" s="404"/>
      <c r="P64" s="94"/>
      <c r="Q64" s="94"/>
      <c r="R64" s="94"/>
      <c r="S64" s="315"/>
      <c r="T64" s="315"/>
      <c r="U64" s="315"/>
      <c r="V64" s="315"/>
      <c r="W64" s="315"/>
      <c r="X64" s="315"/>
      <c r="Y64" s="315"/>
      <c r="Z64" s="315"/>
      <c r="AA64" s="315"/>
      <c r="AB64" s="315"/>
      <c r="AC64" s="315"/>
      <c r="AD64" s="315"/>
      <c r="AE64" s="315"/>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5"/>
      <c r="BD64" s="315"/>
      <c r="BE64" s="315"/>
      <c r="BF64" s="315"/>
      <c r="BG64" s="315"/>
      <c r="BH64" s="315"/>
      <c r="BI64" s="315"/>
      <c r="BJ64" s="315"/>
      <c r="BK64" s="315"/>
      <c r="BL64" s="315"/>
      <c r="BM64" s="315"/>
      <c r="BN64" s="315"/>
      <c r="BO64" s="315"/>
      <c r="BP64" s="315"/>
      <c r="BQ64" s="315"/>
      <c r="BR64" s="315"/>
      <c r="BS64" s="315"/>
      <c r="BT64" s="315"/>
      <c r="BU64" s="315"/>
      <c r="BV64" s="315"/>
      <c r="BW64" s="315"/>
    </row>
    <row r="65" spans="1:75" s="142" customFormat="1">
      <c r="A65" s="99">
        <v>43738</v>
      </c>
      <c r="B65" s="101">
        <v>1202</v>
      </c>
      <c r="C65" s="100">
        <v>1166</v>
      </c>
      <c r="D65" s="101">
        <v>1039</v>
      </c>
      <c r="E65" s="597"/>
      <c r="F65" s="597"/>
      <c r="G65" s="597"/>
      <c r="H65" s="597"/>
      <c r="I65" s="597"/>
      <c r="J65" s="597"/>
      <c r="K65" s="597"/>
      <c r="L65" s="597"/>
      <c r="M65" s="597"/>
      <c r="N65" s="597"/>
      <c r="O65" s="404"/>
      <c r="P65" s="94"/>
      <c r="Q65" s="94"/>
      <c r="R65" s="94"/>
      <c r="S65" s="315"/>
      <c r="T65" s="315"/>
      <c r="U65" s="315"/>
      <c r="V65" s="315"/>
      <c r="W65" s="315"/>
      <c r="X65" s="315"/>
      <c r="Y65" s="315"/>
      <c r="Z65" s="315"/>
      <c r="AA65" s="315"/>
      <c r="AB65" s="315"/>
      <c r="AC65" s="315"/>
      <c r="AD65" s="315"/>
      <c r="AE65" s="315"/>
      <c r="AF65" s="315"/>
      <c r="AG65" s="315"/>
      <c r="AH65" s="315"/>
      <c r="AI65" s="315"/>
      <c r="AJ65" s="315"/>
      <c r="AK65" s="315"/>
      <c r="AL65" s="315"/>
      <c r="AM65" s="315"/>
      <c r="AN65" s="315"/>
      <c r="AO65" s="315"/>
      <c r="AP65" s="315"/>
      <c r="AQ65" s="315"/>
      <c r="AR65" s="315"/>
      <c r="AS65" s="315"/>
      <c r="AT65" s="315"/>
      <c r="AU65" s="315"/>
      <c r="AV65" s="315"/>
      <c r="AW65" s="315"/>
      <c r="AX65" s="315"/>
      <c r="AY65" s="315"/>
      <c r="AZ65" s="315"/>
      <c r="BA65" s="315"/>
      <c r="BB65" s="315"/>
      <c r="BC65" s="315"/>
      <c r="BD65" s="315"/>
      <c r="BE65" s="315"/>
      <c r="BF65" s="315"/>
      <c r="BG65" s="315"/>
      <c r="BH65" s="315"/>
      <c r="BI65" s="315"/>
      <c r="BJ65" s="315"/>
      <c r="BK65" s="315"/>
      <c r="BL65" s="315"/>
      <c r="BM65" s="315"/>
      <c r="BN65" s="315"/>
      <c r="BO65" s="315"/>
      <c r="BP65" s="315"/>
      <c r="BQ65" s="315"/>
      <c r="BR65" s="315"/>
      <c r="BS65" s="315"/>
      <c r="BT65" s="315"/>
      <c r="BU65" s="315"/>
      <c r="BV65" s="315"/>
      <c r="BW65" s="315"/>
    </row>
    <row r="66" spans="1:75" s="142" customFormat="1">
      <c r="A66" s="99">
        <v>43830</v>
      </c>
      <c r="B66" s="101">
        <v>1211</v>
      </c>
      <c r="C66" s="100">
        <v>1168</v>
      </c>
      <c r="D66" s="101">
        <v>1044</v>
      </c>
      <c r="E66" s="597"/>
      <c r="F66" s="597"/>
      <c r="G66" s="597"/>
      <c r="H66" s="597"/>
      <c r="I66" s="597"/>
      <c r="J66" s="597"/>
      <c r="K66" s="597"/>
      <c r="L66" s="597"/>
      <c r="M66" s="597"/>
      <c r="N66" s="597"/>
      <c r="O66" s="404"/>
      <c r="P66" s="94"/>
      <c r="Q66" s="94"/>
      <c r="R66" s="94"/>
      <c r="S66" s="315"/>
      <c r="T66" s="315"/>
      <c r="U66" s="315"/>
      <c r="V66" s="315"/>
      <c r="W66" s="315"/>
      <c r="X66" s="315"/>
      <c r="Y66" s="315"/>
      <c r="Z66" s="315"/>
      <c r="AA66" s="315"/>
      <c r="AB66" s="315"/>
      <c r="AC66" s="315"/>
      <c r="AD66" s="315"/>
      <c r="AE66" s="315"/>
      <c r="AF66" s="315"/>
      <c r="AG66" s="315"/>
      <c r="AH66" s="315"/>
      <c r="AI66" s="315"/>
      <c r="AJ66" s="315"/>
      <c r="AK66" s="315"/>
      <c r="AL66" s="315"/>
      <c r="AM66" s="315"/>
      <c r="AN66" s="315"/>
      <c r="AO66" s="315"/>
      <c r="AP66" s="315"/>
      <c r="AQ66" s="315"/>
      <c r="AR66" s="315"/>
      <c r="AS66" s="315"/>
      <c r="AT66" s="315"/>
      <c r="AU66" s="315"/>
      <c r="AV66" s="315"/>
      <c r="AW66" s="315"/>
      <c r="AX66" s="315"/>
      <c r="AY66" s="315"/>
      <c r="AZ66" s="315"/>
      <c r="BA66" s="315"/>
      <c r="BB66" s="315"/>
      <c r="BC66" s="315"/>
      <c r="BD66" s="315"/>
      <c r="BE66" s="315"/>
      <c r="BF66" s="315"/>
      <c r="BG66" s="315"/>
      <c r="BH66" s="315"/>
      <c r="BI66" s="315"/>
      <c r="BJ66" s="315"/>
      <c r="BK66" s="315"/>
      <c r="BL66" s="315"/>
      <c r="BM66" s="315"/>
      <c r="BN66" s="315"/>
      <c r="BO66" s="315"/>
      <c r="BP66" s="315"/>
      <c r="BQ66" s="315"/>
      <c r="BR66" s="315"/>
      <c r="BS66" s="315"/>
      <c r="BT66" s="315"/>
      <c r="BU66" s="315"/>
      <c r="BV66" s="315"/>
      <c r="BW66" s="315"/>
    </row>
    <row r="67" spans="1:75" s="142" customFormat="1">
      <c r="A67" s="99">
        <v>43921</v>
      </c>
      <c r="B67" s="101">
        <v>1215</v>
      </c>
      <c r="C67" s="100">
        <v>1165</v>
      </c>
      <c r="D67" s="101">
        <v>1052</v>
      </c>
      <c r="E67" s="597"/>
      <c r="F67" s="597"/>
      <c r="G67" s="597"/>
      <c r="H67" s="597"/>
      <c r="I67" s="597"/>
      <c r="J67" s="597"/>
      <c r="K67" s="597"/>
      <c r="L67" s="597"/>
      <c r="M67" s="597"/>
      <c r="N67" s="597"/>
      <c r="O67" s="404"/>
      <c r="P67" s="94"/>
      <c r="Q67" s="94"/>
      <c r="R67" s="94"/>
      <c r="S67" s="315"/>
      <c r="T67" s="315"/>
      <c r="U67" s="315"/>
      <c r="V67" s="315"/>
      <c r="W67" s="315"/>
      <c r="X67" s="315"/>
      <c r="Y67" s="315"/>
      <c r="Z67" s="315"/>
      <c r="AA67" s="315"/>
      <c r="AB67" s="315"/>
      <c r="AC67" s="315"/>
      <c r="AD67" s="315"/>
      <c r="AE67" s="315"/>
      <c r="AF67" s="315"/>
      <c r="AG67" s="315"/>
      <c r="AH67" s="315"/>
      <c r="AI67" s="315"/>
      <c r="AJ67" s="315"/>
      <c r="AK67" s="315"/>
      <c r="AL67" s="315"/>
      <c r="AM67" s="315"/>
      <c r="AN67" s="315"/>
      <c r="AO67" s="315"/>
      <c r="AP67" s="315"/>
      <c r="AQ67" s="315"/>
      <c r="AR67" s="315"/>
      <c r="AS67" s="315"/>
      <c r="AT67" s="315"/>
      <c r="AU67" s="315"/>
      <c r="AV67" s="315"/>
      <c r="AW67" s="315"/>
      <c r="AX67" s="315"/>
      <c r="AY67" s="315"/>
      <c r="AZ67" s="315"/>
      <c r="BA67" s="315"/>
      <c r="BB67" s="315"/>
      <c r="BC67" s="315"/>
      <c r="BD67" s="315"/>
      <c r="BE67" s="315"/>
      <c r="BF67" s="315"/>
      <c r="BG67" s="315"/>
      <c r="BH67" s="315"/>
      <c r="BI67" s="315"/>
      <c r="BJ67" s="315"/>
      <c r="BK67" s="315"/>
      <c r="BL67" s="315"/>
      <c r="BM67" s="315"/>
      <c r="BN67" s="315"/>
      <c r="BO67" s="315"/>
      <c r="BP67" s="315"/>
      <c r="BQ67" s="315"/>
      <c r="BR67" s="315"/>
      <c r="BS67" s="315"/>
      <c r="BT67" s="315"/>
      <c r="BU67" s="315"/>
      <c r="BV67" s="315"/>
      <c r="BW67" s="315"/>
    </row>
    <row r="68" spans="1:75" s="142" customFormat="1">
      <c r="A68" s="99">
        <v>44012</v>
      </c>
      <c r="B68" s="101">
        <v>1218</v>
      </c>
      <c r="C68" s="100">
        <v>1154</v>
      </c>
      <c r="D68" s="101">
        <v>1047</v>
      </c>
      <c r="E68" s="597"/>
      <c r="F68" s="597"/>
      <c r="G68" s="597"/>
      <c r="H68" s="597"/>
      <c r="I68" s="597"/>
      <c r="J68" s="597"/>
      <c r="K68" s="597"/>
      <c r="L68" s="597"/>
      <c r="M68" s="597"/>
      <c r="N68" s="597"/>
      <c r="O68" s="404"/>
      <c r="P68" s="94"/>
      <c r="Q68" s="94"/>
      <c r="R68" s="94"/>
      <c r="S68" s="315"/>
      <c r="T68" s="315"/>
      <c r="U68" s="315"/>
      <c r="V68" s="315"/>
      <c r="W68" s="315"/>
      <c r="X68" s="315"/>
      <c r="Y68" s="315"/>
      <c r="Z68" s="315"/>
      <c r="AA68" s="315"/>
      <c r="AB68" s="315"/>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row>
    <row r="69" spans="1:75" s="142" customFormat="1">
      <c r="A69" s="99">
        <v>44104</v>
      </c>
      <c r="B69" s="101">
        <v>1225</v>
      </c>
      <c r="C69" s="100">
        <v>1161</v>
      </c>
      <c r="D69" s="101">
        <v>1054</v>
      </c>
      <c r="E69" s="597"/>
      <c r="F69" s="597"/>
      <c r="G69" s="597"/>
      <c r="H69" s="597"/>
      <c r="I69" s="597"/>
      <c r="J69" s="597"/>
      <c r="K69" s="597"/>
      <c r="L69" s="597"/>
      <c r="M69" s="597"/>
      <c r="N69" s="597"/>
      <c r="O69" s="404"/>
      <c r="P69" s="94"/>
      <c r="Q69" s="94"/>
      <c r="R69" s="94"/>
      <c r="S69" s="315"/>
      <c r="T69" s="315"/>
      <c r="U69" s="315"/>
      <c r="V69" s="315"/>
      <c r="W69" s="315"/>
      <c r="X69" s="315"/>
      <c r="Y69" s="315"/>
      <c r="Z69" s="315"/>
      <c r="AA69" s="315"/>
      <c r="AB69" s="315"/>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row>
    <row r="70" spans="1:75" s="142" customFormat="1">
      <c r="A70" s="99">
        <v>44196</v>
      </c>
      <c r="B70" s="101">
        <v>1230</v>
      </c>
      <c r="C70" s="100">
        <v>1162</v>
      </c>
      <c r="D70" s="101">
        <v>1059</v>
      </c>
      <c r="E70" s="597"/>
      <c r="F70" s="597"/>
      <c r="G70" s="597"/>
      <c r="H70" s="597"/>
      <c r="I70" s="597"/>
      <c r="J70" s="597"/>
      <c r="K70" s="597"/>
      <c r="L70" s="597"/>
      <c r="M70" s="597"/>
      <c r="N70" s="597"/>
      <c r="O70" s="404"/>
      <c r="P70" s="94"/>
      <c r="Q70" s="94"/>
      <c r="R70" s="94"/>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c r="AQ70" s="315"/>
      <c r="AR70" s="315"/>
      <c r="AS70" s="315"/>
      <c r="AT70" s="315"/>
      <c r="AU70" s="315"/>
      <c r="AV70" s="315"/>
      <c r="AW70" s="315"/>
      <c r="AX70" s="315"/>
      <c r="AY70" s="315"/>
      <c r="AZ70" s="315"/>
      <c r="BA70" s="315"/>
      <c r="BB70" s="315"/>
      <c r="BC70" s="315"/>
      <c r="BD70" s="315"/>
      <c r="BE70" s="315"/>
      <c r="BF70" s="315"/>
      <c r="BG70" s="315"/>
      <c r="BH70" s="315"/>
      <c r="BI70" s="315"/>
      <c r="BJ70" s="315"/>
      <c r="BK70" s="315"/>
      <c r="BL70" s="315"/>
      <c r="BM70" s="315"/>
      <c r="BN70" s="315"/>
      <c r="BO70" s="315"/>
      <c r="BP70" s="315"/>
      <c r="BQ70" s="315"/>
      <c r="BR70" s="315"/>
      <c r="BS70" s="315"/>
      <c r="BT70" s="315"/>
      <c r="BU70" s="315"/>
      <c r="BV70" s="315"/>
      <c r="BW70" s="315"/>
    </row>
    <row r="71" spans="1:75" s="142" customFormat="1">
      <c r="A71" s="99">
        <v>44286</v>
      </c>
      <c r="B71" s="101">
        <v>1235</v>
      </c>
      <c r="C71" s="100">
        <v>1186</v>
      </c>
      <c r="D71" s="101">
        <v>1068</v>
      </c>
      <c r="E71" s="597"/>
      <c r="F71" s="597"/>
      <c r="G71" s="597"/>
      <c r="H71" s="597"/>
      <c r="I71" s="597"/>
      <c r="J71" s="597"/>
      <c r="K71" s="597"/>
      <c r="L71" s="597"/>
      <c r="M71" s="597"/>
      <c r="N71" s="597"/>
      <c r="O71" s="404"/>
      <c r="P71" s="94"/>
      <c r="Q71" s="94"/>
      <c r="R71" s="94"/>
      <c r="S71" s="315"/>
      <c r="T71" s="315"/>
      <c r="U71" s="315"/>
      <c r="V71" s="315"/>
      <c r="W71" s="315"/>
      <c r="X71" s="315"/>
      <c r="Y71" s="315"/>
      <c r="Z71" s="315"/>
      <c r="AA71" s="315"/>
      <c r="AB71" s="315"/>
      <c r="AC71" s="315"/>
      <c r="AD71" s="315"/>
      <c r="AE71" s="315"/>
      <c r="AF71" s="315"/>
      <c r="AG71" s="315"/>
      <c r="AH71" s="315"/>
      <c r="AI71" s="315"/>
      <c r="AJ71" s="315"/>
      <c r="AK71" s="315"/>
      <c r="AL71" s="315"/>
      <c r="AM71" s="315"/>
      <c r="AN71" s="315"/>
      <c r="AO71" s="315"/>
      <c r="AP71" s="315"/>
      <c r="AQ71" s="315"/>
      <c r="AR71" s="315"/>
      <c r="AS71" s="315"/>
      <c r="AT71" s="315"/>
      <c r="AU71" s="315"/>
      <c r="AV71" s="315"/>
      <c r="AW71" s="315"/>
      <c r="AX71" s="315"/>
      <c r="AY71" s="315"/>
      <c r="AZ71" s="315"/>
      <c r="BA71" s="315"/>
      <c r="BB71" s="315"/>
      <c r="BC71" s="315"/>
      <c r="BD71" s="315"/>
      <c r="BE71" s="315"/>
      <c r="BF71" s="315"/>
      <c r="BG71" s="315"/>
      <c r="BH71" s="315"/>
      <c r="BI71" s="315"/>
      <c r="BJ71" s="315"/>
      <c r="BK71" s="315"/>
      <c r="BL71" s="315"/>
      <c r="BM71" s="315"/>
      <c r="BN71" s="315"/>
      <c r="BO71" s="315"/>
      <c r="BP71" s="315"/>
      <c r="BQ71" s="315"/>
      <c r="BR71" s="315"/>
      <c r="BS71" s="315"/>
      <c r="BT71" s="315"/>
      <c r="BU71" s="315"/>
      <c r="BV71" s="315"/>
      <c r="BW71" s="315"/>
    </row>
    <row r="72" spans="1:75" s="142" customFormat="1">
      <c r="A72" s="99">
        <v>44377</v>
      </c>
      <c r="B72" s="101"/>
      <c r="C72" s="100">
        <v>1222</v>
      </c>
      <c r="D72" s="101">
        <v>1082</v>
      </c>
      <c r="E72" s="597"/>
      <c r="F72" s="597"/>
      <c r="G72" s="597"/>
      <c r="H72" s="597"/>
      <c r="I72" s="597"/>
      <c r="J72" s="597"/>
      <c r="K72" s="597"/>
      <c r="L72" s="597"/>
      <c r="M72" s="597"/>
      <c r="N72" s="597"/>
      <c r="O72" s="404"/>
      <c r="P72" s="94"/>
      <c r="Q72" s="94"/>
      <c r="R72" s="94"/>
      <c r="S72" s="315"/>
      <c r="T72" s="315"/>
      <c r="U72" s="315"/>
      <c r="V72" s="315"/>
      <c r="W72" s="315"/>
      <c r="X72" s="315"/>
      <c r="Y72" s="315"/>
      <c r="Z72" s="315"/>
      <c r="AA72" s="315"/>
      <c r="AB72" s="315"/>
      <c r="AC72" s="315"/>
      <c r="AD72" s="315"/>
      <c r="AE72" s="315"/>
      <c r="AF72" s="315"/>
      <c r="AG72" s="315"/>
      <c r="AH72" s="315"/>
      <c r="AI72" s="315"/>
      <c r="AJ72" s="315"/>
      <c r="AK72" s="315"/>
      <c r="AL72" s="315"/>
      <c r="AM72" s="315"/>
      <c r="AN72" s="315"/>
      <c r="AO72" s="315"/>
      <c r="AP72" s="315"/>
      <c r="AQ72" s="315"/>
      <c r="AR72" s="315"/>
      <c r="AS72" s="315"/>
      <c r="AT72" s="315"/>
      <c r="AU72" s="315"/>
      <c r="AV72" s="315"/>
      <c r="AW72" s="315"/>
      <c r="AX72" s="315"/>
      <c r="AY72" s="315"/>
      <c r="AZ72" s="315"/>
      <c r="BA72" s="315"/>
      <c r="BB72" s="315"/>
      <c r="BC72" s="315"/>
      <c r="BD72" s="315"/>
      <c r="BE72" s="315"/>
      <c r="BF72" s="315"/>
      <c r="BG72" s="315"/>
      <c r="BH72" s="315"/>
      <c r="BI72" s="315"/>
      <c r="BJ72" s="315"/>
      <c r="BK72" s="315"/>
      <c r="BL72" s="315"/>
      <c r="BM72" s="315"/>
      <c r="BN72" s="315"/>
      <c r="BO72" s="315"/>
      <c r="BP72" s="315"/>
      <c r="BQ72" s="315"/>
      <c r="BR72" s="315"/>
      <c r="BS72" s="315"/>
      <c r="BT72" s="315"/>
      <c r="BU72" s="315"/>
      <c r="BV72" s="315"/>
      <c r="BW72" s="315"/>
    </row>
    <row r="73" spans="1:75" s="142" customFormat="1">
      <c r="A73" s="99">
        <v>44469</v>
      </c>
      <c r="B73" s="168"/>
      <c r="C73" s="100"/>
      <c r="D73" s="100">
        <v>1106</v>
      </c>
      <c r="E73" s="597"/>
      <c r="F73" s="597"/>
      <c r="G73" s="597"/>
      <c r="H73" s="597"/>
      <c r="I73" s="597"/>
      <c r="J73" s="597"/>
      <c r="K73" s="597"/>
      <c r="L73" s="597"/>
      <c r="M73" s="597"/>
      <c r="N73" s="597"/>
      <c r="O73" s="404"/>
      <c r="P73" s="94"/>
      <c r="Q73" s="94"/>
      <c r="R73" s="94"/>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c r="BG73" s="315"/>
      <c r="BH73" s="315"/>
      <c r="BI73" s="315"/>
      <c r="BJ73" s="315"/>
      <c r="BK73" s="315"/>
      <c r="BL73" s="315"/>
      <c r="BM73" s="315"/>
      <c r="BN73" s="315"/>
      <c r="BO73" s="315"/>
      <c r="BP73" s="315"/>
      <c r="BQ73" s="315"/>
      <c r="BR73" s="315"/>
      <c r="BS73" s="315"/>
      <c r="BT73" s="315"/>
      <c r="BU73" s="315"/>
      <c r="BV73" s="315"/>
      <c r="BW73" s="315"/>
    </row>
    <row r="74" spans="1:75" s="65" customFormat="1">
      <c r="A74" s="504"/>
      <c r="B74" s="504"/>
      <c r="C74" s="504"/>
      <c r="D74" s="504"/>
      <c r="E74" s="504"/>
      <c r="F74" s="504"/>
      <c r="G74" s="504"/>
      <c r="H74" s="504"/>
      <c r="I74" s="504"/>
      <c r="J74" s="504"/>
      <c r="K74" s="504"/>
      <c r="L74" s="504"/>
      <c r="M74" s="504"/>
      <c r="N74" s="169"/>
      <c r="O74" s="404"/>
      <c r="P74" s="94"/>
      <c r="Q74" s="94"/>
      <c r="R74" s="94"/>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315"/>
      <c r="BJ74" s="315"/>
      <c r="BK74" s="315"/>
      <c r="BL74" s="315"/>
      <c r="BM74" s="315"/>
      <c r="BN74" s="315"/>
      <c r="BO74" s="315"/>
      <c r="BP74" s="315"/>
      <c r="BQ74" s="315"/>
      <c r="BR74" s="315"/>
      <c r="BS74" s="315"/>
      <c r="BT74" s="315"/>
      <c r="BU74" s="315"/>
      <c r="BV74" s="315"/>
      <c r="BW74" s="315"/>
    </row>
    <row r="75" spans="1:75" ht="18">
      <c r="A75" s="97" t="s">
        <v>22</v>
      </c>
      <c r="B75" s="2">
        <v>2017</v>
      </c>
      <c r="C75" s="2">
        <v>2018</v>
      </c>
      <c r="D75" s="2">
        <v>2019</v>
      </c>
      <c r="E75" s="2">
        <v>2020</v>
      </c>
      <c r="F75" s="2">
        <v>2021</v>
      </c>
      <c r="G75" s="2">
        <v>2022</v>
      </c>
      <c r="H75" s="2">
        <v>2023</v>
      </c>
      <c r="I75" s="2">
        <v>2024</v>
      </c>
      <c r="J75" s="2">
        <v>2025</v>
      </c>
      <c r="K75" s="2">
        <v>2026</v>
      </c>
      <c r="L75" s="2">
        <v>2027</v>
      </c>
      <c r="M75" s="2">
        <v>2028</v>
      </c>
      <c r="O75" s="404"/>
      <c r="P75" s="94"/>
      <c r="Q75" s="94"/>
      <c r="R75" s="94"/>
    </row>
    <row r="76" spans="1:75">
      <c r="A76" s="102" t="s">
        <v>32</v>
      </c>
      <c r="B76" s="117" t="s">
        <v>27</v>
      </c>
      <c r="C76" s="117" t="s">
        <v>27</v>
      </c>
      <c r="D76" s="117" t="s">
        <v>27</v>
      </c>
      <c r="E76" s="117" t="s">
        <v>27</v>
      </c>
      <c r="F76" s="613" t="s">
        <v>27</v>
      </c>
      <c r="G76" s="117" t="s">
        <v>28</v>
      </c>
      <c r="H76" s="117" t="s">
        <v>28</v>
      </c>
      <c r="I76" s="117" t="s">
        <v>28</v>
      </c>
      <c r="J76" s="117" t="s">
        <v>28</v>
      </c>
      <c r="K76" s="117" t="s">
        <v>28</v>
      </c>
      <c r="L76" s="117" t="s">
        <v>28</v>
      </c>
      <c r="M76" s="117" t="s">
        <v>28</v>
      </c>
      <c r="O76" s="404"/>
      <c r="P76" s="94"/>
      <c r="Q76" s="94"/>
      <c r="R76" s="94"/>
    </row>
    <row r="77" spans="1:75">
      <c r="A77" s="102" t="s">
        <v>33</v>
      </c>
      <c r="B77" s="117" t="s">
        <v>29</v>
      </c>
      <c r="C77" s="117" t="s">
        <v>29</v>
      </c>
      <c r="D77" s="117" t="s">
        <v>29</v>
      </c>
      <c r="E77" s="117" t="s">
        <v>29</v>
      </c>
      <c r="F77" s="117" t="s">
        <v>30</v>
      </c>
      <c r="G77" s="117" t="s">
        <v>30</v>
      </c>
      <c r="H77" s="117" t="s">
        <v>30</v>
      </c>
      <c r="I77" s="117" t="s">
        <v>30</v>
      </c>
      <c r="J77" s="117" t="s">
        <v>30</v>
      </c>
      <c r="K77" s="117" t="s">
        <v>30</v>
      </c>
      <c r="L77" s="117" t="s">
        <v>30</v>
      </c>
      <c r="M77" s="117" t="s">
        <v>30</v>
      </c>
      <c r="O77" s="404"/>
      <c r="P77" s="94"/>
      <c r="Q77" s="94"/>
      <c r="R77" s="94"/>
    </row>
    <row r="78" spans="1:75" s="77" customFormat="1">
      <c r="A78" s="169"/>
      <c r="B78" s="169"/>
      <c r="C78" s="169"/>
      <c r="D78" s="169"/>
      <c r="E78" s="597"/>
      <c r="F78" s="597"/>
      <c r="G78" s="597"/>
      <c r="H78" s="597"/>
      <c r="I78" s="597"/>
      <c r="J78" s="597"/>
      <c r="K78" s="597"/>
      <c r="L78" s="597"/>
      <c r="M78" s="597"/>
      <c r="N78" s="597"/>
      <c r="O78" s="404"/>
      <c r="P78" s="94"/>
      <c r="Q78" s="94"/>
      <c r="R78" s="94"/>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315"/>
      <c r="BJ78" s="315"/>
      <c r="BK78" s="315"/>
      <c r="BL78" s="315"/>
      <c r="BM78" s="315"/>
      <c r="BN78" s="315"/>
      <c r="BO78" s="315"/>
      <c r="BP78" s="315"/>
      <c r="BQ78" s="315"/>
      <c r="BR78" s="315"/>
      <c r="BS78" s="315"/>
      <c r="BT78" s="315"/>
      <c r="BU78" s="315"/>
      <c r="BV78" s="315"/>
      <c r="BW78" s="315"/>
    </row>
    <row r="79" spans="1:75" s="77" customFormat="1">
      <c r="A79" s="504"/>
      <c r="B79" s="504"/>
      <c r="C79" s="504"/>
      <c r="D79" s="504"/>
      <c r="E79" s="597"/>
      <c r="F79" s="597"/>
      <c r="G79" s="597"/>
      <c r="H79" s="597"/>
      <c r="I79" s="597"/>
      <c r="J79" s="597"/>
      <c r="K79" s="597"/>
      <c r="L79" s="597"/>
      <c r="M79" s="597"/>
      <c r="N79" s="597"/>
      <c r="O79" s="404"/>
      <c r="P79" s="94"/>
      <c r="Q79" s="94"/>
      <c r="R79" s="94"/>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315"/>
      <c r="BJ79" s="315"/>
      <c r="BK79" s="315"/>
      <c r="BL79" s="315"/>
      <c r="BM79" s="315"/>
      <c r="BN79" s="315"/>
      <c r="BO79" s="315"/>
      <c r="BP79" s="315"/>
      <c r="BQ79" s="315"/>
      <c r="BR79" s="315"/>
      <c r="BS79" s="315"/>
      <c r="BT79" s="315"/>
      <c r="BU79" s="315"/>
      <c r="BV79" s="315"/>
      <c r="BW79" s="315"/>
    </row>
    <row r="80" spans="1:75" ht="23.4">
      <c r="A80" s="608" t="s">
        <v>117</v>
      </c>
      <c r="B80" s="614"/>
      <c r="C80" s="504"/>
      <c r="D80" s="504"/>
      <c r="E80" s="597"/>
      <c r="F80" s="597"/>
      <c r="G80" s="597" t="s">
        <v>249</v>
      </c>
      <c r="H80" s="597"/>
      <c r="I80" s="597"/>
      <c r="J80" s="597"/>
      <c r="K80" s="597"/>
      <c r="L80" s="597"/>
      <c r="M80" s="597"/>
      <c r="O80" s="404"/>
      <c r="P80" s="94"/>
      <c r="Q80" s="94"/>
      <c r="R80" s="94"/>
    </row>
    <row r="81" spans="1:75" ht="43.8">
      <c r="A81" s="615" t="s">
        <v>268</v>
      </c>
      <c r="B81" s="375"/>
      <c r="C81" s="597"/>
      <c r="D81" s="597"/>
      <c r="E81" s="597"/>
      <c r="F81" s="597"/>
      <c r="G81" s="597"/>
      <c r="H81" s="597"/>
      <c r="I81" s="597"/>
      <c r="J81" s="597"/>
      <c r="K81" s="597"/>
      <c r="L81" s="597"/>
      <c r="M81" s="597"/>
      <c r="O81" s="404"/>
      <c r="P81" s="94"/>
      <c r="Q81" s="94"/>
      <c r="R81" s="94"/>
    </row>
    <row r="82" spans="1:75" s="60" customFormat="1" ht="21">
      <c r="A82" s="104" t="s">
        <v>197</v>
      </c>
      <c r="B82" s="2">
        <v>2017</v>
      </c>
      <c r="C82" s="2">
        <v>2018</v>
      </c>
      <c r="D82" s="2">
        <v>2019</v>
      </c>
      <c r="E82" s="2">
        <v>2020</v>
      </c>
      <c r="F82" s="2">
        <v>2021</v>
      </c>
      <c r="G82" s="2">
        <v>2022</v>
      </c>
      <c r="H82" s="2">
        <v>2023</v>
      </c>
      <c r="I82" s="2">
        <v>2024</v>
      </c>
      <c r="J82" s="2">
        <v>2025</v>
      </c>
      <c r="K82" s="2">
        <v>2026</v>
      </c>
      <c r="L82" s="2">
        <v>2027</v>
      </c>
      <c r="M82" s="2">
        <v>2028</v>
      </c>
      <c r="N82" s="597"/>
      <c r="O82" s="404"/>
      <c r="P82" s="94"/>
      <c r="Q82" s="94"/>
      <c r="R82" s="94"/>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315"/>
      <c r="BJ82" s="315"/>
      <c r="BK82" s="315"/>
      <c r="BL82" s="315"/>
      <c r="BM82" s="315"/>
      <c r="BN82" s="315"/>
      <c r="BO82" s="315"/>
      <c r="BP82" s="315"/>
      <c r="BQ82" s="315"/>
      <c r="BR82" s="315"/>
      <c r="BS82" s="315"/>
      <c r="BT82" s="315"/>
      <c r="BU82" s="315"/>
      <c r="BV82" s="315"/>
      <c r="BW82" s="315"/>
    </row>
    <row r="83" spans="1:75">
      <c r="A83" s="124" t="s">
        <v>9</v>
      </c>
      <c r="B83" s="354">
        <v>19</v>
      </c>
      <c r="C83" s="354">
        <v>3</v>
      </c>
      <c r="D83" s="354">
        <v>12</v>
      </c>
      <c r="E83" s="354">
        <v>28</v>
      </c>
      <c r="F83" s="354">
        <v>41</v>
      </c>
      <c r="G83" s="354">
        <v>310</v>
      </c>
      <c r="H83" s="354">
        <v>200</v>
      </c>
      <c r="I83" s="354">
        <v>0</v>
      </c>
      <c r="J83" s="354">
        <v>0</v>
      </c>
      <c r="K83" s="354">
        <v>0</v>
      </c>
      <c r="L83" s="354">
        <v>0</v>
      </c>
      <c r="M83" s="354">
        <v>0</v>
      </c>
      <c r="O83" s="404"/>
      <c r="P83" s="94"/>
      <c r="Q83" s="94"/>
      <c r="R83" s="94"/>
    </row>
    <row r="84" spans="1:75">
      <c r="A84" s="124" t="s">
        <v>2</v>
      </c>
      <c r="B84" s="354">
        <v>326.70800000000003</v>
      </c>
      <c r="C84" s="354">
        <v>331</v>
      </c>
      <c r="D84" s="354">
        <v>178</v>
      </c>
      <c r="E84" s="354">
        <v>138</v>
      </c>
      <c r="F84" s="354">
        <v>271</v>
      </c>
      <c r="G84" s="354">
        <v>338</v>
      </c>
      <c r="H84" s="354">
        <v>495</v>
      </c>
      <c r="I84" s="354">
        <v>495</v>
      </c>
      <c r="J84" s="354">
        <v>495</v>
      </c>
      <c r="K84" s="354">
        <v>495</v>
      </c>
      <c r="L84" s="354">
        <v>495</v>
      </c>
      <c r="M84" s="354">
        <v>495</v>
      </c>
      <c r="O84" s="404"/>
      <c r="P84" s="94"/>
      <c r="Q84" s="94"/>
      <c r="R84" s="94"/>
    </row>
    <row r="85" spans="1:75">
      <c r="A85" s="124" t="s">
        <v>10</v>
      </c>
      <c r="B85" s="354">
        <v>113</v>
      </c>
      <c r="C85" s="354">
        <v>184</v>
      </c>
      <c r="D85" s="354">
        <v>214</v>
      </c>
      <c r="E85" s="354">
        <v>174</v>
      </c>
      <c r="F85" s="354">
        <v>193</v>
      </c>
      <c r="G85" s="354">
        <v>165</v>
      </c>
      <c r="H85" s="354">
        <v>197</v>
      </c>
      <c r="I85" s="354">
        <v>220</v>
      </c>
      <c r="J85" s="354">
        <v>220</v>
      </c>
      <c r="K85" s="354">
        <v>220</v>
      </c>
      <c r="L85" s="354">
        <v>220</v>
      </c>
      <c r="M85" s="354">
        <v>220</v>
      </c>
      <c r="O85" s="404"/>
      <c r="P85" s="94"/>
      <c r="Q85" s="94"/>
      <c r="R85" s="94"/>
    </row>
    <row r="86" spans="1:75">
      <c r="A86" s="124" t="s">
        <v>11</v>
      </c>
      <c r="B86" s="354">
        <v>41</v>
      </c>
      <c r="C86" s="354">
        <v>17</v>
      </c>
      <c r="D86" s="354">
        <v>92</v>
      </c>
      <c r="E86" s="354">
        <v>44</v>
      </c>
      <c r="F86" s="354">
        <v>91</v>
      </c>
      <c r="G86" s="354">
        <v>76</v>
      </c>
      <c r="H86" s="354">
        <v>165</v>
      </c>
      <c r="I86" s="354">
        <v>55</v>
      </c>
      <c r="J86" s="354">
        <v>55</v>
      </c>
      <c r="K86" s="354">
        <v>55</v>
      </c>
      <c r="L86" s="354">
        <v>55</v>
      </c>
      <c r="M86" s="354">
        <v>55</v>
      </c>
      <c r="O86" s="404"/>
      <c r="P86" s="94"/>
      <c r="Q86" s="94"/>
      <c r="R86" s="94"/>
    </row>
    <row r="87" spans="1:75">
      <c r="A87" s="124" t="s">
        <v>12</v>
      </c>
      <c r="B87" s="354">
        <v>97.329000000000008</v>
      </c>
      <c r="C87" s="354">
        <v>253</v>
      </c>
      <c r="D87" s="354">
        <v>52</v>
      </c>
      <c r="E87" s="354">
        <v>93</v>
      </c>
      <c r="F87" s="354">
        <v>140</v>
      </c>
      <c r="G87" s="354">
        <v>98</v>
      </c>
      <c r="H87" s="354">
        <v>150</v>
      </c>
      <c r="I87" s="354">
        <v>150</v>
      </c>
      <c r="J87" s="354">
        <v>150</v>
      </c>
      <c r="K87" s="354">
        <v>150</v>
      </c>
      <c r="L87" s="354">
        <v>150</v>
      </c>
      <c r="M87" s="354">
        <v>150</v>
      </c>
      <c r="O87" s="404"/>
      <c r="P87" s="94"/>
      <c r="Q87" s="94"/>
      <c r="R87" s="94"/>
    </row>
    <row r="88" spans="1:75">
      <c r="A88" s="124" t="s">
        <v>13</v>
      </c>
      <c r="B88" s="354">
        <v>157</v>
      </c>
      <c r="C88" s="354">
        <v>3</v>
      </c>
      <c r="D88" s="354">
        <v>297</v>
      </c>
      <c r="E88" s="354">
        <v>83</v>
      </c>
      <c r="F88" s="354">
        <v>224</v>
      </c>
      <c r="G88" s="354">
        <v>96</v>
      </c>
      <c r="H88" s="354">
        <v>80</v>
      </c>
      <c r="I88" s="354">
        <v>80</v>
      </c>
      <c r="J88" s="354">
        <v>80</v>
      </c>
      <c r="K88" s="354">
        <v>80</v>
      </c>
      <c r="L88" s="354">
        <v>80</v>
      </c>
      <c r="M88" s="354">
        <v>80</v>
      </c>
      <c r="O88" s="404"/>
      <c r="P88" s="94"/>
      <c r="Q88" s="94"/>
      <c r="R88" s="94"/>
    </row>
    <row r="89" spans="1:75" s="143" customFormat="1">
      <c r="A89" s="139" t="s">
        <v>386</v>
      </c>
      <c r="B89" s="354"/>
      <c r="C89" s="354"/>
      <c r="D89" s="354"/>
      <c r="E89" s="354"/>
      <c r="F89" s="354">
        <v>0</v>
      </c>
      <c r="G89" s="354">
        <v>0</v>
      </c>
      <c r="H89" s="354">
        <v>0</v>
      </c>
      <c r="I89" s="354">
        <v>0</v>
      </c>
      <c r="J89" s="354">
        <v>0</v>
      </c>
      <c r="K89" s="354">
        <v>0</v>
      </c>
      <c r="L89" s="354">
        <v>0</v>
      </c>
      <c r="M89" s="354">
        <v>0</v>
      </c>
      <c r="N89" s="597"/>
      <c r="O89" s="404"/>
      <c r="P89" s="94"/>
      <c r="Q89" s="94"/>
      <c r="R89" s="94"/>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315"/>
      <c r="BJ89" s="315"/>
      <c r="BK89" s="315"/>
      <c r="BL89" s="315"/>
      <c r="BM89" s="315"/>
      <c r="BN89" s="315"/>
      <c r="BO89" s="315"/>
      <c r="BP89" s="315"/>
      <c r="BQ89" s="315"/>
      <c r="BR89" s="315"/>
      <c r="BS89" s="315"/>
      <c r="BT89" s="315"/>
      <c r="BU89" s="315"/>
      <c r="BV89" s="315"/>
      <c r="BW89" s="315"/>
    </row>
    <row r="90" spans="1:75" s="143" customFormat="1">
      <c r="A90" s="139" t="s">
        <v>387</v>
      </c>
      <c r="B90" s="354"/>
      <c r="C90" s="354"/>
      <c r="D90" s="354"/>
      <c r="E90" s="354"/>
      <c r="F90" s="354">
        <v>960</v>
      </c>
      <c r="G90" s="354">
        <v>1083</v>
      </c>
      <c r="H90" s="354">
        <v>1287</v>
      </c>
      <c r="I90" s="354">
        <v>1000</v>
      </c>
      <c r="J90" s="354">
        <v>1000</v>
      </c>
      <c r="K90" s="354">
        <v>1000</v>
      </c>
      <c r="L90" s="354">
        <v>1000</v>
      </c>
      <c r="M90" s="354">
        <v>1000</v>
      </c>
      <c r="N90" s="597"/>
      <c r="O90" s="404"/>
      <c r="P90" s="94"/>
      <c r="Q90" s="94"/>
      <c r="R90" s="94"/>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315"/>
      <c r="BJ90" s="315"/>
      <c r="BK90" s="315"/>
      <c r="BL90" s="315"/>
      <c r="BM90" s="315"/>
      <c r="BN90" s="315"/>
      <c r="BO90" s="315"/>
      <c r="BP90" s="315"/>
      <c r="BQ90" s="315"/>
      <c r="BR90" s="315"/>
      <c r="BS90" s="315"/>
      <c r="BT90" s="315"/>
      <c r="BU90" s="315"/>
      <c r="BV90" s="315"/>
      <c r="BW90" s="315"/>
    </row>
    <row r="91" spans="1:75">
      <c r="A91" s="169"/>
      <c r="B91" s="373"/>
      <c r="C91" s="109"/>
      <c r="D91" s="109"/>
      <c r="E91" s="169"/>
      <c r="F91" s="169"/>
      <c r="G91" s="109"/>
      <c r="H91" s="109"/>
      <c r="I91" s="109"/>
      <c r="J91" s="109"/>
      <c r="K91" s="109"/>
      <c r="L91" s="109"/>
      <c r="M91" s="109"/>
      <c r="O91" s="404"/>
      <c r="P91" s="94"/>
      <c r="Q91" s="94"/>
      <c r="R91" s="94"/>
    </row>
    <row r="92" spans="1:75" ht="21">
      <c r="A92" s="104" t="s">
        <v>198</v>
      </c>
      <c r="B92" s="22"/>
      <c r="C92" s="597"/>
      <c r="D92" s="597"/>
      <c r="E92" s="597"/>
      <c r="F92" s="597"/>
      <c r="G92" s="597"/>
      <c r="H92" s="597"/>
      <c r="I92" s="597"/>
      <c r="J92" s="597"/>
      <c r="K92" s="597"/>
      <c r="L92" s="597"/>
      <c r="M92" s="597"/>
      <c r="O92" s="404"/>
      <c r="P92" s="94"/>
      <c r="Q92" s="94"/>
      <c r="R92" s="94"/>
    </row>
    <row r="93" spans="1:75">
      <c r="A93" s="124" t="s">
        <v>9</v>
      </c>
      <c r="B93" s="354">
        <v>400.22629999999998</v>
      </c>
      <c r="C93" s="354">
        <v>611.44982999999991</v>
      </c>
      <c r="D93" s="354">
        <v>133.34374</v>
      </c>
      <c r="E93" s="354">
        <v>153.75253000000001</v>
      </c>
      <c r="F93" s="354">
        <v>403</v>
      </c>
      <c r="G93" s="354">
        <v>121</v>
      </c>
      <c r="H93" s="354">
        <v>121</v>
      </c>
      <c r="I93" s="354">
        <v>121</v>
      </c>
      <c r="J93" s="354">
        <v>121</v>
      </c>
      <c r="K93" s="354">
        <v>121</v>
      </c>
      <c r="L93" s="354">
        <v>121</v>
      </c>
      <c r="M93" s="354">
        <v>121</v>
      </c>
      <c r="O93" s="404"/>
      <c r="P93" s="94"/>
      <c r="Q93" s="94"/>
      <c r="R93" s="94"/>
    </row>
    <row r="94" spans="1:75">
      <c r="A94" s="124" t="s">
        <v>2</v>
      </c>
      <c r="B94" s="354">
        <v>1501.9744599999999</v>
      </c>
      <c r="C94" s="354">
        <v>2136.5058100000001</v>
      </c>
      <c r="D94" s="354">
        <v>1640.1703199999999</v>
      </c>
      <c r="E94" s="354">
        <v>3516</v>
      </c>
      <c r="F94" s="354">
        <v>3867</v>
      </c>
      <c r="G94" s="354">
        <v>4069</v>
      </c>
      <c r="H94" s="354">
        <v>4347</v>
      </c>
      <c r="I94" s="354">
        <v>4749</v>
      </c>
      <c r="J94" s="354">
        <v>5850</v>
      </c>
      <c r="K94" s="354">
        <v>5562</v>
      </c>
      <c r="L94" s="354">
        <v>6187</v>
      </c>
      <c r="M94" s="354">
        <v>6317</v>
      </c>
      <c r="O94" s="404"/>
      <c r="P94" s="94"/>
      <c r="Q94" s="94"/>
      <c r="R94" s="94"/>
    </row>
    <row r="95" spans="1:75">
      <c r="A95" s="124" t="s">
        <v>10</v>
      </c>
      <c r="B95" s="354">
        <v>6649.8773200000087</v>
      </c>
      <c r="C95" s="354">
        <v>8017.6830100000252</v>
      </c>
      <c r="D95" s="354">
        <v>7699.7152261871761</v>
      </c>
      <c r="E95" s="354">
        <v>6876.9227485199999</v>
      </c>
      <c r="F95" s="354">
        <v>8103</v>
      </c>
      <c r="G95" s="354">
        <v>7216</v>
      </c>
      <c r="H95" s="354">
        <v>7151</v>
      </c>
      <c r="I95" s="354">
        <v>7224</v>
      </c>
      <c r="J95" s="354">
        <v>7340</v>
      </c>
      <c r="K95" s="354">
        <v>7393</v>
      </c>
      <c r="L95" s="354">
        <v>7396</v>
      </c>
      <c r="M95" s="354">
        <v>7428</v>
      </c>
      <c r="O95" s="404"/>
      <c r="P95" s="94"/>
      <c r="Q95" s="94"/>
      <c r="R95" s="94"/>
    </row>
    <row r="96" spans="1:75">
      <c r="A96" s="124" t="s">
        <v>11</v>
      </c>
      <c r="B96" s="354">
        <v>2615.7844598535498</v>
      </c>
      <c r="C96" s="354">
        <v>4119.7639017883666</v>
      </c>
      <c r="D96" s="354">
        <v>3270.2872567039999</v>
      </c>
      <c r="E96" s="354">
        <v>2382.05314658</v>
      </c>
      <c r="F96" s="354">
        <v>2922</v>
      </c>
      <c r="G96" s="354">
        <v>2486</v>
      </c>
      <c r="H96" s="354">
        <v>2371</v>
      </c>
      <c r="I96" s="354">
        <v>1795</v>
      </c>
      <c r="J96" s="354">
        <v>1994</v>
      </c>
      <c r="K96" s="354">
        <v>2975</v>
      </c>
      <c r="L96" s="354">
        <v>3039</v>
      </c>
      <c r="M96" s="354">
        <v>2546</v>
      </c>
      <c r="O96" s="404"/>
      <c r="P96" s="94"/>
      <c r="Q96" s="94"/>
      <c r="R96" s="94"/>
    </row>
    <row r="97" spans="1:75">
      <c r="A97" s="124" t="s">
        <v>12</v>
      </c>
      <c r="B97" s="354">
        <v>1188.76866</v>
      </c>
      <c r="C97" s="354">
        <v>1374.4065800000001</v>
      </c>
      <c r="D97" s="354">
        <v>1632.0674499999991</v>
      </c>
      <c r="E97" s="354">
        <v>1354.7979600000001</v>
      </c>
      <c r="F97" s="354">
        <v>1322</v>
      </c>
      <c r="G97" s="354">
        <v>1755</v>
      </c>
      <c r="H97" s="354">
        <v>1429</v>
      </c>
      <c r="I97" s="354">
        <v>1461</v>
      </c>
      <c r="J97" s="354">
        <v>1472</v>
      </c>
      <c r="K97" s="354">
        <v>1374</v>
      </c>
      <c r="L97" s="354">
        <v>946</v>
      </c>
      <c r="M97" s="354">
        <v>899</v>
      </c>
      <c r="N97" s="147"/>
      <c r="O97" s="404"/>
      <c r="P97" s="94"/>
      <c r="Q97" s="94"/>
      <c r="R97" s="94"/>
    </row>
    <row r="98" spans="1:75">
      <c r="A98" s="124" t="s">
        <v>13</v>
      </c>
      <c r="B98" s="354">
        <v>3934.0636300000001</v>
      </c>
      <c r="C98" s="354">
        <v>3534.27961</v>
      </c>
      <c r="D98" s="354">
        <v>4339.6109500000002</v>
      </c>
      <c r="E98" s="354">
        <v>3683.2738599999998</v>
      </c>
      <c r="F98" s="354">
        <v>3063</v>
      </c>
      <c r="G98" s="354">
        <v>2771</v>
      </c>
      <c r="H98" s="354">
        <v>3708</v>
      </c>
      <c r="I98" s="354">
        <v>3215</v>
      </c>
      <c r="J98" s="354">
        <v>2092</v>
      </c>
      <c r="K98" s="354">
        <v>2236</v>
      </c>
      <c r="L98" s="354">
        <v>2004</v>
      </c>
      <c r="M98" s="354">
        <v>1723</v>
      </c>
      <c r="O98" s="404"/>
      <c r="P98" s="94"/>
      <c r="Q98" s="94"/>
      <c r="R98" s="94"/>
    </row>
    <row r="99" spans="1:75" s="173" customFormat="1">
      <c r="A99" s="139" t="s">
        <v>250</v>
      </c>
      <c r="B99" s="354"/>
      <c r="C99" s="354"/>
      <c r="D99" s="354"/>
      <c r="E99" s="354"/>
      <c r="F99" s="354">
        <v>8103</v>
      </c>
      <c r="G99" s="354">
        <v>7333</v>
      </c>
      <c r="H99" s="354">
        <v>7399</v>
      </c>
      <c r="I99" s="354">
        <v>7620</v>
      </c>
      <c r="J99" s="354">
        <v>7897</v>
      </c>
      <c r="K99" s="354">
        <v>8113</v>
      </c>
      <c r="L99" s="354">
        <v>8278</v>
      </c>
      <c r="M99" s="354">
        <v>8481</v>
      </c>
      <c r="N99" s="597"/>
      <c r="O99" s="404" t="s">
        <v>418</v>
      </c>
      <c r="P99" s="94"/>
      <c r="Q99" s="94"/>
      <c r="R99" s="94"/>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c r="BL99" s="315"/>
      <c r="BM99" s="315"/>
      <c r="BN99" s="315"/>
      <c r="BO99" s="315"/>
      <c r="BP99" s="315"/>
      <c r="BQ99" s="315"/>
      <c r="BR99" s="315"/>
      <c r="BS99" s="315"/>
      <c r="BT99" s="315"/>
      <c r="BU99" s="315"/>
      <c r="BV99" s="315"/>
      <c r="BW99" s="315"/>
    </row>
    <row r="100" spans="1:75" s="143" customFormat="1">
      <c r="A100" s="139" t="s">
        <v>386</v>
      </c>
      <c r="B100" s="354"/>
      <c r="C100" s="354"/>
      <c r="D100" s="354"/>
      <c r="E100" s="354"/>
      <c r="F100" s="354">
        <v>504</v>
      </c>
      <c r="G100" s="354">
        <v>58</v>
      </c>
      <c r="H100" s="354">
        <v>58</v>
      </c>
      <c r="I100" s="354">
        <v>58</v>
      </c>
      <c r="J100" s="354">
        <v>58</v>
      </c>
      <c r="K100" s="354">
        <v>58</v>
      </c>
      <c r="L100" s="354">
        <v>58</v>
      </c>
      <c r="M100" s="354">
        <v>58</v>
      </c>
      <c r="N100" s="597"/>
      <c r="O100" s="404"/>
      <c r="P100" s="94"/>
      <c r="Q100" s="94"/>
      <c r="R100" s="94"/>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c r="BL100" s="315"/>
      <c r="BM100" s="315"/>
      <c r="BN100" s="315"/>
      <c r="BO100" s="315"/>
      <c r="BP100" s="315"/>
      <c r="BQ100" s="315"/>
      <c r="BR100" s="315"/>
      <c r="BS100" s="315"/>
      <c r="BT100" s="315"/>
      <c r="BU100" s="315"/>
      <c r="BV100" s="315"/>
      <c r="BW100" s="315"/>
    </row>
    <row r="101" spans="1:75" s="143" customFormat="1">
      <c r="A101" s="139" t="s">
        <v>387</v>
      </c>
      <c r="B101" s="354"/>
      <c r="C101" s="354"/>
      <c r="D101" s="354"/>
      <c r="E101" s="354"/>
      <c r="F101" s="354">
        <v>19689</v>
      </c>
      <c r="G101" s="354">
        <v>17867</v>
      </c>
      <c r="H101" s="354">
        <v>18947</v>
      </c>
      <c r="I101" s="354">
        <v>18711</v>
      </c>
      <c r="J101" s="354">
        <v>19399</v>
      </c>
      <c r="K101" s="354">
        <v>20656</v>
      </c>
      <c r="L101" s="354">
        <v>21128</v>
      </c>
      <c r="M101" s="354">
        <v>20797</v>
      </c>
      <c r="N101" s="597"/>
      <c r="O101" s="404"/>
      <c r="P101" s="94"/>
      <c r="Q101" s="94"/>
      <c r="R101" s="94"/>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315"/>
      <c r="BJ101" s="315"/>
      <c r="BK101" s="315"/>
      <c r="BL101" s="315"/>
      <c r="BM101" s="315"/>
      <c r="BN101" s="315"/>
      <c r="BO101" s="315"/>
      <c r="BP101" s="315"/>
      <c r="BQ101" s="315"/>
      <c r="BR101" s="315"/>
      <c r="BS101" s="315"/>
      <c r="BT101" s="315"/>
      <c r="BU101" s="315"/>
      <c r="BV101" s="315"/>
      <c r="BW101" s="315"/>
    </row>
    <row r="102" spans="1:75">
      <c r="A102" s="169"/>
      <c r="B102" s="109"/>
      <c r="C102" s="109"/>
      <c r="D102" s="109"/>
      <c r="E102" s="169"/>
      <c r="F102" s="169"/>
      <c r="G102" s="109"/>
      <c r="H102" s="109"/>
      <c r="I102" s="109"/>
      <c r="J102" s="109"/>
      <c r="K102" s="109"/>
      <c r="L102" s="109"/>
      <c r="M102" s="109"/>
      <c r="O102" s="404"/>
      <c r="P102" s="94"/>
      <c r="Q102" s="94"/>
      <c r="R102" s="94"/>
    </row>
    <row r="103" spans="1:75" ht="21">
      <c r="A103" s="374" t="s">
        <v>199</v>
      </c>
      <c r="B103" s="375"/>
      <c r="C103" s="597"/>
      <c r="D103" s="597"/>
      <c r="E103" s="597"/>
      <c r="F103" s="597"/>
      <c r="G103" s="597"/>
      <c r="H103" s="597"/>
      <c r="I103" s="597"/>
      <c r="J103" s="597"/>
      <c r="K103" s="597"/>
      <c r="L103" s="597"/>
      <c r="M103" s="597"/>
      <c r="O103" s="404"/>
      <c r="P103" s="94"/>
      <c r="Q103" s="94"/>
      <c r="R103" s="94"/>
    </row>
    <row r="104" spans="1:75">
      <c r="A104" s="124" t="s">
        <v>9</v>
      </c>
      <c r="B104" s="354">
        <v>2254</v>
      </c>
      <c r="C104" s="354">
        <v>2971</v>
      </c>
      <c r="D104" s="354">
        <v>2319</v>
      </c>
      <c r="E104" s="354">
        <v>2147</v>
      </c>
      <c r="F104" s="354">
        <v>2864</v>
      </c>
      <c r="G104" s="354">
        <v>3533</v>
      </c>
      <c r="H104" s="354">
        <v>2936</v>
      </c>
      <c r="I104" s="354">
        <v>4496</v>
      </c>
      <c r="J104" s="354">
        <v>5740</v>
      </c>
      <c r="K104" s="354">
        <v>5740</v>
      </c>
      <c r="L104" s="354">
        <v>5740</v>
      </c>
      <c r="M104" s="354">
        <v>3943</v>
      </c>
      <c r="O104" s="404"/>
      <c r="P104" s="94"/>
      <c r="Q104" s="94"/>
      <c r="R104" s="94"/>
    </row>
    <row r="105" spans="1:75">
      <c r="A105" s="124" t="s">
        <v>2</v>
      </c>
      <c r="B105" s="354">
        <v>1094</v>
      </c>
      <c r="C105" s="354">
        <v>770</v>
      </c>
      <c r="D105" s="354">
        <v>1201</v>
      </c>
      <c r="E105" s="354">
        <v>2020</v>
      </c>
      <c r="F105" s="354">
        <v>3004</v>
      </c>
      <c r="G105" s="354">
        <v>4988</v>
      </c>
      <c r="H105" s="354">
        <v>3552</v>
      </c>
      <c r="I105" s="354">
        <v>3176</v>
      </c>
      <c r="J105" s="354">
        <v>2905</v>
      </c>
      <c r="K105" s="354">
        <v>2594</v>
      </c>
      <c r="L105" s="354">
        <v>2495</v>
      </c>
      <c r="M105" s="354">
        <v>2285</v>
      </c>
      <c r="O105" s="404"/>
      <c r="P105" s="94"/>
      <c r="Q105" s="94"/>
      <c r="R105" s="94"/>
    </row>
    <row r="106" spans="1:75">
      <c r="A106" s="124" t="s">
        <v>10</v>
      </c>
      <c r="B106" s="354">
        <v>18413</v>
      </c>
      <c r="C106" s="354">
        <v>21019</v>
      </c>
      <c r="D106" s="354">
        <v>18055</v>
      </c>
      <c r="E106" s="354">
        <v>15786</v>
      </c>
      <c r="F106" s="354">
        <v>17523</v>
      </c>
      <c r="G106" s="354">
        <v>15598</v>
      </c>
      <c r="H106" s="354">
        <v>14693</v>
      </c>
      <c r="I106" s="354">
        <v>14416</v>
      </c>
      <c r="J106" s="354">
        <v>13787</v>
      </c>
      <c r="K106" s="354">
        <v>13003</v>
      </c>
      <c r="L106" s="354">
        <v>12268</v>
      </c>
      <c r="M106" s="354">
        <v>11754</v>
      </c>
      <c r="O106" s="404"/>
      <c r="P106" s="94"/>
      <c r="Q106" s="94"/>
      <c r="R106" s="94"/>
    </row>
    <row r="107" spans="1:75">
      <c r="A107" s="124" t="s">
        <v>11</v>
      </c>
      <c r="B107" s="354">
        <v>1279</v>
      </c>
      <c r="C107" s="354">
        <v>1743</v>
      </c>
      <c r="D107" s="354">
        <v>3834</v>
      </c>
      <c r="E107" s="354">
        <v>1001</v>
      </c>
      <c r="F107" s="354">
        <v>1079</v>
      </c>
      <c r="G107" s="354">
        <v>3245</v>
      </c>
      <c r="H107" s="354">
        <v>2556</v>
      </c>
      <c r="I107" s="354">
        <v>1800</v>
      </c>
      <c r="J107" s="354">
        <v>2186</v>
      </c>
      <c r="K107" s="354">
        <v>2804</v>
      </c>
      <c r="L107" s="354">
        <v>3870</v>
      </c>
      <c r="M107" s="354">
        <v>2535</v>
      </c>
      <c r="O107" s="404"/>
      <c r="P107" s="94"/>
      <c r="Q107" s="94"/>
      <c r="R107" s="94"/>
    </row>
    <row r="108" spans="1:75">
      <c r="A108" s="124" t="s">
        <v>12</v>
      </c>
      <c r="B108" s="354">
        <v>609</v>
      </c>
      <c r="C108" s="354">
        <v>1204</v>
      </c>
      <c r="D108" s="354">
        <v>663</v>
      </c>
      <c r="E108" s="354">
        <v>615</v>
      </c>
      <c r="F108" s="354">
        <v>2811</v>
      </c>
      <c r="G108" s="354">
        <v>2045</v>
      </c>
      <c r="H108" s="354">
        <v>1824</v>
      </c>
      <c r="I108" s="354">
        <v>4343</v>
      </c>
      <c r="J108" s="354">
        <v>2457</v>
      </c>
      <c r="K108" s="354">
        <v>2489</v>
      </c>
      <c r="L108" s="354">
        <v>2780</v>
      </c>
      <c r="M108" s="354">
        <v>868</v>
      </c>
      <c r="O108" s="404"/>
      <c r="P108" s="94"/>
      <c r="Q108" s="94"/>
      <c r="R108" s="94"/>
    </row>
    <row r="109" spans="1:75">
      <c r="A109" s="124" t="s">
        <v>13</v>
      </c>
      <c r="B109" s="354">
        <v>561</v>
      </c>
      <c r="C109" s="354">
        <v>673</v>
      </c>
      <c r="D109" s="354">
        <v>911</v>
      </c>
      <c r="E109" s="354">
        <v>537</v>
      </c>
      <c r="F109" s="354">
        <v>496</v>
      </c>
      <c r="G109" s="354">
        <v>2700</v>
      </c>
      <c r="H109" s="354">
        <v>2385</v>
      </c>
      <c r="I109" s="354">
        <v>1391</v>
      </c>
      <c r="J109" s="354">
        <v>1415</v>
      </c>
      <c r="K109" s="354">
        <v>409</v>
      </c>
      <c r="L109" s="354">
        <v>321</v>
      </c>
      <c r="M109" s="354">
        <v>1106</v>
      </c>
      <c r="O109" s="404"/>
      <c r="P109" s="94"/>
      <c r="Q109" s="94"/>
      <c r="R109" s="94"/>
    </row>
    <row r="110" spans="1:75" s="173" customFormat="1">
      <c r="A110" s="139" t="s">
        <v>250</v>
      </c>
      <c r="B110" s="354"/>
      <c r="C110" s="354"/>
      <c r="D110" s="354"/>
      <c r="E110" s="354"/>
      <c r="F110" s="354">
        <v>17523</v>
      </c>
      <c r="G110" s="354">
        <v>15902</v>
      </c>
      <c r="H110" s="354">
        <v>15179</v>
      </c>
      <c r="I110" s="354">
        <v>15155</v>
      </c>
      <c r="J110" s="354">
        <v>14766</v>
      </c>
      <c r="K110" s="354">
        <v>14192</v>
      </c>
      <c r="L110" s="354">
        <v>13658</v>
      </c>
      <c r="M110" s="354">
        <v>13347</v>
      </c>
      <c r="N110" s="597"/>
      <c r="O110" s="404"/>
      <c r="P110" s="94"/>
      <c r="Q110" s="94"/>
      <c r="R110" s="94"/>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row>
    <row r="111" spans="1:75" s="143" customFormat="1">
      <c r="A111" s="139" t="s">
        <v>386</v>
      </c>
      <c r="B111" s="354"/>
      <c r="C111" s="354"/>
      <c r="D111" s="354"/>
      <c r="E111" s="354"/>
      <c r="F111" s="354">
        <v>-119</v>
      </c>
      <c r="G111" s="354">
        <v>266</v>
      </c>
      <c r="H111" s="354">
        <v>234</v>
      </c>
      <c r="I111" s="354">
        <v>291</v>
      </c>
      <c r="J111" s="354">
        <v>254</v>
      </c>
      <c r="K111" s="354">
        <v>254</v>
      </c>
      <c r="L111" s="354">
        <v>278</v>
      </c>
      <c r="M111" s="354">
        <v>196</v>
      </c>
      <c r="N111" s="597"/>
      <c r="O111" s="404"/>
      <c r="P111" s="94"/>
      <c r="Q111" s="94"/>
      <c r="R111" s="94"/>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row>
    <row r="112" spans="1:75" s="143" customFormat="1">
      <c r="A112" s="139" t="s">
        <v>387</v>
      </c>
      <c r="B112" s="354"/>
      <c r="C112" s="354"/>
      <c r="D112" s="354"/>
      <c r="E112" s="354"/>
      <c r="F112" s="354">
        <v>17611</v>
      </c>
      <c r="G112" s="354">
        <v>11366</v>
      </c>
      <c r="H112" s="354">
        <v>9070</v>
      </c>
      <c r="I112" s="354">
        <v>7090</v>
      </c>
      <c r="J112" s="354">
        <v>7468</v>
      </c>
      <c r="K112" s="354">
        <v>6848</v>
      </c>
      <c r="L112" s="354">
        <v>7978</v>
      </c>
      <c r="M112" s="354">
        <v>7113</v>
      </c>
      <c r="N112" s="597"/>
      <c r="O112" s="404"/>
      <c r="P112" s="94"/>
      <c r="Q112" s="94"/>
      <c r="R112" s="94"/>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row>
    <row r="113" spans="1:75">
      <c r="A113" s="169"/>
      <c r="B113" s="109"/>
      <c r="C113" s="109"/>
      <c r="D113" s="109"/>
      <c r="E113" s="169"/>
      <c r="F113" s="169"/>
      <c r="G113" s="169"/>
      <c r="H113" s="169"/>
      <c r="I113" s="169"/>
      <c r="J113" s="169"/>
      <c r="K113" s="169"/>
      <c r="L113" s="169"/>
      <c r="M113" s="169"/>
      <c r="O113" s="404"/>
      <c r="P113" s="94"/>
      <c r="Q113" s="94"/>
      <c r="R113" s="94"/>
    </row>
    <row r="114" spans="1:75" ht="21">
      <c r="A114" s="374" t="s">
        <v>236</v>
      </c>
      <c r="B114" s="375"/>
      <c r="C114" s="109"/>
      <c r="D114" s="109"/>
      <c r="E114" s="109"/>
      <c r="F114" s="597"/>
      <c r="G114" s="616"/>
      <c r="H114" s="616"/>
      <c r="I114" s="616"/>
      <c r="J114" s="616"/>
      <c r="K114" s="616"/>
      <c r="L114" s="616"/>
      <c r="M114" s="616"/>
      <c r="O114" s="404"/>
      <c r="P114" s="94"/>
      <c r="Q114" s="94"/>
      <c r="R114" s="94"/>
    </row>
    <row r="115" spans="1:75">
      <c r="A115" s="124" t="s">
        <v>9</v>
      </c>
      <c r="B115" s="354">
        <v>950.79233999999997</v>
      </c>
      <c r="C115" s="354">
        <v>2145.8491399999989</v>
      </c>
      <c r="D115" s="354">
        <v>1153.1961100000001</v>
      </c>
      <c r="E115" s="354">
        <v>1016.076000000001</v>
      </c>
      <c r="F115" s="354">
        <v>381</v>
      </c>
      <c r="G115" s="354">
        <v>850</v>
      </c>
      <c r="H115" s="354">
        <v>850</v>
      </c>
      <c r="I115" s="354">
        <v>850</v>
      </c>
      <c r="J115" s="354">
        <v>850</v>
      </c>
      <c r="K115" s="354">
        <v>850</v>
      </c>
      <c r="L115" s="354">
        <v>850</v>
      </c>
      <c r="M115" s="354">
        <v>850</v>
      </c>
      <c r="O115" s="404"/>
      <c r="P115" s="94"/>
      <c r="Q115" s="94"/>
      <c r="R115" s="94"/>
    </row>
    <row r="116" spans="1:75">
      <c r="A116" s="124" t="s">
        <v>2</v>
      </c>
      <c r="B116" s="354">
        <v>3089.6206900000002</v>
      </c>
      <c r="C116" s="354">
        <v>2065.92895</v>
      </c>
      <c r="D116" s="354">
        <v>3539.0361100000009</v>
      </c>
      <c r="E116" s="354">
        <v>4198.6261999999997</v>
      </c>
      <c r="F116" s="354">
        <v>2798</v>
      </c>
      <c r="G116" s="354">
        <v>4900</v>
      </c>
      <c r="H116" s="354">
        <v>4920</v>
      </c>
      <c r="I116" s="354">
        <v>4920</v>
      </c>
      <c r="J116" s="354">
        <v>4920</v>
      </c>
      <c r="K116" s="354">
        <v>4920</v>
      </c>
      <c r="L116" s="354">
        <v>4920</v>
      </c>
      <c r="M116" s="354">
        <v>4920</v>
      </c>
      <c r="O116" s="404"/>
      <c r="P116" s="94"/>
      <c r="Q116" s="94"/>
      <c r="R116" s="94"/>
    </row>
    <row r="117" spans="1:75">
      <c r="A117" s="124" t="s">
        <v>10</v>
      </c>
      <c r="B117" s="354">
        <v>11449.651159999999</v>
      </c>
      <c r="C117" s="354">
        <v>7126.3347399999993</v>
      </c>
      <c r="D117" s="354">
        <v>5915.7447499999998</v>
      </c>
      <c r="E117" s="354">
        <v>8316.2297699999999</v>
      </c>
      <c r="F117" s="354">
        <v>6456</v>
      </c>
      <c r="G117" s="354">
        <v>12885</v>
      </c>
      <c r="H117" s="354">
        <v>6185</v>
      </c>
      <c r="I117" s="354">
        <v>5877</v>
      </c>
      <c r="J117" s="354">
        <v>5569</v>
      </c>
      <c r="K117" s="354">
        <v>5261</v>
      </c>
      <c r="L117" s="354">
        <v>4928</v>
      </c>
      <c r="M117" s="354">
        <v>4620</v>
      </c>
      <c r="O117" s="404" t="s">
        <v>417</v>
      </c>
      <c r="P117" s="94"/>
      <c r="Q117" s="94"/>
      <c r="R117" s="94"/>
    </row>
    <row r="118" spans="1:75">
      <c r="A118" s="124" t="s">
        <v>11</v>
      </c>
      <c r="B118" s="354">
        <v>1873.5001072499999</v>
      </c>
      <c r="C118" s="354">
        <v>193.65638509999999</v>
      </c>
      <c r="D118" s="354">
        <v>396.69496199999998</v>
      </c>
      <c r="E118" s="354">
        <v>699.98637559999997</v>
      </c>
      <c r="F118" s="354">
        <v>230</v>
      </c>
      <c r="G118" s="354">
        <v>628</v>
      </c>
      <c r="H118" s="354">
        <v>601</v>
      </c>
      <c r="I118" s="354">
        <v>523</v>
      </c>
      <c r="J118" s="354">
        <v>558</v>
      </c>
      <c r="K118" s="354">
        <v>497</v>
      </c>
      <c r="L118" s="354">
        <v>578</v>
      </c>
      <c r="M118" s="354">
        <v>550</v>
      </c>
      <c r="O118" s="404"/>
      <c r="P118" s="94"/>
      <c r="Q118" s="94"/>
      <c r="R118" s="94"/>
    </row>
    <row r="119" spans="1:75">
      <c r="A119" s="124" t="s">
        <v>12</v>
      </c>
      <c r="B119" s="354">
        <v>3351.4848000000002</v>
      </c>
      <c r="C119" s="354">
        <v>2017.9487799999999</v>
      </c>
      <c r="D119" s="354">
        <v>5791.1835199999996</v>
      </c>
      <c r="E119" s="354">
        <v>1284.4307100000001</v>
      </c>
      <c r="F119" s="354">
        <v>2705</v>
      </c>
      <c r="G119" s="354">
        <v>4698</v>
      </c>
      <c r="H119" s="354">
        <v>4698</v>
      </c>
      <c r="I119" s="354">
        <v>4463</v>
      </c>
      <c r="J119" s="354">
        <v>4228</v>
      </c>
      <c r="K119" s="354">
        <v>3993</v>
      </c>
      <c r="L119" s="354">
        <v>3758</v>
      </c>
      <c r="M119" s="354">
        <v>3524</v>
      </c>
      <c r="O119" s="404"/>
      <c r="P119" s="94"/>
      <c r="Q119" s="94"/>
      <c r="R119" s="94"/>
    </row>
    <row r="120" spans="1:75">
      <c r="A120" s="124" t="s">
        <v>13</v>
      </c>
      <c r="B120" s="354">
        <v>253.00556</v>
      </c>
      <c r="C120" s="354">
        <v>43.015819999999998</v>
      </c>
      <c r="D120" s="354">
        <v>105.32095</v>
      </c>
      <c r="E120" s="354">
        <v>1.7543200000000001</v>
      </c>
      <c r="F120" s="354">
        <v>0</v>
      </c>
      <c r="G120" s="354">
        <v>100</v>
      </c>
      <c r="H120" s="354">
        <v>100</v>
      </c>
      <c r="I120" s="354">
        <v>100</v>
      </c>
      <c r="J120" s="354">
        <v>100</v>
      </c>
      <c r="K120" s="354">
        <v>100</v>
      </c>
      <c r="L120" s="354">
        <v>100</v>
      </c>
      <c r="M120" s="354">
        <v>100</v>
      </c>
      <c r="O120" s="653"/>
      <c r="P120" s="652"/>
      <c r="Q120" s="652"/>
      <c r="R120" s="652"/>
    </row>
    <row r="121" spans="1:75" s="173" customFormat="1">
      <c r="A121" s="124" t="s">
        <v>250</v>
      </c>
      <c r="B121" s="354"/>
      <c r="C121" s="354"/>
      <c r="D121" s="354"/>
      <c r="E121" s="354"/>
      <c r="F121" s="354">
        <v>6456</v>
      </c>
      <c r="G121" s="354">
        <v>13143</v>
      </c>
      <c r="H121" s="354">
        <v>6435</v>
      </c>
      <c r="I121" s="354">
        <v>6237</v>
      </c>
      <c r="J121" s="354">
        <v>6028</v>
      </c>
      <c r="K121" s="354">
        <v>5809</v>
      </c>
      <c r="L121" s="354">
        <v>5578</v>
      </c>
      <c r="M121" s="354">
        <v>5336</v>
      </c>
      <c r="N121" s="597"/>
      <c r="O121" s="653"/>
      <c r="P121" s="652"/>
      <c r="Q121" s="652"/>
      <c r="R121" s="652"/>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row>
    <row r="122" spans="1:75" s="143" customFormat="1">
      <c r="A122" s="124" t="s">
        <v>386</v>
      </c>
      <c r="B122" s="354"/>
      <c r="C122" s="354"/>
      <c r="D122" s="354"/>
      <c r="E122" s="354"/>
      <c r="F122" s="354">
        <v>33</v>
      </c>
      <c r="G122" s="354">
        <v>99</v>
      </c>
      <c r="H122" s="354">
        <v>68</v>
      </c>
      <c r="I122" s="354">
        <v>67</v>
      </c>
      <c r="J122" s="354">
        <v>65</v>
      </c>
      <c r="K122" s="354">
        <v>64</v>
      </c>
      <c r="L122" s="354">
        <v>63</v>
      </c>
      <c r="M122" s="354">
        <v>62</v>
      </c>
      <c r="N122" s="597"/>
      <c r="O122" s="653"/>
      <c r="P122" s="652"/>
      <c r="Q122" s="652"/>
      <c r="R122" s="652"/>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row>
    <row r="123" spans="1:75" s="143" customFormat="1">
      <c r="A123" s="124" t="s">
        <v>387</v>
      </c>
      <c r="B123" s="354"/>
      <c r="C123" s="354"/>
      <c r="D123" s="354"/>
      <c r="E123" s="354"/>
      <c r="F123" s="354">
        <v>12391</v>
      </c>
      <c r="G123" s="354">
        <v>23411</v>
      </c>
      <c r="H123" s="354">
        <v>16103</v>
      </c>
      <c r="I123" s="354">
        <v>15751</v>
      </c>
      <c r="J123" s="354">
        <v>15509</v>
      </c>
      <c r="K123" s="354">
        <v>15154</v>
      </c>
      <c r="L123" s="354">
        <v>14948</v>
      </c>
      <c r="M123" s="354">
        <v>14610</v>
      </c>
      <c r="N123" s="597"/>
      <c r="O123" s="653"/>
      <c r="P123" s="652"/>
      <c r="Q123" s="652"/>
      <c r="R123" s="652"/>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row>
    <row r="124" spans="1:75">
      <c r="A124" s="378"/>
      <c r="B124" s="169"/>
      <c r="C124" s="169"/>
      <c r="D124" s="169"/>
      <c r="E124" s="169"/>
      <c r="F124" s="171"/>
      <c r="G124" s="171"/>
      <c r="H124" s="171"/>
      <c r="I124" s="171"/>
      <c r="J124" s="171"/>
      <c r="K124" s="171"/>
      <c r="L124" s="171"/>
      <c r="M124" s="171"/>
      <c r="O124" s="653"/>
      <c r="P124" s="652"/>
      <c r="Q124" s="652"/>
      <c r="R124" s="652"/>
    </row>
    <row r="125" spans="1:75" ht="21">
      <c r="A125" s="104" t="s">
        <v>235</v>
      </c>
      <c r="B125" s="597"/>
      <c r="C125" s="597"/>
      <c r="D125" s="597"/>
      <c r="E125" s="597"/>
      <c r="F125" s="597"/>
      <c r="G125" s="597"/>
      <c r="H125" s="597"/>
      <c r="I125" s="597"/>
      <c r="J125" s="597"/>
      <c r="K125" s="597"/>
      <c r="L125" s="597"/>
      <c r="M125" s="597"/>
      <c r="O125" s="653"/>
      <c r="P125" s="652"/>
      <c r="Q125" s="652"/>
      <c r="R125" s="652"/>
    </row>
    <row r="126" spans="1:75">
      <c r="A126" s="124" t="s">
        <v>9</v>
      </c>
      <c r="B126" s="354"/>
      <c r="C126" s="354">
        <v>2896.56095</v>
      </c>
      <c r="D126" s="354">
        <v>1332.62817</v>
      </c>
      <c r="E126" s="354">
        <v>1499.0706600000001</v>
      </c>
      <c r="F126" s="354">
        <v>864</v>
      </c>
      <c r="G126" s="354">
        <v>2000</v>
      </c>
      <c r="H126" s="354">
        <v>2000</v>
      </c>
      <c r="I126" s="354">
        <v>2000</v>
      </c>
      <c r="J126" s="354">
        <v>2000</v>
      </c>
      <c r="K126" s="354">
        <v>2000</v>
      </c>
      <c r="L126" s="354">
        <v>2000</v>
      </c>
      <c r="M126" s="354">
        <v>2000</v>
      </c>
      <c r="O126" s="653"/>
      <c r="P126" s="652"/>
      <c r="Q126" s="652"/>
      <c r="R126" s="652"/>
    </row>
    <row r="127" spans="1:75">
      <c r="A127" s="124" t="s">
        <v>2</v>
      </c>
      <c r="B127" s="354"/>
      <c r="C127" s="354">
        <v>19721.980579999999</v>
      </c>
      <c r="D127" s="354">
        <v>35551.58042999998</v>
      </c>
      <c r="E127" s="354">
        <v>29779.451509999992</v>
      </c>
      <c r="F127" s="354">
        <v>23941</v>
      </c>
      <c r="G127" s="354">
        <v>36974</v>
      </c>
      <c r="H127" s="354">
        <v>40072</v>
      </c>
      <c r="I127" s="354">
        <v>27886</v>
      </c>
      <c r="J127" s="354">
        <v>25467</v>
      </c>
      <c r="K127" s="354">
        <v>26680</v>
      </c>
      <c r="L127" s="354">
        <v>26287</v>
      </c>
      <c r="M127" s="354">
        <v>20317</v>
      </c>
      <c r="O127" s="653"/>
      <c r="P127" s="652"/>
      <c r="Q127" s="652"/>
      <c r="R127" s="652"/>
    </row>
    <row r="128" spans="1:75">
      <c r="A128" s="124" t="s">
        <v>10</v>
      </c>
      <c r="B128" s="354"/>
      <c r="C128" s="354">
        <v>2540.7894899999992</v>
      </c>
      <c r="D128" s="354">
        <v>3810.7411799999991</v>
      </c>
      <c r="E128" s="354">
        <v>970.81414000000143</v>
      </c>
      <c r="F128" s="354">
        <v>286</v>
      </c>
      <c r="G128" s="354">
        <v>2723</v>
      </c>
      <c r="H128" s="354">
        <v>1400</v>
      </c>
      <c r="I128" s="354">
        <v>1400</v>
      </c>
      <c r="J128" s="354">
        <v>1400</v>
      </c>
      <c r="K128" s="354">
        <v>1400</v>
      </c>
      <c r="L128" s="354">
        <v>1400</v>
      </c>
      <c r="M128" s="354">
        <v>1000</v>
      </c>
      <c r="O128" s="404"/>
      <c r="P128" s="94"/>
      <c r="Q128" s="94"/>
      <c r="R128" s="94"/>
    </row>
    <row r="129" spans="1:75">
      <c r="A129" s="124" t="s">
        <v>11</v>
      </c>
      <c r="B129" s="354"/>
      <c r="C129" s="354">
        <v>3772.8803748999999</v>
      </c>
      <c r="D129" s="354">
        <v>11505.144978</v>
      </c>
      <c r="E129" s="354">
        <v>12739.7880236</v>
      </c>
      <c r="F129" s="354">
        <v>-9616</v>
      </c>
      <c r="G129" s="354">
        <v>6727</v>
      </c>
      <c r="H129" s="354">
        <v>7018</v>
      </c>
      <c r="I129" s="354">
        <v>10606</v>
      </c>
      <c r="J129" s="354">
        <v>6005</v>
      </c>
      <c r="K129" s="354">
        <v>5456</v>
      </c>
      <c r="L129" s="354">
        <v>6733</v>
      </c>
      <c r="M129" s="354">
        <v>6412</v>
      </c>
      <c r="O129" s="404"/>
      <c r="P129" s="94"/>
      <c r="Q129" s="94"/>
      <c r="R129" s="94"/>
    </row>
    <row r="130" spans="1:75">
      <c r="A130" s="124" t="s">
        <v>21</v>
      </c>
      <c r="B130" s="354"/>
      <c r="C130" s="354">
        <v>0</v>
      </c>
      <c r="D130" s="354">
        <v>0</v>
      </c>
      <c r="E130" s="354">
        <v>0</v>
      </c>
      <c r="F130" s="354">
        <v>85</v>
      </c>
      <c r="G130" s="354">
        <v>520</v>
      </c>
      <c r="H130" s="354">
        <v>500</v>
      </c>
      <c r="I130" s="354">
        <v>500</v>
      </c>
      <c r="J130" s="354">
        <v>750</v>
      </c>
      <c r="K130" s="354">
        <v>750</v>
      </c>
      <c r="L130" s="354">
        <v>750</v>
      </c>
      <c r="M130" s="354">
        <v>500</v>
      </c>
      <c r="O130" s="404"/>
      <c r="P130" s="94"/>
      <c r="Q130" s="94"/>
      <c r="R130" s="94"/>
    </row>
    <row r="131" spans="1:75">
      <c r="A131" s="124" t="s">
        <v>12</v>
      </c>
      <c r="B131" s="354"/>
      <c r="C131" s="354">
        <v>318.55619000000002</v>
      </c>
      <c r="D131" s="354">
        <v>196.27486999999999</v>
      </c>
      <c r="E131" s="354">
        <v>-22.253410000000169</v>
      </c>
      <c r="F131" s="354">
        <v>1010</v>
      </c>
      <c r="G131" s="354">
        <v>2648</v>
      </c>
      <c r="H131" s="354">
        <v>2500</v>
      </c>
      <c r="I131" s="354">
        <v>500</v>
      </c>
      <c r="J131" s="354">
        <v>500</v>
      </c>
      <c r="K131" s="354">
        <v>500</v>
      </c>
      <c r="L131" s="354">
        <v>500</v>
      </c>
      <c r="M131" s="354">
        <v>500</v>
      </c>
      <c r="O131" s="404"/>
      <c r="P131" s="94"/>
      <c r="Q131" s="94"/>
      <c r="R131" s="94"/>
    </row>
    <row r="132" spans="1:75" s="173" customFormat="1">
      <c r="A132" s="124" t="s">
        <v>250</v>
      </c>
      <c r="B132" s="354"/>
      <c r="C132" s="354"/>
      <c r="D132" s="354"/>
      <c r="E132" s="354"/>
      <c r="F132" s="354">
        <v>286</v>
      </c>
      <c r="G132" s="354">
        <v>2777</v>
      </c>
      <c r="H132" s="354">
        <v>1457</v>
      </c>
      <c r="I132" s="354">
        <v>1486</v>
      </c>
      <c r="J132" s="354">
        <v>1515</v>
      </c>
      <c r="K132" s="354">
        <v>1546</v>
      </c>
      <c r="L132" s="354">
        <v>1577</v>
      </c>
      <c r="M132" s="354">
        <v>1149</v>
      </c>
      <c r="N132" s="597"/>
      <c r="O132" s="404"/>
      <c r="P132" s="94"/>
      <c r="Q132" s="94"/>
      <c r="R132" s="94"/>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315"/>
      <c r="BJ132" s="315"/>
      <c r="BK132" s="315"/>
      <c r="BL132" s="315"/>
      <c r="BM132" s="315"/>
      <c r="BN132" s="315"/>
      <c r="BO132" s="315"/>
      <c r="BP132" s="315"/>
      <c r="BQ132" s="315"/>
      <c r="BR132" s="315"/>
      <c r="BS132" s="315"/>
      <c r="BT132" s="315"/>
      <c r="BU132" s="315"/>
      <c r="BV132" s="315"/>
      <c r="BW132" s="315"/>
    </row>
    <row r="133" spans="1:75" s="143" customFormat="1">
      <c r="A133" s="124" t="s">
        <v>386</v>
      </c>
      <c r="B133" s="354"/>
      <c r="C133" s="354"/>
      <c r="D133" s="354"/>
      <c r="E133" s="354"/>
      <c r="F133" s="354">
        <v>1265</v>
      </c>
      <c r="G133" s="354">
        <v>451</v>
      </c>
      <c r="H133" s="354">
        <v>477</v>
      </c>
      <c r="I133" s="354">
        <v>390</v>
      </c>
      <c r="J133" s="354">
        <v>335</v>
      </c>
      <c r="K133" s="354">
        <v>348</v>
      </c>
      <c r="L133" s="354">
        <v>373</v>
      </c>
      <c r="M133" s="354">
        <v>352</v>
      </c>
      <c r="N133" s="597"/>
      <c r="O133" s="404"/>
      <c r="P133" s="94"/>
      <c r="Q133" s="94"/>
      <c r="R133" s="94"/>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315"/>
      <c r="BV133" s="315"/>
      <c r="BW133" s="315"/>
    </row>
    <row r="134" spans="1:75" s="143" customFormat="1">
      <c r="A134" s="124" t="s">
        <v>387</v>
      </c>
      <c r="B134" s="354"/>
      <c r="C134" s="354"/>
      <c r="D134" s="354"/>
      <c r="E134" s="354"/>
      <c r="F134" s="354">
        <v>16873</v>
      </c>
      <c r="G134" s="354">
        <v>51238</v>
      </c>
      <c r="H134" s="354">
        <v>54255</v>
      </c>
      <c r="I134" s="354">
        <v>43998</v>
      </c>
      <c r="J134" s="354">
        <v>37487</v>
      </c>
      <c r="K134" s="354">
        <v>38976</v>
      </c>
      <c r="L134" s="354">
        <v>40769</v>
      </c>
      <c r="M134" s="354">
        <v>33582</v>
      </c>
      <c r="N134" s="597"/>
      <c r="O134" s="404"/>
      <c r="P134" s="94"/>
      <c r="Q134" s="94"/>
      <c r="R134" s="94"/>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315"/>
      <c r="BV134" s="315"/>
      <c r="BW134" s="315"/>
    </row>
    <row r="135" spans="1:75">
      <c r="A135" s="169"/>
      <c r="B135" s="109"/>
      <c r="C135" s="109"/>
      <c r="D135" s="109"/>
      <c r="E135" s="169"/>
      <c r="F135" s="169"/>
      <c r="G135" s="109"/>
      <c r="H135" s="109"/>
      <c r="I135" s="109"/>
      <c r="J135" s="109"/>
      <c r="K135" s="109"/>
      <c r="L135" s="109"/>
      <c r="M135" s="109"/>
      <c r="O135" s="405"/>
      <c r="P135" s="108"/>
      <c r="Q135" s="108"/>
      <c r="R135" s="108"/>
    </row>
    <row r="136" spans="1:75" ht="23.4">
      <c r="A136" s="608" t="s">
        <v>120</v>
      </c>
      <c r="B136" s="169"/>
      <c r="C136" s="109"/>
      <c r="D136" s="109"/>
      <c r="E136" s="169"/>
      <c r="F136" s="169"/>
      <c r="G136" s="109"/>
      <c r="H136" s="109"/>
      <c r="I136" s="109"/>
      <c r="J136" s="109"/>
      <c r="K136" s="109"/>
      <c r="L136" s="109"/>
      <c r="M136" s="109"/>
      <c r="O136" s="404"/>
      <c r="P136" s="94"/>
      <c r="Q136" s="94"/>
      <c r="R136" s="94"/>
    </row>
    <row r="137" spans="1:75" s="60" customFormat="1" ht="29.4">
      <c r="A137" s="615" t="s">
        <v>316</v>
      </c>
      <c r="B137" s="2">
        <v>2017</v>
      </c>
      <c r="C137" s="2">
        <v>2018</v>
      </c>
      <c r="D137" s="2">
        <v>2019</v>
      </c>
      <c r="E137" s="2">
        <v>2020</v>
      </c>
      <c r="F137" s="2">
        <v>2021</v>
      </c>
      <c r="G137" s="2">
        <v>2022</v>
      </c>
      <c r="H137" s="2">
        <v>2023</v>
      </c>
      <c r="I137" s="2">
        <v>2024</v>
      </c>
      <c r="J137" s="2">
        <v>2025</v>
      </c>
      <c r="K137" s="2">
        <v>2026</v>
      </c>
      <c r="L137" s="2">
        <v>2027</v>
      </c>
      <c r="M137" s="2">
        <v>2028</v>
      </c>
      <c r="N137" s="597"/>
      <c r="O137" s="404"/>
      <c r="P137" s="94"/>
      <c r="Q137" s="94"/>
      <c r="R137" s="94"/>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315"/>
      <c r="BJ137" s="315"/>
      <c r="BK137" s="315"/>
      <c r="BL137" s="315"/>
      <c r="BM137" s="315"/>
      <c r="BN137" s="315"/>
      <c r="BO137" s="315"/>
      <c r="BP137" s="315"/>
      <c r="BQ137" s="315"/>
      <c r="BR137" s="315"/>
      <c r="BS137" s="315"/>
      <c r="BT137" s="315"/>
      <c r="BU137" s="315"/>
      <c r="BV137" s="315"/>
      <c r="BW137" s="315"/>
    </row>
    <row r="138" spans="1:75" ht="21">
      <c r="A138" s="104" t="s">
        <v>1</v>
      </c>
      <c r="B138" s="169"/>
      <c r="C138" s="597"/>
      <c r="D138" s="597"/>
      <c r="E138" s="597"/>
      <c r="F138" s="597"/>
      <c r="G138" s="597"/>
      <c r="H138" s="597"/>
      <c r="I138" s="597"/>
      <c r="J138" s="597"/>
      <c r="K138" s="597"/>
      <c r="L138" s="616"/>
      <c r="M138" s="616"/>
      <c r="O138" s="404"/>
      <c r="P138" s="94"/>
      <c r="Q138" s="94"/>
      <c r="R138" s="94"/>
    </row>
    <row r="139" spans="1:75">
      <c r="A139" s="124" t="s">
        <v>14</v>
      </c>
      <c r="B139" s="354">
        <v>0</v>
      </c>
      <c r="C139" s="354">
        <v>0</v>
      </c>
      <c r="D139" s="354">
        <v>13</v>
      </c>
      <c r="E139" s="354">
        <v>0</v>
      </c>
      <c r="F139" s="354">
        <v>0</v>
      </c>
      <c r="G139" s="354">
        <v>0</v>
      </c>
      <c r="H139" s="354">
        <v>0</v>
      </c>
      <c r="I139" s="354">
        <v>0</v>
      </c>
      <c r="J139" s="354">
        <v>0</v>
      </c>
      <c r="K139" s="354">
        <v>0</v>
      </c>
      <c r="L139" s="125"/>
      <c r="M139" s="125"/>
      <c r="O139" s="404"/>
      <c r="P139" s="94"/>
      <c r="Q139" s="94"/>
      <c r="R139" s="94"/>
    </row>
    <row r="140" spans="1:75">
      <c r="A140" s="124" t="s">
        <v>15</v>
      </c>
      <c r="B140" s="354">
        <v>0</v>
      </c>
      <c r="C140" s="354">
        <v>0</v>
      </c>
      <c r="D140" s="354">
        <v>0</v>
      </c>
      <c r="E140" s="354">
        <v>0</v>
      </c>
      <c r="F140" s="354">
        <v>0</v>
      </c>
      <c r="G140" s="354">
        <v>0</v>
      </c>
      <c r="H140" s="354">
        <v>0</v>
      </c>
      <c r="I140" s="354">
        <v>0</v>
      </c>
      <c r="J140" s="354">
        <v>0</v>
      </c>
      <c r="K140" s="354">
        <v>0</v>
      </c>
      <c r="L140" s="125"/>
      <c r="M140" s="125"/>
      <c r="O140" s="404"/>
      <c r="P140" s="94"/>
      <c r="Q140" s="94"/>
      <c r="R140" s="94"/>
    </row>
    <row r="141" spans="1:75">
      <c r="A141" s="124" t="s">
        <v>16</v>
      </c>
      <c r="B141" s="354">
        <v>0</v>
      </c>
      <c r="C141" s="354">
        <v>0</v>
      </c>
      <c r="D141" s="354">
        <v>0</v>
      </c>
      <c r="E141" s="354">
        <v>0</v>
      </c>
      <c r="F141" s="354">
        <v>0</v>
      </c>
      <c r="G141" s="354">
        <v>0</v>
      </c>
      <c r="H141" s="354">
        <v>0</v>
      </c>
      <c r="I141" s="354">
        <v>0</v>
      </c>
      <c r="J141" s="354">
        <v>0</v>
      </c>
      <c r="K141" s="354">
        <v>0</v>
      </c>
      <c r="L141" s="354"/>
      <c r="M141" s="354"/>
      <c r="O141" s="404"/>
      <c r="P141" s="94"/>
      <c r="Q141" s="94"/>
      <c r="R141" s="94"/>
    </row>
    <row r="142" spans="1:75">
      <c r="A142" s="124" t="s">
        <v>17</v>
      </c>
      <c r="B142" s="354">
        <v>0</v>
      </c>
      <c r="C142" s="354">
        <v>0</v>
      </c>
      <c r="D142" s="354">
        <v>0</v>
      </c>
      <c r="E142" s="354">
        <v>0</v>
      </c>
      <c r="F142" s="354">
        <v>0</v>
      </c>
      <c r="G142" s="354">
        <v>0</v>
      </c>
      <c r="H142" s="354">
        <v>0</v>
      </c>
      <c r="I142" s="354">
        <v>0</v>
      </c>
      <c r="J142" s="354">
        <v>0</v>
      </c>
      <c r="K142" s="354">
        <v>0</v>
      </c>
      <c r="L142" s="125"/>
      <c r="M142" s="125"/>
      <c r="O142" s="404"/>
      <c r="P142" s="94"/>
      <c r="Q142" s="94"/>
      <c r="R142" s="94"/>
    </row>
    <row r="143" spans="1:75" s="144" customFormat="1">
      <c r="A143" s="139" t="s">
        <v>43</v>
      </c>
      <c r="B143" s="147">
        <v>0</v>
      </c>
      <c r="C143" s="147">
        <v>0</v>
      </c>
      <c r="D143" s="147">
        <v>13</v>
      </c>
      <c r="E143" s="147">
        <v>0</v>
      </c>
      <c r="F143" s="147">
        <v>0</v>
      </c>
      <c r="G143" s="147">
        <v>0</v>
      </c>
      <c r="H143" s="147">
        <v>0</v>
      </c>
      <c r="I143" s="147">
        <v>0</v>
      </c>
      <c r="J143" s="147">
        <v>0</v>
      </c>
      <c r="K143" s="147">
        <v>0</v>
      </c>
      <c r="L143" s="147"/>
      <c r="M143" s="147"/>
      <c r="N143" s="597"/>
      <c r="O143" s="404"/>
      <c r="P143" s="94"/>
      <c r="Q143" s="94"/>
      <c r="R143" s="94"/>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315"/>
      <c r="BJ143" s="315"/>
      <c r="BK143" s="315"/>
      <c r="BL143" s="315"/>
      <c r="BM143" s="315"/>
      <c r="BN143" s="315"/>
      <c r="BO143" s="315"/>
      <c r="BP143" s="315"/>
      <c r="BQ143" s="315"/>
      <c r="BR143" s="315"/>
      <c r="BS143" s="315"/>
      <c r="BT143" s="315"/>
      <c r="BU143" s="315"/>
      <c r="BV143" s="315"/>
      <c r="BW143" s="315"/>
    </row>
    <row r="144" spans="1:75" s="173" customFormat="1">
      <c r="A144" s="124" t="s">
        <v>248</v>
      </c>
      <c r="B144" s="445"/>
      <c r="C144" s="445"/>
      <c r="D144" s="445"/>
      <c r="E144" s="445"/>
      <c r="F144" s="354">
        <v>0</v>
      </c>
      <c r="G144" s="354">
        <v>0</v>
      </c>
      <c r="H144" s="354">
        <v>0</v>
      </c>
      <c r="I144" s="354">
        <v>0</v>
      </c>
      <c r="J144" s="354">
        <v>0</v>
      </c>
      <c r="K144" s="354">
        <v>0</v>
      </c>
      <c r="L144" s="354">
        <v>0</v>
      </c>
      <c r="M144" s="354">
        <v>0</v>
      </c>
      <c r="N144" s="597"/>
      <c r="O144" s="404"/>
      <c r="P144" s="94"/>
      <c r="Q144" s="94"/>
      <c r="R144" s="94"/>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315"/>
      <c r="BJ144" s="315"/>
      <c r="BK144" s="315"/>
      <c r="BL144" s="315"/>
      <c r="BM144" s="315"/>
      <c r="BN144" s="315"/>
      <c r="BO144" s="315"/>
      <c r="BP144" s="315"/>
      <c r="BQ144" s="315"/>
      <c r="BR144" s="315"/>
      <c r="BS144" s="315"/>
      <c r="BT144" s="315"/>
      <c r="BU144" s="315"/>
      <c r="BV144" s="315"/>
      <c r="BW144" s="315"/>
    </row>
    <row r="145" spans="1:75">
      <c r="A145" s="169"/>
      <c r="B145" s="169"/>
      <c r="C145" s="109"/>
      <c r="D145" s="109"/>
      <c r="E145" s="169"/>
      <c r="F145" s="169"/>
      <c r="G145" s="109"/>
      <c r="H145" s="109"/>
      <c r="I145" s="109"/>
      <c r="J145" s="109"/>
      <c r="K145" s="109"/>
      <c r="L145" s="109"/>
      <c r="M145" s="109"/>
      <c r="O145" s="404"/>
      <c r="P145" s="94"/>
      <c r="Q145" s="94"/>
      <c r="R145" s="94"/>
    </row>
    <row r="146" spans="1:75" ht="21">
      <c r="A146" s="104" t="s">
        <v>7</v>
      </c>
      <c r="B146" s="169"/>
      <c r="C146" s="597"/>
      <c r="D146" s="597"/>
      <c r="E146" s="597"/>
      <c r="F146" s="597"/>
      <c r="G146" s="597"/>
      <c r="H146" s="597"/>
      <c r="I146" s="597"/>
      <c r="J146" s="597"/>
      <c r="K146" s="597"/>
      <c r="L146" s="617"/>
      <c r="M146" s="617"/>
      <c r="O146" s="404"/>
      <c r="P146" s="94"/>
      <c r="Q146" s="94"/>
      <c r="R146" s="94"/>
    </row>
    <row r="147" spans="1:75">
      <c r="A147" s="124" t="s">
        <v>14</v>
      </c>
      <c r="B147" s="354">
        <v>25.637080000000001</v>
      </c>
      <c r="C147" s="354">
        <v>535.54045999999994</v>
      </c>
      <c r="D147" s="354">
        <v>361.96258999999998</v>
      </c>
      <c r="E147" s="354">
        <v>36.448210000000003</v>
      </c>
      <c r="F147" s="354">
        <v>107</v>
      </c>
      <c r="G147" s="354">
        <v>103</v>
      </c>
      <c r="H147" s="354">
        <v>103</v>
      </c>
      <c r="I147" s="354">
        <v>103</v>
      </c>
      <c r="J147" s="354">
        <v>103</v>
      </c>
      <c r="K147" s="354">
        <v>102</v>
      </c>
      <c r="L147" s="354"/>
      <c r="M147" s="354"/>
      <c r="O147" s="404"/>
      <c r="P147" s="94"/>
      <c r="Q147" s="94"/>
      <c r="R147" s="94"/>
    </row>
    <row r="148" spans="1:75">
      <c r="A148" s="124" t="s">
        <v>15</v>
      </c>
      <c r="B148" s="354">
        <v>0</v>
      </c>
      <c r="C148" s="354">
        <v>0</v>
      </c>
      <c r="D148" s="354">
        <v>0</v>
      </c>
      <c r="E148" s="354">
        <v>0.50117999999999996</v>
      </c>
      <c r="F148" s="354">
        <v>8</v>
      </c>
      <c r="G148" s="354">
        <v>0</v>
      </c>
      <c r="H148" s="354">
        <v>0</v>
      </c>
      <c r="I148" s="354">
        <v>0</v>
      </c>
      <c r="J148" s="354">
        <v>0</v>
      </c>
      <c r="K148" s="354">
        <v>0</v>
      </c>
      <c r="L148" s="354"/>
      <c r="M148" s="354"/>
      <c r="O148" s="404"/>
      <c r="P148" s="94"/>
      <c r="Q148" s="94"/>
      <c r="R148" s="94"/>
    </row>
    <row r="149" spans="1:75">
      <c r="A149" s="124" t="s">
        <v>16</v>
      </c>
      <c r="B149" s="354">
        <v>92.707299999999989</v>
      </c>
      <c r="C149" s="354">
        <v>221.3819</v>
      </c>
      <c r="D149" s="354">
        <v>217.83274</v>
      </c>
      <c r="E149" s="354">
        <v>164.66971852</v>
      </c>
      <c r="F149" s="354">
        <v>215</v>
      </c>
      <c r="G149" s="354">
        <v>700</v>
      </c>
      <c r="H149" s="354">
        <v>694</v>
      </c>
      <c r="I149" s="354">
        <v>701</v>
      </c>
      <c r="J149" s="354">
        <v>712</v>
      </c>
      <c r="K149" s="354">
        <v>717</v>
      </c>
      <c r="L149" s="354">
        <v>717</v>
      </c>
      <c r="M149" s="354">
        <v>721</v>
      </c>
      <c r="O149" s="404" t="s">
        <v>419</v>
      </c>
      <c r="P149" s="94"/>
      <c r="Q149" s="94"/>
      <c r="R149" s="94"/>
    </row>
    <row r="150" spans="1:75">
      <c r="A150" s="124" t="s">
        <v>17</v>
      </c>
      <c r="B150" s="354">
        <v>75.499729999999985</v>
      </c>
      <c r="C150" s="354">
        <v>134.95921999999999</v>
      </c>
      <c r="D150" s="354">
        <v>161.80790999999999</v>
      </c>
      <c r="E150" s="354">
        <v>190.27432999999999</v>
      </c>
      <c r="F150" s="354">
        <v>165</v>
      </c>
      <c r="G150" s="354">
        <v>90</v>
      </c>
      <c r="H150" s="354">
        <v>73</v>
      </c>
      <c r="I150" s="354">
        <v>75</v>
      </c>
      <c r="J150" s="354">
        <v>75</v>
      </c>
      <c r="K150" s="354">
        <v>70</v>
      </c>
      <c r="L150" s="354"/>
      <c r="M150" s="354"/>
      <c r="O150" s="404"/>
      <c r="P150" s="94"/>
      <c r="Q150" s="94"/>
      <c r="R150" s="94"/>
    </row>
    <row r="151" spans="1:75" s="144" customFormat="1">
      <c r="A151" s="139" t="s">
        <v>43</v>
      </c>
      <c r="B151" s="147">
        <v>193.84411</v>
      </c>
      <c r="C151" s="147">
        <v>891.88157999999987</v>
      </c>
      <c r="D151" s="147">
        <v>741.60324000000003</v>
      </c>
      <c r="E151" s="147">
        <v>392.17527000000001</v>
      </c>
      <c r="F151" s="147">
        <f>SUM(F147:F150)</f>
        <v>495</v>
      </c>
      <c r="G151" s="147">
        <f t="shared" ref="G151:K151" si="0">SUM(G147:G150)</f>
        <v>893</v>
      </c>
      <c r="H151" s="147">
        <f t="shared" si="0"/>
        <v>870</v>
      </c>
      <c r="I151" s="147">
        <f t="shared" si="0"/>
        <v>879</v>
      </c>
      <c r="J151" s="147">
        <f t="shared" si="0"/>
        <v>890</v>
      </c>
      <c r="K151" s="147">
        <f t="shared" si="0"/>
        <v>889</v>
      </c>
      <c r="L151" s="147"/>
      <c r="M151" s="147"/>
      <c r="N151" s="597"/>
      <c r="O151" s="404"/>
      <c r="P151" s="94"/>
      <c r="Q151" s="94"/>
      <c r="R151" s="94"/>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315"/>
      <c r="BJ151" s="315"/>
      <c r="BK151" s="315"/>
      <c r="BL151" s="315"/>
      <c r="BM151" s="315"/>
      <c r="BN151" s="315"/>
      <c r="BO151" s="315"/>
      <c r="BP151" s="315"/>
      <c r="BQ151" s="315"/>
      <c r="BR151" s="315"/>
      <c r="BS151" s="315"/>
      <c r="BT151" s="315"/>
      <c r="BU151" s="315"/>
      <c r="BV151" s="315"/>
      <c r="BW151" s="315"/>
    </row>
    <row r="152" spans="1:75" s="173" customFormat="1">
      <c r="A152" s="124" t="s">
        <v>248</v>
      </c>
      <c r="B152" s="445"/>
      <c r="C152" s="445"/>
      <c r="D152" s="445"/>
      <c r="E152" s="445"/>
      <c r="F152" s="354">
        <v>495</v>
      </c>
      <c r="G152" s="354">
        <v>908</v>
      </c>
      <c r="H152" s="354">
        <v>900</v>
      </c>
      <c r="I152" s="354">
        <v>926</v>
      </c>
      <c r="J152" s="354">
        <v>958</v>
      </c>
      <c r="K152" s="354">
        <v>977</v>
      </c>
      <c r="L152" s="354">
        <v>972</v>
      </c>
      <c r="M152" s="354">
        <v>993</v>
      </c>
      <c r="N152" s="597"/>
      <c r="O152" s="404"/>
      <c r="P152" s="94"/>
      <c r="Q152" s="94"/>
      <c r="R152" s="94"/>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315"/>
      <c r="BJ152" s="315"/>
      <c r="BK152" s="315"/>
      <c r="BL152" s="315"/>
      <c r="BM152" s="315"/>
      <c r="BN152" s="315"/>
      <c r="BO152" s="315"/>
      <c r="BP152" s="315"/>
      <c r="BQ152" s="315"/>
      <c r="BR152" s="315"/>
      <c r="BS152" s="315"/>
      <c r="BT152" s="315"/>
      <c r="BU152" s="315"/>
      <c r="BV152" s="315"/>
      <c r="BW152" s="315"/>
    </row>
    <row r="153" spans="1:75">
      <c r="A153" s="169"/>
      <c r="B153" s="169"/>
      <c r="C153" s="109"/>
      <c r="D153" s="109"/>
      <c r="E153" s="169"/>
      <c r="F153" s="169"/>
      <c r="G153" s="109"/>
      <c r="H153" s="109"/>
      <c r="I153" s="109"/>
      <c r="J153" s="109"/>
      <c r="K153" s="109"/>
      <c r="L153" s="109"/>
      <c r="M153" s="109"/>
      <c r="O153" s="404"/>
      <c r="P153" s="94"/>
      <c r="Q153" s="94"/>
      <c r="R153" s="94"/>
    </row>
    <row r="154" spans="1:75" ht="21">
      <c r="A154" s="104" t="s">
        <v>8</v>
      </c>
      <c r="B154" s="169"/>
      <c r="C154" s="597"/>
      <c r="D154" s="597"/>
      <c r="E154" s="597"/>
      <c r="F154" s="597"/>
      <c r="G154" s="597"/>
      <c r="H154" s="597"/>
      <c r="I154" s="597"/>
      <c r="J154" s="597"/>
      <c r="K154" s="597"/>
      <c r="L154" s="597"/>
      <c r="M154" s="597"/>
      <c r="O154" s="404"/>
      <c r="P154" s="94"/>
      <c r="Q154" s="94"/>
      <c r="R154" s="94"/>
    </row>
    <row r="155" spans="1:75">
      <c r="A155" s="124" t="s">
        <v>14</v>
      </c>
      <c r="B155" s="354">
        <v>2127</v>
      </c>
      <c r="C155" s="354">
        <v>2238</v>
      </c>
      <c r="D155" s="354">
        <v>2061</v>
      </c>
      <c r="E155" s="354">
        <v>2241</v>
      </c>
      <c r="F155" s="354">
        <v>3300</v>
      </c>
      <c r="G155" s="354">
        <v>3438</v>
      </c>
      <c r="H155" s="354">
        <v>2747</v>
      </c>
      <c r="I155" s="354">
        <v>4206</v>
      </c>
      <c r="J155" s="354">
        <v>5370</v>
      </c>
      <c r="K155" s="354">
        <v>5370</v>
      </c>
      <c r="L155" s="354"/>
      <c r="M155" s="354"/>
      <c r="O155" s="404"/>
      <c r="P155" s="94"/>
      <c r="Q155" s="94"/>
      <c r="R155" s="94"/>
    </row>
    <row r="156" spans="1:75">
      <c r="A156" s="124" t="s">
        <v>15</v>
      </c>
      <c r="B156" s="354">
        <v>0</v>
      </c>
      <c r="C156" s="354">
        <v>85</v>
      </c>
      <c r="D156" s="354">
        <v>0</v>
      </c>
      <c r="E156" s="354">
        <v>76</v>
      </c>
      <c r="F156" s="354">
        <v>0</v>
      </c>
      <c r="G156" s="354">
        <v>0</v>
      </c>
      <c r="H156" s="354">
        <v>0</v>
      </c>
      <c r="I156" s="354">
        <v>0</v>
      </c>
      <c r="J156" s="354">
        <v>0</v>
      </c>
      <c r="K156" s="354">
        <v>0</v>
      </c>
      <c r="L156" s="354"/>
      <c r="M156" s="354"/>
      <c r="O156" s="404"/>
      <c r="P156" s="94"/>
      <c r="Q156" s="94"/>
      <c r="R156" s="94"/>
    </row>
    <row r="157" spans="1:75">
      <c r="A157" s="124" t="s">
        <v>16</v>
      </c>
      <c r="B157" s="354">
        <v>2244</v>
      </c>
      <c r="C157" s="354">
        <v>3805</v>
      </c>
      <c r="D157" s="354">
        <v>3996</v>
      </c>
      <c r="E157" s="354">
        <v>4030</v>
      </c>
      <c r="F157" s="354">
        <v>6747</v>
      </c>
      <c r="G157" s="354">
        <v>15686</v>
      </c>
      <c r="H157" s="354">
        <v>14776</v>
      </c>
      <c r="I157" s="354">
        <v>14497</v>
      </c>
      <c r="J157" s="354">
        <v>13866</v>
      </c>
      <c r="K157" s="354">
        <v>13076</v>
      </c>
      <c r="L157" s="354">
        <v>12338</v>
      </c>
      <c r="M157" s="354">
        <v>11821</v>
      </c>
      <c r="O157" s="404" t="s">
        <v>419</v>
      </c>
      <c r="P157" s="94"/>
      <c r="Q157" s="94"/>
      <c r="R157" s="94"/>
    </row>
    <row r="158" spans="1:75">
      <c r="A158" s="124" t="s">
        <v>17</v>
      </c>
      <c r="B158" s="354">
        <v>0</v>
      </c>
      <c r="C158" s="354">
        <v>0</v>
      </c>
      <c r="D158" s="354">
        <v>0</v>
      </c>
      <c r="E158" s="354">
        <v>0</v>
      </c>
      <c r="F158" s="354">
        <v>0</v>
      </c>
      <c r="G158" s="354">
        <v>0</v>
      </c>
      <c r="H158" s="354">
        <v>0</v>
      </c>
      <c r="I158" s="354">
        <v>0</v>
      </c>
      <c r="J158" s="354">
        <v>0</v>
      </c>
      <c r="K158" s="354">
        <v>0</v>
      </c>
      <c r="L158" s="354"/>
      <c r="M158" s="354"/>
      <c r="O158" s="404"/>
      <c r="P158" s="94"/>
      <c r="Q158" s="94"/>
      <c r="R158" s="94"/>
    </row>
    <row r="159" spans="1:75">
      <c r="A159" s="139" t="s">
        <v>43</v>
      </c>
      <c r="B159" s="147">
        <v>4371</v>
      </c>
      <c r="C159" s="147">
        <v>6128</v>
      </c>
      <c r="D159" s="147">
        <v>6057</v>
      </c>
      <c r="E159" s="147">
        <v>6347</v>
      </c>
      <c r="F159" s="147">
        <f>SUM(F155:F158)</f>
        <v>10047</v>
      </c>
      <c r="G159" s="147">
        <f t="shared" ref="G159:K159" si="1">SUM(G155:G158)</f>
        <v>19124</v>
      </c>
      <c r="H159" s="147">
        <f t="shared" si="1"/>
        <v>17523</v>
      </c>
      <c r="I159" s="147">
        <f t="shared" si="1"/>
        <v>18703</v>
      </c>
      <c r="J159" s="147">
        <f t="shared" si="1"/>
        <v>19236</v>
      </c>
      <c r="K159" s="147">
        <f t="shared" si="1"/>
        <v>18446</v>
      </c>
      <c r="L159" s="147"/>
      <c r="M159" s="147"/>
      <c r="O159" s="404"/>
      <c r="P159" s="94"/>
      <c r="Q159" s="94"/>
      <c r="R159" s="94"/>
    </row>
    <row r="160" spans="1:75" s="173" customFormat="1">
      <c r="A160" s="124" t="s">
        <v>248</v>
      </c>
      <c r="B160" s="445"/>
      <c r="C160" s="445"/>
      <c r="D160" s="445"/>
      <c r="E160" s="445"/>
      <c r="F160" s="354">
        <v>10047</v>
      </c>
      <c r="G160" s="354">
        <v>21634</v>
      </c>
      <c r="H160" s="354">
        <v>20035</v>
      </c>
      <c r="I160" s="354">
        <v>24341</v>
      </c>
      <c r="J160" s="354">
        <v>23298</v>
      </c>
      <c r="K160" s="354">
        <v>22918</v>
      </c>
      <c r="L160" s="354">
        <v>22886</v>
      </c>
      <c r="M160" s="354">
        <v>18623</v>
      </c>
      <c r="N160" s="597"/>
      <c r="O160" s="404"/>
      <c r="P160" s="94"/>
      <c r="Q160" s="94"/>
      <c r="R160" s="94"/>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315"/>
      <c r="BJ160" s="315"/>
      <c r="BK160" s="315"/>
      <c r="BL160" s="315"/>
      <c r="BM160" s="315"/>
      <c r="BN160" s="315"/>
      <c r="BO160" s="315"/>
      <c r="BP160" s="315"/>
      <c r="BQ160" s="315"/>
      <c r="BR160" s="315"/>
      <c r="BS160" s="315"/>
      <c r="BT160" s="315"/>
      <c r="BU160" s="315"/>
      <c r="BV160" s="315"/>
      <c r="BW160" s="315"/>
    </row>
    <row r="161" spans="1:75">
      <c r="A161" s="169"/>
      <c r="B161" s="169"/>
      <c r="C161" s="109"/>
      <c r="D161" s="109"/>
      <c r="E161" s="169"/>
      <c r="F161" s="169"/>
      <c r="G161" s="109"/>
      <c r="H161" s="109"/>
      <c r="I161" s="109"/>
      <c r="J161" s="109"/>
      <c r="K161" s="109"/>
      <c r="L161" s="109"/>
      <c r="M161" s="109"/>
      <c r="O161" s="404"/>
      <c r="P161" s="94"/>
      <c r="Q161" s="94"/>
      <c r="R161" s="94"/>
    </row>
    <row r="162" spans="1:75" ht="21">
      <c r="A162" s="104" t="s">
        <v>19</v>
      </c>
      <c r="B162" s="169"/>
      <c r="C162" s="109"/>
      <c r="D162" s="109"/>
      <c r="E162" s="169"/>
      <c r="F162" s="597"/>
      <c r="G162" s="597"/>
      <c r="H162" s="597"/>
      <c r="I162" s="597"/>
      <c r="J162" s="597"/>
      <c r="K162" s="597"/>
      <c r="L162" s="597"/>
      <c r="M162" s="597"/>
      <c r="O162" s="404"/>
      <c r="P162" s="94"/>
      <c r="Q162" s="94"/>
      <c r="R162" s="94"/>
    </row>
    <row r="163" spans="1:75">
      <c r="A163" s="124" t="s">
        <v>14</v>
      </c>
      <c r="B163" s="354">
        <v>378.52247999999992</v>
      </c>
      <c r="C163" s="354">
        <v>1816.0095699999999</v>
      </c>
      <c r="D163" s="354">
        <v>816.01026999999999</v>
      </c>
      <c r="E163" s="354">
        <v>465.01632999999998</v>
      </c>
      <c r="F163" s="354">
        <v>13</v>
      </c>
      <c r="G163" s="354">
        <v>711</v>
      </c>
      <c r="H163" s="354">
        <v>711</v>
      </c>
      <c r="I163" s="354">
        <v>711</v>
      </c>
      <c r="J163" s="354">
        <v>711</v>
      </c>
      <c r="K163" s="354">
        <v>711</v>
      </c>
      <c r="L163" s="354"/>
      <c r="M163" s="354"/>
      <c r="O163" s="404"/>
      <c r="P163" s="94"/>
      <c r="Q163" s="94"/>
      <c r="R163" s="94"/>
    </row>
    <row r="164" spans="1:75">
      <c r="A164" s="124" t="s">
        <v>15</v>
      </c>
      <c r="B164" s="354">
        <v>0</v>
      </c>
      <c r="C164" s="354">
        <v>0</v>
      </c>
      <c r="D164" s="354">
        <v>0</v>
      </c>
      <c r="E164" s="354"/>
      <c r="F164" s="354">
        <v>47</v>
      </c>
      <c r="G164" s="354">
        <v>0</v>
      </c>
      <c r="H164" s="354">
        <v>0</v>
      </c>
      <c r="I164" s="354">
        <v>0</v>
      </c>
      <c r="J164" s="354">
        <v>0</v>
      </c>
      <c r="K164" s="354">
        <v>0</v>
      </c>
      <c r="L164" s="354"/>
      <c r="M164" s="354"/>
      <c r="O164" s="404"/>
      <c r="P164" s="94"/>
      <c r="Q164" s="94"/>
      <c r="R164" s="94"/>
    </row>
    <row r="165" spans="1:75">
      <c r="A165" s="124" t="s">
        <v>16</v>
      </c>
      <c r="B165" s="354">
        <v>1260.342449999999</v>
      </c>
      <c r="C165" s="354">
        <v>326.44792999999942</v>
      </c>
      <c r="D165" s="354">
        <v>239.88458000000051</v>
      </c>
      <c r="E165" s="354">
        <v>231.43700999999999</v>
      </c>
      <c r="F165" s="354">
        <v>153</v>
      </c>
      <c r="G165" s="354">
        <v>495</v>
      </c>
      <c r="H165" s="354">
        <v>1232</v>
      </c>
      <c r="I165" s="354">
        <v>1244</v>
      </c>
      <c r="J165" s="354">
        <v>1247</v>
      </c>
      <c r="K165" s="354">
        <v>1244</v>
      </c>
      <c r="L165" s="354">
        <v>1232</v>
      </c>
      <c r="M165" s="354">
        <v>1213</v>
      </c>
      <c r="O165" s="404" t="s">
        <v>419</v>
      </c>
      <c r="P165" s="94"/>
      <c r="Q165" s="94"/>
      <c r="R165" s="94"/>
    </row>
    <row r="166" spans="1:75">
      <c r="A166" s="124" t="s">
        <v>17</v>
      </c>
      <c r="B166" s="354">
        <v>0</v>
      </c>
      <c r="C166" s="354">
        <v>0</v>
      </c>
      <c r="D166" s="354">
        <v>584.86375999999996</v>
      </c>
      <c r="E166" s="354">
        <v>1.5</v>
      </c>
      <c r="F166" s="354">
        <v>0</v>
      </c>
      <c r="G166" s="354">
        <v>0</v>
      </c>
      <c r="H166" s="354">
        <v>0</v>
      </c>
      <c r="I166" s="354">
        <v>0</v>
      </c>
      <c r="J166" s="354">
        <v>0</v>
      </c>
      <c r="K166" s="354">
        <v>0</v>
      </c>
      <c r="L166" s="354"/>
      <c r="M166" s="354"/>
      <c r="O166" s="404"/>
      <c r="P166" s="94"/>
      <c r="Q166" s="94"/>
      <c r="R166" s="94"/>
    </row>
    <row r="167" spans="1:75" s="144" customFormat="1">
      <c r="A167" s="139" t="s">
        <v>43</v>
      </c>
      <c r="B167" s="147">
        <v>1638.864929999999</v>
      </c>
      <c r="C167" s="147">
        <v>2142.4575</v>
      </c>
      <c r="D167" s="147">
        <v>1640.758610000001</v>
      </c>
      <c r="E167" s="147">
        <v>697.95334000000003</v>
      </c>
      <c r="F167" s="147">
        <f>SUM(F163:F166)</f>
        <v>213</v>
      </c>
      <c r="G167" s="147">
        <f t="shared" ref="G167:K167" si="2">SUM(G163:G166)</f>
        <v>1206</v>
      </c>
      <c r="H167" s="147">
        <f t="shared" si="2"/>
        <v>1943</v>
      </c>
      <c r="I167" s="147">
        <f t="shared" si="2"/>
        <v>1955</v>
      </c>
      <c r="J167" s="147">
        <f t="shared" si="2"/>
        <v>1958</v>
      </c>
      <c r="K167" s="147">
        <f t="shared" si="2"/>
        <v>1955</v>
      </c>
      <c r="L167" s="147"/>
      <c r="M167" s="147"/>
      <c r="N167" s="597"/>
      <c r="O167" s="404"/>
      <c r="P167" s="94"/>
      <c r="Q167" s="94"/>
      <c r="R167" s="94"/>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315"/>
      <c r="BJ167" s="315"/>
      <c r="BK167" s="315"/>
      <c r="BL167" s="315"/>
      <c r="BM167" s="315"/>
      <c r="BN167" s="315"/>
      <c r="BO167" s="315"/>
      <c r="BP167" s="315"/>
      <c r="BQ167" s="315"/>
      <c r="BR167" s="315"/>
      <c r="BS167" s="315"/>
      <c r="BT167" s="315"/>
      <c r="BU167" s="315"/>
      <c r="BV167" s="315"/>
      <c r="BW167" s="315"/>
    </row>
    <row r="168" spans="1:75" s="173" customFormat="1">
      <c r="A168" s="124" t="s">
        <v>248</v>
      </c>
      <c r="B168" s="445"/>
      <c r="C168" s="445"/>
      <c r="D168" s="445"/>
      <c r="E168" s="445"/>
      <c r="F168" s="354">
        <v>214</v>
      </c>
      <c r="G168" s="354">
        <v>1230</v>
      </c>
      <c r="H168" s="354">
        <v>2022</v>
      </c>
      <c r="I168" s="354">
        <v>2074</v>
      </c>
      <c r="J168" s="354">
        <v>2120</v>
      </c>
      <c r="K168" s="354">
        <v>2158</v>
      </c>
      <c r="L168" s="354">
        <v>2188</v>
      </c>
      <c r="M168" s="354">
        <v>2210</v>
      </c>
      <c r="N168" s="597"/>
      <c r="O168" s="404"/>
      <c r="P168" s="94"/>
      <c r="Q168" s="94"/>
      <c r="R168" s="94"/>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315"/>
      <c r="BV168" s="315"/>
      <c r="BW168" s="315"/>
    </row>
    <row r="169" spans="1:75">
      <c r="A169" s="169"/>
      <c r="B169" s="169"/>
      <c r="C169" s="169"/>
      <c r="D169" s="169"/>
      <c r="E169" s="169"/>
      <c r="F169" s="147"/>
      <c r="G169" s="147"/>
      <c r="H169" s="147"/>
      <c r="I169" s="147"/>
      <c r="J169" s="147"/>
      <c r="K169" s="147"/>
      <c r="L169" s="147"/>
      <c r="M169" s="147"/>
      <c r="O169" s="404"/>
      <c r="P169" s="94"/>
      <c r="Q169" s="94"/>
      <c r="R169" s="94"/>
    </row>
    <row r="170" spans="1:75" ht="21">
      <c r="A170" s="104" t="s">
        <v>51</v>
      </c>
      <c r="B170" s="597"/>
      <c r="C170" s="597"/>
      <c r="D170" s="597"/>
      <c r="E170" s="597"/>
      <c r="F170" s="597"/>
      <c r="G170" s="597"/>
      <c r="H170" s="597"/>
      <c r="I170" s="597"/>
      <c r="J170" s="597"/>
      <c r="K170" s="597"/>
      <c r="L170" s="597"/>
      <c r="M170" s="597"/>
      <c r="O170" s="404"/>
      <c r="P170" s="94"/>
      <c r="Q170" s="94"/>
      <c r="R170" s="94"/>
    </row>
    <row r="171" spans="1:75">
      <c r="A171" s="67" t="s">
        <v>14</v>
      </c>
      <c r="B171" s="354"/>
      <c r="C171" s="354">
        <v>2867.02007</v>
      </c>
      <c r="D171" s="354">
        <v>1216.72198</v>
      </c>
      <c r="E171" s="354">
        <v>971.86752000000001</v>
      </c>
      <c r="F171" s="354">
        <v>595</v>
      </c>
      <c r="G171" s="354">
        <v>1800</v>
      </c>
      <c r="H171" s="354">
        <v>1800</v>
      </c>
      <c r="I171" s="354">
        <v>1800</v>
      </c>
      <c r="J171" s="354">
        <v>1800</v>
      </c>
      <c r="K171" s="354">
        <v>1800</v>
      </c>
      <c r="L171" s="354">
        <f>L176/(L132/L128)</f>
        <v>1799.4927076727965</v>
      </c>
      <c r="M171" s="354">
        <f>M176/(M132/M128)</f>
        <v>1799.8259355961704</v>
      </c>
      <c r="O171" s="404" t="s">
        <v>419</v>
      </c>
      <c r="P171" s="94"/>
      <c r="Q171" s="94"/>
      <c r="R171" s="94"/>
    </row>
    <row r="172" spans="1:75">
      <c r="A172" s="67" t="s">
        <v>15</v>
      </c>
      <c r="B172" s="354"/>
      <c r="C172" s="354">
        <v>115</v>
      </c>
      <c r="D172" s="354">
        <v>382.02076</v>
      </c>
      <c r="E172" s="354">
        <v>2.5914999999999999</v>
      </c>
      <c r="F172" s="354">
        <v>367</v>
      </c>
      <c r="G172" s="354">
        <v>0</v>
      </c>
      <c r="H172" s="354">
        <v>0</v>
      </c>
      <c r="I172" s="354">
        <v>0</v>
      </c>
      <c r="J172" s="354">
        <v>0</v>
      </c>
      <c r="K172" s="354">
        <v>0</v>
      </c>
      <c r="L172" s="354"/>
      <c r="M172" s="354"/>
      <c r="O172" s="404"/>
      <c r="P172" s="94"/>
      <c r="Q172" s="94"/>
      <c r="R172" s="94"/>
    </row>
    <row r="173" spans="1:75">
      <c r="A173" s="67" t="s">
        <v>16</v>
      </c>
      <c r="B173" s="354"/>
      <c r="C173" s="354">
        <v>44.692660000000011</v>
      </c>
      <c r="D173" s="354">
        <v>0</v>
      </c>
      <c r="E173" s="354">
        <v>948.51069999999993</v>
      </c>
      <c r="F173" s="354">
        <v>0</v>
      </c>
      <c r="G173" s="354">
        <v>0</v>
      </c>
      <c r="H173" s="354">
        <v>0</v>
      </c>
      <c r="I173" s="354">
        <v>0</v>
      </c>
      <c r="J173" s="354">
        <v>0</v>
      </c>
      <c r="K173" s="354">
        <v>0</v>
      </c>
      <c r="L173" s="354"/>
      <c r="M173" s="354"/>
      <c r="O173" s="404"/>
      <c r="P173" s="94"/>
      <c r="Q173" s="94"/>
      <c r="R173" s="94"/>
    </row>
    <row r="174" spans="1:75">
      <c r="A174" s="67" t="s">
        <v>17</v>
      </c>
      <c r="B174" s="354"/>
      <c r="C174" s="354">
        <v>0</v>
      </c>
      <c r="D174" s="354">
        <v>0</v>
      </c>
      <c r="E174" s="354">
        <v>0</v>
      </c>
      <c r="F174" s="354">
        <v>0</v>
      </c>
      <c r="G174" s="354">
        <v>0</v>
      </c>
      <c r="H174" s="354">
        <v>0</v>
      </c>
      <c r="I174" s="354">
        <v>0</v>
      </c>
      <c r="J174" s="354">
        <v>0</v>
      </c>
      <c r="K174" s="354">
        <v>0</v>
      </c>
      <c r="L174" s="354"/>
      <c r="M174" s="354"/>
      <c r="O174" s="404"/>
      <c r="P174" s="94"/>
      <c r="Q174" s="94"/>
      <c r="R174" s="94"/>
    </row>
    <row r="175" spans="1:75" s="144" customFormat="1">
      <c r="A175" s="139" t="s">
        <v>43</v>
      </c>
      <c r="B175" s="147"/>
      <c r="C175" s="147">
        <v>3026.7127300000011</v>
      </c>
      <c r="D175" s="147">
        <v>1598.7427399999999</v>
      </c>
      <c r="E175" s="147">
        <v>1922.9697200000001</v>
      </c>
      <c r="F175" s="147">
        <f>SUM(F171:F174)</f>
        <v>962</v>
      </c>
      <c r="G175" s="147">
        <f t="shared" ref="G175:K175" si="3">SUM(G171:G174)</f>
        <v>1800</v>
      </c>
      <c r="H175" s="147">
        <f t="shared" si="3"/>
        <v>1800</v>
      </c>
      <c r="I175" s="147">
        <f t="shared" si="3"/>
        <v>1800</v>
      </c>
      <c r="J175" s="147">
        <f t="shared" si="3"/>
        <v>1800</v>
      </c>
      <c r="K175" s="147">
        <f t="shared" si="3"/>
        <v>1800</v>
      </c>
      <c r="L175" s="147">
        <f>SUM(L171:L174)</f>
        <v>1799.4927076727965</v>
      </c>
      <c r="M175" s="147">
        <f>SUM(M171:M174)</f>
        <v>1799.8259355961704</v>
      </c>
      <c r="N175" s="597"/>
      <c r="O175" s="404"/>
      <c r="P175" s="94"/>
      <c r="Q175" s="94"/>
      <c r="R175" s="94"/>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315"/>
      <c r="BJ175" s="315"/>
      <c r="BK175" s="315"/>
      <c r="BL175" s="315"/>
      <c r="BM175" s="315"/>
      <c r="BN175" s="315"/>
      <c r="BO175" s="315"/>
      <c r="BP175" s="315"/>
      <c r="BQ175" s="315"/>
      <c r="BR175" s="315"/>
      <c r="BS175" s="315"/>
      <c r="BT175" s="315"/>
      <c r="BU175" s="315"/>
      <c r="BV175" s="315"/>
      <c r="BW175" s="315"/>
    </row>
    <row r="176" spans="1:75" s="173" customFormat="1">
      <c r="A176" s="124" t="s">
        <v>248</v>
      </c>
      <c r="B176" s="445"/>
      <c r="C176" s="445"/>
      <c r="D176" s="445"/>
      <c r="E176" s="445"/>
      <c r="F176" s="354">
        <v>961</v>
      </c>
      <c r="G176" s="354">
        <v>1836</v>
      </c>
      <c r="H176" s="354">
        <v>1873</v>
      </c>
      <c r="I176" s="354">
        <v>1910</v>
      </c>
      <c r="J176" s="354">
        <v>1948</v>
      </c>
      <c r="K176" s="354">
        <v>1987</v>
      </c>
      <c r="L176" s="354">
        <v>2027</v>
      </c>
      <c r="M176" s="354">
        <v>2068</v>
      </c>
      <c r="N176" s="597"/>
      <c r="O176" s="404"/>
      <c r="P176" s="94"/>
      <c r="Q176" s="94"/>
      <c r="R176" s="94"/>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315"/>
      <c r="BJ176" s="315"/>
      <c r="BK176" s="315"/>
      <c r="BL176" s="315"/>
      <c r="BM176" s="315"/>
      <c r="BN176" s="315"/>
      <c r="BO176" s="315"/>
      <c r="BP176" s="315"/>
      <c r="BQ176" s="315"/>
      <c r="BR176" s="315"/>
      <c r="BS176" s="315"/>
      <c r="BT176" s="315"/>
      <c r="BU176" s="315"/>
      <c r="BV176" s="315"/>
      <c r="BW176" s="315"/>
    </row>
    <row r="177" spans="1:75">
      <c r="A177" s="169"/>
      <c r="B177" s="169"/>
      <c r="C177" s="169"/>
      <c r="D177" s="169"/>
      <c r="E177" s="169"/>
      <c r="F177" s="147"/>
      <c r="G177" s="147"/>
      <c r="H177" s="212"/>
      <c r="I177" s="147"/>
      <c r="J177" s="147"/>
      <c r="K177" s="147"/>
      <c r="L177" s="147"/>
      <c r="M177" s="147"/>
      <c r="O177" s="404"/>
      <c r="P177" s="94"/>
      <c r="Q177" s="94"/>
      <c r="R177" s="94"/>
    </row>
    <row r="178" spans="1:75" s="146" customFormat="1">
      <c r="A178" s="169"/>
      <c r="B178" s="169"/>
      <c r="C178" s="169"/>
      <c r="D178" s="169"/>
      <c r="E178" s="169"/>
      <c r="F178" s="147"/>
      <c r="G178" s="147"/>
      <c r="H178" s="147"/>
      <c r="I178" s="147"/>
      <c r="J178" s="147"/>
      <c r="K178" s="147"/>
      <c r="L178" s="147"/>
      <c r="M178" s="147"/>
      <c r="N178" s="597"/>
      <c r="O178" s="404"/>
      <c r="P178" s="94"/>
      <c r="Q178" s="94"/>
      <c r="R178" s="94"/>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315"/>
      <c r="BJ178" s="315"/>
      <c r="BK178" s="315"/>
      <c r="BL178" s="315"/>
      <c r="BM178" s="315"/>
      <c r="BN178" s="315"/>
      <c r="BO178" s="315"/>
      <c r="BP178" s="315"/>
      <c r="BQ178" s="315"/>
      <c r="BR178" s="315"/>
      <c r="BS178" s="315"/>
      <c r="BT178" s="315"/>
      <c r="BU178" s="315"/>
      <c r="BV178" s="315"/>
      <c r="BW178" s="315"/>
    </row>
    <row r="179" spans="1:75">
      <c r="A179" s="169"/>
      <c r="B179" s="169"/>
      <c r="C179" s="169"/>
      <c r="D179" s="169"/>
      <c r="E179" s="169"/>
      <c r="F179" s="169"/>
      <c r="G179" s="169"/>
      <c r="H179" s="169"/>
      <c r="I179" s="169"/>
      <c r="J179" s="169"/>
      <c r="K179" s="169"/>
      <c r="L179" s="169"/>
      <c r="M179" s="169"/>
      <c r="O179" s="404"/>
      <c r="P179" s="94"/>
      <c r="Q179" s="94"/>
      <c r="R179" s="94"/>
    </row>
    <row r="180" spans="1:75" ht="23.4">
      <c r="A180" s="608" t="s">
        <v>121</v>
      </c>
      <c r="B180" s="597"/>
      <c r="C180" s="597"/>
      <c r="D180" s="597"/>
      <c r="E180" s="597"/>
      <c r="F180" s="597"/>
      <c r="G180" s="597"/>
      <c r="H180" s="597"/>
      <c r="I180" s="597"/>
      <c r="J180" s="597"/>
      <c r="K180" s="597"/>
      <c r="L180" s="597"/>
      <c r="M180" s="597"/>
      <c r="O180" s="404"/>
      <c r="P180" s="94"/>
      <c r="Q180" s="94"/>
      <c r="R180" s="94"/>
    </row>
    <row r="181" spans="1:75" s="60" customFormat="1" ht="43.8">
      <c r="A181" s="615" t="s">
        <v>420</v>
      </c>
      <c r="B181" s="2">
        <v>2017</v>
      </c>
      <c r="C181" s="2">
        <v>2018</v>
      </c>
      <c r="D181" s="2">
        <v>2019</v>
      </c>
      <c r="E181" s="2">
        <v>2020</v>
      </c>
      <c r="F181" s="2">
        <v>2021</v>
      </c>
      <c r="G181" s="2">
        <v>2022</v>
      </c>
      <c r="H181" s="2">
        <v>2023</v>
      </c>
      <c r="I181" s="2">
        <v>2024</v>
      </c>
      <c r="J181" s="2">
        <v>2025</v>
      </c>
      <c r="K181" s="2">
        <v>2026</v>
      </c>
      <c r="L181" s="2">
        <v>2027</v>
      </c>
      <c r="M181" s="2">
        <v>2028</v>
      </c>
      <c r="N181" s="597"/>
      <c r="O181" s="404"/>
      <c r="P181" s="94"/>
      <c r="Q181" s="94"/>
      <c r="R181" s="94"/>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315"/>
      <c r="BJ181" s="315"/>
      <c r="BK181" s="315"/>
      <c r="BL181" s="315"/>
      <c r="BM181" s="315"/>
      <c r="BN181" s="315"/>
      <c r="BO181" s="315"/>
      <c r="BP181" s="315"/>
      <c r="BQ181" s="315"/>
      <c r="BR181" s="315"/>
      <c r="BS181" s="315"/>
      <c r="BT181" s="315"/>
      <c r="BU181" s="315"/>
      <c r="BV181" s="315"/>
      <c r="BW181" s="315"/>
    </row>
    <row r="182" spans="1:75" ht="21">
      <c r="A182" s="374" t="s">
        <v>136</v>
      </c>
      <c r="B182" s="375"/>
      <c r="C182" s="597"/>
      <c r="D182" s="597"/>
      <c r="E182" s="597"/>
      <c r="F182" s="597"/>
      <c r="G182" s="597"/>
      <c r="H182" s="597"/>
      <c r="I182" s="597"/>
      <c r="J182" s="597"/>
      <c r="K182" s="597"/>
      <c r="L182" s="597"/>
      <c r="M182" s="597"/>
      <c r="O182" s="404"/>
      <c r="P182" s="94"/>
      <c r="Q182" s="94"/>
      <c r="R182" s="94"/>
    </row>
    <row r="183" spans="1:75">
      <c r="A183" s="124" t="s">
        <v>2</v>
      </c>
      <c r="B183" s="354">
        <v>0</v>
      </c>
      <c r="C183" s="354">
        <v>0</v>
      </c>
      <c r="D183" s="354">
        <v>16</v>
      </c>
      <c r="E183" s="354">
        <v>11</v>
      </c>
      <c r="F183" s="354">
        <v>13</v>
      </c>
      <c r="G183" s="354">
        <v>14</v>
      </c>
      <c r="H183" s="354">
        <v>25</v>
      </c>
      <c r="I183" s="354">
        <v>25</v>
      </c>
      <c r="J183" s="354">
        <v>25</v>
      </c>
      <c r="K183" s="354">
        <v>25</v>
      </c>
      <c r="L183" s="354">
        <v>25</v>
      </c>
      <c r="M183" s="354">
        <v>25</v>
      </c>
      <c r="O183" s="404"/>
      <c r="P183" s="94"/>
      <c r="Q183" s="94"/>
      <c r="R183" s="94"/>
    </row>
    <row r="184" spans="1:75">
      <c r="A184" s="124" t="s">
        <v>3</v>
      </c>
      <c r="B184" s="354">
        <v>929</v>
      </c>
      <c r="C184" s="354">
        <v>1006</v>
      </c>
      <c r="D184" s="354">
        <v>859</v>
      </c>
      <c r="E184" s="354">
        <v>1003</v>
      </c>
      <c r="F184" s="354">
        <v>1124</v>
      </c>
      <c r="G184" s="354">
        <v>1176</v>
      </c>
      <c r="H184" s="354">
        <v>1255</v>
      </c>
      <c r="I184" s="354">
        <v>1255</v>
      </c>
      <c r="J184" s="354">
        <v>1255</v>
      </c>
      <c r="K184" s="354">
        <v>1255</v>
      </c>
      <c r="L184" s="354">
        <v>1255</v>
      </c>
      <c r="M184" s="354">
        <v>1255</v>
      </c>
      <c r="O184" s="404"/>
      <c r="P184" s="94"/>
      <c r="Q184" s="94"/>
      <c r="R184" s="94"/>
    </row>
    <row r="185" spans="1:75">
      <c r="A185" s="124" t="s">
        <v>4</v>
      </c>
      <c r="B185" s="354">
        <v>66</v>
      </c>
      <c r="C185" s="354">
        <v>78</v>
      </c>
      <c r="D185" s="354">
        <v>115</v>
      </c>
      <c r="E185" s="354">
        <v>70</v>
      </c>
      <c r="F185" s="354">
        <v>111</v>
      </c>
      <c r="G185" s="354">
        <v>96</v>
      </c>
      <c r="H185" s="354">
        <v>106</v>
      </c>
      <c r="I185" s="354">
        <v>116</v>
      </c>
      <c r="J185" s="354">
        <v>126</v>
      </c>
      <c r="K185" s="354">
        <v>136</v>
      </c>
      <c r="L185" s="354">
        <v>146</v>
      </c>
      <c r="M185" s="354">
        <v>156</v>
      </c>
      <c r="O185" s="404"/>
      <c r="P185" s="94"/>
      <c r="Q185" s="94"/>
      <c r="R185" s="94"/>
    </row>
    <row r="186" spans="1:75">
      <c r="A186" s="124" t="s">
        <v>5</v>
      </c>
      <c r="B186" s="354">
        <v>44</v>
      </c>
      <c r="C186" s="354">
        <v>46</v>
      </c>
      <c r="D186" s="354">
        <v>47</v>
      </c>
      <c r="E186" s="354">
        <v>438</v>
      </c>
      <c r="F186" s="354">
        <v>60</v>
      </c>
      <c r="G186" s="354">
        <v>29</v>
      </c>
      <c r="H186" s="354">
        <v>45</v>
      </c>
      <c r="I186" s="354">
        <v>45</v>
      </c>
      <c r="J186" s="354">
        <v>45</v>
      </c>
      <c r="K186" s="354">
        <v>45</v>
      </c>
      <c r="L186" s="354">
        <v>45</v>
      </c>
      <c r="M186" s="354">
        <v>45</v>
      </c>
      <c r="O186" s="404"/>
      <c r="P186" s="94"/>
      <c r="Q186" s="94"/>
      <c r="R186" s="94"/>
    </row>
    <row r="187" spans="1:75">
      <c r="A187" s="124" t="s">
        <v>6</v>
      </c>
      <c r="B187" s="354">
        <v>497</v>
      </c>
      <c r="C187" s="354">
        <v>624</v>
      </c>
      <c r="D187" s="354">
        <v>730</v>
      </c>
      <c r="E187" s="354">
        <v>789</v>
      </c>
      <c r="F187" s="354">
        <v>701</v>
      </c>
      <c r="G187" s="354">
        <v>698</v>
      </c>
      <c r="H187" s="354">
        <v>870</v>
      </c>
      <c r="I187" s="354">
        <v>870</v>
      </c>
      <c r="J187" s="354">
        <v>870</v>
      </c>
      <c r="K187" s="354">
        <v>870</v>
      </c>
      <c r="L187" s="354">
        <v>870</v>
      </c>
      <c r="M187" s="354">
        <v>870</v>
      </c>
      <c r="O187" s="404"/>
      <c r="P187" s="94"/>
      <c r="Q187" s="94"/>
      <c r="R187" s="94"/>
    </row>
    <row r="188" spans="1:75">
      <c r="A188" s="169"/>
      <c r="B188" s="373"/>
      <c r="C188" s="109"/>
      <c r="D188" s="109"/>
      <c r="E188" s="169"/>
      <c r="F188" s="169"/>
      <c r="G188" s="109"/>
      <c r="H188" s="109"/>
      <c r="I188" s="109"/>
      <c r="J188" s="109"/>
      <c r="K188" s="109"/>
      <c r="L188" s="109"/>
      <c r="M188" s="109"/>
      <c r="O188" s="404"/>
      <c r="P188" s="94"/>
      <c r="Q188" s="94"/>
      <c r="R188" s="94"/>
    </row>
    <row r="189" spans="1:75" ht="21">
      <c r="A189" s="374" t="s">
        <v>7</v>
      </c>
      <c r="B189" s="375"/>
      <c r="C189" s="597"/>
      <c r="D189" s="597"/>
      <c r="E189" s="597"/>
      <c r="F189" s="597"/>
      <c r="G189" s="597"/>
      <c r="H189" s="597"/>
      <c r="I189" s="597"/>
      <c r="J189" s="597"/>
      <c r="K189" s="597"/>
      <c r="L189" s="597"/>
      <c r="M189" s="597"/>
      <c r="O189" s="404"/>
      <c r="P189" s="94"/>
      <c r="Q189" s="94"/>
      <c r="R189" s="94"/>
    </row>
    <row r="190" spans="1:75">
      <c r="A190" s="124" t="s">
        <v>2</v>
      </c>
      <c r="B190" s="376">
        <v>2889.968820000001</v>
      </c>
      <c r="C190" s="376">
        <v>2686.6899699999999</v>
      </c>
      <c r="D190" s="376">
        <v>2401.8095499999999</v>
      </c>
      <c r="E190" s="376">
        <v>2955.1952799999999</v>
      </c>
      <c r="F190" s="354">
        <v>2906</v>
      </c>
      <c r="G190" s="354">
        <v>2284</v>
      </c>
      <c r="H190" s="354">
        <v>2296</v>
      </c>
      <c r="I190" s="354">
        <v>2268</v>
      </c>
      <c r="J190" s="354">
        <v>2240</v>
      </c>
      <c r="K190" s="354">
        <v>2258</v>
      </c>
      <c r="L190" s="354">
        <v>2276</v>
      </c>
      <c r="M190" s="354">
        <v>2295</v>
      </c>
      <c r="O190" s="404"/>
      <c r="P190" s="94"/>
      <c r="Q190" s="94"/>
      <c r="R190" s="94"/>
    </row>
    <row r="191" spans="1:75">
      <c r="A191" s="124" t="s">
        <v>3</v>
      </c>
      <c r="B191" s="376">
        <v>5863.3214626458876</v>
      </c>
      <c r="C191" s="376">
        <v>5534.924019836948</v>
      </c>
      <c r="D191" s="376">
        <v>5976.5692255927706</v>
      </c>
      <c r="E191" s="376">
        <v>7007.4582700000001</v>
      </c>
      <c r="F191" s="354">
        <v>6746</v>
      </c>
      <c r="G191" s="354">
        <v>7470</v>
      </c>
      <c r="H191" s="354">
        <v>7335</v>
      </c>
      <c r="I191" s="354">
        <v>7244</v>
      </c>
      <c r="J191" s="354">
        <v>7323</v>
      </c>
      <c r="K191" s="354">
        <v>7380</v>
      </c>
      <c r="L191" s="354">
        <v>7366</v>
      </c>
      <c r="M191" s="354">
        <v>7349</v>
      </c>
      <c r="O191" s="404"/>
      <c r="P191" s="94"/>
      <c r="Q191" s="94"/>
      <c r="R191" s="94"/>
    </row>
    <row r="192" spans="1:75">
      <c r="A192" s="124" t="s">
        <v>4</v>
      </c>
      <c r="B192" s="376">
        <v>2447.5461300000002</v>
      </c>
      <c r="C192" s="376">
        <v>2649.7834600000001</v>
      </c>
      <c r="D192" s="376">
        <v>3053.374080000001</v>
      </c>
      <c r="E192" s="376">
        <v>2932.5614700000001</v>
      </c>
      <c r="F192" s="354">
        <v>3469</v>
      </c>
      <c r="G192" s="354">
        <v>3148</v>
      </c>
      <c r="H192" s="354">
        <v>3174</v>
      </c>
      <c r="I192" s="354">
        <v>3201</v>
      </c>
      <c r="J192" s="354">
        <v>3228</v>
      </c>
      <c r="K192" s="354">
        <v>3254</v>
      </c>
      <c r="L192" s="354">
        <v>3280</v>
      </c>
      <c r="M192" s="354">
        <v>3307</v>
      </c>
      <c r="O192" s="404"/>
      <c r="P192" s="94"/>
      <c r="Q192" s="94"/>
      <c r="R192" s="94"/>
    </row>
    <row r="193" spans="1:18">
      <c r="A193" s="124" t="s">
        <v>5</v>
      </c>
      <c r="B193" s="376">
        <v>366.73209000000003</v>
      </c>
      <c r="C193" s="376">
        <v>468.61930000000001</v>
      </c>
      <c r="D193" s="376">
        <v>542.94528999999989</v>
      </c>
      <c r="E193" s="376">
        <v>633.64416000000006</v>
      </c>
      <c r="F193" s="354">
        <v>620</v>
      </c>
      <c r="G193" s="354">
        <v>594</v>
      </c>
      <c r="H193" s="354">
        <v>599</v>
      </c>
      <c r="I193" s="354">
        <v>604</v>
      </c>
      <c r="J193" s="354">
        <v>609</v>
      </c>
      <c r="K193" s="354">
        <v>614</v>
      </c>
      <c r="L193" s="354">
        <v>619</v>
      </c>
      <c r="M193" s="354">
        <v>624</v>
      </c>
      <c r="O193" s="404"/>
      <c r="P193" s="94"/>
      <c r="Q193" s="94"/>
      <c r="R193" s="94"/>
    </row>
    <row r="194" spans="1:18">
      <c r="A194" s="124" t="s">
        <v>6</v>
      </c>
      <c r="B194" s="376">
        <v>3870.7218305935039</v>
      </c>
      <c r="C194" s="376">
        <f>3574.91748577274</f>
        <v>3574.9174857727398</v>
      </c>
      <c r="D194" s="376">
        <f>4086.127960685</f>
        <v>4086.1279606849998</v>
      </c>
      <c r="E194" s="376">
        <f>4417.05168</f>
        <v>4417.0516799999996</v>
      </c>
      <c r="F194" s="354">
        <v>4332</v>
      </c>
      <c r="G194" s="354">
        <v>4971</v>
      </c>
      <c r="H194" s="354">
        <v>4946</v>
      </c>
      <c r="I194" s="354">
        <v>4944</v>
      </c>
      <c r="J194" s="354">
        <v>4944</v>
      </c>
      <c r="K194" s="354">
        <v>4944</v>
      </c>
      <c r="L194" s="354">
        <v>4944</v>
      </c>
      <c r="M194" s="354">
        <v>4944</v>
      </c>
      <c r="O194" s="404"/>
      <c r="P194" s="94"/>
      <c r="Q194" s="94"/>
      <c r="R194" s="94"/>
    </row>
    <row r="195" spans="1:18">
      <c r="A195" s="169"/>
      <c r="B195" s="109"/>
      <c r="C195" s="109"/>
      <c r="D195" s="109"/>
      <c r="E195" s="169"/>
      <c r="F195" s="377"/>
      <c r="G195" s="377"/>
      <c r="H195" s="377"/>
      <c r="I195" s="377"/>
      <c r="J195" s="377"/>
      <c r="K195" s="377"/>
      <c r="L195" s="377"/>
      <c r="M195" s="377"/>
      <c r="O195" s="404"/>
      <c r="P195" s="94"/>
      <c r="Q195" s="94"/>
      <c r="R195" s="94"/>
    </row>
    <row r="196" spans="1:18" ht="21">
      <c r="A196" s="374" t="s">
        <v>8</v>
      </c>
      <c r="B196" s="375"/>
      <c r="C196" s="597"/>
      <c r="D196" s="597"/>
      <c r="E196" s="597"/>
      <c r="F196" s="597"/>
      <c r="G196" s="597"/>
      <c r="H196" s="597"/>
      <c r="I196" s="597"/>
      <c r="J196" s="597"/>
      <c r="K196" s="597"/>
      <c r="L196" s="597"/>
      <c r="M196" s="597"/>
      <c r="O196" s="404"/>
      <c r="P196" s="94"/>
      <c r="Q196" s="94"/>
      <c r="R196" s="94"/>
    </row>
    <row r="197" spans="1:18">
      <c r="A197" s="124" t="s">
        <v>2</v>
      </c>
      <c r="B197" s="354">
        <v>0</v>
      </c>
      <c r="C197" s="354">
        <v>0</v>
      </c>
      <c r="D197" s="354">
        <v>0</v>
      </c>
      <c r="E197" s="354">
        <v>0</v>
      </c>
      <c r="F197" s="354">
        <v>0</v>
      </c>
      <c r="G197" s="354">
        <v>0</v>
      </c>
      <c r="H197" s="354">
        <v>0</v>
      </c>
      <c r="I197" s="354">
        <v>0</v>
      </c>
      <c r="J197" s="354">
        <v>0</v>
      </c>
      <c r="K197" s="354">
        <v>0</v>
      </c>
      <c r="L197" s="354">
        <v>0</v>
      </c>
      <c r="M197" s="354">
        <v>0</v>
      </c>
      <c r="O197" s="404"/>
      <c r="P197" s="94"/>
      <c r="Q197" s="94"/>
      <c r="R197" s="94"/>
    </row>
    <row r="198" spans="1:18">
      <c r="A198" s="124" t="s">
        <v>3</v>
      </c>
      <c r="B198" s="354">
        <v>4380</v>
      </c>
      <c r="C198" s="354">
        <v>4552</v>
      </c>
      <c r="D198" s="354">
        <v>4870</v>
      </c>
      <c r="E198" s="354">
        <v>4944</v>
      </c>
      <c r="F198" s="354">
        <v>5105</v>
      </c>
      <c r="G198" s="354">
        <v>5120</v>
      </c>
      <c r="H198" s="354">
        <v>5120</v>
      </c>
      <c r="I198" s="354">
        <v>5120</v>
      </c>
      <c r="J198" s="354">
        <v>5120</v>
      </c>
      <c r="K198" s="354">
        <v>5120</v>
      </c>
      <c r="L198" s="354">
        <v>5120</v>
      </c>
      <c r="M198" s="354">
        <v>5120</v>
      </c>
      <c r="O198" s="404"/>
      <c r="P198" s="94"/>
      <c r="Q198" s="94"/>
      <c r="R198" s="94"/>
    </row>
    <row r="199" spans="1:18">
      <c r="A199" s="124" t="s">
        <v>4</v>
      </c>
      <c r="B199" s="354">
        <v>2422</v>
      </c>
      <c r="C199" s="354">
        <v>2552.11</v>
      </c>
      <c r="D199" s="354">
        <v>2975</v>
      </c>
      <c r="E199" s="354">
        <v>3013</v>
      </c>
      <c r="F199" s="354">
        <v>3100</v>
      </c>
      <c r="G199" s="354">
        <v>3388</v>
      </c>
      <c r="H199" s="354">
        <v>3253</v>
      </c>
      <c r="I199" s="354">
        <v>3212</v>
      </c>
      <c r="J199" s="354">
        <v>2945</v>
      </c>
      <c r="K199" s="354">
        <v>3019</v>
      </c>
      <c r="L199" s="354">
        <v>3124</v>
      </c>
      <c r="M199" s="354">
        <v>2916</v>
      </c>
      <c r="O199" s="404"/>
      <c r="P199" s="94"/>
      <c r="Q199" s="94"/>
      <c r="R199" s="94"/>
    </row>
    <row r="200" spans="1:18">
      <c r="A200" s="124" t="s">
        <v>5</v>
      </c>
      <c r="B200" s="354">
        <v>2081</v>
      </c>
      <c r="C200" s="354">
        <v>2159.5</v>
      </c>
      <c r="D200" s="354">
        <v>2200</v>
      </c>
      <c r="E200" s="354">
        <v>2225</v>
      </c>
      <c r="F200" s="354">
        <v>2232</v>
      </c>
      <c r="G200" s="354">
        <v>2208</v>
      </c>
      <c r="H200" s="354">
        <v>2208</v>
      </c>
      <c r="I200" s="354">
        <v>2208</v>
      </c>
      <c r="J200" s="354">
        <v>2208</v>
      </c>
      <c r="K200" s="354">
        <v>2208</v>
      </c>
      <c r="L200" s="354">
        <v>2208</v>
      </c>
      <c r="M200" s="354">
        <v>2208</v>
      </c>
      <c r="O200" s="404"/>
      <c r="P200" s="94"/>
      <c r="Q200" s="94"/>
      <c r="R200" s="94"/>
    </row>
    <row r="201" spans="1:18">
      <c r="A201" s="124" t="s">
        <v>6</v>
      </c>
      <c r="B201" s="354">
        <v>2805</v>
      </c>
      <c r="C201" s="354">
        <v>2124</v>
      </c>
      <c r="D201" s="354">
        <v>2982</v>
      </c>
      <c r="E201" s="354">
        <v>2911</v>
      </c>
      <c r="F201" s="354">
        <v>2886</v>
      </c>
      <c r="G201" s="354">
        <v>3207</v>
      </c>
      <c r="H201" s="354">
        <v>3657</v>
      </c>
      <c r="I201" s="354">
        <v>3657</v>
      </c>
      <c r="J201" s="354">
        <v>3657</v>
      </c>
      <c r="K201" s="354">
        <v>3657</v>
      </c>
      <c r="L201" s="354">
        <v>3657</v>
      </c>
      <c r="M201" s="354">
        <v>3657</v>
      </c>
      <c r="O201" s="404"/>
      <c r="P201" s="94"/>
      <c r="Q201" s="94"/>
      <c r="R201" s="94"/>
    </row>
    <row r="202" spans="1:18">
      <c r="A202" s="169"/>
      <c r="B202" s="109"/>
      <c r="C202" s="109"/>
      <c r="D202" s="109"/>
      <c r="E202" s="169"/>
      <c r="F202" s="169"/>
      <c r="G202" s="109"/>
      <c r="H202" s="109"/>
      <c r="I202" s="109"/>
      <c r="J202" s="109"/>
      <c r="K202" s="109"/>
      <c r="L202" s="109"/>
      <c r="M202" s="109"/>
      <c r="O202" s="404"/>
      <c r="P202" s="94"/>
      <c r="Q202" s="94"/>
      <c r="R202" s="94"/>
    </row>
    <row r="203" spans="1:18" ht="21">
      <c r="A203" s="374" t="s">
        <v>19</v>
      </c>
      <c r="B203" s="375"/>
      <c r="C203" s="109"/>
      <c r="D203" s="109"/>
      <c r="E203" s="169"/>
      <c r="F203" s="597"/>
      <c r="G203" s="597"/>
      <c r="H203" s="597"/>
      <c r="I203" s="597"/>
      <c r="J203" s="597"/>
      <c r="K203" s="597"/>
      <c r="L203" s="597"/>
      <c r="M203" s="597"/>
      <c r="O203" s="404"/>
      <c r="P203" s="94"/>
      <c r="Q203" s="94"/>
      <c r="R203" s="94"/>
    </row>
    <row r="204" spans="1:18">
      <c r="A204" s="124" t="s">
        <v>2</v>
      </c>
      <c r="B204" s="354">
        <v>0</v>
      </c>
      <c r="C204" s="354">
        <v>0</v>
      </c>
      <c r="D204" s="354">
        <v>0</v>
      </c>
      <c r="E204" s="354">
        <v>0</v>
      </c>
      <c r="F204" s="354">
        <v>0</v>
      </c>
      <c r="G204" s="354">
        <v>0</v>
      </c>
      <c r="H204" s="354">
        <v>0</v>
      </c>
      <c r="I204" s="354">
        <v>0</v>
      </c>
      <c r="J204" s="354">
        <v>0</v>
      </c>
      <c r="K204" s="354">
        <v>0</v>
      </c>
      <c r="L204" s="354">
        <v>0</v>
      </c>
      <c r="M204" s="354">
        <v>0</v>
      </c>
      <c r="O204" s="404"/>
      <c r="P204" s="94"/>
      <c r="Q204" s="94"/>
      <c r="R204" s="94"/>
    </row>
    <row r="205" spans="1:18">
      <c r="A205" s="124" t="s">
        <v>3</v>
      </c>
      <c r="B205" s="354">
        <v>2493.7595294700009</v>
      </c>
      <c r="C205" s="354">
        <v>4971.2031100283084</v>
      </c>
      <c r="D205" s="354">
        <v>2314.3833531187101</v>
      </c>
      <c r="E205" s="354">
        <v>2606.1803719701452</v>
      </c>
      <c r="F205" s="354">
        <v>3784</v>
      </c>
      <c r="G205" s="354">
        <v>2948</v>
      </c>
      <c r="H205" s="354">
        <v>2948</v>
      </c>
      <c r="I205" s="354">
        <v>2948</v>
      </c>
      <c r="J205" s="354">
        <v>2948</v>
      </c>
      <c r="K205" s="354">
        <v>2948</v>
      </c>
      <c r="L205" s="354">
        <v>2948</v>
      </c>
      <c r="M205" s="354">
        <v>2948</v>
      </c>
      <c r="O205" s="404"/>
      <c r="P205" s="94"/>
      <c r="Q205" s="94"/>
      <c r="R205" s="94"/>
    </row>
    <row r="206" spans="1:18">
      <c r="A206" s="124" t="s">
        <v>4</v>
      </c>
      <c r="B206" s="354">
        <v>2424.4469770455098</v>
      </c>
      <c r="C206" s="354">
        <v>1499.7265500000001</v>
      </c>
      <c r="D206" s="354">
        <v>719.99801000000002</v>
      </c>
      <c r="E206" s="354">
        <v>935.70270999999991</v>
      </c>
      <c r="F206" s="354">
        <v>1168</v>
      </c>
      <c r="G206" s="354">
        <v>1046</v>
      </c>
      <c r="H206" s="354">
        <v>1046</v>
      </c>
      <c r="I206" s="354">
        <v>1046</v>
      </c>
      <c r="J206" s="354">
        <v>1046</v>
      </c>
      <c r="K206" s="354">
        <v>1046</v>
      </c>
      <c r="L206" s="354">
        <v>1046</v>
      </c>
      <c r="M206" s="354">
        <v>1046</v>
      </c>
      <c r="O206" s="404"/>
      <c r="P206" s="94"/>
      <c r="Q206" s="94"/>
      <c r="R206" s="94"/>
    </row>
    <row r="207" spans="1:18">
      <c r="A207" s="124" t="s">
        <v>5</v>
      </c>
      <c r="B207" s="354">
        <v>2707.3466844724621</v>
      </c>
      <c r="C207" s="354">
        <v>2384.3423400000001</v>
      </c>
      <c r="D207" s="354">
        <v>2705.0027799999998</v>
      </c>
      <c r="E207" s="354">
        <v>2815.19013</v>
      </c>
      <c r="F207" s="354">
        <v>3049</v>
      </c>
      <c r="G207" s="354">
        <v>3090</v>
      </c>
      <c r="H207" s="354">
        <v>3090</v>
      </c>
      <c r="I207" s="354">
        <v>3090</v>
      </c>
      <c r="J207" s="354">
        <v>3090</v>
      </c>
      <c r="K207" s="354">
        <v>3090</v>
      </c>
      <c r="L207" s="354">
        <v>3090</v>
      </c>
      <c r="M207" s="354">
        <v>3090</v>
      </c>
      <c r="O207" s="404"/>
      <c r="P207" s="94"/>
      <c r="Q207" s="94"/>
      <c r="R207" s="94"/>
    </row>
    <row r="208" spans="1:18">
      <c r="A208" s="124" t="s">
        <v>6</v>
      </c>
      <c r="B208" s="354">
        <v>1998.3968584820279</v>
      </c>
      <c r="C208" s="354">
        <v>1140.4186</v>
      </c>
      <c r="D208" s="354">
        <v>1259.920910000001</v>
      </c>
      <c r="E208" s="354">
        <v>2006.7975799999999</v>
      </c>
      <c r="F208" s="354">
        <v>1987</v>
      </c>
      <c r="G208" s="354">
        <v>2869</v>
      </c>
      <c r="H208" s="354">
        <v>3409</v>
      </c>
      <c r="I208" s="354">
        <v>3409</v>
      </c>
      <c r="J208" s="354">
        <v>3409</v>
      </c>
      <c r="K208" s="354">
        <v>3409</v>
      </c>
      <c r="L208" s="354">
        <v>3409</v>
      </c>
      <c r="M208" s="354">
        <v>3409</v>
      </c>
      <c r="O208" s="404"/>
      <c r="P208" s="94"/>
      <c r="Q208" s="94"/>
      <c r="R208" s="94"/>
    </row>
    <row r="209" spans="1:75">
      <c r="A209" s="378"/>
      <c r="B209" s="145"/>
      <c r="C209" s="379"/>
      <c r="D209" s="379"/>
      <c r="E209" s="380"/>
      <c r="F209" s="169"/>
      <c r="G209" s="381"/>
      <c r="H209" s="381"/>
      <c r="I209" s="381"/>
      <c r="J209" s="381"/>
      <c r="K209" s="381"/>
      <c r="L209" s="381"/>
      <c r="M209" s="381"/>
      <c r="O209" s="404"/>
      <c r="P209" s="94"/>
      <c r="Q209" s="94"/>
      <c r="R209" s="94"/>
    </row>
    <row r="210" spans="1:75" ht="21">
      <c r="A210" s="104" t="s">
        <v>51</v>
      </c>
      <c r="B210" s="597"/>
      <c r="C210" s="597"/>
      <c r="D210" s="597"/>
      <c r="E210" s="597"/>
      <c r="F210" s="597"/>
      <c r="G210" s="597"/>
      <c r="H210" s="597"/>
      <c r="I210" s="597"/>
      <c r="J210" s="597"/>
      <c r="K210" s="597"/>
      <c r="L210" s="597"/>
      <c r="M210" s="597"/>
      <c r="O210" s="404"/>
      <c r="P210" s="94"/>
      <c r="Q210" s="94"/>
      <c r="R210" s="94"/>
    </row>
    <row r="211" spans="1:75">
      <c r="A211" s="67" t="s">
        <v>2</v>
      </c>
      <c r="B211" s="354"/>
      <c r="C211" s="354">
        <v>0</v>
      </c>
      <c r="D211" s="354">
        <v>0</v>
      </c>
      <c r="E211" s="354">
        <v>0</v>
      </c>
      <c r="F211" s="354">
        <v>0</v>
      </c>
      <c r="G211" s="354">
        <v>0</v>
      </c>
      <c r="H211" s="354">
        <v>0</v>
      </c>
      <c r="I211" s="354">
        <v>0</v>
      </c>
      <c r="J211" s="354">
        <v>0</v>
      </c>
      <c r="K211" s="354">
        <v>0</v>
      </c>
      <c r="L211" s="354">
        <v>0</v>
      </c>
      <c r="M211" s="354">
        <v>0</v>
      </c>
      <c r="O211" s="404"/>
      <c r="P211" s="94"/>
      <c r="Q211" s="94"/>
      <c r="R211" s="94"/>
    </row>
    <row r="212" spans="1:75">
      <c r="A212" s="67" t="s">
        <v>3</v>
      </c>
      <c r="B212" s="354"/>
      <c r="C212" s="354">
        <v>14605.12325997169</v>
      </c>
      <c r="D212" s="354">
        <v>12394.29779858672</v>
      </c>
      <c r="E212" s="354">
        <v>15169.81944442347</v>
      </c>
      <c r="F212" s="354">
        <v>34276</v>
      </c>
      <c r="G212" s="354">
        <v>16429</v>
      </c>
      <c r="H212" s="354">
        <v>16429</v>
      </c>
      <c r="I212" s="354">
        <v>16429</v>
      </c>
      <c r="J212" s="354">
        <v>16429</v>
      </c>
      <c r="K212" s="354">
        <v>16429</v>
      </c>
      <c r="L212" s="354">
        <v>16429</v>
      </c>
      <c r="M212" s="354">
        <v>16429</v>
      </c>
      <c r="O212" s="404"/>
      <c r="P212" s="94"/>
      <c r="Q212" s="94"/>
      <c r="R212" s="94"/>
    </row>
    <row r="213" spans="1:75">
      <c r="A213" s="67" t="s">
        <v>24</v>
      </c>
      <c r="B213" s="354"/>
      <c r="C213" s="354">
        <v>3789.0861500000001</v>
      </c>
      <c r="D213" s="354">
        <v>4658.8498900000004</v>
      </c>
      <c r="E213" s="354">
        <v>6406.06801</v>
      </c>
      <c r="F213" s="354">
        <v>4657</v>
      </c>
      <c r="G213" s="354">
        <v>7800</v>
      </c>
      <c r="H213" s="354">
        <v>7800</v>
      </c>
      <c r="I213" s="354">
        <v>8000</v>
      </c>
      <c r="J213" s="354">
        <v>8000</v>
      </c>
      <c r="K213" s="354">
        <v>8500</v>
      </c>
      <c r="L213" s="354">
        <v>8500</v>
      </c>
      <c r="M213" s="354">
        <v>9000</v>
      </c>
      <c r="O213" s="404"/>
      <c r="P213" s="94"/>
      <c r="Q213" s="94"/>
      <c r="R213" s="94"/>
    </row>
    <row r="214" spans="1:75">
      <c r="A214" s="67" t="s">
        <v>25</v>
      </c>
      <c r="B214" s="354"/>
      <c r="C214" s="354">
        <v>1077.4146699999999</v>
      </c>
      <c r="D214" s="354">
        <v>1608.9433200000001</v>
      </c>
      <c r="E214" s="354">
        <v>1462.76208</v>
      </c>
      <c r="F214" s="354">
        <v>1660</v>
      </c>
      <c r="G214" s="354">
        <v>1604</v>
      </c>
      <c r="H214" s="354">
        <v>1604</v>
      </c>
      <c r="I214" s="354">
        <v>1604</v>
      </c>
      <c r="J214" s="354">
        <v>1604</v>
      </c>
      <c r="K214" s="354">
        <v>1604</v>
      </c>
      <c r="L214" s="354">
        <v>1604</v>
      </c>
      <c r="M214" s="354">
        <v>1604</v>
      </c>
      <c r="O214" s="404"/>
      <c r="P214" s="94"/>
      <c r="Q214" s="94"/>
      <c r="R214" s="94"/>
    </row>
    <row r="215" spans="1:75" s="48" customFormat="1">
      <c r="A215" s="67" t="s">
        <v>69</v>
      </c>
      <c r="B215" s="354"/>
      <c r="C215" s="354">
        <v>4803.2036899999994</v>
      </c>
      <c r="D215" s="354">
        <v>3458.285538999975</v>
      </c>
      <c r="E215" s="354">
        <v>5765.8823400041629</v>
      </c>
      <c r="F215" s="354">
        <v>3825</v>
      </c>
      <c r="G215" s="354">
        <v>3961</v>
      </c>
      <c r="H215" s="354">
        <v>4361</v>
      </c>
      <c r="I215" s="354">
        <v>4361</v>
      </c>
      <c r="J215" s="354">
        <v>4361</v>
      </c>
      <c r="K215" s="354">
        <v>4361</v>
      </c>
      <c r="L215" s="354">
        <v>4361</v>
      </c>
      <c r="M215" s="354">
        <v>4361</v>
      </c>
      <c r="N215" s="597"/>
      <c r="O215" s="404"/>
      <c r="P215" s="94"/>
      <c r="Q215" s="94"/>
      <c r="R215" s="94"/>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315"/>
      <c r="BJ215" s="315"/>
      <c r="BK215" s="315"/>
      <c r="BL215" s="315"/>
      <c r="BM215" s="315"/>
      <c r="BN215" s="315"/>
      <c r="BO215" s="315"/>
      <c r="BP215" s="315"/>
      <c r="BQ215" s="315"/>
      <c r="BR215" s="315"/>
      <c r="BS215" s="315"/>
      <c r="BT215" s="315"/>
      <c r="BU215" s="315"/>
      <c r="BV215" s="315"/>
      <c r="BW215" s="315"/>
    </row>
    <row r="216" spans="1:75">
      <c r="A216" s="67" t="s">
        <v>4</v>
      </c>
      <c r="B216" s="354"/>
      <c r="C216" s="354">
        <v>12960.47618</v>
      </c>
      <c r="D216" s="354">
        <v>15073.571809999999</v>
      </c>
      <c r="E216" s="354">
        <v>13470.323050000001</v>
      </c>
      <c r="F216" s="354">
        <v>13182</v>
      </c>
      <c r="G216" s="354">
        <v>14872</v>
      </c>
      <c r="H216" s="354">
        <v>14872</v>
      </c>
      <c r="I216" s="354">
        <v>14872</v>
      </c>
      <c r="J216" s="354">
        <v>14872</v>
      </c>
      <c r="K216" s="354">
        <v>14872</v>
      </c>
      <c r="L216" s="354">
        <v>14872</v>
      </c>
      <c r="M216" s="354">
        <v>14872</v>
      </c>
      <c r="O216" s="404"/>
      <c r="P216" s="94"/>
      <c r="Q216" s="94"/>
      <c r="R216" s="94"/>
    </row>
    <row r="217" spans="1:75">
      <c r="A217" s="67" t="s">
        <v>5</v>
      </c>
      <c r="B217" s="354"/>
      <c r="C217" s="354">
        <v>689.84662000000014</v>
      </c>
      <c r="D217" s="354">
        <v>631.91978000000006</v>
      </c>
      <c r="E217" s="354">
        <v>835.42157999999995</v>
      </c>
      <c r="F217" s="354">
        <v>696</v>
      </c>
      <c r="G217" s="354">
        <v>762</v>
      </c>
      <c r="H217" s="354">
        <v>762</v>
      </c>
      <c r="I217" s="354">
        <v>762</v>
      </c>
      <c r="J217" s="354">
        <v>762</v>
      </c>
      <c r="K217" s="354">
        <v>762</v>
      </c>
      <c r="L217" s="354">
        <v>762</v>
      </c>
      <c r="M217" s="354">
        <v>762</v>
      </c>
      <c r="O217" s="404"/>
      <c r="P217" s="94"/>
      <c r="Q217" s="94"/>
      <c r="R217" s="94"/>
    </row>
    <row r="218" spans="1:75">
      <c r="A218" s="67" t="s">
        <v>26</v>
      </c>
      <c r="B218" s="354"/>
      <c r="C218" s="354">
        <v>2488.3083499999998</v>
      </c>
      <c r="D218" s="354">
        <v>3594.55204</v>
      </c>
      <c r="E218" s="354">
        <f>3344.88778</f>
        <v>3344.88778</v>
      </c>
      <c r="F218" s="354">
        <f>3816</f>
        <v>3816</v>
      </c>
      <c r="G218" s="354">
        <v>3446</v>
      </c>
      <c r="H218" s="354">
        <v>3446</v>
      </c>
      <c r="I218" s="354">
        <v>3446</v>
      </c>
      <c r="J218" s="354">
        <v>3446</v>
      </c>
      <c r="K218" s="354">
        <v>3446</v>
      </c>
      <c r="L218" s="354">
        <v>3446</v>
      </c>
      <c r="M218" s="354">
        <v>3446</v>
      </c>
      <c r="O218" s="404"/>
      <c r="P218" s="94"/>
      <c r="Q218" s="94"/>
      <c r="R218" s="94"/>
    </row>
    <row r="219" spans="1:75" s="211" customFormat="1" ht="18">
      <c r="A219" s="618" t="s">
        <v>267</v>
      </c>
      <c r="B219" s="597"/>
      <c r="C219" s="597"/>
      <c r="D219" s="597"/>
      <c r="E219" s="597"/>
      <c r="F219" s="597"/>
      <c r="G219" s="597"/>
      <c r="H219" s="597"/>
      <c r="I219" s="597"/>
      <c r="J219" s="597"/>
      <c r="K219" s="597"/>
      <c r="L219" s="597"/>
      <c r="M219" s="597"/>
      <c r="N219" s="597"/>
      <c r="O219" s="404"/>
      <c r="P219" s="94"/>
      <c r="Q219" s="94"/>
      <c r="R219" s="94"/>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315"/>
      <c r="BV219" s="315"/>
      <c r="BW219" s="315"/>
    </row>
    <row r="220" spans="1:75" s="399" customFormat="1" ht="18">
      <c r="A220" s="619" t="s">
        <v>422</v>
      </c>
      <c r="B220" s="2">
        <v>2017</v>
      </c>
      <c r="C220" s="2">
        <v>2018</v>
      </c>
      <c r="D220" s="2">
        <v>2019</v>
      </c>
      <c r="E220" s="2">
        <v>2020</v>
      </c>
      <c r="F220" s="2">
        <v>2021</v>
      </c>
      <c r="G220" s="2">
        <v>2022</v>
      </c>
      <c r="H220" s="2">
        <v>2023</v>
      </c>
      <c r="I220" s="2">
        <v>2024</v>
      </c>
      <c r="J220" s="2">
        <v>2025</v>
      </c>
      <c r="K220" s="2">
        <v>2026</v>
      </c>
      <c r="L220" s="2">
        <v>2027</v>
      </c>
      <c r="M220" s="2">
        <v>2028</v>
      </c>
      <c r="N220" s="597"/>
      <c r="O220" s="404"/>
      <c r="P220" s="94"/>
      <c r="Q220" s="94"/>
      <c r="R220" s="94"/>
      <c r="S220" s="400"/>
      <c r="T220" s="400"/>
      <c r="U220" s="400"/>
      <c r="V220" s="400"/>
      <c r="W220" s="400"/>
      <c r="X220" s="400"/>
      <c r="Y220" s="400"/>
      <c r="Z220" s="400"/>
      <c r="AA220" s="400"/>
      <c r="AB220" s="400"/>
      <c r="AC220" s="400"/>
      <c r="AD220" s="400"/>
      <c r="AE220" s="400"/>
      <c r="AF220" s="400"/>
      <c r="AG220" s="400"/>
      <c r="AH220" s="400"/>
      <c r="AI220" s="400"/>
      <c r="AJ220" s="400"/>
      <c r="AK220" s="400"/>
      <c r="AL220" s="400"/>
      <c r="AM220" s="400"/>
      <c r="AN220" s="400"/>
      <c r="AO220" s="400"/>
      <c r="AP220" s="400"/>
      <c r="AQ220" s="400"/>
      <c r="AR220" s="400"/>
      <c r="AS220" s="400"/>
      <c r="AT220" s="400"/>
      <c r="AU220" s="400"/>
      <c r="AV220" s="400"/>
      <c r="AW220" s="400"/>
      <c r="AX220" s="400"/>
      <c r="AY220" s="400"/>
      <c r="AZ220" s="400"/>
      <c r="BA220" s="400"/>
      <c r="BB220" s="400"/>
      <c r="BC220" s="400"/>
      <c r="BD220" s="400"/>
      <c r="BE220" s="400"/>
      <c r="BF220" s="400"/>
      <c r="BG220" s="400"/>
      <c r="BH220" s="400"/>
      <c r="BI220" s="400"/>
      <c r="BJ220" s="400"/>
      <c r="BK220" s="400"/>
      <c r="BL220" s="400"/>
      <c r="BM220" s="400"/>
      <c r="BN220" s="400"/>
      <c r="BO220" s="400"/>
      <c r="BP220" s="400"/>
      <c r="BQ220" s="400"/>
      <c r="BR220" s="400"/>
      <c r="BS220" s="400"/>
      <c r="BT220" s="400"/>
      <c r="BU220" s="400"/>
      <c r="BV220" s="400"/>
      <c r="BW220" s="400"/>
    </row>
    <row r="221" spans="1:75" s="211" customFormat="1">
      <c r="A221" s="124" t="s">
        <v>1</v>
      </c>
      <c r="B221" s="125"/>
      <c r="C221" s="125"/>
      <c r="D221" s="125"/>
      <c r="E221" s="125"/>
      <c r="F221" s="409"/>
      <c r="G221" s="409" cm="1">
        <f t="array" ref="G221:M225">TRANSPOSE([2]Output!$B$4:$F$10)</f>
        <v>2.5205658872121664E-3</v>
      </c>
      <c r="H221" s="409">
        <v>2.7045923590361945E-3</v>
      </c>
      <c r="I221" s="409">
        <v>2.6900087727865199E-3</v>
      </c>
      <c r="J221" s="409">
        <v>2.6755816170085187E-3</v>
      </c>
      <c r="K221" s="409">
        <v>2.6613083882077774E-3</v>
      </c>
      <c r="L221" s="409">
        <v>2.6613083882077774E-3</v>
      </c>
      <c r="M221" s="409">
        <v>2.6613083882077774E-3</v>
      </c>
      <c r="N221" s="597"/>
      <c r="O221" s="404"/>
      <c r="P221" s="94"/>
      <c r="Q221" s="94"/>
      <c r="R221" s="94"/>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315"/>
      <c r="BV221" s="315"/>
      <c r="BW221" s="315"/>
    </row>
    <row r="222" spans="1:75" s="211" customFormat="1">
      <c r="A222" s="124" t="s">
        <v>7</v>
      </c>
      <c r="B222" s="125"/>
      <c r="C222" s="125"/>
      <c r="D222" s="125"/>
      <c r="E222" s="125"/>
      <c r="F222" s="409"/>
      <c r="G222" s="409">
        <v>1.4678901595410286E-2</v>
      </c>
      <c r="H222" s="409">
        <v>1.2082611371732506E-2</v>
      </c>
      <c r="I222" s="409">
        <v>1.189235902233567E-2</v>
      </c>
      <c r="J222" s="409">
        <v>1.1728472642228246E-2</v>
      </c>
      <c r="K222" s="409">
        <v>1.1562328971510799E-2</v>
      </c>
      <c r="L222" s="409">
        <v>1.1567020840429303E-2</v>
      </c>
      <c r="M222" s="409">
        <v>1.1617067442226727E-2</v>
      </c>
      <c r="N222" s="597"/>
      <c r="O222" s="404"/>
      <c r="P222" s="94"/>
      <c r="Q222" s="94"/>
      <c r="R222" s="94"/>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315"/>
      <c r="BW222" s="315"/>
    </row>
    <row r="223" spans="1:75" s="211" customFormat="1">
      <c r="A223" s="124" t="s">
        <v>8</v>
      </c>
      <c r="B223" s="125"/>
      <c r="C223" s="125"/>
      <c r="D223" s="125"/>
      <c r="E223" s="125"/>
      <c r="F223" s="409"/>
      <c r="G223" s="409">
        <v>1.8653082296003185E-2</v>
      </c>
      <c r="H223" s="409">
        <v>1.3435105049855844E-2</v>
      </c>
      <c r="I223" s="409">
        <v>1.2575082640341087E-2</v>
      </c>
      <c r="J223" s="409">
        <v>1.4513410488224937E-2</v>
      </c>
      <c r="K223" s="409">
        <v>1.2810154449671537E-2</v>
      </c>
      <c r="L223" s="409">
        <v>1.2086055124861217E-2</v>
      </c>
      <c r="M223" s="409">
        <v>1.1579678182068695E-2</v>
      </c>
      <c r="N223" s="597"/>
      <c r="O223" s="404"/>
      <c r="P223" s="94"/>
      <c r="Q223" s="94"/>
      <c r="R223" s="94"/>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315"/>
      <c r="BJ223" s="315"/>
      <c r="BK223" s="315"/>
      <c r="BL223" s="315"/>
      <c r="BM223" s="315"/>
      <c r="BN223" s="315"/>
      <c r="BO223" s="315"/>
      <c r="BP223" s="315"/>
      <c r="BQ223" s="315"/>
      <c r="BR223" s="315"/>
      <c r="BS223" s="315"/>
      <c r="BT223" s="315"/>
      <c r="BU223" s="315"/>
      <c r="BV223" s="315"/>
      <c r="BW223" s="315"/>
    </row>
    <row r="224" spans="1:75" s="211" customFormat="1">
      <c r="A224" s="124" t="s">
        <v>19</v>
      </c>
      <c r="B224" s="125"/>
      <c r="C224" s="125"/>
      <c r="D224" s="125"/>
      <c r="E224" s="125"/>
      <c r="F224" s="409"/>
      <c r="G224" s="409">
        <v>2.5876859080206947E-2</v>
      </c>
      <c r="H224" s="409">
        <v>2.1491241342185087E-2</v>
      </c>
      <c r="I224" s="409">
        <v>1.9554424124792129E-2</v>
      </c>
      <c r="J224" s="409">
        <v>1.7719021932939651E-2</v>
      </c>
      <c r="K224" s="409">
        <v>1.5971902333776676E-2</v>
      </c>
      <c r="L224" s="409">
        <v>1.4960945580849927E-2</v>
      </c>
      <c r="M224" s="409">
        <v>1.4025886482046807E-2</v>
      </c>
      <c r="N224" s="597"/>
      <c r="O224" s="404"/>
      <c r="P224" s="94"/>
      <c r="Q224" s="94"/>
      <c r="R224" s="94"/>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row>
    <row r="225" spans="1:75" s="211" customFormat="1">
      <c r="A225" s="124" t="s">
        <v>51</v>
      </c>
      <c r="B225" s="125"/>
      <c r="C225" s="125"/>
      <c r="D225" s="125"/>
      <c r="E225" s="125"/>
      <c r="F225" s="409"/>
      <c r="G225" s="409">
        <v>0</v>
      </c>
      <c r="H225" s="409">
        <v>0</v>
      </c>
      <c r="I225" s="409">
        <v>0</v>
      </c>
      <c r="J225" s="409">
        <v>0</v>
      </c>
      <c r="K225" s="409">
        <v>0</v>
      </c>
      <c r="L225" s="409">
        <v>0</v>
      </c>
      <c r="M225" s="409">
        <v>0</v>
      </c>
      <c r="N225" s="597"/>
      <c r="O225" s="404"/>
      <c r="P225" s="94"/>
      <c r="Q225" s="94"/>
      <c r="R225" s="94"/>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row>
    <row r="226" spans="1:75">
      <c r="A226" s="169"/>
      <c r="B226" s="109"/>
      <c r="C226" s="109"/>
      <c r="D226" s="109"/>
      <c r="E226" s="169"/>
      <c r="F226" s="169"/>
      <c r="G226" s="109"/>
      <c r="H226" s="109"/>
      <c r="I226" s="109"/>
      <c r="J226" s="109"/>
      <c r="K226" s="109"/>
      <c r="L226" s="109"/>
      <c r="M226" s="109"/>
      <c r="O226" s="404"/>
      <c r="P226" s="94"/>
      <c r="Q226" s="94"/>
      <c r="R226" s="94"/>
    </row>
    <row r="227" spans="1:75" s="42" customFormat="1" ht="23.4">
      <c r="A227" s="608" t="s">
        <v>122</v>
      </c>
      <c r="B227" s="504"/>
      <c r="C227" s="504"/>
      <c r="D227" s="504"/>
      <c r="E227" s="504"/>
      <c r="F227" s="504"/>
      <c r="G227" s="504"/>
      <c r="H227" s="504"/>
      <c r="I227" s="504"/>
      <c r="J227" s="504"/>
      <c r="K227" s="504"/>
      <c r="L227" s="504"/>
      <c r="M227" s="504"/>
      <c r="N227" s="597"/>
      <c r="O227" s="404"/>
      <c r="P227" s="94"/>
      <c r="Q227" s="94"/>
      <c r="R227" s="94"/>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315"/>
      <c r="BJ227" s="315"/>
      <c r="BK227" s="315"/>
      <c r="BL227" s="315"/>
      <c r="BM227" s="315"/>
      <c r="BN227" s="315"/>
      <c r="BO227" s="315"/>
      <c r="BP227" s="315"/>
      <c r="BQ227" s="315"/>
      <c r="BR227" s="315"/>
      <c r="BS227" s="315"/>
      <c r="BT227" s="315"/>
      <c r="BU227" s="315"/>
      <c r="BV227" s="315"/>
      <c r="BW227" s="315"/>
    </row>
    <row r="228" spans="1:75" s="399" customFormat="1" ht="28.8">
      <c r="A228" s="615" t="s">
        <v>421</v>
      </c>
      <c r="B228" s="504"/>
      <c r="C228" s="504"/>
      <c r="D228" s="504"/>
      <c r="E228" s="504"/>
      <c r="F228" s="504"/>
      <c r="G228" s="504"/>
      <c r="H228" s="504"/>
      <c r="I228" s="504"/>
      <c r="J228" s="504"/>
      <c r="K228" s="504"/>
      <c r="L228" s="504"/>
      <c r="M228" s="504"/>
      <c r="N228" s="597"/>
      <c r="O228" s="404"/>
      <c r="P228" s="94"/>
      <c r="Q228" s="94"/>
      <c r="R228" s="94"/>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0"/>
      <c r="AN228" s="400"/>
      <c r="AO228" s="400"/>
      <c r="AP228" s="400"/>
      <c r="AQ228" s="400"/>
      <c r="AR228" s="400"/>
      <c r="AS228" s="400"/>
      <c r="AT228" s="400"/>
      <c r="AU228" s="400"/>
      <c r="AV228" s="400"/>
      <c r="AW228" s="400"/>
      <c r="AX228" s="400"/>
      <c r="AY228" s="400"/>
      <c r="AZ228" s="400"/>
      <c r="BA228" s="400"/>
      <c r="BB228" s="400"/>
      <c r="BC228" s="400"/>
      <c r="BD228" s="400"/>
      <c r="BE228" s="400"/>
      <c r="BF228" s="400"/>
      <c r="BG228" s="400"/>
      <c r="BH228" s="400"/>
      <c r="BI228" s="400"/>
      <c r="BJ228" s="400"/>
      <c r="BK228" s="400"/>
      <c r="BL228" s="400"/>
      <c r="BM228" s="400"/>
      <c r="BN228" s="400"/>
      <c r="BO228" s="400"/>
      <c r="BP228" s="400"/>
      <c r="BQ228" s="400"/>
      <c r="BR228" s="400"/>
      <c r="BS228" s="400"/>
      <c r="BT228" s="400"/>
      <c r="BU228" s="400"/>
      <c r="BV228" s="400"/>
      <c r="BW228" s="400"/>
    </row>
    <row r="229" spans="1:75" ht="21">
      <c r="A229" s="374" t="s">
        <v>60</v>
      </c>
      <c r="B229" s="169"/>
      <c r="C229" s="169"/>
      <c r="D229" s="169"/>
      <c r="E229" s="169"/>
      <c r="F229" s="169"/>
      <c r="G229" s="169"/>
      <c r="H229" s="169"/>
      <c r="I229" s="504"/>
      <c r="J229" s="504"/>
      <c r="K229" s="504"/>
      <c r="L229" s="504"/>
      <c r="M229" s="504"/>
      <c r="O229" s="404"/>
      <c r="P229" s="94"/>
      <c r="Q229" s="94"/>
      <c r="R229" s="94"/>
    </row>
    <row r="230" spans="1:75" ht="18">
      <c r="A230" s="110" t="s">
        <v>1</v>
      </c>
      <c r="B230" s="2">
        <v>2017</v>
      </c>
      <c r="C230" s="2">
        <v>2018</v>
      </c>
      <c r="D230" s="2">
        <v>2019</v>
      </c>
      <c r="E230" s="2">
        <v>2020</v>
      </c>
      <c r="F230" s="2">
        <v>2021</v>
      </c>
      <c r="G230" s="2">
        <v>2022</v>
      </c>
      <c r="H230" s="2">
        <v>2023</v>
      </c>
      <c r="I230" s="2">
        <v>2024</v>
      </c>
      <c r="J230" s="2">
        <v>2025</v>
      </c>
      <c r="K230" s="2">
        <v>2026</v>
      </c>
      <c r="L230" s="2">
        <v>2027</v>
      </c>
      <c r="M230" s="2">
        <v>2028</v>
      </c>
      <c r="O230" s="404"/>
      <c r="P230" s="94"/>
      <c r="Q230" s="94"/>
      <c r="R230" s="94"/>
    </row>
    <row r="231" spans="1:75">
      <c r="A231" s="124" t="s">
        <v>9</v>
      </c>
      <c r="B231" s="125"/>
      <c r="C231" s="125"/>
      <c r="D231" s="125"/>
      <c r="E231" s="125"/>
      <c r="F231" s="382"/>
      <c r="G231" s="382"/>
      <c r="H231" s="382"/>
      <c r="I231" s="382"/>
      <c r="J231" s="382"/>
      <c r="K231" s="382"/>
      <c r="L231" s="382"/>
      <c r="M231" s="382"/>
      <c r="O231" s="404"/>
      <c r="P231" s="94"/>
      <c r="Q231" s="94"/>
      <c r="R231" s="94"/>
    </row>
    <row r="232" spans="1:75">
      <c r="A232" s="124" t="s">
        <v>2</v>
      </c>
      <c r="B232" s="125"/>
      <c r="C232" s="125"/>
      <c r="D232" s="125"/>
      <c r="E232" s="125"/>
      <c r="F232" s="382"/>
      <c r="G232" s="382"/>
      <c r="H232" s="382"/>
      <c r="I232" s="382"/>
      <c r="J232" s="382"/>
      <c r="K232" s="382"/>
      <c r="L232" s="382"/>
      <c r="M232" s="382"/>
      <c r="O232" s="404"/>
      <c r="P232" s="94"/>
      <c r="Q232" s="94"/>
      <c r="R232" s="94"/>
    </row>
    <row r="233" spans="1:75">
      <c r="A233" s="124" t="s">
        <v>10</v>
      </c>
      <c r="B233" s="125"/>
      <c r="C233" s="125"/>
      <c r="D233" s="125"/>
      <c r="E233" s="125"/>
      <c r="F233" s="382"/>
      <c r="G233" s="382"/>
      <c r="H233" s="382"/>
      <c r="I233" s="382"/>
      <c r="J233" s="382"/>
      <c r="K233" s="382"/>
      <c r="L233" s="382"/>
      <c r="M233" s="382"/>
      <c r="O233" s="404"/>
      <c r="P233" s="94"/>
      <c r="Q233" s="94"/>
      <c r="R233" s="94"/>
    </row>
    <row r="234" spans="1:75">
      <c r="A234" s="124" t="s">
        <v>11</v>
      </c>
      <c r="B234" s="125"/>
      <c r="C234" s="125"/>
      <c r="D234" s="125"/>
      <c r="E234" s="125"/>
      <c r="F234" s="382"/>
      <c r="G234" s="382"/>
      <c r="H234" s="382">
        <v>-110</v>
      </c>
      <c r="I234" s="382">
        <v>0</v>
      </c>
      <c r="J234" s="382">
        <v>0</v>
      </c>
      <c r="K234" s="382">
        <v>-35</v>
      </c>
      <c r="L234" s="382">
        <v>-35</v>
      </c>
      <c r="M234" s="382">
        <v>-35</v>
      </c>
      <c r="O234" s="404" t="s">
        <v>536</v>
      </c>
      <c r="P234" s="94"/>
      <c r="Q234" s="94"/>
      <c r="R234" s="94"/>
    </row>
    <row r="235" spans="1:75">
      <c r="A235" s="124" t="s">
        <v>12</v>
      </c>
      <c r="B235" s="125"/>
      <c r="C235" s="125"/>
      <c r="D235" s="125"/>
      <c r="E235" s="125"/>
      <c r="F235" s="382"/>
      <c r="G235" s="382"/>
      <c r="H235" s="382"/>
      <c r="I235" s="382"/>
      <c r="J235" s="382"/>
      <c r="K235" s="382"/>
      <c r="L235" s="382"/>
      <c r="M235" s="382"/>
      <c r="O235" s="404"/>
      <c r="P235" s="94"/>
      <c r="Q235" s="94"/>
      <c r="R235" s="94"/>
    </row>
    <row r="236" spans="1:75">
      <c r="A236" s="124" t="s">
        <v>13</v>
      </c>
      <c r="B236" s="125"/>
      <c r="C236" s="125"/>
      <c r="D236" s="125"/>
      <c r="E236" s="125"/>
      <c r="F236" s="382"/>
      <c r="G236" s="382"/>
      <c r="H236" s="382"/>
      <c r="I236" s="382"/>
      <c r="J236" s="382"/>
      <c r="K236" s="382"/>
      <c r="L236" s="382"/>
      <c r="M236" s="382"/>
      <c r="O236" s="404"/>
      <c r="P236" s="94"/>
      <c r="Q236" s="94"/>
      <c r="R236" s="94"/>
    </row>
    <row r="237" spans="1:75">
      <c r="A237" s="620"/>
      <c r="B237" s="169"/>
      <c r="C237" s="169"/>
      <c r="D237" s="169"/>
      <c r="E237" s="169"/>
      <c r="F237" s="169"/>
      <c r="G237" s="169"/>
      <c r="H237" s="169"/>
      <c r="I237" s="169"/>
      <c r="J237" s="169"/>
      <c r="K237" s="169"/>
      <c r="L237" s="169"/>
      <c r="M237" s="169"/>
      <c r="O237" s="404"/>
      <c r="P237" s="94"/>
      <c r="Q237" s="94"/>
      <c r="R237" s="94"/>
    </row>
    <row r="238" spans="1:75">
      <c r="A238" s="111" t="s">
        <v>7</v>
      </c>
      <c r="B238" s="169"/>
      <c r="C238" s="169"/>
      <c r="D238" s="169"/>
      <c r="E238" s="169"/>
      <c r="F238" s="169"/>
      <c r="G238" s="169"/>
      <c r="H238" s="169"/>
      <c r="I238" s="169"/>
      <c r="J238" s="169"/>
      <c r="K238" s="169"/>
      <c r="L238" s="169"/>
      <c r="M238" s="169"/>
      <c r="O238" s="404"/>
      <c r="P238" s="94"/>
      <c r="Q238" s="94"/>
      <c r="R238" s="94"/>
    </row>
    <row r="239" spans="1:75">
      <c r="A239" s="124" t="s">
        <v>9</v>
      </c>
      <c r="B239" s="125"/>
      <c r="C239" s="125"/>
      <c r="D239" s="125"/>
      <c r="E239" s="125"/>
      <c r="F239" s="382"/>
      <c r="G239" s="382"/>
      <c r="H239" s="382"/>
      <c r="I239" s="382"/>
      <c r="J239" s="382"/>
      <c r="K239" s="382"/>
      <c r="L239" s="382"/>
      <c r="M239" s="382"/>
      <c r="O239" s="404"/>
      <c r="P239" s="94"/>
      <c r="Q239" s="94"/>
      <c r="R239" s="94"/>
    </row>
    <row r="240" spans="1:75">
      <c r="A240" s="124" t="s">
        <v>2</v>
      </c>
      <c r="B240" s="125"/>
      <c r="C240" s="125"/>
      <c r="D240" s="125"/>
      <c r="E240" s="125"/>
      <c r="F240" s="382"/>
      <c r="G240" s="382"/>
      <c r="H240" s="382"/>
      <c r="I240" s="382"/>
      <c r="J240" s="382"/>
      <c r="K240" s="382"/>
      <c r="L240" s="382"/>
      <c r="M240" s="382"/>
      <c r="O240" s="404"/>
      <c r="P240" s="94"/>
      <c r="Q240" s="94"/>
      <c r="R240" s="94"/>
    </row>
    <row r="241" spans="1:18">
      <c r="A241" s="124" t="s">
        <v>10</v>
      </c>
      <c r="B241" s="125"/>
      <c r="C241" s="125"/>
      <c r="D241" s="125"/>
      <c r="E241" s="125"/>
      <c r="F241" s="382"/>
      <c r="G241" s="382"/>
      <c r="H241" s="382"/>
      <c r="I241" s="382"/>
      <c r="J241" s="382"/>
      <c r="K241" s="382"/>
      <c r="L241" s="382"/>
      <c r="M241" s="382"/>
      <c r="O241" s="404"/>
      <c r="P241" s="94"/>
      <c r="Q241" s="94"/>
      <c r="R241" s="94"/>
    </row>
    <row r="242" spans="1:18">
      <c r="A242" s="124" t="s">
        <v>11</v>
      </c>
      <c r="B242" s="125"/>
      <c r="C242" s="125"/>
      <c r="D242" s="125"/>
      <c r="E242" s="125"/>
      <c r="F242" s="382"/>
      <c r="G242" s="382"/>
      <c r="H242" s="382"/>
      <c r="I242" s="382"/>
      <c r="J242" s="382"/>
      <c r="K242" s="382"/>
      <c r="L242" s="382"/>
      <c r="M242" s="382"/>
      <c r="O242" s="404"/>
      <c r="P242" s="94"/>
      <c r="Q242" s="94"/>
      <c r="R242" s="94"/>
    </row>
    <row r="243" spans="1:18">
      <c r="A243" s="124" t="s">
        <v>12</v>
      </c>
      <c r="B243" s="125"/>
      <c r="C243" s="125"/>
      <c r="D243" s="125"/>
      <c r="E243" s="125"/>
      <c r="F243" s="382"/>
      <c r="G243" s="382"/>
      <c r="H243" s="382"/>
      <c r="I243" s="382"/>
      <c r="J243" s="382"/>
      <c r="K243" s="382"/>
      <c r="L243" s="382"/>
      <c r="M243" s="382"/>
      <c r="O243" s="404"/>
      <c r="P243" s="94"/>
      <c r="Q243" s="94"/>
      <c r="R243" s="94"/>
    </row>
    <row r="244" spans="1:18">
      <c r="A244" s="124" t="s">
        <v>13</v>
      </c>
      <c r="B244" s="125"/>
      <c r="C244" s="125"/>
      <c r="D244" s="125"/>
      <c r="E244" s="125"/>
      <c r="F244" s="382"/>
      <c r="G244" s="382"/>
      <c r="H244" s="382"/>
      <c r="I244" s="382"/>
      <c r="J244" s="382"/>
      <c r="K244" s="382"/>
      <c r="L244" s="382"/>
      <c r="M244" s="382"/>
      <c r="O244" s="404"/>
      <c r="P244" s="94"/>
      <c r="Q244" s="94"/>
      <c r="R244" s="94"/>
    </row>
    <row r="245" spans="1:18">
      <c r="A245" s="620"/>
      <c r="B245" s="169"/>
      <c r="C245" s="169"/>
      <c r="D245" s="169"/>
      <c r="E245" s="169"/>
      <c r="F245" s="169"/>
      <c r="G245" s="169"/>
      <c r="H245" s="169"/>
      <c r="I245" s="169"/>
      <c r="J245" s="169"/>
      <c r="K245" s="169"/>
      <c r="L245" s="169"/>
      <c r="M245" s="169"/>
      <c r="O245" s="404"/>
      <c r="P245" s="94"/>
      <c r="Q245" s="94"/>
      <c r="R245" s="94"/>
    </row>
    <row r="246" spans="1:18">
      <c r="A246" s="112" t="s">
        <v>8</v>
      </c>
      <c r="B246" s="169"/>
      <c r="C246" s="169"/>
      <c r="D246" s="169"/>
      <c r="E246" s="169"/>
      <c r="F246" s="169"/>
      <c r="G246" s="169"/>
      <c r="H246" s="169"/>
      <c r="I246" s="169"/>
      <c r="J246" s="169"/>
      <c r="K246" s="169"/>
      <c r="L246" s="169"/>
      <c r="M246" s="169"/>
      <c r="O246" s="404"/>
      <c r="P246" s="94"/>
      <c r="Q246" s="94"/>
      <c r="R246" s="94"/>
    </row>
    <row r="247" spans="1:18">
      <c r="A247" s="124" t="s">
        <v>9</v>
      </c>
      <c r="B247" s="125"/>
      <c r="C247" s="125"/>
      <c r="D247" s="125"/>
      <c r="E247" s="125"/>
      <c r="F247" s="382"/>
      <c r="G247" s="382"/>
      <c r="H247" s="382"/>
      <c r="I247" s="382"/>
      <c r="J247" s="382"/>
      <c r="K247" s="382"/>
      <c r="L247" s="382"/>
      <c r="M247" s="382"/>
      <c r="O247" s="404"/>
      <c r="P247" s="94"/>
      <c r="Q247" s="94"/>
      <c r="R247" s="94"/>
    </row>
    <row r="248" spans="1:18">
      <c r="A248" s="124" t="s">
        <v>2</v>
      </c>
      <c r="B248" s="125"/>
      <c r="C248" s="125"/>
      <c r="D248" s="125"/>
      <c r="E248" s="125"/>
      <c r="F248" s="382"/>
      <c r="G248" s="382"/>
      <c r="H248" s="382"/>
      <c r="I248" s="382"/>
      <c r="J248" s="382"/>
      <c r="K248" s="382"/>
      <c r="L248" s="382"/>
      <c r="M248" s="382"/>
      <c r="O248" s="404"/>
      <c r="P248" s="94"/>
      <c r="Q248" s="94"/>
      <c r="R248" s="94"/>
    </row>
    <row r="249" spans="1:18">
      <c r="A249" s="124" t="s">
        <v>10</v>
      </c>
      <c r="B249" s="125"/>
      <c r="C249" s="125"/>
      <c r="D249" s="125"/>
      <c r="E249" s="125"/>
      <c r="F249" s="382"/>
      <c r="G249" s="382"/>
      <c r="H249" s="382"/>
      <c r="I249" s="382"/>
      <c r="J249" s="382"/>
      <c r="K249" s="382"/>
      <c r="L249" s="382"/>
      <c r="M249" s="382"/>
      <c r="O249" s="404"/>
      <c r="P249" s="94"/>
      <c r="Q249" s="94"/>
      <c r="R249" s="94"/>
    </row>
    <row r="250" spans="1:18">
      <c r="A250" s="124" t="s">
        <v>11</v>
      </c>
      <c r="B250" s="125"/>
      <c r="C250" s="125"/>
      <c r="D250" s="125"/>
      <c r="E250" s="125"/>
      <c r="F250" s="382"/>
      <c r="G250" s="382"/>
      <c r="H250" s="382"/>
      <c r="I250" s="382"/>
      <c r="J250" s="382"/>
      <c r="K250" s="382"/>
      <c r="L250" s="382"/>
      <c r="M250" s="382"/>
      <c r="O250" s="404"/>
      <c r="P250" s="94"/>
      <c r="Q250" s="94"/>
      <c r="R250" s="94"/>
    </row>
    <row r="251" spans="1:18">
      <c r="A251" s="124" t="s">
        <v>12</v>
      </c>
      <c r="B251" s="125"/>
      <c r="C251" s="125"/>
      <c r="D251" s="125"/>
      <c r="E251" s="125"/>
      <c r="F251" s="382"/>
      <c r="G251" s="382"/>
      <c r="H251" s="382"/>
      <c r="I251" s="382"/>
      <c r="J251" s="382"/>
      <c r="K251" s="382"/>
      <c r="L251" s="382"/>
      <c r="M251" s="382"/>
      <c r="O251" s="404"/>
      <c r="P251" s="94"/>
      <c r="Q251" s="94"/>
      <c r="R251" s="94"/>
    </row>
    <row r="252" spans="1:18">
      <c r="A252" s="124" t="s">
        <v>13</v>
      </c>
      <c r="B252" s="125"/>
      <c r="C252" s="125"/>
      <c r="D252" s="125"/>
      <c r="E252" s="125"/>
      <c r="F252" s="382"/>
      <c r="G252" s="382"/>
      <c r="H252" s="382"/>
      <c r="I252" s="382"/>
      <c r="J252" s="382"/>
      <c r="K252" s="382"/>
      <c r="L252" s="382"/>
      <c r="M252" s="382"/>
      <c r="O252" s="404"/>
      <c r="P252" s="94"/>
      <c r="Q252" s="94"/>
      <c r="R252" s="94"/>
    </row>
    <row r="253" spans="1:18">
      <c r="A253" s="620"/>
      <c r="B253" s="169"/>
      <c r="C253" s="169"/>
      <c r="D253" s="169"/>
      <c r="E253" s="169"/>
      <c r="F253" s="169"/>
      <c r="G253" s="169"/>
      <c r="H253" s="169"/>
      <c r="I253" s="169"/>
      <c r="J253" s="169"/>
      <c r="K253" s="169"/>
      <c r="L253" s="169"/>
      <c r="M253" s="169"/>
      <c r="O253" s="404"/>
      <c r="P253" s="94"/>
      <c r="Q253" s="94"/>
      <c r="R253" s="94"/>
    </row>
    <row r="254" spans="1:18">
      <c r="A254" s="112" t="s">
        <v>19</v>
      </c>
      <c r="B254" s="169"/>
      <c r="C254" s="169"/>
      <c r="D254" s="169"/>
      <c r="E254" s="169"/>
      <c r="F254" s="169"/>
      <c r="G254" s="169"/>
      <c r="H254" s="169"/>
      <c r="I254" s="169"/>
      <c r="J254" s="169"/>
      <c r="K254" s="169"/>
      <c r="L254" s="169"/>
      <c r="M254" s="169"/>
      <c r="O254" s="404"/>
      <c r="P254" s="94"/>
      <c r="Q254" s="94"/>
      <c r="R254" s="94"/>
    </row>
    <row r="255" spans="1:18">
      <c r="A255" s="124" t="s">
        <v>9</v>
      </c>
      <c r="B255" s="125"/>
      <c r="C255" s="125"/>
      <c r="D255" s="125"/>
      <c r="E255" s="125"/>
      <c r="F255" s="382"/>
      <c r="G255" s="382"/>
      <c r="H255" s="382"/>
      <c r="I255" s="382"/>
      <c r="J255" s="382"/>
      <c r="K255" s="382"/>
      <c r="L255" s="382"/>
      <c r="M255" s="382"/>
      <c r="O255" s="404"/>
      <c r="P255" s="94"/>
      <c r="Q255" s="94"/>
      <c r="R255" s="94"/>
    </row>
    <row r="256" spans="1:18">
      <c r="A256" s="124" t="s">
        <v>2</v>
      </c>
      <c r="B256" s="125"/>
      <c r="C256" s="125"/>
      <c r="D256" s="125"/>
      <c r="E256" s="125"/>
      <c r="F256" s="382"/>
      <c r="G256" s="382"/>
      <c r="H256" s="382"/>
      <c r="I256" s="382"/>
      <c r="J256" s="382"/>
      <c r="K256" s="382"/>
      <c r="L256" s="382"/>
      <c r="M256" s="382"/>
      <c r="O256" s="404"/>
      <c r="P256" s="94"/>
      <c r="Q256" s="94"/>
      <c r="R256" s="94"/>
    </row>
    <row r="257" spans="1:75">
      <c r="A257" s="124" t="s">
        <v>10</v>
      </c>
      <c r="B257" s="125"/>
      <c r="C257" s="125"/>
      <c r="D257" s="125"/>
      <c r="E257" s="125"/>
      <c r="F257" s="382"/>
      <c r="G257" s="382"/>
      <c r="H257" s="382"/>
      <c r="I257" s="382"/>
      <c r="J257" s="382"/>
      <c r="K257" s="382"/>
      <c r="L257" s="382"/>
      <c r="M257" s="382"/>
      <c r="O257" s="404"/>
      <c r="P257" s="94"/>
      <c r="Q257" s="94"/>
      <c r="R257" s="94"/>
    </row>
    <row r="258" spans="1:75">
      <c r="A258" s="124" t="s">
        <v>11</v>
      </c>
      <c r="B258" s="125"/>
      <c r="C258" s="125"/>
      <c r="D258" s="125"/>
      <c r="E258" s="125"/>
      <c r="F258" s="382"/>
      <c r="G258" s="382"/>
      <c r="H258" s="382"/>
      <c r="I258" s="382"/>
      <c r="J258" s="382"/>
      <c r="K258" s="382"/>
      <c r="L258" s="382"/>
      <c r="M258" s="382"/>
      <c r="O258" s="404"/>
      <c r="P258" s="94"/>
      <c r="Q258" s="94"/>
      <c r="R258" s="94"/>
    </row>
    <row r="259" spans="1:75">
      <c r="A259" s="124" t="s">
        <v>12</v>
      </c>
      <c r="B259" s="125"/>
      <c r="C259" s="125"/>
      <c r="D259" s="125"/>
      <c r="E259" s="125"/>
      <c r="F259" s="382"/>
      <c r="G259" s="382"/>
      <c r="H259" s="382"/>
      <c r="I259" s="382"/>
      <c r="J259" s="382"/>
      <c r="K259" s="382"/>
      <c r="L259" s="382"/>
      <c r="M259" s="382"/>
      <c r="O259" s="404"/>
      <c r="P259" s="94"/>
      <c r="Q259" s="94"/>
      <c r="R259" s="94"/>
    </row>
    <row r="260" spans="1:75">
      <c r="A260" s="124" t="s">
        <v>13</v>
      </c>
      <c r="B260" s="125"/>
      <c r="C260" s="125"/>
      <c r="D260" s="125"/>
      <c r="E260" s="125"/>
      <c r="F260" s="382"/>
      <c r="G260" s="382"/>
      <c r="H260" s="382"/>
      <c r="I260" s="382"/>
      <c r="J260" s="382"/>
      <c r="K260" s="382"/>
      <c r="L260" s="382"/>
      <c r="M260" s="382"/>
      <c r="O260" s="404"/>
      <c r="P260" s="94"/>
      <c r="Q260" s="94"/>
      <c r="R260" s="94"/>
    </row>
    <row r="261" spans="1:75">
      <c r="A261" s="620"/>
      <c r="B261" s="169"/>
      <c r="C261" s="169"/>
      <c r="D261" s="169"/>
      <c r="E261" s="169"/>
      <c r="F261" s="169"/>
      <c r="G261" s="169"/>
      <c r="H261" s="169"/>
      <c r="I261" s="169"/>
      <c r="J261" s="169"/>
      <c r="K261" s="169"/>
      <c r="L261" s="169"/>
      <c r="M261" s="169"/>
      <c r="O261" s="404"/>
      <c r="P261" s="94"/>
      <c r="Q261" s="94"/>
      <c r="R261" s="94"/>
    </row>
    <row r="262" spans="1:75">
      <c r="A262" s="113" t="s">
        <v>51</v>
      </c>
      <c r="B262" s="169"/>
      <c r="C262" s="169"/>
      <c r="D262" s="169"/>
      <c r="E262" s="169"/>
      <c r="F262" s="169"/>
      <c r="G262" s="169"/>
      <c r="H262" s="169"/>
      <c r="I262" s="169"/>
      <c r="J262" s="169"/>
      <c r="K262" s="169"/>
      <c r="L262" s="169"/>
      <c r="M262" s="169"/>
      <c r="O262" s="404"/>
      <c r="P262" s="94"/>
      <c r="Q262" s="94"/>
      <c r="R262" s="94"/>
    </row>
    <row r="263" spans="1:75">
      <c r="A263" s="67" t="s">
        <v>9</v>
      </c>
      <c r="B263" s="125"/>
      <c r="C263" s="125"/>
      <c r="D263" s="125"/>
      <c r="E263" s="125"/>
      <c r="F263" s="382"/>
      <c r="G263" s="382"/>
      <c r="H263" s="382"/>
      <c r="I263" s="382"/>
      <c r="J263" s="382"/>
      <c r="K263" s="382"/>
      <c r="L263" s="382"/>
      <c r="M263" s="382"/>
      <c r="O263" s="404"/>
      <c r="P263" s="94"/>
      <c r="Q263" s="94"/>
      <c r="R263" s="94"/>
    </row>
    <row r="264" spans="1:75">
      <c r="A264" s="67" t="s">
        <v>2</v>
      </c>
      <c r="B264" s="125"/>
      <c r="C264" s="125"/>
      <c r="D264" s="125"/>
      <c r="E264" s="125"/>
      <c r="F264" s="382"/>
      <c r="G264" s="382"/>
      <c r="H264" s="382"/>
      <c r="I264" s="382"/>
      <c r="J264" s="382"/>
      <c r="K264" s="382"/>
      <c r="L264" s="382"/>
      <c r="M264" s="382"/>
      <c r="O264" s="404"/>
      <c r="P264" s="94"/>
      <c r="Q264" s="94"/>
      <c r="R264" s="94"/>
    </row>
    <row r="265" spans="1:75">
      <c r="A265" s="67" t="s">
        <v>10</v>
      </c>
      <c r="B265" s="125"/>
      <c r="C265" s="125"/>
      <c r="D265" s="125"/>
      <c r="E265" s="125"/>
      <c r="F265" s="382"/>
      <c r="G265" s="382"/>
      <c r="H265" s="382"/>
      <c r="I265" s="382"/>
      <c r="J265" s="382"/>
      <c r="K265" s="382"/>
      <c r="L265" s="382"/>
      <c r="M265" s="382"/>
      <c r="O265" s="404"/>
      <c r="P265" s="94"/>
      <c r="Q265" s="94"/>
      <c r="R265" s="94"/>
    </row>
    <row r="266" spans="1:75">
      <c r="A266" s="67" t="s">
        <v>11</v>
      </c>
      <c r="B266" s="125"/>
      <c r="C266" s="125"/>
      <c r="D266" s="125"/>
      <c r="E266" s="125"/>
      <c r="F266" s="382"/>
      <c r="G266" s="382"/>
      <c r="H266" s="382"/>
      <c r="I266" s="382"/>
      <c r="J266" s="382"/>
      <c r="K266" s="382"/>
      <c r="L266" s="382"/>
      <c r="M266" s="382"/>
      <c r="O266" s="404"/>
      <c r="P266" s="94"/>
      <c r="Q266" s="94"/>
      <c r="R266" s="94"/>
    </row>
    <row r="267" spans="1:75">
      <c r="A267" s="67" t="s">
        <v>21</v>
      </c>
      <c r="B267" s="125"/>
      <c r="C267" s="125"/>
      <c r="D267" s="125"/>
      <c r="E267" s="125"/>
      <c r="F267" s="382"/>
      <c r="G267" s="382"/>
      <c r="H267" s="382"/>
      <c r="I267" s="382"/>
      <c r="J267" s="382"/>
      <c r="K267" s="382"/>
      <c r="L267" s="382"/>
      <c r="M267" s="382"/>
      <c r="O267" s="404"/>
      <c r="P267" s="94"/>
      <c r="Q267" s="94"/>
      <c r="R267" s="94"/>
    </row>
    <row r="268" spans="1:75">
      <c r="A268" s="67" t="s">
        <v>12</v>
      </c>
      <c r="B268" s="125"/>
      <c r="C268" s="125"/>
      <c r="D268" s="125"/>
      <c r="E268" s="125"/>
      <c r="F268" s="382"/>
      <c r="G268" s="382"/>
      <c r="H268" s="382"/>
      <c r="I268" s="382"/>
      <c r="J268" s="382"/>
      <c r="K268" s="382"/>
      <c r="L268" s="382"/>
      <c r="M268" s="382"/>
      <c r="O268" s="404"/>
      <c r="P268" s="94"/>
      <c r="Q268" s="94"/>
      <c r="R268" s="94"/>
    </row>
    <row r="269" spans="1:75" s="85" customFormat="1">
      <c r="A269" s="597"/>
      <c r="B269" s="597"/>
      <c r="C269" s="597"/>
      <c r="D269" s="597"/>
      <c r="E269" s="597"/>
      <c r="F269" s="597"/>
      <c r="G269" s="597"/>
      <c r="H269" s="597"/>
      <c r="I269" s="597"/>
      <c r="J269" s="597"/>
      <c r="K269" s="597"/>
      <c r="L269" s="597"/>
      <c r="M269" s="597"/>
      <c r="N269" s="597"/>
      <c r="O269" s="404"/>
      <c r="P269" s="94"/>
      <c r="Q269" s="94"/>
      <c r="R269" s="94"/>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315"/>
      <c r="BJ269" s="315"/>
      <c r="BK269" s="315"/>
      <c r="BL269" s="315"/>
      <c r="BM269" s="315"/>
      <c r="BN269" s="315"/>
      <c r="BO269" s="315"/>
      <c r="BP269" s="315"/>
      <c r="BQ269" s="315"/>
      <c r="BR269" s="315"/>
      <c r="BS269" s="315"/>
      <c r="BT269" s="315"/>
      <c r="BU269" s="315"/>
      <c r="BV269" s="315"/>
      <c r="BW269" s="315"/>
    </row>
    <row r="270" spans="1:75" s="211" customFormat="1">
      <c r="A270" s="620"/>
      <c r="B270" s="169"/>
      <c r="C270" s="169"/>
      <c r="D270" s="169"/>
      <c r="E270" s="169"/>
      <c r="F270" s="169"/>
      <c r="G270" s="169"/>
      <c r="H270" s="169"/>
      <c r="I270" s="169"/>
      <c r="J270" s="169"/>
      <c r="K270" s="169"/>
      <c r="L270" s="169"/>
      <c r="M270" s="169"/>
      <c r="N270" s="597"/>
      <c r="O270" s="404"/>
      <c r="P270" s="94"/>
      <c r="Q270" s="94"/>
      <c r="R270" s="94"/>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315"/>
      <c r="BV270" s="315"/>
      <c r="BW270" s="315"/>
    </row>
    <row r="271" spans="1:75" s="211" customFormat="1">
      <c r="A271" s="620"/>
      <c r="B271" s="169"/>
      <c r="C271" s="169"/>
      <c r="D271" s="169"/>
      <c r="E271" s="169"/>
      <c r="F271" s="169"/>
      <c r="G271" s="169"/>
      <c r="H271" s="169"/>
      <c r="I271" s="169"/>
      <c r="J271" s="169"/>
      <c r="K271" s="169"/>
      <c r="L271" s="169"/>
      <c r="M271" s="169"/>
      <c r="N271" s="597"/>
      <c r="O271" s="404"/>
      <c r="P271" s="94"/>
      <c r="Q271" s="94"/>
      <c r="R271" s="94"/>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315"/>
      <c r="BW271" s="315"/>
    </row>
    <row r="272" spans="1:75" ht="18">
      <c r="A272" s="618" t="s">
        <v>123</v>
      </c>
      <c r="B272" s="169"/>
      <c r="C272" s="169"/>
      <c r="D272" s="169"/>
      <c r="E272" s="169"/>
      <c r="F272" s="169"/>
      <c r="G272" s="169"/>
      <c r="H272" s="169"/>
      <c r="I272" s="169"/>
      <c r="J272" s="169"/>
      <c r="K272" s="169"/>
      <c r="L272" s="169"/>
      <c r="M272" s="169"/>
      <c r="O272" s="404"/>
      <c r="P272" s="94"/>
      <c r="Q272" s="94"/>
      <c r="R272" s="94"/>
    </row>
    <row r="273" spans="1:18" ht="18">
      <c r="A273" s="113" t="s">
        <v>1</v>
      </c>
      <c r="B273" s="2">
        <v>2017</v>
      </c>
      <c r="C273" s="2">
        <v>2018</v>
      </c>
      <c r="D273" s="2">
        <v>2019</v>
      </c>
      <c r="E273" s="2">
        <v>2020</v>
      </c>
      <c r="F273" s="2">
        <v>2021</v>
      </c>
      <c r="G273" s="2">
        <v>2022</v>
      </c>
      <c r="H273" s="2">
        <v>2023</v>
      </c>
      <c r="I273" s="2">
        <v>2024</v>
      </c>
      <c r="J273" s="2">
        <v>2025</v>
      </c>
      <c r="K273" s="2">
        <v>2026</v>
      </c>
      <c r="L273" s="2">
        <v>2027</v>
      </c>
      <c r="M273" s="2">
        <v>2028</v>
      </c>
      <c r="O273" s="404"/>
      <c r="P273" s="94"/>
      <c r="Q273" s="94"/>
      <c r="R273" s="94"/>
    </row>
    <row r="274" spans="1:18">
      <c r="A274" s="124" t="s">
        <v>2</v>
      </c>
      <c r="B274" s="125"/>
      <c r="C274" s="125"/>
      <c r="D274" s="125"/>
      <c r="E274" s="125"/>
      <c r="F274" s="382"/>
      <c r="G274" s="382"/>
      <c r="H274" s="382"/>
      <c r="I274" s="382"/>
      <c r="J274" s="382"/>
      <c r="K274" s="382"/>
      <c r="L274" s="382"/>
      <c r="M274" s="382"/>
      <c r="O274" s="404"/>
      <c r="P274" s="94"/>
      <c r="Q274" s="94"/>
      <c r="R274" s="94"/>
    </row>
    <row r="275" spans="1:18">
      <c r="A275" s="124" t="s">
        <v>3</v>
      </c>
      <c r="B275" s="125"/>
      <c r="C275" s="125"/>
      <c r="D275" s="125"/>
      <c r="E275" s="125"/>
      <c r="F275" s="382"/>
      <c r="G275" s="382"/>
      <c r="H275" s="382"/>
      <c r="I275" s="382"/>
      <c r="J275" s="382"/>
      <c r="K275" s="382"/>
      <c r="L275" s="382"/>
      <c r="M275" s="382"/>
      <c r="O275" s="404"/>
      <c r="P275" s="94"/>
      <c r="Q275" s="94"/>
      <c r="R275" s="94"/>
    </row>
    <row r="276" spans="1:18">
      <c r="A276" s="124" t="s">
        <v>4</v>
      </c>
      <c r="B276" s="125"/>
      <c r="C276" s="125"/>
      <c r="D276" s="125"/>
      <c r="E276" s="125"/>
      <c r="F276" s="382"/>
      <c r="G276" s="382"/>
      <c r="H276" s="382"/>
      <c r="I276" s="382"/>
      <c r="J276" s="382"/>
      <c r="K276" s="382"/>
      <c r="L276" s="382"/>
      <c r="M276" s="382"/>
      <c r="O276" s="404"/>
      <c r="P276" s="94"/>
      <c r="Q276" s="94"/>
      <c r="R276" s="94"/>
    </row>
    <row r="277" spans="1:18">
      <c r="A277" s="124" t="s">
        <v>5</v>
      </c>
      <c r="B277" s="125"/>
      <c r="C277" s="125"/>
      <c r="D277" s="125"/>
      <c r="E277" s="125"/>
      <c r="F277" s="382"/>
      <c r="G277" s="382"/>
      <c r="H277" s="382"/>
      <c r="I277" s="382"/>
      <c r="J277" s="382"/>
      <c r="K277" s="382"/>
      <c r="L277" s="382"/>
      <c r="M277" s="382"/>
      <c r="O277" s="404"/>
      <c r="P277" s="94"/>
      <c r="Q277" s="94"/>
      <c r="R277" s="94"/>
    </row>
    <row r="278" spans="1:18">
      <c r="A278" s="124" t="s">
        <v>6</v>
      </c>
      <c r="B278" s="125"/>
      <c r="C278" s="125"/>
      <c r="D278" s="125"/>
      <c r="E278" s="125"/>
      <c r="F278" s="382"/>
      <c r="G278" s="382"/>
      <c r="H278" s="382"/>
      <c r="I278" s="382"/>
      <c r="J278" s="382"/>
      <c r="K278" s="382"/>
      <c r="L278" s="382"/>
      <c r="M278" s="382"/>
      <c r="O278" s="404"/>
      <c r="P278" s="94"/>
      <c r="Q278" s="94"/>
      <c r="R278" s="94"/>
    </row>
    <row r="279" spans="1:18">
      <c r="A279" s="620"/>
      <c r="B279" s="169"/>
      <c r="C279" s="169"/>
      <c r="D279" s="169"/>
      <c r="E279" s="169"/>
      <c r="F279" s="597"/>
      <c r="G279" s="597"/>
      <c r="H279" s="597"/>
      <c r="I279" s="597"/>
      <c r="J279" s="597"/>
      <c r="K279" s="597"/>
      <c r="L279" s="597"/>
      <c r="M279" s="597"/>
      <c r="O279" s="404"/>
      <c r="P279" s="94"/>
      <c r="Q279" s="94"/>
      <c r="R279" s="94"/>
    </row>
    <row r="280" spans="1:18">
      <c r="A280" s="113" t="s">
        <v>7</v>
      </c>
      <c r="B280" s="169"/>
      <c r="C280" s="169"/>
      <c r="D280" s="169"/>
      <c r="E280" s="169"/>
      <c r="F280" s="597"/>
      <c r="G280" s="597"/>
      <c r="H280" s="597"/>
      <c r="I280" s="597"/>
      <c r="J280" s="597"/>
      <c r="K280" s="597"/>
      <c r="L280" s="597"/>
      <c r="M280" s="597"/>
      <c r="O280" s="404"/>
      <c r="P280" s="94"/>
      <c r="Q280" s="94"/>
      <c r="R280" s="94"/>
    </row>
    <row r="281" spans="1:18">
      <c r="A281" s="124" t="s">
        <v>2</v>
      </c>
      <c r="B281" s="125"/>
      <c r="C281" s="125"/>
      <c r="D281" s="125"/>
      <c r="E281" s="125"/>
      <c r="F281" s="382"/>
      <c r="G281" s="382"/>
      <c r="H281" s="382"/>
      <c r="I281" s="382"/>
      <c r="J281" s="382"/>
      <c r="K281" s="382"/>
      <c r="L281" s="382"/>
      <c r="M281" s="382"/>
      <c r="O281" s="404"/>
      <c r="P281" s="94"/>
      <c r="Q281" s="94"/>
      <c r="R281" s="94"/>
    </row>
    <row r="282" spans="1:18">
      <c r="A282" s="124" t="s">
        <v>3</v>
      </c>
      <c r="B282" s="125"/>
      <c r="C282" s="125"/>
      <c r="D282" s="125"/>
      <c r="E282" s="125"/>
      <c r="F282" s="382"/>
      <c r="G282" s="382"/>
      <c r="H282" s="382"/>
      <c r="I282" s="382"/>
      <c r="J282" s="382"/>
      <c r="K282" s="382"/>
      <c r="L282" s="382"/>
      <c r="M282" s="382"/>
      <c r="O282" s="404"/>
      <c r="P282" s="94"/>
      <c r="Q282" s="94"/>
      <c r="R282" s="94"/>
    </row>
    <row r="283" spans="1:18">
      <c r="A283" s="124" t="s">
        <v>4</v>
      </c>
      <c r="B283" s="125"/>
      <c r="C283" s="125"/>
      <c r="D283" s="125"/>
      <c r="E283" s="125"/>
      <c r="F283" s="382"/>
      <c r="G283" s="382"/>
      <c r="H283" s="382"/>
      <c r="I283" s="382"/>
      <c r="J283" s="382"/>
      <c r="K283" s="382"/>
      <c r="L283" s="382"/>
      <c r="M283" s="382"/>
      <c r="O283" s="404"/>
      <c r="P283" s="94"/>
      <c r="Q283" s="94"/>
      <c r="R283" s="94"/>
    </row>
    <row r="284" spans="1:18">
      <c r="A284" s="124" t="s">
        <v>5</v>
      </c>
      <c r="B284" s="125"/>
      <c r="C284" s="125"/>
      <c r="D284" s="125"/>
      <c r="E284" s="125"/>
      <c r="F284" s="382"/>
      <c r="G284" s="382"/>
      <c r="H284" s="382"/>
      <c r="I284" s="382"/>
      <c r="J284" s="382"/>
      <c r="K284" s="382"/>
      <c r="L284" s="382"/>
      <c r="M284" s="382"/>
      <c r="O284" s="404"/>
      <c r="P284" s="94"/>
      <c r="Q284" s="94"/>
      <c r="R284" s="94"/>
    </row>
    <row r="285" spans="1:18">
      <c r="A285" s="124" t="s">
        <v>6</v>
      </c>
      <c r="B285" s="125"/>
      <c r="C285" s="125"/>
      <c r="D285" s="125"/>
      <c r="E285" s="125"/>
      <c r="F285" s="382"/>
      <c r="G285" s="382"/>
      <c r="H285" s="382"/>
      <c r="I285" s="382"/>
      <c r="J285" s="382"/>
      <c r="K285" s="382"/>
      <c r="L285" s="382"/>
      <c r="M285" s="382"/>
      <c r="O285" s="404"/>
      <c r="P285" s="94"/>
      <c r="Q285" s="94"/>
      <c r="R285" s="94"/>
    </row>
    <row r="286" spans="1:18">
      <c r="A286" s="620"/>
      <c r="B286" s="169"/>
      <c r="C286" s="169"/>
      <c r="D286" s="169"/>
      <c r="E286" s="169"/>
      <c r="F286" s="169"/>
      <c r="G286" s="169"/>
      <c r="H286" s="169"/>
      <c r="I286" s="169"/>
      <c r="J286" s="169"/>
      <c r="K286" s="169"/>
      <c r="L286" s="169"/>
      <c r="M286" s="169"/>
      <c r="O286" s="404"/>
      <c r="P286" s="94"/>
      <c r="Q286" s="94"/>
      <c r="R286" s="94"/>
    </row>
    <row r="287" spans="1:18">
      <c r="A287" s="113" t="s">
        <v>8</v>
      </c>
      <c r="B287" s="169"/>
      <c r="C287" s="169"/>
      <c r="D287" s="169"/>
      <c r="E287" s="169"/>
      <c r="F287" s="169"/>
      <c r="G287" s="169"/>
      <c r="H287" s="169"/>
      <c r="I287" s="169"/>
      <c r="J287" s="169"/>
      <c r="K287" s="169"/>
      <c r="L287" s="169"/>
      <c r="M287" s="169"/>
      <c r="O287" s="404"/>
      <c r="P287" s="94"/>
      <c r="Q287" s="94"/>
      <c r="R287" s="94"/>
    </row>
    <row r="288" spans="1:18">
      <c r="A288" s="126" t="s">
        <v>2</v>
      </c>
      <c r="B288" s="125"/>
      <c r="C288" s="125"/>
      <c r="D288" s="125"/>
      <c r="E288" s="125"/>
      <c r="F288" s="382"/>
      <c r="G288" s="382"/>
      <c r="H288" s="382"/>
      <c r="I288" s="382"/>
      <c r="J288" s="382"/>
      <c r="K288" s="382"/>
      <c r="L288" s="382"/>
      <c r="M288" s="382"/>
      <c r="O288" s="404"/>
      <c r="P288" s="94"/>
      <c r="Q288" s="94"/>
      <c r="R288" s="94"/>
    </row>
    <row r="289" spans="1:75">
      <c r="A289" s="126" t="s">
        <v>3</v>
      </c>
      <c r="B289" s="125"/>
      <c r="C289" s="125"/>
      <c r="D289" s="125"/>
      <c r="E289" s="125"/>
      <c r="F289" s="382"/>
      <c r="G289" s="382"/>
      <c r="H289" s="382"/>
      <c r="I289" s="382"/>
      <c r="J289" s="382"/>
      <c r="K289" s="382"/>
      <c r="L289" s="382"/>
      <c r="M289" s="382"/>
      <c r="O289" s="404"/>
      <c r="P289" s="94"/>
      <c r="Q289" s="94"/>
      <c r="R289" s="94"/>
    </row>
    <row r="290" spans="1:75">
      <c r="A290" s="126" t="s">
        <v>4</v>
      </c>
      <c r="B290" s="125"/>
      <c r="C290" s="125"/>
      <c r="D290" s="125"/>
      <c r="E290" s="125"/>
      <c r="F290" s="382"/>
      <c r="G290" s="382"/>
      <c r="H290" s="382"/>
      <c r="I290" s="382"/>
      <c r="J290" s="382"/>
      <c r="K290" s="382"/>
      <c r="L290" s="382"/>
      <c r="M290" s="382"/>
      <c r="O290" s="404"/>
      <c r="P290" s="94"/>
      <c r="Q290" s="94"/>
      <c r="R290" s="94"/>
    </row>
    <row r="291" spans="1:75">
      <c r="A291" s="126" t="s">
        <v>5</v>
      </c>
      <c r="B291" s="125"/>
      <c r="C291" s="125"/>
      <c r="D291" s="125"/>
      <c r="E291" s="125"/>
      <c r="F291" s="382"/>
      <c r="G291" s="382"/>
      <c r="H291" s="382"/>
      <c r="I291" s="382"/>
      <c r="J291" s="382"/>
      <c r="K291" s="382"/>
      <c r="L291" s="382"/>
      <c r="M291" s="382"/>
      <c r="O291" s="404"/>
      <c r="P291" s="94"/>
      <c r="Q291" s="94"/>
      <c r="R291" s="94"/>
    </row>
    <row r="292" spans="1:75">
      <c r="A292" s="126" t="s">
        <v>6</v>
      </c>
      <c r="B292" s="125"/>
      <c r="C292" s="125"/>
      <c r="D292" s="125"/>
      <c r="E292" s="125"/>
      <c r="F292" s="382"/>
      <c r="G292" s="382"/>
      <c r="H292" s="382"/>
      <c r="I292" s="382"/>
      <c r="J292" s="382"/>
      <c r="K292" s="382"/>
      <c r="L292" s="382"/>
      <c r="M292" s="382"/>
      <c r="O292" s="404"/>
      <c r="P292" s="94"/>
      <c r="Q292" s="94"/>
      <c r="R292" s="94"/>
    </row>
    <row r="293" spans="1:75" s="243" customFormat="1">
      <c r="A293" s="245" t="s">
        <v>320</v>
      </c>
      <c r="B293" s="125"/>
      <c r="C293" s="125"/>
      <c r="D293" s="125"/>
      <c r="E293" s="125"/>
      <c r="F293" s="382"/>
      <c r="G293" s="382"/>
      <c r="H293" s="382"/>
      <c r="I293" s="382"/>
      <c r="J293" s="382"/>
      <c r="K293" s="382"/>
      <c r="L293" s="382"/>
      <c r="M293" s="382"/>
      <c r="N293" s="597"/>
      <c r="O293" s="404"/>
      <c r="P293" s="94"/>
      <c r="Q293" s="94"/>
      <c r="R293" s="94"/>
      <c r="S293" s="315"/>
      <c r="T293" s="315"/>
      <c r="U293" s="315"/>
      <c r="V293" s="315"/>
      <c r="W293" s="315"/>
      <c r="X293" s="315"/>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315"/>
      <c r="BJ293" s="315"/>
      <c r="BK293" s="315"/>
      <c r="BL293" s="315"/>
      <c r="BM293" s="315"/>
      <c r="BN293" s="315"/>
      <c r="BO293" s="315"/>
      <c r="BP293" s="315"/>
      <c r="BQ293" s="315"/>
      <c r="BR293" s="315"/>
      <c r="BS293" s="315"/>
      <c r="BT293" s="315"/>
      <c r="BU293" s="315"/>
      <c r="BV293" s="315"/>
      <c r="BW293" s="315"/>
    </row>
    <row r="294" spans="1:75">
      <c r="A294" s="620"/>
      <c r="B294" s="169"/>
      <c r="C294" s="169"/>
      <c r="D294" s="169"/>
      <c r="E294" s="169"/>
      <c r="F294" s="169"/>
      <c r="G294" s="169"/>
      <c r="H294" s="169"/>
      <c r="I294" s="169"/>
      <c r="J294" s="169"/>
      <c r="K294" s="169"/>
      <c r="L294" s="169"/>
      <c r="M294" s="169"/>
      <c r="O294" s="404"/>
      <c r="P294" s="94"/>
      <c r="Q294" s="94"/>
      <c r="R294" s="94"/>
    </row>
    <row r="295" spans="1:75">
      <c r="A295" s="113" t="s">
        <v>19</v>
      </c>
      <c r="B295" s="169"/>
      <c r="C295" s="169"/>
      <c r="D295" s="169"/>
      <c r="E295" s="169"/>
      <c r="F295" s="169"/>
      <c r="G295" s="169"/>
      <c r="H295" s="169"/>
      <c r="I295" s="169"/>
      <c r="J295" s="169"/>
      <c r="K295" s="169"/>
      <c r="L295" s="169"/>
      <c r="M295" s="169"/>
      <c r="O295" s="404"/>
      <c r="P295" s="94"/>
      <c r="Q295" s="94"/>
      <c r="R295" s="94"/>
    </row>
    <row r="296" spans="1:75">
      <c r="A296" s="124" t="s">
        <v>2</v>
      </c>
      <c r="B296" s="125"/>
      <c r="C296" s="125"/>
      <c r="D296" s="125"/>
      <c r="E296" s="125"/>
      <c r="F296" s="382"/>
      <c r="G296" s="382"/>
      <c r="H296" s="382"/>
      <c r="I296" s="382"/>
      <c r="J296" s="382"/>
      <c r="K296" s="382"/>
      <c r="L296" s="382"/>
      <c r="M296" s="382"/>
      <c r="O296" s="404"/>
      <c r="P296" s="94"/>
      <c r="Q296" s="94"/>
      <c r="R296" s="94"/>
    </row>
    <row r="297" spans="1:75">
      <c r="A297" s="124" t="s">
        <v>3</v>
      </c>
      <c r="B297" s="125"/>
      <c r="C297" s="125"/>
      <c r="D297" s="125"/>
      <c r="E297" s="125"/>
      <c r="F297" s="382"/>
      <c r="G297" s="382"/>
      <c r="H297" s="382"/>
      <c r="I297" s="382"/>
      <c r="J297" s="382"/>
      <c r="K297" s="382"/>
      <c r="L297" s="382"/>
      <c r="M297" s="382"/>
      <c r="O297" s="404"/>
      <c r="P297" s="94"/>
      <c r="Q297" s="94"/>
      <c r="R297" s="94"/>
    </row>
    <row r="298" spans="1:75">
      <c r="A298" s="124" t="s">
        <v>4</v>
      </c>
      <c r="B298" s="125"/>
      <c r="C298" s="125"/>
      <c r="D298" s="125"/>
      <c r="E298" s="125"/>
      <c r="F298" s="382"/>
      <c r="G298" s="382"/>
      <c r="H298" s="382"/>
      <c r="I298" s="382"/>
      <c r="J298" s="382"/>
      <c r="K298" s="382"/>
      <c r="L298" s="382"/>
      <c r="M298" s="382"/>
      <c r="O298" s="404"/>
      <c r="P298" s="94"/>
      <c r="Q298" s="94"/>
      <c r="R298" s="94"/>
    </row>
    <row r="299" spans="1:75">
      <c r="A299" s="124" t="s">
        <v>5</v>
      </c>
      <c r="B299" s="125"/>
      <c r="C299" s="125"/>
      <c r="D299" s="125"/>
      <c r="E299" s="125"/>
      <c r="F299" s="382"/>
      <c r="G299" s="382"/>
      <c r="H299" s="382"/>
      <c r="I299" s="382"/>
      <c r="J299" s="382"/>
      <c r="K299" s="382"/>
      <c r="L299" s="382"/>
      <c r="M299" s="382"/>
      <c r="O299" s="404"/>
      <c r="P299" s="94"/>
      <c r="Q299" s="94"/>
      <c r="R299" s="94"/>
    </row>
    <row r="300" spans="1:75">
      <c r="A300" s="124" t="s">
        <v>6</v>
      </c>
      <c r="B300" s="125"/>
      <c r="C300" s="125"/>
      <c r="D300" s="125"/>
      <c r="E300" s="125"/>
      <c r="F300" s="382"/>
      <c r="G300" s="382"/>
      <c r="H300" s="382"/>
      <c r="I300" s="382"/>
      <c r="J300" s="382"/>
      <c r="K300" s="382"/>
      <c r="L300" s="382"/>
      <c r="M300" s="382"/>
      <c r="O300" s="404"/>
      <c r="P300" s="94"/>
      <c r="Q300" s="94"/>
      <c r="R300" s="94"/>
    </row>
    <row r="301" spans="1:75" s="243" customFormat="1">
      <c r="A301" s="139" t="s">
        <v>320</v>
      </c>
      <c r="B301" s="125"/>
      <c r="C301" s="125"/>
      <c r="D301" s="125"/>
      <c r="E301" s="125"/>
      <c r="F301" s="382"/>
      <c r="G301" s="382"/>
      <c r="H301" s="382"/>
      <c r="I301" s="382"/>
      <c r="J301" s="382"/>
      <c r="K301" s="382"/>
      <c r="L301" s="382"/>
      <c r="M301" s="382"/>
      <c r="N301" s="597"/>
      <c r="O301" s="404"/>
      <c r="P301" s="94"/>
      <c r="Q301" s="94"/>
      <c r="R301" s="94"/>
      <c r="S301" s="315"/>
      <c r="T301" s="315"/>
      <c r="U301" s="315"/>
      <c r="V301" s="315"/>
      <c r="W301" s="315"/>
      <c r="X301" s="315"/>
      <c r="Y301" s="315"/>
      <c r="Z301" s="315"/>
      <c r="AA301" s="315"/>
      <c r="AB301" s="315"/>
      <c r="AC301" s="315"/>
      <c r="AD301" s="315"/>
      <c r="AE301" s="315"/>
      <c r="AF301" s="315"/>
      <c r="AG301" s="315"/>
      <c r="AH301" s="315"/>
      <c r="AI301" s="315"/>
      <c r="AJ301" s="315"/>
      <c r="AK301" s="315"/>
      <c r="AL301" s="315"/>
      <c r="AM301" s="315"/>
      <c r="AN301" s="315"/>
      <c r="AO301" s="315"/>
      <c r="AP301" s="315"/>
      <c r="AQ301" s="315"/>
      <c r="AR301" s="315"/>
      <c r="AS301" s="315"/>
      <c r="AT301" s="315"/>
      <c r="AU301" s="315"/>
      <c r="AV301" s="315"/>
      <c r="AW301" s="315"/>
      <c r="AX301" s="315"/>
      <c r="AY301" s="315"/>
      <c r="AZ301" s="315"/>
      <c r="BA301" s="315"/>
      <c r="BB301" s="315"/>
      <c r="BC301" s="315"/>
      <c r="BD301" s="315"/>
      <c r="BE301" s="315"/>
      <c r="BF301" s="315"/>
      <c r="BG301" s="315"/>
      <c r="BH301" s="315"/>
      <c r="BI301" s="315"/>
      <c r="BJ301" s="315"/>
      <c r="BK301" s="315"/>
      <c r="BL301" s="315"/>
      <c r="BM301" s="315"/>
      <c r="BN301" s="315"/>
      <c r="BO301" s="315"/>
      <c r="BP301" s="315"/>
      <c r="BQ301" s="315"/>
      <c r="BR301" s="315"/>
      <c r="BS301" s="315"/>
      <c r="BT301" s="315"/>
      <c r="BU301" s="315"/>
      <c r="BV301" s="315"/>
      <c r="BW301" s="315"/>
    </row>
    <row r="302" spans="1:75">
      <c r="A302" s="620"/>
      <c r="B302" s="169"/>
      <c r="C302" s="169"/>
      <c r="D302" s="169"/>
      <c r="E302" s="169"/>
      <c r="F302" s="169"/>
      <c r="G302" s="169"/>
      <c r="H302" s="169"/>
      <c r="I302" s="169"/>
      <c r="J302" s="169"/>
      <c r="K302" s="169"/>
      <c r="L302" s="169"/>
      <c r="M302" s="169"/>
      <c r="O302" s="404"/>
      <c r="P302" s="94"/>
      <c r="Q302" s="94"/>
      <c r="R302" s="94"/>
    </row>
    <row r="303" spans="1:75">
      <c r="A303" s="114" t="s">
        <v>51</v>
      </c>
      <c r="B303" s="169"/>
      <c r="C303" s="169"/>
      <c r="D303" s="169"/>
      <c r="E303" s="169"/>
      <c r="F303" s="169"/>
      <c r="G303" s="169"/>
      <c r="H303" s="169"/>
      <c r="I303" s="169"/>
      <c r="J303" s="169"/>
      <c r="K303" s="169"/>
      <c r="L303" s="169"/>
      <c r="M303" s="169"/>
      <c r="O303" s="404"/>
      <c r="P303" s="94"/>
      <c r="Q303" s="94"/>
      <c r="R303" s="94"/>
    </row>
    <row r="304" spans="1:75">
      <c r="A304" s="67" t="s">
        <v>2</v>
      </c>
      <c r="B304" s="125"/>
      <c r="C304" s="125"/>
      <c r="D304" s="125"/>
      <c r="E304" s="125"/>
      <c r="F304" s="382"/>
      <c r="G304" s="382"/>
      <c r="H304" s="382"/>
      <c r="I304" s="382"/>
      <c r="J304" s="382"/>
      <c r="K304" s="382"/>
      <c r="L304" s="382"/>
      <c r="M304" s="382"/>
      <c r="O304" s="404"/>
      <c r="P304" s="94"/>
      <c r="Q304" s="94"/>
      <c r="R304" s="94"/>
    </row>
    <row r="305" spans="1:75">
      <c r="A305" s="67" t="s">
        <v>3</v>
      </c>
      <c r="B305" s="125"/>
      <c r="C305" s="125"/>
      <c r="D305" s="125"/>
      <c r="E305" s="125"/>
      <c r="F305" s="382"/>
      <c r="G305" s="382"/>
      <c r="H305" s="382"/>
      <c r="I305" s="382"/>
      <c r="J305" s="382"/>
      <c r="K305" s="382"/>
      <c r="L305" s="382"/>
      <c r="M305" s="382"/>
      <c r="O305" s="404"/>
      <c r="P305" s="94"/>
      <c r="Q305" s="94"/>
      <c r="R305" s="94"/>
    </row>
    <row r="306" spans="1:75">
      <c r="A306" s="67" t="s">
        <v>24</v>
      </c>
      <c r="B306" s="125"/>
      <c r="C306" s="125"/>
      <c r="D306" s="125"/>
      <c r="E306" s="125"/>
      <c r="F306" s="382"/>
      <c r="G306" s="382"/>
      <c r="H306" s="382"/>
      <c r="I306" s="382"/>
      <c r="J306" s="382"/>
      <c r="K306" s="382"/>
      <c r="L306" s="382"/>
      <c r="M306" s="382"/>
      <c r="O306" s="404"/>
      <c r="P306" s="94"/>
      <c r="Q306" s="94"/>
      <c r="R306" s="94"/>
    </row>
    <row r="307" spans="1:75">
      <c r="A307" s="67" t="s">
        <v>25</v>
      </c>
      <c r="B307" s="125"/>
      <c r="C307" s="125"/>
      <c r="D307" s="125"/>
      <c r="E307" s="125"/>
      <c r="F307" s="382"/>
      <c r="G307" s="382"/>
      <c r="H307" s="382"/>
      <c r="I307" s="382"/>
      <c r="J307" s="382"/>
      <c r="K307" s="382"/>
      <c r="L307" s="382"/>
      <c r="M307" s="382"/>
      <c r="O307" s="404"/>
      <c r="P307" s="94"/>
      <c r="Q307" s="94"/>
      <c r="R307" s="94"/>
    </row>
    <row r="308" spans="1:75" s="48" customFormat="1">
      <c r="A308" s="67" t="s">
        <v>69</v>
      </c>
      <c r="B308" s="125"/>
      <c r="C308" s="125"/>
      <c r="D308" s="125"/>
      <c r="E308" s="125"/>
      <c r="F308" s="382"/>
      <c r="G308" s="382"/>
      <c r="H308" s="382"/>
      <c r="I308" s="382"/>
      <c r="J308" s="382"/>
      <c r="K308" s="382"/>
      <c r="L308" s="382"/>
      <c r="M308" s="382"/>
      <c r="N308" s="597"/>
      <c r="O308" s="404"/>
      <c r="P308" s="94"/>
      <c r="Q308" s="94"/>
      <c r="R308" s="94"/>
      <c r="S308" s="315"/>
      <c r="T308" s="315"/>
      <c r="U308" s="315"/>
      <c r="V308" s="315"/>
      <c r="W308" s="315"/>
      <c r="X308" s="315"/>
      <c r="Y308" s="315"/>
      <c r="Z308" s="315"/>
      <c r="AA308" s="315"/>
      <c r="AB308" s="315"/>
      <c r="AC308" s="315"/>
      <c r="AD308" s="315"/>
      <c r="AE308" s="315"/>
      <c r="AF308" s="315"/>
      <c r="AG308" s="315"/>
      <c r="AH308" s="315"/>
      <c r="AI308" s="315"/>
      <c r="AJ308" s="315"/>
      <c r="AK308" s="315"/>
      <c r="AL308" s="315"/>
      <c r="AM308" s="315"/>
      <c r="AN308" s="315"/>
      <c r="AO308" s="315"/>
      <c r="AP308" s="315"/>
      <c r="AQ308" s="315"/>
      <c r="AR308" s="315"/>
      <c r="AS308" s="315"/>
      <c r="AT308" s="315"/>
      <c r="AU308" s="315"/>
      <c r="AV308" s="315"/>
      <c r="AW308" s="315"/>
      <c r="AX308" s="315"/>
      <c r="AY308" s="315"/>
      <c r="AZ308" s="315"/>
      <c r="BA308" s="315"/>
      <c r="BB308" s="315"/>
      <c r="BC308" s="315"/>
      <c r="BD308" s="315"/>
      <c r="BE308" s="315"/>
      <c r="BF308" s="315"/>
      <c r="BG308" s="315"/>
      <c r="BH308" s="315"/>
      <c r="BI308" s="315"/>
      <c r="BJ308" s="315"/>
      <c r="BK308" s="315"/>
      <c r="BL308" s="315"/>
      <c r="BM308" s="315"/>
      <c r="BN308" s="315"/>
      <c r="BO308" s="315"/>
      <c r="BP308" s="315"/>
      <c r="BQ308" s="315"/>
      <c r="BR308" s="315"/>
      <c r="BS308" s="315"/>
      <c r="BT308" s="315"/>
      <c r="BU308" s="315"/>
      <c r="BV308" s="315"/>
      <c r="BW308" s="315"/>
    </row>
    <row r="309" spans="1:75">
      <c r="A309" s="67" t="s">
        <v>4</v>
      </c>
      <c r="B309" s="125"/>
      <c r="C309" s="125"/>
      <c r="D309" s="125"/>
      <c r="E309" s="125"/>
      <c r="F309" s="382"/>
      <c r="G309" s="382"/>
      <c r="H309" s="382"/>
      <c r="I309" s="382"/>
      <c r="J309" s="382"/>
      <c r="K309" s="382"/>
      <c r="L309" s="382"/>
      <c r="M309" s="382"/>
      <c r="O309" s="404"/>
      <c r="P309" s="94"/>
      <c r="Q309" s="94"/>
      <c r="R309" s="94"/>
    </row>
    <row r="310" spans="1:75">
      <c r="A310" s="67" t="s">
        <v>5</v>
      </c>
      <c r="B310" s="125"/>
      <c r="C310" s="125"/>
      <c r="D310" s="125"/>
      <c r="E310" s="125"/>
      <c r="F310" s="382"/>
      <c r="G310" s="382"/>
      <c r="H310" s="382"/>
      <c r="I310" s="382"/>
      <c r="J310" s="382"/>
      <c r="K310" s="382"/>
      <c r="L310" s="382"/>
      <c r="M310" s="382"/>
      <c r="O310" s="404"/>
      <c r="P310" s="94"/>
      <c r="Q310" s="94"/>
      <c r="R310" s="94"/>
    </row>
    <row r="311" spans="1:75">
      <c r="A311" s="67" t="s">
        <v>26</v>
      </c>
      <c r="B311" s="125"/>
      <c r="C311" s="125"/>
      <c r="D311" s="125"/>
      <c r="E311" s="125"/>
      <c r="F311" s="382"/>
      <c r="G311" s="382"/>
      <c r="H311" s="382"/>
      <c r="I311" s="382"/>
      <c r="J311" s="382"/>
      <c r="K311" s="382"/>
      <c r="L311" s="382"/>
      <c r="M311" s="382"/>
      <c r="O311" s="404"/>
      <c r="P311" s="94"/>
      <c r="Q311" s="94"/>
      <c r="R311" s="94"/>
    </row>
    <row r="312" spans="1:75" s="243" customFormat="1">
      <c r="A312" s="163" t="s">
        <v>320</v>
      </c>
      <c r="B312" s="125"/>
      <c r="C312" s="125"/>
      <c r="D312" s="125"/>
      <c r="E312" s="125"/>
      <c r="F312" s="382"/>
      <c r="G312" s="382"/>
      <c r="H312" s="382"/>
      <c r="I312" s="382"/>
      <c r="J312" s="382"/>
      <c r="K312" s="382"/>
      <c r="L312" s="382"/>
      <c r="M312" s="382"/>
      <c r="N312" s="597"/>
      <c r="O312" s="404"/>
      <c r="P312" s="94"/>
      <c r="Q312" s="94"/>
      <c r="R312" s="94"/>
      <c r="S312" s="315"/>
      <c r="T312" s="315"/>
      <c r="U312" s="315"/>
      <c r="V312" s="315"/>
      <c r="W312" s="315"/>
      <c r="X312" s="315"/>
      <c r="Y312" s="315"/>
      <c r="Z312" s="315"/>
      <c r="AA312" s="315"/>
      <c r="AB312" s="315"/>
      <c r="AC312" s="315"/>
      <c r="AD312" s="315"/>
      <c r="AE312" s="315"/>
      <c r="AF312" s="315"/>
      <c r="AG312" s="315"/>
      <c r="AH312" s="315"/>
      <c r="AI312" s="315"/>
      <c r="AJ312" s="315"/>
      <c r="AK312" s="315"/>
      <c r="AL312" s="315"/>
      <c r="AM312" s="315"/>
      <c r="AN312" s="315"/>
      <c r="AO312" s="315"/>
      <c r="AP312" s="315"/>
      <c r="AQ312" s="315"/>
      <c r="AR312" s="315"/>
      <c r="AS312" s="315"/>
      <c r="AT312" s="315"/>
      <c r="AU312" s="315"/>
      <c r="AV312" s="315"/>
      <c r="AW312" s="315"/>
      <c r="AX312" s="315"/>
      <c r="AY312" s="315"/>
      <c r="AZ312" s="315"/>
      <c r="BA312" s="315"/>
      <c r="BB312" s="315"/>
      <c r="BC312" s="315"/>
      <c r="BD312" s="315"/>
      <c r="BE312" s="315"/>
      <c r="BF312" s="315"/>
      <c r="BG312" s="315"/>
      <c r="BH312" s="315"/>
      <c r="BI312" s="315"/>
      <c r="BJ312" s="315"/>
      <c r="BK312" s="315"/>
      <c r="BL312" s="315"/>
      <c r="BM312" s="315"/>
      <c r="BN312" s="315"/>
      <c r="BO312" s="315"/>
      <c r="BP312" s="315"/>
      <c r="BQ312" s="315"/>
      <c r="BR312" s="315"/>
      <c r="BS312" s="315"/>
      <c r="BT312" s="315"/>
      <c r="BU312" s="315"/>
      <c r="BV312" s="315"/>
      <c r="BW312" s="315"/>
    </row>
    <row r="313" spans="1:75" s="252" customFormat="1">
      <c r="A313" s="210"/>
      <c r="B313" s="505"/>
      <c r="C313" s="505"/>
      <c r="D313" s="505"/>
      <c r="E313" s="505"/>
      <c r="F313" s="621"/>
      <c r="G313" s="621"/>
      <c r="H313" s="621"/>
      <c r="I313" s="621"/>
      <c r="J313" s="621"/>
      <c r="K313" s="621"/>
      <c r="L313" s="621"/>
      <c r="M313" s="621"/>
      <c r="N313" s="597"/>
      <c r="O313" s="404"/>
      <c r="P313" s="94"/>
      <c r="Q313" s="94"/>
      <c r="R313" s="94"/>
      <c r="S313" s="315"/>
      <c r="T313" s="315"/>
      <c r="U313" s="315"/>
      <c r="V313" s="315"/>
      <c r="W313" s="315"/>
      <c r="X313" s="315"/>
      <c r="Y313" s="315"/>
      <c r="Z313" s="315"/>
      <c r="AA313" s="315"/>
      <c r="AB313" s="315"/>
      <c r="AC313" s="315"/>
      <c r="AD313" s="315"/>
      <c r="AE313" s="315"/>
      <c r="AF313" s="315"/>
      <c r="AG313" s="315"/>
      <c r="AH313" s="315"/>
      <c r="AI313" s="315"/>
      <c r="AJ313" s="315"/>
      <c r="AK313" s="315"/>
      <c r="AL313" s="315"/>
      <c r="AM313" s="315"/>
      <c r="AN313" s="315"/>
      <c r="AO313" s="315"/>
      <c r="AP313" s="315"/>
      <c r="AQ313" s="315"/>
      <c r="AR313" s="315"/>
      <c r="AS313" s="315"/>
      <c r="AT313" s="315"/>
      <c r="AU313" s="315"/>
      <c r="AV313" s="315"/>
      <c r="AW313" s="315"/>
      <c r="AX313" s="315"/>
      <c r="AY313" s="315"/>
      <c r="AZ313" s="315"/>
      <c r="BA313" s="315"/>
      <c r="BB313" s="315"/>
      <c r="BC313" s="315"/>
      <c r="BD313" s="315"/>
      <c r="BE313" s="315"/>
      <c r="BF313" s="315"/>
      <c r="BG313" s="315"/>
      <c r="BH313" s="315"/>
      <c r="BI313" s="315"/>
      <c r="BJ313" s="315"/>
      <c r="BK313" s="315"/>
      <c r="BL313" s="315"/>
      <c r="BM313" s="315"/>
      <c r="BN313" s="315"/>
      <c r="BO313" s="315"/>
      <c r="BP313" s="315"/>
      <c r="BQ313" s="315"/>
      <c r="BR313" s="315"/>
      <c r="BS313" s="315"/>
      <c r="BT313" s="315"/>
      <c r="BU313" s="315"/>
      <c r="BV313" s="315"/>
      <c r="BW313" s="315"/>
    </row>
    <row r="314" spans="1:75" s="549" customFormat="1" ht="18">
      <c r="A314" s="618" t="s">
        <v>494</v>
      </c>
      <c r="B314" s="506"/>
      <c r="C314" s="506"/>
      <c r="D314" s="506"/>
      <c r="E314" s="506"/>
      <c r="F314" s="552"/>
      <c r="G314" s="552"/>
      <c r="H314" s="552"/>
      <c r="I314" s="552"/>
      <c r="J314" s="552"/>
      <c r="K314" s="552"/>
      <c r="L314" s="552"/>
      <c r="M314" s="552"/>
      <c r="N314" s="597"/>
      <c r="O314" s="404"/>
      <c r="P314" s="94"/>
      <c r="Q314" s="94"/>
      <c r="R314" s="94"/>
      <c r="S314" s="550"/>
      <c r="T314" s="550"/>
      <c r="U314" s="550"/>
      <c r="V314" s="550"/>
      <c r="W314" s="550"/>
      <c r="X314" s="550"/>
      <c r="Y314" s="550"/>
      <c r="Z314" s="550"/>
      <c r="AA314" s="550"/>
      <c r="AB314" s="550"/>
      <c r="AC314" s="550"/>
      <c r="AD314" s="550"/>
      <c r="AE314" s="550"/>
      <c r="AF314" s="550"/>
      <c r="AG314" s="550"/>
      <c r="AH314" s="550"/>
      <c r="AI314" s="550"/>
      <c r="AJ314" s="550"/>
      <c r="AK314" s="550"/>
      <c r="AL314" s="550"/>
      <c r="AM314" s="550"/>
      <c r="AN314" s="550"/>
      <c r="AO314" s="550"/>
      <c r="AP314" s="550"/>
      <c r="AQ314" s="550"/>
      <c r="AR314" s="550"/>
      <c r="AS314" s="550"/>
      <c r="AT314" s="550"/>
      <c r="AU314" s="550"/>
      <c r="AV314" s="550"/>
      <c r="AW314" s="550"/>
      <c r="AX314" s="550"/>
      <c r="AY314" s="550"/>
      <c r="AZ314" s="550"/>
      <c r="BA314" s="550"/>
      <c r="BB314" s="550"/>
      <c r="BC314" s="550"/>
      <c r="BD314" s="550"/>
      <c r="BE314" s="550"/>
      <c r="BF314" s="550"/>
      <c r="BG314" s="550"/>
      <c r="BH314" s="550"/>
      <c r="BI314" s="550"/>
      <c r="BJ314" s="550"/>
      <c r="BK314" s="550"/>
      <c r="BL314" s="550"/>
      <c r="BM314" s="550"/>
      <c r="BN314" s="550"/>
      <c r="BO314" s="550"/>
      <c r="BP314" s="550"/>
      <c r="BQ314" s="550"/>
      <c r="BR314" s="550"/>
      <c r="BS314" s="550"/>
      <c r="BT314" s="550"/>
      <c r="BU314" s="550"/>
      <c r="BV314" s="550"/>
      <c r="BW314" s="550"/>
    </row>
    <row r="315" spans="1:75" s="549" customFormat="1" ht="18">
      <c r="A315" s="113" t="s">
        <v>1</v>
      </c>
      <c r="B315" s="2" t="s">
        <v>499</v>
      </c>
      <c r="C315" s="506"/>
      <c r="D315" s="506"/>
      <c r="E315" s="506"/>
      <c r="F315" s="552"/>
      <c r="G315" s="552"/>
      <c r="H315" s="552"/>
      <c r="I315" s="552"/>
      <c r="J315" s="552"/>
      <c r="K315" s="552"/>
      <c r="L315" s="552"/>
      <c r="M315" s="552"/>
      <c r="N315" s="597"/>
      <c r="O315" s="404"/>
      <c r="P315" s="94"/>
      <c r="Q315" s="94"/>
      <c r="R315" s="94"/>
      <c r="S315" s="550"/>
      <c r="T315" s="550"/>
      <c r="U315" s="550"/>
      <c r="V315" s="550"/>
      <c r="W315" s="550"/>
      <c r="X315" s="550"/>
      <c r="Y315" s="550"/>
      <c r="Z315" s="550"/>
      <c r="AA315" s="550"/>
      <c r="AB315" s="550"/>
      <c r="AC315" s="550"/>
      <c r="AD315" s="550"/>
      <c r="AE315" s="550"/>
      <c r="AF315" s="550"/>
      <c r="AG315" s="550"/>
      <c r="AH315" s="550"/>
      <c r="AI315" s="550"/>
      <c r="AJ315" s="550"/>
      <c r="AK315" s="550"/>
      <c r="AL315" s="550"/>
      <c r="AM315" s="550"/>
      <c r="AN315" s="550"/>
      <c r="AO315" s="550"/>
      <c r="AP315" s="550"/>
      <c r="AQ315" s="550"/>
      <c r="AR315" s="550"/>
      <c r="AS315" s="550"/>
      <c r="AT315" s="550"/>
      <c r="AU315" s="550"/>
      <c r="AV315" s="550"/>
      <c r="AW315" s="550"/>
      <c r="AX315" s="550"/>
      <c r="AY315" s="550"/>
      <c r="AZ315" s="550"/>
      <c r="BA315" s="550"/>
      <c r="BB315" s="550"/>
      <c r="BC315" s="550"/>
      <c r="BD315" s="550"/>
      <c r="BE315" s="550"/>
      <c r="BF315" s="550"/>
      <c r="BG315" s="550"/>
      <c r="BH315" s="550"/>
      <c r="BI315" s="550"/>
      <c r="BJ315" s="550"/>
      <c r="BK315" s="550"/>
      <c r="BL315" s="550"/>
      <c r="BM315" s="550"/>
      <c r="BN315" s="550"/>
      <c r="BO315" s="550"/>
      <c r="BP315" s="550"/>
      <c r="BQ315" s="550"/>
      <c r="BR315" s="550"/>
      <c r="BS315" s="550"/>
      <c r="BT315" s="550"/>
      <c r="BU315" s="550"/>
      <c r="BV315" s="550"/>
      <c r="BW315" s="550"/>
    </row>
    <row r="316" spans="1:75" s="549" customFormat="1">
      <c r="A316" s="139" t="s">
        <v>496</v>
      </c>
      <c r="B316" s="382">
        <v>0</v>
      </c>
      <c r="C316" s="506"/>
      <c r="D316" s="506"/>
      <c r="E316" s="506"/>
      <c r="F316" s="552"/>
      <c r="G316" s="552"/>
      <c r="H316" s="552"/>
      <c r="I316" s="552"/>
      <c r="J316" s="552"/>
      <c r="K316" s="552"/>
      <c r="L316" s="552"/>
      <c r="M316" s="552"/>
      <c r="N316" s="597"/>
      <c r="O316" s="404"/>
      <c r="P316" s="94"/>
      <c r="Q316" s="94"/>
      <c r="R316" s="94"/>
      <c r="S316" s="550"/>
      <c r="T316" s="550"/>
      <c r="U316" s="550"/>
      <c r="V316" s="550"/>
      <c r="W316" s="550"/>
      <c r="X316" s="550"/>
      <c r="Y316" s="550"/>
      <c r="Z316" s="550"/>
      <c r="AA316" s="550"/>
      <c r="AB316" s="550"/>
      <c r="AC316" s="550"/>
      <c r="AD316" s="550"/>
      <c r="AE316" s="550"/>
      <c r="AF316" s="550"/>
      <c r="AG316" s="550"/>
      <c r="AH316" s="550"/>
      <c r="AI316" s="550"/>
      <c r="AJ316" s="550"/>
      <c r="AK316" s="550"/>
      <c r="AL316" s="550"/>
      <c r="AM316" s="550"/>
      <c r="AN316" s="550"/>
      <c r="AO316" s="550"/>
      <c r="AP316" s="550"/>
      <c r="AQ316" s="550"/>
      <c r="AR316" s="550"/>
      <c r="AS316" s="550"/>
      <c r="AT316" s="550"/>
      <c r="AU316" s="550"/>
      <c r="AV316" s="550"/>
      <c r="AW316" s="550"/>
      <c r="AX316" s="550"/>
      <c r="AY316" s="550"/>
      <c r="AZ316" s="550"/>
      <c r="BA316" s="550"/>
      <c r="BB316" s="550"/>
      <c r="BC316" s="550"/>
      <c r="BD316" s="550"/>
      <c r="BE316" s="550"/>
      <c r="BF316" s="550"/>
      <c r="BG316" s="550"/>
      <c r="BH316" s="550"/>
      <c r="BI316" s="550"/>
      <c r="BJ316" s="550"/>
      <c r="BK316" s="550"/>
      <c r="BL316" s="550"/>
      <c r="BM316" s="550"/>
      <c r="BN316" s="550"/>
      <c r="BO316" s="550"/>
      <c r="BP316" s="550"/>
      <c r="BQ316" s="550"/>
      <c r="BR316" s="550"/>
      <c r="BS316" s="550"/>
      <c r="BT316" s="550"/>
      <c r="BU316" s="550"/>
      <c r="BV316" s="550"/>
      <c r="BW316" s="550"/>
    </row>
    <row r="317" spans="1:75" s="549" customFormat="1">
      <c r="A317" s="551"/>
      <c r="B317" s="506"/>
      <c r="C317" s="506"/>
      <c r="D317" s="506"/>
      <c r="E317" s="506"/>
      <c r="F317" s="552"/>
      <c r="G317" s="552"/>
      <c r="H317" s="552"/>
      <c r="I317" s="552"/>
      <c r="J317" s="552"/>
      <c r="K317" s="552"/>
      <c r="L317" s="552"/>
      <c r="M317" s="552"/>
      <c r="N317" s="597"/>
      <c r="O317" s="404"/>
      <c r="P317" s="94"/>
      <c r="Q317" s="94"/>
      <c r="R317" s="94"/>
      <c r="S317" s="550"/>
      <c r="T317" s="550"/>
      <c r="U317" s="550"/>
      <c r="V317" s="550"/>
      <c r="W317" s="550"/>
      <c r="X317" s="550"/>
      <c r="Y317" s="550"/>
      <c r="Z317" s="550"/>
      <c r="AA317" s="550"/>
      <c r="AB317" s="550"/>
      <c r="AC317" s="550"/>
      <c r="AD317" s="550"/>
      <c r="AE317" s="550"/>
      <c r="AF317" s="550"/>
      <c r="AG317" s="550"/>
      <c r="AH317" s="550"/>
      <c r="AI317" s="550"/>
      <c r="AJ317" s="550"/>
      <c r="AK317" s="550"/>
      <c r="AL317" s="550"/>
      <c r="AM317" s="550"/>
      <c r="AN317" s="550"/>
      <c r="AO317" s="550"/>
      <c r="AP317" s="550"/>
      <c r="AQ317" s="550"/>
      <c r="AR317" s="550"/>
      <c r="AS317" s="550"/>
      <c r="AT317" s="550"/>
      <c r="AU317" s="550"/>
      <c r="AV317" s="550"/>
      <c r="AW317" s="550"/>
      <c r="AX317" s="550"/>
      <c r="AY317" s="550"/>
      <c r="AZ317" s="550"/>
      <c r="BA317" s="550"/>
      <c r="BB317" s="550"/>
      <c r="BC317" s="550"/>
      <c r="BD317" s="550"/>
      <c r="BE317" s="550"/>
      <c r="BF317" s="550"/>
      <c r="BG317" s="550"/>
      <c r="BH317" s="550"/>
      <c r="BI317" s="550"/>
      <c r="BJ317" s="550"/>
      <c r="BK317" s="550"/>
      <c r="BL317" s="550"/>
      <c r="BM317" s="550"/>
      <c r="BN317" s="550"/>
      <c r="BO317" s="550"/>
      <c r="BP317" s="550"/>
      <c r="BQ317" s="550"/>
      <c r="BR317" s="550"/>
      <c r="BS317" s="550"/>
      <c r="BT317" s="550"/>
      <c r="BU317" s="550"/>
      <c r="BV317" s="550"/>
      <c r="BW317" s="550"/>
    </row>
    <row r="318" spans="1:75" s="549" customFormat="1" ht="18">
      <c r="A318" s="113" t="s">
        <v>237</v>
      </c>
      <c r="B318" s="2"/>
      <c r="C318" s="506"/>
      <c r="D318" s="506"/>
      <c r="E318" s="506"/>
      <c r="F318" s="552"/>
      <c r="G318" s="552"/>
      <c r="H318" s="552"/>
      <c r="I318" s="552"/>
      <c r="J318" s="552"/>
      <c r="K318" s="552"/>
      <c r="L318" s="552"/>
      <c r="M318" s="552"/>
      <c r="N318" s="597"/>
      <c r="O318" s="404"/>
      <c r="P318" s="94"/>
      <c r="Q318" s="94"/>
      <c r="R318" s="94"/>
      <c r="S318" s="550"/>
      <c r="T318" s="550"/>
      <c r="U318" s="550"/>
      <c r="V318" s="550"/>
      <c r="W318" s="550"/>
      <c r="X318" s="550"/>
      <c r="Y318" s="550"/>
      <c r="Z318" s="550"/>
      <c r="AA318" s="550"/>
      <c r="AB318" s="550"/>
      <c r="AC318" s="550"/>
      <c r="AD318" s="550"/>
      <c r="AE318" s="550"/>
      <c r="AF318" s="550"/>
      <c r="AG318" s="550"/>
      <c r="AH318" s="550"/>
      <c r="AI318" s="550"/>
      <c r="AJ318" s="550"/>
      <c r="AK318" s="550"/>
      <c r="AL318" s="550"/>
      <c r="AM318" s="550"/>
      <c r="AN318" s="550"/>
      <c r="AO318" s="550"/>
      <c r="AP318" s="550"/>
      <c r="AQ318" s="550"/>
      <c r="AR318" s="550"/>
      <c r="AS318" s="550"/>
      <c r="AT318" s="550"/>
      <c r="AU318" s="550"/>
      <c r="AV318" s="550"/>
      <c r="AW318" s="550"/>
      <c r="AX318" s="550"/>
      <c r="AY318" s="550"/>
      <c r="AZ318" s="550"/>
      <c r="BA318" s="550"/>
      <c r="BB318" s="550"/>
      <c r="BC318" s="550"/>
      <c r="BD318" s="550"/>
      <c r="BE318" s="550"/>
      <c r="BF318" s="550"/>
      <c r="BG318" s="550"/>
      <c r="BH318" s="550"/>
      <c r="BI318" s="550"/>
      <c r="BJ318" s="550"/>
      <c r="BK318" s="550"/>
      <c r="BL318" s="550"/>
      <c r="BM318" s="550"/>
      <c r="BN318" s="550"/>
      <c r="BO318" s="550"/>
      <c r="BP318" s="550"/>
      <c r="BQ318" s="550"/>
      <c r="BR318" s="550"/>
      <c r="BS318" s="550"/>
      <c r="BT318" s="550"/>
      <c r="BU318" s="550"/>
      <c r="BV318" s="550"/>
      <c r="BW318" s="550"/>
    </row>
    <row r="319" spans="1:75" s="549" customFormat="1">
      <c r="A319" s="139" t="s">
        <v>496</v>
      </c>
      <c r="B319" s="382">
        <v>0</v>
      </c>
      <c r="C319" s="506"/>
      <c r="D319" s="506"/>
      <c r="E319" s="506"/>
      <c r="F319" s="552"/>
      <c r="G319" s="552"/>
      <c r="H319" s="552"/>
      <c r="I319" s="552"/>
      <c r="J319" s="552"/>
      <c r="K319" s="552"/>
      <c r="L319" s="552"/>
      <c r="M319" s="552"/>
      <c r="N319" s="597"/>
      <c r="O319" s="404"/>
      <c r="P319" s="94"/>
      <c r="Q319" s="94"/>
      <c r="R319" s="94"/>
      <c r="S319" s="550"/>
      <c r="T319" s="550"/>
      <c r="U319" s="550"/>
      <c r="V319" s="550"/>
      <c r="W319" s="550"/>
      <c r="X319" s="550"/>
      <c r="Y319" s="550"/>
      <c r="Z319" s="550"/>
      <c r="AA319" s="550"/>
      <c r="AB319" s="550"/>
      <c r="AC319" s="550"/>
      <c r="AD319" s="550"/>
      <c r="AE319" s="550"/>
      <c r="AF319" s="550"/>
      <c r="AG319" s="550"/>
      <c r="AH319" s="550"/>
      <c r="AI319" s="550"/>
      <c r="AJ319" s="550"/>
      <c r="AK319" s="550"/>
      <c r="AL319" s="550"/>
      <c r="AM319" s="550"/>
      <c r="AN319" s="550"/>
      <c r="AO319" s="550"/>
      <c r="AP319" s="550"/>
      <c r="AQ319" s="550"/>
      <c r="AR319" s="550"/>
      <c r="AS319" s="550"/>
      <c r="AT319" s="550"/>
      <c r="AU319" s="550"/>
      <c r="AV319" s="550"/>
      <c r="AW319" s="550"/>
      <c r="AX319" s="550"/>
      <c r="AY319" s="550"/>
      <c r="AZ319" s="550"/>
      <c r="BA319" s="550"/>
      <c r="BB319" s="550"/>
      <c r="BC319" s="550"/>
      <c r="BD319" s="550"/>
      <c r="BE319" s="550"/>
      <c r="BF319" s="550"/>
      <c r="BG319" s="550"/>
      <c r="BH319" s="550"/>
      <c r="BI319" s="550"/>
      <c r="BJ319" s="550"/>
      <c r="BK319" s="550"/>
      <c r="BL319" s="550"/>
      <c r="BM319" s="550"/>
      <c r="BN319" s="550"/>
      <c r="BO319" s="550"/>
      <c r="BP319" s="550"/>
      <c r="BQ319" s="550"/>
      <c r="BR319" s="550"/>
      <c r="BS319" s="550"/>
      <c r="BT319" s="550"/>
      <c r="BU319" s="550"/>
      <c r="BV319" s="550"/>
      <c r="BW319" s="550"/>
    </row>
    <row r="320" spans="1:75" s="549" customFormat="1">
      <c r="A320" s="551"/>
      <c r="B320" s="506"/>
      <c r="C320" s="506"/>
      <c r="D320" s="506"/>
      <c r="E320" s="506"/>
      <c r="F320" s="552"/>
      <c r="G320" s="552"/>
      <c r="H320" s="552"/>
      <c r="I320" s="552"/>
      <c r="J320" s="552"/>
      <c r="K320" s="552"/>
      <c r="L320" s="552"/>
      <c r="M320" s="552"/>
      <c r="N320" s="597"/>
      <c r="O320" s="404"/>
      <c r="P320" s="94"/>
      <c r="Q320" s="94"/>
      <c r="R320" s="94"/>
      <c r="S320" s="550"/>
      <c r="T320" s="550"/>
      <c r="U320" s="550"/>
      <c r="V320" s="550"/>
      <c r="W320" s="550"/>
      <c r="X320" s="550"/>
      <c r="Y320" s="550"/>
      <c r="Z320" s="550"/>
      <c r="AA320" s="550"/>
      <c r="AB320" s="550"/>
      <c r="AC320" s="550"/>
      <c r="AD320" s="550"/>
      <c r="AE320" s="550"/>
      <c r="AF320" s="550"/>
      <c r="AG320" s="550"/>
      <c r="AH320" s="550"/>
      <c r="AI320" s="550"/>
      <c r="AJ320" s="550"/>
      <c r="AK320" s="550"/>
      <c r="AL320" s="550"/>
      <c r="AM320" s="550"/>
      <c r="AN320" s="550"/>
      <c r="AO320" s="550"/>
      <c r="AP320" s="550"/>
      <c r="AQ320" s="550"/>
      <c r="AR320" s="550"/>
      <c r="AS320" s="550"/>
      <c r="AT320" s="550"/>
      <c r="AU320" s="550"/>
      <c r="AV320" s="550"/>
      <c r="AW320" s="550"/>
      <c r="AX320" s="550"/>
      <c r="AY320" s="550"/>
      <c r="AZ320" s="550"/>
      <c r="BA320" s="550"/>
      <c r="BB320" s="550"/>
      <c r="BC320" s="550"/>
      <c r="BD320" s="550"/>
      <c r="BE320" s="550"/>
      <c r="BF320" s="550"/>
      <c r="BG320" s="550"/>
      <c r="BH320" s="550"/>
      <c r="BI320" s="550"/>
      <c r="BJ320" s="550"/>
      <c r="BK320" s="550"/>
      <c r="BL320" s="550"/>
      <c r="BM320" s="550"/>
      <c r="BN320" s="550"/>
      <c r="BO320" s="550"/>
      <c r="BP320" s="550"/>
      <c r="BQ320" s="550"/>
      <c r="BR320" s="550"/>
      <c r="BS320" s="550"/>
      <c r="BT320" s="550"/>
      <c r="BU320" s="550"/>
      <c r="BV320" s="550"/>
      <c r="BW320" s="550"/>
    </row>
    <row r="321" spans="1:75" s="549" customFormat="1" ht="18">
      <c r="A321" s="113" t="s">
        <v>8</v>
      </c>
      <c r="B321" s="2"/>
      <c r="C321" s="506"/>
      <c r="D321" s="506"/>
      <c r="E321" s="506"/>
      <c r="F321" s="552"/>
      <c r="G321" s="552"/>
      <c r="H321" s="552"/>
      <c r="I321" s="552"/>
      <c r="J321" s="552"/>
      <c r="K321" s="552"/>
      <c r="L321" s="552"/>
      <c r="M321" s="552"/>
      <c r="N321" s="597"/>
      <c r="O321" s="404"/>
      <c r="P321" s="94"/>
      <c r="Q321" s="94"/>
      <c r="R321" s="94"/>
      <c r="S321" s="550"/>
      <c r="T321" s="550"/>
      <c r="U321" s="550"/>
      <c r="V321" s="550"/>
      <c r="W321" s="550"/>
      <c r="X321" s="550"/>
      <c r="Y321" s="550"/>
      <c r="Z321" s="550"/>
      <c r="AA321" s="550"/>
      <c r="AB321" s="550"/>
      <c r="AC321" s="550"/>
      <c r="AD321" s="550"/>
      <c r="AE321" s="550"/>
      <c r="AF321" s="550"/>
      <c r="AG321" s="550"/>
      <c r="AH321" s="550"/>
      <c r="AI321" s="550"/>
      <c r="AJ321" s="550"/>
      <c r="AK321" s="550"/>
      <c r="AL321" s="550"/>
      <c r="AM321" s="550"/>
      <c r="AN321" s="550"/>
      <c r="AO321" s="550"/>
      <c r="AP321" s="550"/>
      <c r="AQ321" s="550"/>
      <c r="AR321" s="550"/>
      <c r="AS321" s="550"/>
      <c r="AT321" s="550"/>
      <c r="AU321" s="550"/>
      <c r="AV321" s="550"/>
      <c r="AW321" s="550"/>
      <c r="AX321" s="550"/>
      <c r="AY321" s="550"/>
      <c r="AZ321" s="550"/>
      <c r="BA321" s="550"/>
      <c r="BB321" s="550"/>
      <c r="BC321" s="550"/>
      <c r="BD321" s="550"/>
      <c r="BE321" s="550"/>
      <c r="BF321" s="550"/>
      <c r="BG321" s="550"/>
      <c r="BH321" s="550"/>
      <c r="BI321" s="550"/>
      <c r="BJ321" s="550"/>
      <c r="BK321" s="550"/>
      <c r="BL321" s="550"/>
      <c r="BM321" s="550"/>
      <c r="BN321" s="550"/>
      <c r="BO321" s="550"/>
      <c r="BP321" s="550"/>
      <c r="BQ321" s="550"/>
      <c r="BR321" s="550"/>
      <c r="BS321" s="550"/>
      <c r="BT321" s="550"/>
      <c r="BU321" s="550"/>
      <c r="BV321" s="550"/>
      <c r="BW321" s="550"/>
    </row>
    <row r="322" spans="1:75" s="549" customFormat="1">
      <c r="A322" s="139" t="s">
        <v>497</v>
      </c>
      <c r="B322" s="382">
        <v>-69</v>
      </c>
      <c r="C322" s="506"/>
      <c r="D322" s="506"/>
      <c r="E322" s="506"/>
      <c r="F322" s="552"/>
      <c r="G322" s="552"/>
      <c r="H322" s="552"/>
      <c r="I322" s="552"/>
      <c r="J322" s="552"/>
      <c r="K322" s="552"/>
      <c r="L322" s="552"/>
      <c r="M322" s="552"/>
      <c r="N322" s="597"/>
      <c r="O322" s="404"/>
      <c r="P322" s="94"/>
      <c r="Q322" s="94"/>
      <c r="R322" s="94"/>
      <c r="S322" s="550"/>
      <c r="T322" s="550"/>
      <c r="U322" s="550"/>
      <c r="V322" s="550"/>
      <c r="W322" s="550"/>
      <c r="X322" s="550"/>
      <c r="Y322" s="550"/>
      <c r="Z322" s="550"/>
      <c r="AA322" s="550"/>
      <c r="AB322" s="550"/>
      <c r="AC322" s="550"/>
      <c r="AD322" s="550"/>
      <c r="AE322" s="550"/>
      <c r="AF322" s="550"/>
      <c r="AG322" s="550"/>
      <c r="AH322" s="550"/>
      <c r="AI322" s="550"/>
      <c r="AJ322" s="550"/>
      <c r="AK322" s="550"/>
      <c r="AL322" s="550"/>
      <c r="AM322" s="550"/>
      <c r="AN322" s="550"/>
      <c r="AO322" s="550"/>
      <c r="AP322" s="550"/>
      <c r="AQ322" s="550"/>
      <c r="AR322" s="550"/>
      <c r="AS322" s="550"/>
      <c r="AT322" s="550"/>
      <c r="AU322" s="550"/>
      <c r="AV322" s="550"/>
      <c r="AW322" s="550"/>
      <c r="AX322" s="550"/>
      <c r="AY322" s="550"/>
      <c r="AZ322" s="550"/>
      <c r="BA322" s="550"/>
      <c r="BB322" s="550"/>
      <c r="BC322" s="550"/>
      <c r="BD322" s="550"/>
      <c r="BE322" s="550"/>
      <c r="BF322" s="550"/>
      <c r="BG322" s="550"/>
      <c r="BH322" s="550"/>
      <c r="BI322" s="550"/>
      <c r="BJ322" s="550"/>
      <c r="BK322" s="550"/>
      <c r="BL322" s="550"/>
      <c r="BM322" s="550"/>
      <c r="BN322" s="550"/>
      <c r="BO322" s="550"/>
      <c r="BP322" s="550"/>
      <c r="BQ322" s="550"/>
      <c r="BR322" s="550"/>
      <c r="BS322" s="550"/>
      <c r="BT322" s="550"/>
      <c r="BU322" s="550"/>
      <c r="BV322" s="550"/>
      <c r="BW322" s="550"/>
    </row>
    <row r="323" spans="1:75" s="549" customFormat="1">
      <c r="A323" s="139" t="s">
        <v>498</v>
      </c>
      <c r="B323" s="382">
        <v>410</v>
      </c>
      <c r="C323" s="506"/>
      <c r="D323" s="506"/>
      <c r="E323" s="506"/>
      <c r="F323" s="552"/>
      <c r="G323" s="552"/>
      <c r="H323" s="552"/>
      <c r="I323" s="552"/>
      <c r="J323" s="552"/>
      <c r="K323" s="552"/>
      <c r="L323" s="552"/>
      <c r="M323" s="552"/>
      <c r="N323" s="597"/>
      <c r="O323" s="404"/>
      <c r="P323" s="94"/>
      <c r="Q323" s="94"/>
      <c r="R323" s="94"/>
      <c r="S323" s="550"/>
      <c r="T323" s="550"/>
      <c r="U323" s="550"/>
      <c r="V323" s="550"/>
      <c r="W323" s="550"/>
      <c r="X323" s="550"/>
      <c r="Y323" s="550"/>
      <c r="Z323" s="550"/>
      <c r="AA323" s="550"/>
      <c r="AB323" s="550"/>
      <c r="AC323" s="550"/>
      <c r="AD323" s="550"/>
      <c r="AE323" s="550"/>
      <c r="AF323" s="550"/>
      <c r="AG323" s="550"/>
      <c r="AH323" s="550"/>
      <c r="AI323" s="550"/>
      <c r="AJ323" s="550"/>
      <c r="AK323" s="550"/>
      <c r="AL323" s="550"/>
      <c r="AM323" s="550"/>
      <c r="AN323" s="550"/>
      <c r="AO323" s="550"/>
      <c r="AP323" s="550"/>
      <c r="AQ323" s="550"/>
      <c r="AR323" s="550"/>
      <c r="AS323" s="550"/>
      <c r="AT323" s="550"/>
      <c r="AU323" s="550"/>
      <c r="AV323" s="550"/>
      <c r="AW323" s="550"/>
      <c r="AX323" s="550"/>
      <c r="AY323" s="550"/>
      <c r="AZ323" s="550"/>
      <c r="BA323" s="550"/>
      <c r="BB323" s="550"/>
      <c r="BC323" s="550"/>
      <c r="BD323" s="550"/>
      <c r="BE323" s="550"/>
      <c r="BF323" s="550"/>
      <c r="BG323" s="550"/>
      <c r="BH323" s="550"/>
      <c r="BI323" s="550"/>
      <c r="BJ323" s="550"/>
      <c r="BK323" s="550"/>
      <c r="BL323" s="550"/>
      <c r="BM323" s="550"/>
      <c r="BN323" s="550"/>
      <c r="BO323" s="550"/>
      <c r="BP323" s="550"/>
      <c r="BQ323" s="550"/>
      <c r="BR323" s="550"/>
      <c r="BS323" s="550"/>
      <c r="BT323" s="550"/>
      <c r="BU323" s="550"/>
      <c r="BV323" s="550"/>
      <c r="BW323" s="550"/>
    </row>
    <row r="324" spans="1:75" s="549" customFormat="1">
      <c r="A324" s="139" t="s">
        <v>496</v>
      </c>
      <c r="B324" s="382">
        <f>SUM(B322:B323)</f>
        <v>341</v>
      </c>
      <c r="C324" s="506"/>
      <c r="D324" s="506"/>
      <c r="E324" s="506"/>
      <c r="F324" s="552"/>
      <c r="G324" s="552"/>
      <c r="H324" s="552"/>
      <c r="I324" s="552"/>
      <c r="J324" s="552"/>
      <c r="K324" s="552"/>
      <c r="L324" s="552"/>
      <c r="M324" s="552"/>
      <c r="N324" s="597"/>
      <c r="O324" s="404"/>
      <c r="P324" s="94"/>
      <c r="Q324" s="94"/>
      <c r="R324" s="94"/>
      <c r="S324" s="550"/>
      <c r="T324" s="550"/>
      <c r="U324" s="550"/>
      <c r="V324" s="550"/>
      <c r="W324" s="550"/>
      <c r="X324" s="550"/>
      <c r="Y324" s="550"/>
      <c r="Z324" s="550"/>
      <c r="AA324" s="550"/>
      <c r="AB324" s="550"/>
      <c r="AC324" s="550"/>
      <c r="AD324" s="550"/>
      <c r="AE324" s="550"/>
      <c r="AF324" s="550"/>
      <c r="AG324" s="550"/>
      <c r="AH324" s="550"/>
      <c r="AI324" s="550"/>
      <c r="AJ324" s="550"/>
      <c r="AK324" s="550"/>
      <c r="AL324" s="550"/>
      <c r="AM324" s="550"/>
      <c r="AN324" s="550"/>
      <c r="AO324" s="550"/>
      <c r="AP324" s="550"/>
      <c r="AQ324" s="550"/>
      <c r="AR324" s="550"/>
      <c r="AS324" s="550"/>
      <c r="AT324" s="550"/>
      <c r="AU324" s="550"/>
      <c r="AV324" s="550"/>
      <c r="AW324" s="550"/>
      <c r="AX324" s="550"/>
      <c r="AY324" s="550"/>
      <c r="AZ324" s="550"/>
      <c r="BA324" s="550"/>
      <c r="BB324" s="550"/>
      <c r="BC324" s="550"/>
      <c r="BD324" s="550"/>
      <c r="BE324" s="550"/>
      <c r="BF324" s="550"/>
      <c r="BG324" s="550"/>
      <c r="BH324" s="550"/>
      <c r="BI324" s="550"/>
      <c r="BJ324" s="550"/>
      <c r="BK324" s="550"/>
      <c r="BL324" s="550"/>
      <c r="BM324" s="550"/>
      <c r="BN324" s="550"/>
      <c r="BO324" s="550"/>
      <c r="BP324" s="550"/>
      <c r="BQ324" s="550"/>
      <c r="BR324" s="550"/>
      <c r="BS324" s="550"/>
      <c r="BT324" s="550"/>
      <c r="BU324" s="550"/>
      <c r="BV324" s="550"/>
      <c r="BW324" s="550"/>
    </row>
    <row r="325" spans="1:75" s="549" customFormat="1">
      <c r="A325" s="551"/>
      <c r="B325" s="506"/>
      <c r="C325" s="506"/>
      <c r="D325" s="506"/>
      <c r="E325" s="506"/>
      <c r="F325" s="552"/>
      <c r="G325" s="552"/>
      <c r="H325" s="552"/>
      <c r="I325" s="552"/>
      <c r="J325" s="552"/>
      <c r="K325" s="552"/>
      <c r="L325" s="552"/>
      <c r="M325" s="552"/>
      <c r="N325" s="597"/>
      <c r="O325" s="404"/>
      <c r="P325" s="94"/>
      <c r="Q325" s="94"/>
      <c r="R325" s="94"/>
      <c r="S325" s="550"/>
      <c r="T325" s="550"/>
      <c r="U325" s="550"/>
      <c r="V325" s="550"/>
      <c r="W325" s="550"/>
      <c r="X325" s="550"/>
      <c r="Y325" s="550"/>
      <c r="Z325" s="550"/>
      <c r="AA325" s="550"/>
      <c r="AB325" s="550"/>
      <c r="AC325" s="550"/>
      <c r="AD325" s="550"/>
      <c r="AE325" s="550"/>
      <c r="AF325" s="550"/>
      <c r="AG325" s="550"/>
      <c r="AH325" s="550"/>
      <c r="AI325" s="550"/>
      <c r="AJ325" s="550"/>
      <c r="AK325" s="550"/>
      <c r="AL325" s="550"/>
      <c r="AM325" s="550"/>
      <c r="AN325" s="550"/>
      <c r="AO325" s="550"/>
      <c r="AP325" s="550"/>
      <c r="AQ325" s="550"/>
      <c r="AR325" s="550"/>
      <c r="AS325" s="550"/>
      <c r="AT325" s="550"/>
      <c r="AU325" s="550"/>
      <c r="AV325" s="550"/>
      <c r="AW325" s="550"/>
      <c r="AX325" s="550"/>
      <c r="AY325" s="550"/>
      <c r="AZ325" s="550"/>
      <c r="BA325" s="550"/>
      <c r="BB325" s="550"/>
      <c r="BC325" s="550"/>
      <c r="BD325" s="550"/>
      <c r="BE325" s="550"/>
      <c r="BF325" s="550"/>
      <c r="BG325" s="550"/>
      <c r="BH325" s="550"/>
      <c r="BI325" s="550"/>
      <c r="BJ325" s="550"/>
      <c r="BK325" s="550"/>
      <c r="BL325" s="550"/>
      <c r="BM325" s="550"/>
      <c r="BN325" s="550"/>
      <c r="BO325" s="550"/>
      <c r="BP325" s="550"/>
      <c r="BQ325" s="550"/>
      <c r="BR325" s="550"/>
      <c r="BS325" s="550"/>
      <c r="BT325" s="550"/>
      <c r="BU325" s="550"/>
      <c r="BV325" s="550"/>
      <c r="BW325" s="550"/>
    </row>
    <row r="326" spans="1:75" s="549" customFormat="1" ht="18">
      <c r="A326" s="113" t="s">
        <v>19</v>
      </c>
      <c r="B326" s="2"/>
      <c r="C326" s="506"/>
      <c r="D326" s="506"/>
      <c r="E326" s="506"/>
      <c r="F326" s="552"/>
      <c r="G326" s="552"/>
      <c r="H326" s="552"/>
      <c r="I326" s="552"/>
      <c r="J326" s="552"/>
      <c r="K326" s="552"/>
      <c r="L326" s="552"/>
      <c r="M326" s="552"/>
      <c r="N326" s="597"/>
      <c r="O326" s="404"/>
      <c r="P326" s="94"/>
      <c r="Q326" s="94"/>
      <c r="R326" s="94"/>
      <c r="S326" s="550"/>
      <c r="T326" s="550"/>
      <c r="U326" s="550"/>
      <c r="V326" s="550"/>
      <c r="W326" s="550"/>
      <c r="X326" s="550"/>
      <c r="Y326" s="550"/>
      <c r="Z326" s="550"/>
      <c r="AA326" s="550"/>
      <c r="AB326" s="550"/>
      <c r="AC326" s="550"/>
      <c r="AD326" s="550"/>
      <c r="AE326" s="550"/>
      <c r="AF326" s="550"/>
      <c r="AG326" s="550"/>
      <c r="AH326" s="550"/>
      <c r="AI326" s="550"/>
      <c r="AJ326" s="550"/>
      <c r="AK326" s="550"/>
      <c r="AL326" s="550"/>
      <c r="AM326" s="550"/>
      <c r="AN326" s="550"/>
      <c r="AO326" s="550"/>
      <c r="AP326" s="550"/>
      <c r="AQ326" s="550"/>
      <c r="AR326" s="550"/>
      <c r="AS326" s="550"/>
      <c r="AT326" s="550"/>
      <c r="AU326" s="550"/>
      <c r="AV326" s="550"/>
      <c r="AW326" s="550"/>
      <c r="AX326" s="550"/>
      <c r="AY326" s="550"/>
      <c r="AZ326" s="550"/>
      <c r="BA326" s="550"/>
      <c r="BB326" s="550"/>
      <c r="BC326" s="550"/>
      <c r="BD326" s="550"/>
      <c r="BE326" s="550"/>
      <c r="BF326" s="550"/>
      <c r="BG326" s="550"/>
      <c r="BH326" s="550"/>
      <c r="BI326" s="550"/>
      <c r="BJ326" s="550"/>
      <c r="BK326" s="550"/>
      <c r="BL326" s="550"/>
      <c r="BM326" s="550"/>
      <c r="BN326" s="550"/>
      <c r="BO326" s="550"/>
      <c r="BP326" s="550"/>
      <c r="BQ326" s="550"/>
      <c r="BR326" s="550"/>
      <c r="BS326" s="550"/>
      <c r="BT326" s="550"/>
      <c r="BU326" s="550"/>
      <c r="BV326" s="550"/>
      <c r="BW326" s="550"/>
    </row>
    <row r="327" spans="1:75" s="549" customFormat="1">
      <c r="A327" s="139" t="s">
        <v>497</v>
      </c>
      <c r="B327" s="382">
        <v>-700</v>
      </c>
      <c r="C327" s="506"/>
      <c r="D327" s="506"/>
      <c r="E327" s="506"/>
      <c r="F327" s="552"/>
      <c r="G327" s="552"/>
      <c r="H327" s="552"/>
      <c r="I327" s="552"/>
      <c r="J327" s="552"/>
      <c r="K327" s="552"/>
      <c r="L327" s="552"/>
      <c r="M327" s="552"/>
      <c r="N327" s="597"/>
      <c r="O327" s="404"/>
      <c r="P327" s="94"/>
      <c r="Q327" s="94"/>
      <c r="R327" s="94"/>
      <c r="S327" s="550"/>
      <c r="T327" s="550"/>
      <c r="U327" s="550"/>
      <c r="V327" s="550"/>
      <c r="W327" s="550"/>
      <c r="X327" s="550"/>
      <c r="Y327" s="550"/>
      <c r="Z327" s="550"/>
      <c r="AA327" s="550"/>
      <c r="AB327" s="550"/>
      <c r="AC327" s="550"/>
      <c r="AD327" s="550"/>
      <c r="AE327" s="550"/>
      <c r="AF327" s="550"/>
      <c r="AG327" s="550"/>
      <c r="AH327" s="550"/>
      <c r="AI327" s="550"/>
      <c r="AJ327" s="550"/>
      <c r="AK327" s="550"/>
      <c r="AL327" s="550"/>
      <c r="AM327" s="550"/>
      <c r="AN327" s="550"/>
      <c r="AO327" s="550"/>
      <c r="AP327" s="550"/>
      <c r="AQ327" s="550"/>
      <c r="AR327" s="550"/>
      <c r="AS327" s="550"/>
      <c r="AT327" s="550"/>
      <c r="AU327" s="550"/>
      <c r="AV327" s="550"/>
      <c r="AW327" s="550"/>
      <c r="AX327" s="550"/>
      <c r="AY327" s="550"/>
      <c r="AZ327" s="550"/>
      <c r="BA327" s="550"/>
      <c r="BB327" s="550"/>
      <c r="BC327" s="550"/>
      <c r="BD327" s="550"/>
      <c r="BE327" s="550"/>
      <c r="BF327" s="550"/>
      <c r="BG327" s="550"/>
      <c r="BH327" s="550"/>
      <c r="BI327" s="550"/>
      <c r="BJ327" s="550"/>
      <c r="BK327" s="550"/>
      <c r="BL327" s="550"/>
      <c r="BM327" s="550"/>
      <c r="BN327" s="550"/>
      <c r="BO327" s="550"/>
      <c r="BP327" s="550"/>
      <c r="BQ327" s="550"/>
      <c r="BR327" s="550"/>
      <c r="BS327" s="550"/>
      <c r="BT327" s="550"/>
      <c r="BU327" s="550"/>
      <c r="BV327" s="550"/>
      <c r="BW327" s="550"/>
    </row>
    <row r="328" spans="1:75" s="549" customFormat="1">
      <c r="A328" s="139" t="s">
        <v>498</v>
      </c>
      <c r="B328" s="382">
        <v>164</v>
      </c>
      <c r="C328" s="506"/>
      <c r="D328" s="506"/>
      <c r="E328" s="506"/>
      <c r="F328" s="552"/>
      <c r="G328" s="552"/>
      <c r="H328" s="552"/>
      <c r="I328" s="552"/>
      <c r="J328" s="552"/>
      <c r="K328" s="552"/>
      <c r="L328" s="552"/>
      <c r="M328" s="552"/>
      <c r="N328" s="597"/>
      <c r="O328" s="404"/>
      <c r="P328" s="94"/>
      <c r="Q328" s="94"/>
      <c r="R328" s="94"/>
      <c r="S328" s="550"/>
      <c r="T328" s="550"/>
      <c r="U328" s="550"/>
      <c r="V328" s="550"/>
      <c r="W328" s="550"/>
      <c r="X328" s="550"/>
      <c r="Y328" s="550"/>
      <c r="Z328" s="550"/>
      <c r="AA328" s="550"/>
      <c r="AB328" s="550"/>
      <c r="AC328" s="550"/>
      <c r="AD328" s="550"/>
      <c r="AE328" s="550"/>
      <c r="AF328" s="550"/>
      <c r="AG328" s="550"/>
      <c r="AH328" s="550"/>
      <c r="AI328" s="550"/>
      <c r="AJ328" s="550"/>
      <c r="AK328" s="550"/>
      <c r="AL328" s="550"/>
      <c r="AM328" s="550"/>
      <c r="AN328" s="550"/>
      <c r="AO328" s="550"/>
      <c r="AP328" s="550"/>
      <c r="AQ328" s="550"/>
      <c r="AR328" s="550"/>
      <c r="AS328" s="550"/>
      <c r="AT328" s="550"/>
      <c r="AU328" s="550"/>
      <c r="AV328" s="550"/>
      <c r="AW328" s="550"/>
      <c r="AX328" s="550"/>
      <c r="AY328" s="550"/>
      <c r="AZ328" s="550"/>
      <c r="BA328" s="550"/>
      <c r="BB328" s="550"/>
      <c r="BC328" s="550"/>
      <c r="BD328" s="550"/>
      <c r="BE328" s="550"/>
      <c r="BF328" s="550"/>
      <c r="BG328" s="550"/>
      <c r="BH328" s="550"/>
      <c r="BI328" s="550"/>
      <c r="BJ328" s="550"/>
      <c r="BK328" s="550"/>
      <c r="BL328" s="550"/>
      <c r="BM328" s="550"/>
      <c r="BN328" s="550"/>
      <c r="BO328" s="550"/>
      <c r="BP328" s="550"/>
      <c r="BQ328" s="550"/>
      <c r="BR328" s="550"/>
      <c r="BS328" s="550"/>
      <c r="BT328" s="550"/>
      <c r="BU328" s="550"/>
      <c r="BV328" s="550"/>
      <c r="BW328" s="550"/>
    </row>
    <row r="329" spans="1:75" s="549" customFormat="1">
      <c r="A329" s="139" t="s">
        <v>500</v>
      </c>
      <c r="B329" s="382">
        <v>-300</v>
      </c>
      <c r="C329" s="506"/>
      <c r="D329" s="506"/>
      <c r="E329" s="506"/>
      <c r="F329" s="552"/>
      <c r="G329" s="552"/>
      <c r="H329" s="552"/>
      <c r="I329" s="552"/>
      <c r="J329" s="552"/>
      <c r="K329" s="552"/>
      <c r="L329" s="552"/>
      <c r="M329" s="552"/>
      <c r="N329" s="597"/>
      <c r="O329" s="404"/>
      <c r="P329" s="94"/>
      <c r="Q329" s="94"/>
      <c r="R329" s="94"/>
      <c r="S329" s="550"/>
      <c r="T329" s="550"/>
      <c r="U329" s="550"/>
      <c r="V329" s="550"/>
      <c r="W329" s="550"/>
      <c r="X329" s="550"/>
      <c r="Y329" s="550"/>
      <c r="Z329" s="550"/>
      <c r="AA329" s="550"/>
      <c r="AB329" s="550"/>
      <c r="AC329" s="550"/>
      <c r="AD329" s="550"/>
      <c r="AE329" s="550"/>
      <c r="AF329" s="550"/>
      <c r="AG329" s="550"/>
      <c r="AH329" s="550"/>
      <c r="AI329" s="550"/>
      <c r="AJ329" s="550"/>
      <c r="AK329" s="550"/>
      <c r="AL329" s="550"/>
      <c r="AM329" s="550"/>
      <c r="AN329" s="550"/>
      <c r="AO329" s="550"/>
      <c r="AP329" s="550"/>
      <c r="AQ329" s="550"/>
      <c r="AR329" s="550"/>
      <c r="AS329" s="550"/>
      <c r="AT329" s="550"/>
      <c r="AU329" s="550"/>
      <c r="AV329" s="550"/>
      <c r="AW329" s="550"/>
      <c r="AX329" s="550"/>
      <c r="AY329" s="550"/>
      <c r="AZ329" s="550"/>
      <c r="BA329" s="550"/>
      <c r="BB329" s="550"/>
      <c r="BC329" s="550"/>
      <c r="BD329" s="550"/>
      <c r="BE329" s="550"/>
      <c r="BF329" s="550"/>
      <c r="BG329" s="550"/>
      <c r="BH329" s="550"/>
      <c r="BI329" s="550"/>
      <c r="BJ329" s="550"/>
      <c r="BK329" s="550"/>
      <c r="BL329" s="550"/>
      <c r="BM329" s="550"/>
      <c r="BN329" s="550"/>
      <c r="BO329" s="550"/>
      <c r="BP329" s="550"/>
      <c r="BQ329" s="550"/>
      <c r="BR329" s="550"/>
      <c r="BS329" s="550"/>
      <c r="BT329" s="550"/>
      <c r="BU329" s="550"/>
      <c r="BV329" s="550"/>
      <c r="BW329" s="550"/>
    </row>
    <row r="330" spans="1:75" s="549" customFormat="1">
      <c r="A330" s="139" t="s">
        <v>496</v>
      </c>
      <c r="B330" s="382">
        <f>SUM(B327:B329)</f>
        <v>-836</v>
      </c>
      <c r="C330" s="506"/>
      <c r="D330" s="506"/>
      <c r="E330" s="506"/>
      <c r="F330" s="552"/>
      <c r="G330" s="552"/>
      <c r="H330" s="552"/>
      <c r="I330" s="552"/>
      <c r="J330" s="552"/>
      <c r="K330" s="552"/>
      <c r="L330" s="552"/>
      <c r="M330" s="552"/>
      <c r="N330" s="597"/>
      <c r="O330" s="404"/>
      <c r="P330" s="94"/>
      <c r="Q330" s="94"/>
      <c r="R330" s="94"/>
      <c r="S330" s="550"/>
      <c r="T330" s="550"/>
      <c r="U330" s="550"/>
      <c r="V330" s="550"/>
      <c r="W330" s="550"/>
      <c r="X330" s="550"/>
      <c r="Y330" s="550"/>
      <c r="Z330" s="550"/>
      <c r="AA330" s="550"/>
      <c r="AB330" s="550"/>
      <c r="AC330" s="550"/>
      <c r="AD330" s="550"/>
      <c r="AE330" s="550"/>
      <c r="AF330" s="550"/>
      <c r="AG330" s="550"/>
      <c r="AH330" s="550"/>
      <c r="AI330" s="550"/>
      <c r="AJ330" s="550"/>
      <c r="AK330" s="550"/>
      <c r="AL330" s="550"/>
      <c r="AM330" s="550"/>
      <c r="AN330" s="550"/>
      <c r="AO330" s="550"/>
      <c r="AP330" s="550"/>
      <c r="AQ330" s="550"/>
      <c r="AR330" s="550"/>
      <c r="AS330" s="550"/>
      <c r="AT330" s="550"/>
      <c r="AU330" s="550"/>
      <c r="AV330" s="550"/>
      <c r="AW330" s="550"/>
      <c r="AX330" s="550"/>
      <c r="AY330" s="550"/>
      <c r="AZ330" s="550"/>
      <c r="BA330" s="550"/>
      <c r="BB330" s="550"/>
      <c r="BC330" s="550"/>
      <c r="BD330" s="550"/>
      <c r="BE330" s="550"/>
      <c r="BF330" s="550"/>
      <c r="BG330" s="550"/>
      <c r="BH330" s="550"/>
      <c r="BI330" s="550"/>
      <c r="BJ330" s="550"/>
      <c r="BK330" s="550"/>
      <c r="BL330" s="550"/>
      <c r="BM330" s="550"/>
      <c r="BN330" s="550"/>
      <c r="BO330" s="550"/>
      <c r="BP330" s="550"/>
      <c r="BQ330" s="550"/>
      <c r="BR330" s="550"/>
      <c r="BS330" s="550"/>
      <c r="BT330" s="550"/>
      <c r="BU330" s="550"/>
      <c r="BV330" s="550"/>
      <c r="BW330" s="550"/>
    </row>
    <row r="331" spans="1:75" s="549" customFormat="1">
      <c r="A331" s="555"/>
      <c r="B331" s="621"/>
      <c r="C331" s="506"/>
      <c r="D331" s="506"/>
      <c r="E331" s="506"/>
      <c r="F331" s="552"/>
      <c r="G331" s="552"/>
      <c r="H331" s="552"/>
      <c r="I331" s="552"/>
      <c r="J331" s="552"/>
      <c r="K331" s="552"/>
      <c r="L331" s="552"/>
      <c r="M331" s="552"/>
      <c r="N331" s="597"/>
      <c r="O331" s="404"/>
      <c r="P331" s="94"/>
      <c r="Q331" s="94"/>
      <c r="R331" s="94"/>
      <c r="S331" s="550"/>
      <c r="T331" s="550"/>
      <c r="U331" s="550"/>
      <c r="V331" s="550"/>
      <c r="W331" s="550"/>
      <c r="X331" s="550"/>
      <c r="Y331" s="550"/>
      <c r="Z331" s="550"/>
      <c r="AA331" s="550"/>
      <c r="AB331" s="550"/>
      <c r="AC331" s="550"/>
      <c r="AD331" s="550"/>
      <c r="AE331" s="550"/>
      <c r="AF331" s="550"/>
      <c r="AG331" s="550"/>
      <c r="AH331" s="550"/>
      <c r="AI331" s="550"/>
      <c r="AJ331" s="550"/>
      <c r="AK331" s="550"/>
      <c r="AL331" s="550"/>
      <c r="AM331" s="550"/>
      <c r="AN331" s="550"/>
      <c r="AO331" s="550"/>
      <c r="AP331" s="550"/>
      <c r="AQ331" s="550"/>
      <c r="AR331" s="550"/>
      <c r="AS331" s="550"/>
      <c r="AT331" s="550"/>
      <c r="AU331" s="550"/>
      <c r="AV331" s="550"/>
      <c r="AW331" s="550"/>
      <c r="AX331" s="550"/>
      <c r="AY331" s="550"/>
      <c r="AZ331" s="550"/>
      <c r="BA331" s="550"/>
      <c r="BB331" s="550"/>
      <c r="BC331" s="550"/>
      <c r="BD331" s="550"/>
      <c r="BE331" s="550"/>
      <c r="BF331" s="550"/>
      <c r="BG331" s="550"/>
      <c r="BH331" s="550"/>
      <c r="BI331" s="550"/>
      <c r="BJ331" s="550"/>
      <c r="BK331" s="550"/>
      <c r="BL331" s="550"/>
      <c r="BM331" s="550"/>
      <c r="BN331" s="550"/>
      <c r="BO331" s="550"/>
      <c r="BP331" s="550"/>
      <c r="BQ331" s="550"/>
      <c r="BR331" s="550"/>
      <c r="BS331" s="550"/>
      <c r="BT331" s="550"/>
      <c r="BU331" s="550"/>
      <c r="BV331" s="550"/>
      <c r="BW331" s="550"/>
    </row>
    <row r="332" spans="1:75" s="549" customFormat="1">
      <c r="A332" s="113" t="s">
        <v>51</v>
      </c>
      <c r="B332" s="552"/>
      <c r="C332" s="506"/>
      <c r="D332" s="506"/>
      <c r="E332" s="506"/>
      <c r="F332" s="552"/>
      <c r="G332" s="552"/>
      <c r="H332" s="552"/>
      <c r="I332" s="552"/>
      <c r="J332" s="552"/>
      <c r="K332" s="552"/>
      <c r="L332" s="552"/>
      <c r="M332" s="552"/>
      <c r="N332" s="597"/>
      <c r="O332" s="404"/>
      <c r="P332" s="94"/>
      <c r="Q332" s="94"/>
      <c r="R332" s="94"/>
      <c r="S332" s="550"/>
      <c r="T332" s="550"/>
      <c r="U332" s="550"/>
      <c r="V332" s="550"/>
      <c r="W332" s="550"/>
      <c r="X332" s="550"/>
      <c r="Y332" s="550"/>
      <c r="Z332" s="550"/>
      <c r="AA332" s="550"/>
      <c r="AB332" s="550"/>
      <c r="AC332" s="550"/>
      <c r="AD332" s="550"/>
      <c r="AE332" s="550"/>
      <c r="AF332" s="550"/>
      <c r="AG332" s="550"/>
      <c r="AH332" s="550"/>
      <c r="AI332" s="550"/>
      <c r="AJ332" s="550"/>
      <c r="AK332" s="550"/>
      <c r="AL332" s="550"/>
      <c r="AM332" s="550"/>
      <c r="AN332" s="550"/>
      <c r="AO332" s="550"/>
      <c r="AP332" s="550"/>
      <c r="AQ332" s="550"/>
      <c r="AR332" s="550"/>
      <c r="AS332" s="550"/>
      <c r="AT332" s="550"/>
      <c r="AU332" s="550"/>
      <c r="AV332" s="550"/>
      <c r="AW332" s="550"/>
      <c r="AX332" s="550"/>
      <c r="AY332" s="550"/>
      <c r="AZ332" s="550"/>
      <c r="BA332" s="550"/>
      <c r="BB332" s="550"/>
      <c r="BC332" s="550"/>
      <c r="BD332" s="550"/>
      <c r="BE332" s="550"/>
      <c r="BF332" s="550"/>
      <c r="BG332" s="550"/>
      <c r="BH332" s="550"/>
      <c r="BI332" s="550"/>
      <c r="BJ332" s="550"/>
      <c r="BK332" s="550"/>
      <c r="BL332" s="550"/>
      <c r="BM332" s="550"/>
      <c r="BN332" s="550"/>
      <c r="BO332" s="550"/>
      <c r="BP332" s="550"/>
      <c r="BQ332" s="550"/>
      <c r="BR332" s="550"/>
      <c r="BS332" s="550"/>
      <c r="BT332" s="550"/>
      <c r="BU332" s="550"/>
      <c r="BV332" s="550"/>
      <c r="BW332" s="550"/>
    </row>
    <row r="333" spans="1:75" s="549" customFormat="1">
      <c r="A333" s="139" t="s">
        <v>497</v>
      </c>
      <c r="B333" s="382">
        <v>-3500</v>
      </c>
      <c r="C333" s="506"/>
      <c r="D333" s="506"/>
      <c r="E333" s="506"/>
      <c r="F333" s="552"/>
      <c r="G333" s="552"/>
      <c r="H333" s="552"/>
      <c r="I333" s="552"/>
      <c r="J333" s="552"/>
      <c r="K333" s="552"/>
      <c r="L333" s="552"/>
      <c r="M333" s="552"/>
      <c r="N333" s="597"/>
      <c r="O333" s="404"/>
      <c r="P333" s="94"/>
      <c r="Q333" s="94"/>
      <c r="R333" s="94"/>
      <c r="S333" s="550"/>
      <c r="T333" s="550"/>
      <c r="U333" s="550"/>
      <c r="V333" s="550"/>
      <c r="W333" s="550"/>
      <c r="X333" s="550"/>
      <c r="Y333" s="550"/>
      <c r="Z333" s="550"/>
      <c r="AA333" s="550"/>
      <c r="AB333" s="550"/>
      <c r="AC333" s="550"/>
      <c r="AD333" s="550"/>
      <c r="AE333" s="550"/>
      <c r="AF333" s="550"/>
      <c r="AG333" s="550"/>
      <c r="AH333" s="550"/>
      <c r="AI333" s="550"/>
      <c r="AJ333" s="550"/>
      <c r="AK333" s="550"/>
      <c r="AL333" s="550"/>
      <c r="AM333" s="550"/>
      <c r="AN333" s="550"/>
      <c r="AO333" s="550"/>
      <c r="AP333" s="550"/>
      <c r="AQ333" s="550"/>
      <c r="AR333" s="550"/>
      <c r="AS333" s="550"/>
      <c r="AT333" s="550"/>
      <c r="AU333" s="550"/>
      <c r="AV333" s="550"/>
      <c r="AW333" s="550"/>
      <c r="AX333" s="550"/>
      <c r="AY333" s="550"/>
      <c r="AZ333" s="550"/>
      <c r="BA333" s="550"/>
      <c r="BB333" s="550"/>
      <c r="BC333" s="550"/>
      <c r="BD333" s="550"/>
      <c r="BE333" s="550"/>
      <c r="BF333" s="550"/>
      <c r="BG333" s="550"/>
      <c r="BH333" s="550"/>
      <c r="BI333" s="550"/>
      <c r="BJ333" s="550"/>
      <c r="BK333" s="550"/>
      <c r="BL333" s="550"/>
      <c r="BM333" s="550"/>
      <c r="BN333" s="550"/>
      <c r="BO333" s="550"/>
      <c r="BP333" s="550"/>
      <c r="BQ333" s="550"/>
      <c r="BR333" s="550"/>
      <c r="BS333" s="550"/>
      <c r="BT333" s="550"/>
      <c r="BU333" s="550"/>
      <c r="BV333" s="550"/>
      <c r="BW333" s="550"/>
    </row>
    <row r="334" spans="1:75" s="549" customFormat="1">
      <c r="A334" s="139" t="s">
        <v>501</v>
      </c>
      <c r="B334" s="382">
        <v>-12800</v>
      </c>
      <c r="C334" s="506"/>
      <c r="D334" s="506"/>
      <c r="E334" s="506"/>
      <c r="F334" s="552"/>
      <c r="G334" s="552"/>
      <c r="H334" s="552"/>
      <c r="I334" s="552"/>
      <c r="J334" s="552"/>
      <c r="K334" s="552"/>
      <c r="L334" s="552"/>
      <c r="M334" s="552"/>
      <c r="N334" s="597"/>
      <c r="O334" s="404"/>
      <c r="P334" s="94"/>
      <c r="Q334" s="94"/>
      <c r="R334" s="94"/>
      <c r="S334" s="550"/>
      <c r="T334" s="550"/>
      <c r="U334" s="550"/>
      <c r="V334" s="550"/>
      <c r="W334" s="550"/>
      <c r="X334" s="550"/>
      <c r="Y334" s="550"/>
      <c r="Z334" s="550"/>
      <c r="AA334" s="550"/>
      <c r="AB334" s="550"/>
      <c r="AC334" s="550"/>
      <c r="AD334" s="550"/>
      <c r="AE334" s="550"/>
      <c r="AF334" s="550"/>
      <c r="AG334" s="550"/>
      <c r="AH334" s="550"/>
      <c r="AI334" s="550"/>
      <c r="AJ334" s="550"/>
      <c r="AK334" s="550"/>
      <c r="AL334" s="550"/>
      <c r="AM334" s="550"/>
      <c r="AN334" s="550"/>
      <c r="AO334" s="550"/>
      <c r="AP334" s="550"/>
      <c r="AQ334" s="550"/>
      <c r="AR334" s="550"/>
      <c r="AS334" s="550"/>
      <c r="AT334" s="550"/>
      <c r="AU334" s="550"/>
      <c r="AV334" s="550"/>
      <c r="AW334" s="550"/>
      <c r="AX334" s="550"/>
      <c r="AY334" s="550"/>
      <c r="AZ334" s="550"/>
      <c r="BA334" s="550"/>
      <c r="BB334" s="550"/>
      <c r="BC334" s="550"/>
      <c r="BD334" s="550"/>
      <c r="BE334" s="550"/>
      <c r="BF334" s="550"/>
      <c r="BG334" s="550"/>
      <c r="BH334" s="550"/>
      <c r="BI334" s="550"/>
      <c r="BJ334" s="550"/>
      <c r="BK334" s="550"/>
      <c r="BL334" s="550"/>
      <c r="BM334" s="550"/>
      <c r="BN334" s="550"/>
      <c r="BO334" s="550"/>
      <c r="BP334" s="550"/>
      <c r="BQ334" s="550"/>
      <c r="BR334" s="550"/>
      <c r="BS334" s="550"/>
      <c r="BT334" s="550"/>
      <c r="BU334" s="550"/>
      <c r="BV334" s="550"/>
      <c r="BW334" s="550"/>
    </row>
    <row r="335" spans="1:75" s="549" customFormat="1">
      <c r="A335" s="139" t="s">
        <v>500</v>
      </c>
      <c r="B335" s="382">
        <v>-459</v>
      </c>
      <c r="C335" s="506"/>
      <c r="D335" s="506"/>
      <c r="E335" s="506"/>
      <c r="F335" s="552"/>
      <c r="G335" s="552"/>
      <c r="H335" s="552"/>
      <c r="I335" s="552"/>
      <c r="J335" s="552"/>
      <c r="K335" s="552"/>
      <c r="L335" s="552"/>
      <c r="M335" s="552"/>
      <c r="N335" s="597"/>
      <c r="O335" s="404"/>
      <c r="P335" s="94"/>
      <c r="Q335" s="94"/>
      <c r="R335" s="94"/>
      <c r="S335" s="550"/>
      <c r="T335" s="550"/>
      <c r="U335" s="550"/>
      <c r="V335" s="550"/>
      <c r="W335" s="550"/>
      <c r="X335" s="550"/>
      <c r="Y335" s="550"/>
      <c r="Z335" s="550"/>
      <c r="AA335" s="550"/>
      <c r="AB335" s="550"/>
      <c r="AC335" s="550"/>
      <c r="AD335" s="550"/>
      <c r="AE335" s="550"/>
      <c r="AF335" s="550"/>
      <c r="AG335" s="550"/>
      <c r="AH335" s="550"/>
      <c r="AI335" s="550"/>
      <c r="AJ335" s="550"/>
      <c r="AK335" s="550"/>
      <c r="AL335" s="550"/>
      <c r="AM335" s="550"/>
      <c r="AN335" s="550"/>
      <c r="AO335" s="550"/>
      <c r="AP335" s="550"/>
      <c r="AQ335" s="550"/>
      <c r="AR335" s="550"/>
      <c r="AS335" s="550"/>
      <c r="AT335" s="550"/>
      <c r="AU335" s="550"/>
      <c r="AV335" s="550"/>
      <c r="AW335" s="550"/>
      <c r="AX335" s="550"/>
      <c r="AY335" s="550"/>
      <c r="AZ335" s="550"/>
      <c r="BA335" s="550"/>
      <c r="BB335" s="550"/>
      <c r="BC335" s="550"/>
      <c r="BD335" s="550"/>
      <c r="BE335" s="550"/>
      <c r="BF335" s="550"/>
      <c r="BG335" s="550"/>
      <c r="BH335" s="550"/>
      <c r="BI335" s="550"/>
      <c r="BJ335" s="550"/>
      <c r="BK335" s="550"/>
      <c r="BL335" s="550"/>
      <c r="BM335" s="550"/>
      <c r="BN335" s="550"/>
      <c r="BO335" s="550"/>
      <c r="BP335" s="550"/>
      <c r="BQ335" s="550"/>
      <c r="BR335" s="550"/>
      <c r="BS335" s="550"/>
      <c r="BT335" s="550"/>
      <c r="BU335" s="550"/>
      <c r="BV335" s="550"/>
      <c r="BW335" s="550"/>
    </row>
    <row r="336" spans="1:75" s="549" customFormat="1">
      <c r="A336" s="139" t="s">
        <v>498</v>
      </c>
      <c r="B336" s="382">
        <v>1880</v>
      </c>
      <c r="C336" s="506"/>
      <c r="D336" s="506"/>
      <c r="E336" s="506"/>
      <c r="F336" s="552"/>
      <c r="G336" s="552"/>
      <c r="H336" s="552"/>
      <c r="I336" s="552"/>
      <c r="J336" s="552"/>
      <c r="K336" s="552"/>
      <c r="L336" s="552"/>
      <c r="M336" s="552"/>
      <c r="N336" s="597"/>
      <c r="O336" s="404"/>
      <c r="P336" s="94"/>
      <c r="Q336" s="94"/>
      <c r="R336" s="94"/>
      <c r="S336" s="550"/>
      <c r="T336" s="550"/>
      <c r="U336" s="550"/>
      <c r="V336" s="550"/>
      <c r="W336" s="550"/>
      <c r="X336" s="550"/>
      <c r="Y336" s="550"/>
      <c r="Z336" s="550"/>
      <c r="AA336" s="550"/>
      <c r="AB336" s="550"/>
      <c r="AC336" s="550"/>
      <c r="AD336" s="550"/>
      <c r="AE336" s="550"/>
      <c r="AF336" s="550"/>
      <c r="AG336" s="550"/>
      <c r="AH336" s="550"/>
      <c r="AI336" s="550"/>
      <c r="AJ336" s="550"/>
      <c r="AK336" s="550"/>
      <c r="AL336" s="550"/>
      <c r="AM336" s="550"/>
      <c r="AN336" s="550"/>
      <c r="AO336" s="550"/>
      <c r="AP336" s="550"/>
      <c r="AQ336" s="550"/>
      <c r="AR336" s="550"/>
      <c r="AS336" s="550"/>
      <c r="AT336" s="550"/>
      <c r="AU336" s="550"/>
      <c r="AV336" s="550"/>
      <c r="AW336" s="550"/>
      <c r="AX336" s="550"/>
      <c r="AY336" s="550"/>
      <c r="AZ336" s="550"/>
      <c r="BA336" s="550"/>
      <c r="BB336" s="550"/>
      <c r="BC336" s="550"/>
      <c r="BD336" s="550"/>
      <c r="BE336" s="550"/>
      <c r="BF336" s="550"/>
      <c r="BG336" s="550"/>
      <c r="BH336" s="550"/>
      <c r="BI336" s="550"/>
      <c r="BJ336" s="550"/>
      <c r="BK336" s="550"/>
      <c r="BL336" s="550"/>
      <c r="BM336" s="550"/>
      <c r="BN336" s="550"/>
      <c r="BO336" s="550"/>
      <c r="BP336" s="550"/>
      <c r="BQ336" s="550"/>
      <c r="BR336" s="550"/>
      <c r="BS336" s="550"/>
      <c r="BT336" s="550"/>
      <c r="BU336" s="550"/>
      <c r="BV336" s="550"/>
      <c r="BW336" s="550"/>
    </row>
    <row r="337" spans="1:75" s="549" customFormat="1">
      <c r="A337" s="139" t="s">
        <v>496</v>
      </c>
      <c r="B337" s="382">
        <f>SUM(B333:B336)</f>
        <v>-14879</v>
      </c>
      <c r="C337" s="506"/>
      <c r="D337" s="506"/>
      <c r="E337" s="506"/>
      <c r="F337" s="552"/>
      <c r="G337" s="552"/>
      <c r="H337" s="552"/>
      <c r="I337" s="552"/>
      <c r="J337" s="552"/>
      <c r="K337" s="552"/>
      <c r="L337" s="552"/>
      <c r="M337" s="552"/>
      <c r="N337" s="597"/>
      <c r="O337" s="404"/>
      <c r="P337" s="94"/>
      <c r="Q337" s="94"/>
      <c r="R337" s="94"/>
      <c r="S337" s="550"/>
      <c r="T337" s="550"/>
      <c r="U337" s="550"/>
      <c r="V337" s="550"/>
      <c r="W337" s="550"/>
      <c r="X337" s="550"/>
      <c r="Y337" s="550"/>
      <c r="Z337" s="550"/>
      <c r="AA337" s="550"/>
      <c r="AB337" s="550"/>
      <c r="AC337" s="550"/>
      <c r="AD337" s="550"/>
      <c r="AE337" s="550"/>
      <c r="AF337" s="550"/>
      <c r="AG337" s="550"/>
      <c r="AH337" s="550"/>
      <c r="AI337" s="550"/>
      <c r="AJ337" s="550"/>
      <c r="AK337" s="550"/>
      <c r="AL337" s="550"/>
      <c r="AM337" s="550"/>
      <c r="AN337" s="550"/>
      <c r="AO337" s="550"/>
      <c r="AP337" s="550"/>
      <c r="AQ337" s="550"/>
      <c r="AR337" s="550"/>
      <c r="AS337" s="550"/>
      <c r="AT337" s="550"/>
      <c r="AU337" s="550"/>
      <c r="AV337" s="550"/>
      <c r="AW337" s="550"/>
      <c r="AX337" s="550"/>
      <c r="AY337" s="550"/>
      <c r="AZ337" s="550"/>
      <c r="BA337" s="550"/>
      <c r="BB337" s="550"/>
      <c r="BC337" s="550"/>
      <c r="BD337" s="550"/>
      <c r="BE337" s="550"/>
      <c r="BF337" s="550"/>
      <c r="BG337" s="550"/>
      <c r="BH337" s="550"/>
      <c r="BI337" s="550"/>
      <c r="BJ337" s="550"/>
      <c r="BK337" s="550"/>
      <c r="BL337" s="550"/>
      <c r="BM337" s="550"/>
      <c r="BN337" s="550"/>
      <c r="BO337" s="550"/>
      <c r="BP337" s="550"/>
      <c r="BQ337" s="550"/>
      <c r="BR337" s="550"/>
      <c r="BS337" s="550"/>
      <c r="BT337" s="550"/>
      <c r="BU337" s="550"/>
      <c r="BV337" s="550"/>
      <c r="BW337" s="550"/>
    </row>
    <row r="338" spans="1:75" s="549" customFormat="1">
      <c r="A338" s="556"/>
      <c r="B338" s="552"/>
      <c r="C338" s="506"/>
      <c r="D338" s="506"/>
      <c r="E338" s="506"/>
      <c r="F338" s="552"/>
      <c r="G338" s="552"/>
      <c r="H338" s="552"/>
      <c r="I338" s="552"/>
      <c r="J338" s="552"/>
      <c r="K338" s="552"/>
      <c r="L338" s="552"/>
      <c r="M338" s="552"/>
      <c r="N338" s="597"/>
      <c r="O338" s="404"/>
      <c r="P338" s="94"/>
      <c r="Q338" s="94"/>
      <c r="R338" s="94"/>
      <c r="S338" s="550"/>
      <c r="T338" s="550"/>
      <c r="U338" s="550"/>
      <c r="V338" s="550"/>
      <c r="W338" s="550"/>
      <c r="X338" s="550"/>
      <c r="Y338" s="550"/>
      <c r="Z338" s="550"/>
      <c r="AA338" s="550"/>
      <c r="AB338" s="550"/>
      <c r="AC338" s="550"/>
      <c r="AD338" s="550"/>
      <c r="AE338" s="550"/>
      <c r="AF338" s="550"/>
      <c r="AG338" s="550"/>
      <c r="AH338" s="550"/>
      <c r="AI338" s="550"/>
      <c r="AJ338" s="550"/>
      <c r="AK338" s="550"/>
      <c r="AL338" s="550"/>
      <c r="AM338" s="550"/>
      <c r="AN338" s="550"/>
      <c r="AO338" s="550"/>
      <c r="AP338" s="550"/>
      <c r="AQ338" s="550"/>
      <c r="AR338" s="550"/>
      <c r="AS338" s="550"/>
      <c r="AT338" s="550"/>
      <c r="AU338" s="550"/>
      <c r="AV338" s="550"/>
      <c r="AW338" s="550"/>
      <c r="AX338" s="550"/>
      <c r="AY338" s="550"/>
      <c r="AZ338" s="550"/>
      <c r="BA338" s="550"/>
      <c r="BB338" s="550"/>
      <c r="BC338" s="550"/>
      <c r="BD338" s="550"/>
      <c r="BE338" s="550"/>
      <c r="BF338" s="550"/>
      <c r="BG338" s="550"/>
      <c r="BH338" s="550"/>
      <c r="BI338" s="550"/>
      <c r="BJ338" s="550"/>
      <c r="BK338" s="550"/>
      <c r="BL338" s="550"/>
      <c r="BM338" s="550"/>
      <c r="BN338" s="550"/>
      <c r="BO338" s="550"/>
      <c r="BP338" s="550"/>
      <c r="BQ338" s="550"/>
      <c r="BR338" s="550"/>
      <c r="BS338" s="550"/>
      <c r="BT338" s="550"/>
      <c r="BU338" s="550"/>
      <c r="BV338" s="550"/>
      <c r="BW338" s="550"/>
    </row>
    <row r="339" spans="1:75" s="252" customFormat="1" ht="18">
      <c r="A339" s="618" t="s">
        <v>330</v>
      </c>
      <c r="B339" s="506"/>
      <c r="C339" s="506"/>
      <c r="D339" s="506"/>
      <c r="E339" s="506"/>
      <c r="F339" s="552"/>
      <c r="G339" s="552"/>
      <c r="H339" s="552"/>
      <c r="I339" s="552"/>
      <c r="J339" s="552"/>
      <c r="K339" s="552"/>
      <c r="L339" s="552"/>
      <c r="M339" s="552"/>
      <c r="N339" s="597"/>
      <c r="O339" s="404"/>
      <c r="P339" s="94"/>
      <c r="Q339" s="94"/>
      <c r="R339" s="94"/>
      <c r="S339" s="315"/>
      <c r="T339" s="315"/>
      <c r="U339" s="315"/>
      <c r="V339" s="315"/>
      <c r="W339" s="315"/>
      <c r="X339" s="315"/>
      <c r="Y339" s="315"/>
      <c r="Z339" s="315"/>
      <c r="AA339" s="315"/>
      <c r="AB339" s="315"/>
      <c r="AC339" s="315"/>
      <c r="AD339" s="315"/>
      <c r="AE339" s="315"/>
      <c r="AF339" s="315"/>
      <c r="AG339" s="315"/>
      <c r="AH339" s="315"/>
      <c r="AI339" s="315"/>
      <c r="AJ339" s="315"/>
      <c r="AK339" s="315"/>
      <c r="AL339" s="315"/>
      <c r="AM339" s="315"/>
      <c r="AN339" s="315"/>
      <c r="AO339" s="315"/>
      <c r="AP339" s="315"/>
      <c r="AQ339" s="315"/>
      <c r="AR339" s="315"/>
      <c r="AS339" s="315"/>
      <c r="AT339" s="315"/>
      <c r="AU339" s="315"/>
      <c r="AV339" s="315"/>
      <c r="AW339" s="315"/>
      <c r="AX339" s="315"/>
      <c r="AY339" s="315"/>
      <c r="AZ339" s="315"/>
      <c r="BA339" s="315"/>
      <c r="BB339" s="315"/>
      <c r="BC339" s="315"/>
      <c r="BD339" s="315"/>
      <c r="BE339" s="315"/>
      <c r="BF339" s="315"/>
      <c r="BG339" s="315"/>
      <c r="BH339" s="315"/>
      <c r="BI339" s="315"/>
      <c r="BJ339" s="315"/>
      <c r="BK339" s="315"/>
      <c r="BL339" s="315"/>
      <c r="BM339" s="315"/>
      <c r="BN339" s="315"/>
      <c r="BO339" s="315"/>
      <c r="BP339" s="315"/>
      <c r="BQ339" s="315"/>
      <c r="BR339" s="315"/>
      <c r="BS339" s="315"/>
      <c r="BT339" s="315"/>
      <c r="BU339" s="315"/>
      <c r="BV339" s="315"/>
      <c r="BW339" s="315"/>
    </row>
    <row r="340" spans="1:75" s="252" customFormat="1" ht="18">
      <c r="A340" s="113" t="s">
        <v>1</v>
      </c>
      <c r="B340" s="2">
        <v>2017</v>
      </c>
      <c r="C340" s="2">
        <v>2018</v>
      </c>
      <c r="D340" s="2">
        <v>2019</v>
      </c>
      <c r="E340" s="2">
        <v>2020</v>
      </c>
      <c r="F340" s="2">
        <v>2021</v>
      </c>
      <c r="G340" s="2">
        <v>2022</v>
      </c>
      <c r="H340" s="2">
        <v>2023</v>
      </c>
      <c r="I340" s="2">
        <v>2024</v>
      </c>
      <c r="J340" s="2">
        <v>2025</v>
      </c>
      <c r="K340" s="2">
        <v>2026</v>
      </c>
      <c r="L340" s="2">
        <v>2027</v>
      </c>
      <c r="M340" s="2">
        <v>2028</v>
      </c>
      <c r="N340" s="597"/>
      <c r="O340" s="404"/>
      <c r="P340" s="94"/>
      <c r="Q340" s="94"/>
      <c r="R340" s="94"/>
      <c r="S340" s="315"/>
      <c r="T340" s="315"/>
      <c r="U340" s="315"/>
      <c r="V340" s="315"/>
      <c r="W340" s="315"/>
      <c r="X340" s="315"/>
      <c r="Y340" s="315"/>
      <c r="Z340" s="315"/>
      <c r="AA340" s="315"/>
      <c r="AB340" s="315"/>
      <c r="AC340" s="315"/>
      <c r="AD340" s="315"/>
      <c r="AE340" s="315"/>
      <c r="AF340" s="315"/>
      <c r="AG340" s="315"/>
      <c r="AH340" s="315"/>
      <c r="AI340" s="315"/>
      <c r="AJ340" s="315"/>
      <c r="AK340" s="315"/>
      <c r="AL340" s="315"/>
      <c r="AM340" s="315"/>
      <c r="AN340" s="315"/>
      <c r="AO340" s="315"/>
      <c r="AP340" s="315"/>
      <c r="AQ340" s="315"/>
      <c r="AR340" s="315"/>
      <c r="AS340" s="315"/>
      <c r="AT340" s="315"/>
      <c r="AU340" s="315"/>
      <c r="AV340" s="315"/>
      <c r="AW340" s="315"/>
      <c r="AX340" s="315"/>
      <c r="AY340" s="315"/>
      <c r="AZ340" s="315"/>
      <c r="BA340" s="315"/>
      <c r="BB340" s="315"/>
      <c r="BC340" s="315"/>
      <c r="BD340" s="315"/>
      <c r="BE340" s="315"/>
      <c r="BF340" s="315"/>
      <c r="BG340" s="315"/>
      <c r="BH340" s="315"/>
      <c r="BI340" s="315"/>
      <c r="BJ340" s="315"/>
      <c r="BK340" s="315"/>
      <c r="BL340" s="315"/>
      <c r="BM340" s="315"/>
      <c r="BN340" s="315"/>
      <c r="BO340" s="315"/>
      <c r="BP340" s="315"/>
      <c r="BQ340" s="315"/>
      <c r="BR340" s="315"/>
      <c r="BS340" s="315"/>
      <c r="BT340" s="315"/>
      <c r="BU340" s="315"/>
      <c r="BV340" s="315"/>
      <c r="BW340" s="315"/>
    </row>
    <row r="341" spans="1:75" s="252" customFormat="1">
      <c r="A341" s="124" t="s">
        <v>2</v>
      </c>
      <c r="B341" s="125"/>
      <c r="C341" s="125"/>
      <c r="D341" s="125"/>
      <c r="E341" s="125"/>
      <c r="F341" s="382"/>
      <c r="G341" s="382"/>
      <c r="H341" s="382"/>
      <c r="I341" s="382"/>
      <c r="J341" s="382"/>
      <c r="K341" s="382"/>
      <c r="L341" s="382"/>
      <c r="M341" s="382"/>
      <c r="N341" s="597"/>
      <c r="O341" s="404"/>
      <c r="P341" s="94"/>
      <c r="Q341" s="94"/>
      <c r="R341" s="94"/>
      <c r="S341" s="315"/>
      <c r="T341" s="315"/>
      <c r="U341" s="315"/>
      <c r="V341" s="315"/>
      <c r="W341" s="315"/>
      <c r="X341" s="315"/>
      <c r="Y341" s="315"/>
      <c r="Z341" s="315"/>
      <c r="AA341" s="315"/>
      <c r="AB341" s="315"/>
      <c r="AC341" s="315"/>
      <c r="AD341" s="315"/>
      <c r="AE341" s="315"/>
      <c r="AF341" s="315"/>
      <c r="AG341" s="315"/>
      <c r="AH341" s="315"/>
      <c r="AI341" s="315"/>
      <c r="AJ341" s="315"/>
      <c r="AK341" s="315"/>
      <c r="AL341" s="315"/>
      <c r="AM341" s="315"/>
      <c r="AN341" s="315"/>
      <c r="AO341" s="315"/>
      <c r="AP341" s="315"/>
      <c r="AQ341" s="315"/>
      <c r="AR341" s="315"/>
      <c r="AS341" s="315"/>
      <c r="AT341" s="315"/>
      <c r="AU341" s="315"/>
      <c r="AV341" s="315"/>
      <c r="AW341" s="315"/>
      <c r="AX341" s="315"/>
      <c r="AY341" s="315"/>
      <c r="AZ341" s="315"/>
      <c r="BA341" s="315"/>
      <c r="BB341" s="315"/>
      <c r="BC341" s="315"/>
      <c r="BD341" s="315"/>
      <c r="BE341" s="315"/>
      <c r="BF341" s="315"/>
      <c r="BG341" s="315"/>
      <c r="BH341" s="315"/>
      <c r="BI341" s="315"/>
      <c r="BJ341" s="315"/>
      <c r="BK341" s="315"/>
      <c r="BL341" s="315"/>
      <c r="BM341" s="315"/>
      <c r="BN341" s="315"/>
      <c r="BO341" s="315"/>
      <c r="BP341" s="315"/>
      <c r="BQ341" s="315"/>
      <c r="BR341" s="315"/>
      <c r="BS341" s="315"/>
      <c r="BT341" s="315"/>
      <c r="BU341" s="315"/>
      <c r="BV341" s="315"/>
      <c r="BW341" s="315"/>
    </row>
    <row r="342" spans="1:75" s="557" customFormat="1">
      <c r="A342" s="163" t="s">
        <v>504</v>
      </c>
      <c r="B342" s="125"/>
      <c r="C342" s="125"/>
      <c r="D342" s="125"/>
      <c r="E342" s="125"/>
      <c r="F342" s="382"/>
      <c r="G342" s="382"/>
      <c r="H342" s="382">
        <v>0</v>
      </c>
      <c r="I342" s="382">
        <v>0</v>
      </c>
      <c r="J342" s="382">
        <v>0</v>
      </c>
      <c r="K342" s="382">
        <v>0</v>
      </c>
      <c r="L342" s="382">
        <v>0</v>
      </c>
      <c r="M342" s="382">
        <v>0</v>
      </c>
      <c r="N342" s="597"/>
      <c r="O342" s="404"/>
      <c r="P342" s="94"/>
      <c r="Q342" s="94"/>
      <c r="R342" s="94"/>
      <c r="S342" s="558"/>
      <c r="T342" s="558"/>
      <c r="U342" s="558"/>
      <c r="V342" s="558"/>
      <c r="W342" s="558"/>
      <c r="X342" s="558"/>
      <c r="Y342" s="558"/>
      <c r="Z342" s="558"/>
      <c r="AA342" s="558"/>
      <c r="AB342" s="558"/>
      <c r="AC342" s="558"/>
      <c r="AD342" s="558"/>
      <c r="AE342" s="558"/>
      <c r="AF342" s="558"/>
      <c r="AG342" s="558"/>
      <c r="AH342" s="558"/>
      <c r="AI342" s="558"/>
      <c r="AJ342" s="558"/>
      <c r="AK342" s="558"/>
      <c r="AL342" s="558"/>
      <c r="AM342" s="558"/>
      <c r="AN342" s="558"/>
      <c r="AO342" s="558"/>
      <c r="AP342" s="558"/>
      <c r="AQ342" s="558"/>
      <c r="AR342" s="558"/>
      <c r="AS342" s="558"/>
      <c r="AT342" s="558"/>
      <c r="AU342" s="558"/>
      <c r="AV342" s="558"/>
      <c r="AW342" s="558"/>
      <c r="AX342" s="558"/>
      <c r="AY342" s="558"/>
      <c r="AZ342" s="558"/>
      <c r="BA342" s="558"/>
      <c r="BB342" s="558"/>
      <c r="BC342" s="558"/>
      <c r="BD342" s="558"/>
      <c r="BE342" s="558"/>
      <c r="BF342" s="558"/>
      <c r="BG342" s="558"/>
      <c r="BH342" s="558"/>
      <c r="BI342" s="558"/>
      <c r="BJ342" s="558"/>
      <c r="BK342" s="558"/>
      <c r="BL342" s="558"/>
      <c r="BM342" s="558"/>
      <c r="BN342" s="558"/>
      <c r="BO342" s="558"/>
      <c r="BP342" s="558"/>
      <c r="BQ342" s="558"/>
      <c r="BR342" s="558"/>
      <c r="BS342" s="558"/>
      <c r="BT342" s="558"/>
      <c r="BU342" s="558"/>
      <c r="BV342" s="558"/>
      <c r="BW342" s="558"/>
    </row>
    <row r="343" spans="1:75" s="252" customFormat="1">
      <c r="A343" s="124" t="s">
        <v>3</v>
      </c>
      <c r="B343" s="125"/>
      <c r="C343" s="125"/>
      <c r="D343" s="125"/>
      <c r="E343" s="125"/>
      <c r="F343" s="382"/>
      <c r="G343" s="382"/>
      <c r="H343" s="382">
        <v>328</v>
      </c>
      <c r="I343" s="382">
        <v>328</v>
      </c>
      <c r="J343" s="382">
        <v>328</v>
      </c>
      <c r="K343" s="382">
        <v>328</v>
      </c>
      <c r="L343" s="382">
        <v>328</v>
      </c>
      <c r="M343" s="382">
        <v>328</v>
      </c>
      <c r="N343" s="597"/>
      <c r="O343" s="404" t="s">
        <v>423</v>
      </c>
      <c r="P343" s="94"/>
      <c r="Q343" s="94"/>
      <c r="R343" s="94"/>
      <c r="S343" s="315"/>
      <c r="T343" s="315"/>
      <c r="U343" s="315"/>
      <c r="V343" s="315"/>
      <c r="W343" s="315"/>
      <c r="X343" s="315"/>
      <c r="Y343" s="315"/>
      <c r="Z343" s="315"/>
      <c r="AA343" s="315"/>
      <c r="AB343" s="315"/>
      <c r="AC343" s="315"/>
      <c r="AD343" s="315"/>
      <c r="AE343" s="315"/>
      <c r="AF343" s="315"/>
      <c r="AG343" s="315"/>
      <c r="AH343" s="315"/>
      <c r="AI343" s="315"/>
      <c r="AJ343" s="315"/>
      <c r="AK343" s="315"/>
      <c r="AL343" s="315"/>
      <c r="AM343" s="315"/>
      <c r="AN343" s="315"/>
      <c r="AO343" s="315"/>
      <c r="AP343" s="315"/>
      <c r="AQ343" s="315"/>
      <c r="AR343" s="315"/>
      <c r="AS343" s="315"/>
      <c r="AT343" s="315"/>
      <c r="AU343" s="315"/>
      <c r="AV343" s="315"/>
      <c r="AW343" s="315"/>
      <c r="AX343" s="315"/>
      <c r="AY343" s="315"/>
      <c r="AZ343" s="315"/>
      <c r="BA343" s="315"/>
      <c r="BB343" s="315"/>
      <c r="BC343" s="315"/>
      <c r="BD343" s="315"/>
      <c r="BE343" s="315"/>
      <c r="BF343" s="315"/>
      <c r="BG343" s="315"/>
      <c r="BH343" s="315"/>
      <c r="BI343" s="315"/>
      <c r="BJ343" s="315"/>
      <c r="BK343" s="315"/>
      <c r="BL343" s="315"/>
      <c r="BM343" s="315"/>
      <c r="BN343" s="315"/>
      <c r="BO343" s="315"/>
      <c r="BP343" s="315"/>
      <c r="BQ343" s="315"/>
      <c r="BR343" s="315"/>
      <c r="BS343" s="315"/>
      <c r="BT343" s="315"/>
      <c r="BU343" s="315"/>
      <c r="BV343" s="315"/>
      <c r="BW343" s="315"/>
    </row>
    <row r="344" spans="1:75" s="252" customFormat="1">
      <c r="A344" s="124" t="s">
        <v>4</v>
      </c>
      <c r="B344" s="125"/>
      <c r="C344" s="125"/>
      <c r="D344" s="125"/>
      <c r="E344" s="125"/>
      <c r="F344" s="382"/>
      <c r="G344" s="382"/>
      <c r="H344" s="382"/>
      <c r="I344" s="382"/>
      <c r="J344" s="382"/>
      <c r="K344" s="382"/>
      <c r="L344" s="382"/>
      <c r="M344" s="382"/>
      <c r="N344" s="597"/>
      <c r="O344" s="404"/>
      <c r="P344" s="94"/>
      <c r="Q344" s="94"/>
      <c r="R344" s="94"/>
      <c r="S344" s="315"/>
      <c r="T344" s="315"/>
      <c r="U344" s="315"/>
      <c r="V344" s="315"/>
      <c r="W344" s="315"/>
      <c r="X344" s="315"/>
      <c r="Y344" s="315"/>
      <c r="Z344" s="315"/>
      <c r="AA344" s="315"/>
      <c r="AB344" s="315"/>
      <c r="AC344" s="315"/>
      <c r="AD344" s="315"/>
      <c r="AE344" s="315"/>
      <c r="AF344" s="315"/>
      <c r="AG344" s="315"/>
      <c r="AH344" s="315"/>
      <c r="AI344" s="315"/>
      <c r="AJ344" s="315"/>
      <c r="AK344" s="315"/>
      <c r="AL344" s="315"/>
      <c r="AM344" s="315"/>
      <c r="AN344" s="315"/>
      <c r="AO344" s="315"/>
      <c r="AP344" s="315"/>
      <c r="AQ344" s="315"/>
      <c r="AR344" s="315"/>
      <c r="AS344" s="315"/>
      <c r="AT344" s="315"/>
      <c r="AU344" s="315"/>
      <c r="AV344" s="315"/>
      <c r="AW344" s="315"/>
      <c r="AX344" s="315"/>
      <c r="AY344" s="315"/>
      <c r="AZ344" s="315"/>
      <c r="BA344" s="315"/>
      <c r="BB344" s="315"/>
      <c r="BC344" s="315"/>
      <c r="BD344" s="315"/>
      <c r="BE344" s="315"/>
      <c r="BF344" s="315"/>
      <c r="BG344" s="315"/>
      <c r="BH344" s="315"/>
      <c r="BI344" s="315"/>
      <c r="BJ344" s="315"/>
      <c r="BK344" s="315"/>
      <c r="BL344" s="315"/>
      <c r="BM344" s="315"/>
      <c r="BN344" s="315"/>
      <c r="BO344" s="315"/>
      <c r="BP344" s="315"/>
      <c r="BQ344" s="315"/>
      <c r="BR344" s="315"/>
      <c r="BS344" s="315"/>
      <c r="BT344" s="315"/>
      <c r="BU344" s="315"/>
      <c r="BV344" s="315"/>
      <c r="BW344" s="315"/>
    </row>
    <row r="345" spans="1:75" s="252" customFormat="1">
      <c r="A345" s="124" t="s">
        <v>5</v>
      </c>
      <c r="B345" s="125"/>
      <c r="C345" s="125"/>
      <c r="D345" s="125"/>
      <c r="E345" s="125"/>
      <c r="F345" s="382"/>
      <c r="G345" s="382"/>
      <c r="H345" s="382"/>
      <c r="I345" s="382"/>
      <c r="J345" s="382"/>
      <c r="K345" s="382"/>
      <c r="L345" s="382"/>
      <c r="M345" s="382"/>
      <c r="N345" s="597"/>
      <c r="O345" s="404"/>
      <c r="P345" s="94"/>
      <c r="Q345" s="94"/>
      <c r="R345" s="94"/>
      <c r="S345" s="315"/>
      <c r="T345" s="315"/>
      <c r="U345" s="315"/>
      <c r="V345" s="315"/>
      <c r="W345" s="315"/>
      <c r="X345" s="315"/>
      <c r="Y345" s="315"/>
      <c r="Z345" s="315"/>
      <c r="AA345" s="315"/>
      <c r="AB345" s="315"/>
      <c r="AC345" s="315"/>
      <c r="AD345" s="315"/>
      <c r="AE345" s="315"/>
      <c r="AF345" s="315"/>
      <c r="AG345" s="315"/>
      <c r="AH345" s="315"/>
      <c r="AI345" s="315"/>
      <c r="AJ345" s="315"/>
      <c r="AK345" s="315"/>
      <c r="AL345" s="315"/>
      <c r="AM345" s="315"/>
      <c r="AN345" s="315"/>
      <c r="AO345" s="315"/>
      <c r="AP345" s="315"/>
      <c r="AQ345" s="315"/>
      <c r="AR345" s="315"/>
      <c r="AS345" s="315"/>
      <c r="AT345" s="315"/>
      <c r="AU345" s="315"/>
      <c r="AV345" s="315"/>
      <c r="AW345" s="315"/>
      <c r="AX345" s="315"/>
      <c r="AY345" s="315"/>
      <c r="AZ345" s="315"/>
      <c r="BA345" s="315"/>
      <c r="BB345" s="315"/>
      <c r="BC345" s="315"/>
      <c r="BD345" s="315"/>
      <c r="BE345" s="315"/>
      <c r="BF345" s="315"/>
      <c r="BG345" s="315"/>
      <c r="BH345" s="315"/>
      <c r="BI345" s="315"/>
      <c r="BJ345" s="315"/>
      <c r="BK345" s="315"/>
      <c r="BL345" s="315"/>
      <c r="BM345" s="315"/>
      <c r="BN345" s="315"/>
      <c r="BO345" s="315"/>
      <c r="BP345" s="315"/>
      <c r="BQ345" s="315"/>
      <c r="BR345" s="315"/>
      <c r="BS345" s="315"/>
      <c r="BT345" s="315"/>
      <c r="BU345" s="315"/>
      <c r="BV345" s="315"/>
      <c r="BW345" s="315"/>
    </row>
    <row r="346" spans="1:75" s="252" customFormat="1">
      <c r="A346" s="124" t="s">
        <v>6</v>
      </c>
      <c r="B346" s="125"/>
      <c r="C346" s="125"/>
      <c r="D346" s="125"/>
      <c r="E346" s="125"/>
      <c r="F346" s="382"/>
      <c r="G346" s="382"/>
      <c r="H346" s="382"/>
      <c r="I346" s="382"/>
      <c r="J346" s="382"/>
      <c r="K346" s="382"/>
      <c r="L346" s="382"/>
      <c r="M346" s="382"/>
      <c r="N346" s="597"/>
      <c r="O346" s="404"/>
      <c r="P346" s="94"/>
      <c r="Q346" s="94"/>
      <c r="R346" s="94"/>
      <c r="S346" s="315"/>
      <c r="T346" s="315"/>
      <c r="U346" s="315"/>
      <c r="V346" s="315"/>
      <c r="W346" s="315"/>
      <c r="X346" s="315"/>
      <c r="Y346" s="315"/>
      <c r="Z346" s="315"/>
      <c r="AA346" s="315"/>
      <c r="AB346" s="315"/>
      <c r="AC346" s="315"/>
      <c r="AD346" s="315"/>
      <c r="AE346" s="315"/>
      <c r="AF346" s="315"/>
      <c r="AG346" s="315"/>
      <c r="AH346" s="315"/>
      <c r="AI346" s="315"/>
      <c r="AJ346" s="315"/>
      <c r="AK346" s="315"/>
      <c r="AL346" s="315"/>
      <c r="AM346" s="315"/>
      <c r="AN346" s="315"/>
      <c r="AO346" s="315"/>
      <c r="AP346" s="315"/>
      <c r="AQ346" s="315"/>
      <c r="AR346" s="315"/>
      <c r="AS346" s="315"/>
      <c r="AT346" s="315"/>
      <c r="AU346" s="315"/>
      <c r="AV346" s="315"/>
      <c r="AW346" s="315"/>
      <c r="AX346" s="315"/>
      <c r="AY346" s="315"/>
      <c r="AZ346" s="315"/>
      <c r="BA346" s="315"/>
      <c r="BB346" s="315"/>
      <c r="BC346" s="315"/>
      <c r="BD346" s="315"/>
      <c r="BE346" s="315"/>
      <c r="BF346" s="315"/>
      <c r="BG346" s="315"/>
      <c r="BH346" s="315"/>
      <c r="BI346" s="315"/>
      <c r="BJ346" s="315"/>
      <c r="BK346" s="315"/>
      <c r="BL346" s="315"/>
      <c r="BM346" s="315"/>
      <c r="BN346" s="315"/>
      <c r="BO346" s="315"/>
      <c r="BP346" s="315"/>
      <c r="BQ346" s="315"/>
      <c r="BR346" s="315"/>
      <c r="BS346" s="315"/>
      <c r="BT346" s="315"/>
      <c r="BU346" s="315"/>
      <c r="BV346" s="315"/>
      <c r="BW346" s="315"/>
    </row>
    <row r="347" spans="1:75" s="547" customFormat="1">
      <c r="A347" s="139" t="s">
        <v>487</v>
      </c>
      <c r="B347" s="125"/>
      <c r="C347" s="125"/>
      <c r="D347" s="125"/>
      <c r="E347" s="125"/>
      <c r="F347" s="382"/>
      <c r="G347" s="382"/>
      <c r="H347" s="382">
        <v>7</v>
      </c>
      <c r="I347" s="382">
        <v>7</v>
      </c>
      <c r="J347" s="382">
        <v>7</v>
      </c>
      <c r="K347" s="382">
        <v>7</v>
      </c>
      <c r="L347" s="382">
        <v>7</v>
      </c>
      <c r="M347" s="382">
        <v>7</v>
      </c>
      <c r="N347" s="597"/>
      <c r="O347" s="404"/>
      <c r="P347" s="94"/>
      <c r="Q347" s="94"/>
      <c r="R347" s="94"/>
      <c r="S347" s="548"/>
      <c r="T347" s="548"/>
      <c r="U347" s="548"/>
      <c r="V347" s="548"/>
      <c r="W347" s="548"/>
      <c r="X347" s="548"/>
      <c r="Y347" s="548"/>
      <c r="Z347" s="548"/>
      <c r="AA347" s="548"/>
      <c r="AB347" s="548"/>
      <c r="AC347" s="548"/>
      <c r="AD347" s="548"/>
      <c r="AE347" s="548"/>
      <c r="AF347" s="548"/>
      <c r="AG347" s="548"/>
      <c r="AH347" s="548"/>
      <c r="AI347" s="548"/>
      <c r="AJ347" s="548"/>
      <c r="AK347" s="548"/>
      <c r="AL347" s="548"/>
      <c r="AM347" s="548"/>
      <c r="AN347" s="548"/>
      <c r="AO347" s="548"/>
      <c r="AP347" s="548"/>
      <c r="AQ347" s="548"/>
      <c r="AR347" s="548"/>
      <c r="AS347" s="548"/>
      <c r="AT347" s="548"/>
      <c r="AU347" s="548"/>
      <c r="AV347" s="548"/>
      <c r="AW347" s="548"/>
      <c r="AX347" s="548"/>
      <c r="AY347" s="548"/>
      <c r="AZ347" s="548"/>
      <c r="BA347" s="548"/>
      <c r="BB347" s="548"/>
      <c r="BC347" s="548"/>
      <c r="BD347" s="548"/>
      <c r="BE347" s="548"/>
      <c r="BF347" s="548"/>
      <c r="BG347" s="548"/>
      <c r="BH347" s="548"/>
      <c r="BI347" s="548"/>
      <c r="BJ347" s="548"/>
      <c r="BK347" s="548"/>
      <c r="BL347" s="548"/>
      <c r="BM347" s="548"/>
      <c r="BN347" s="548"/>
      <c r="BO347" s="548"/>
      <c r="BP347" s="548"/>
      <c r="BQ347" s="548"/>
      <c r="BR347" s="548"/>
      <c r="BS347" s="548"/>
      <c r="BT347" s="548"/>
      <c r="BU347" s="548"/>
      <c r="BV347" s="548"/>
      <c r="BW347" s="548"/>
    </row>
    <row r="348" spans="1:75" s="547" customFormat="1">
      <c r="A348" s="139" t="s">
        <v>488</v>
      </c>
      <c r="B348" s="125"/>
      <c r="C348" s="125"/>
      <c r="D348" s="125"/>
      <c r="E348" s="125"/>
      <c r="F348" s="382"/>
      <c r="G348" s="382"/>
      <c r="H348" s="382">
        <v>38</v>
      </c>
      <c r="I348" s="382">
        <v>38</v>
      </c>
      <c r="J348" s="382">
        <v>38</v>
      </c>
      <c r="K348" s="382">
        <v>38</v>
      </c>
      <c r="L348" s="382">
        <v>38</v>
      </c>
      <c r="M348" s="382">
        <v>38</v>
      </c>
      <c r="N348" s="597"/>
      <c r="O348" s="404"/>
      <c r="P348" s="94"/>
      <c r="Q348" s="94"/>
      <c r="R348" s="94"/>
      <c r="S348" s="548"/>
      <c r="T348" s="548"/>
      <c r="U348" s="548"/>
      <c r="V348" s="548"/>
      <c r="W348" s="548"/>
      <c r="X348" s="548"/>
      <c r="Y348" s="548"/>
      <c r="Z348" s="548"/>
      <c r="AA348" s="548"/>
      <c r="AB348" s="548"/>
      <c r="AC348" s="548"/>
      <c r="AD348" s="548"/>
      <c r="AE348" s="548"/>
      <c r="AF348" s="548"/>
      <c r="AG348" s="548"/>
      <c r="AH348" s="548"/>
      <c r="AI348" s="548"/>
      <c r="AJ348" s="548"/>
      <c r="AK348" s="548"/>
      <c r="AL348" s="548"/>
      <c r="AM348" s="548"/>
      <c r="AN348" s="548"/>
      <c r="AO348" s="548"/>
      <c r="AP348" s="548"/>
      <c r="AQ348" s="548"/>
      <c r="AR348" s="548"/>
      <c r="AS348" s="548"/>
      <c r="AT348" s="548"/>
      <c r="AU348" s="548"/>
      <c r="AV348" s="548"/>
      <c r="AW348" s="548"/>
      <c r="AX348" s="548"/>
      <c r="AY348" s="548"/>
      <c r="AZ348" s="548"/>
      <c r="BA348" s="548"/>
      <c r="BB348" s="548"/>
      <c r="BC348" s="548"/>
      <c r="BD348" s="548"/>
      <c r="BE348" s="548"/>
      <c r="BF348" s="548"/>
      <c r="BG348" s="548"/>
      <c r="BH348" s="548"/>
      <c r="BI348" s="548"/>
      <c r="BJ348" s="548"/>
      <c r="BK348" s="548"/>
      <c r="BL348" s="548"/>
      <c r="BM348" s="548"/>
      <c r="BN348" s="548"/>
      <c r="BO348" s="548"/>
      <c r="BP348" s="548"/>
      <c r="BQ348" s="548"/>
      <c r="BR348" s="548"/>
      <c r="BS348" s="548"/>
      <c r="BT348" s="548"/>
      <c r="BU348" s="548"/>
      <c r="BV348" s="548"/>
      <c r="BW348" s="548"/>
    </row>
    <row r="349" spans="1:75" s="252" customFormat="1">
      <c r="A349" s="139" t="s">
        <v>495</v>
      </c>
      <c r="B349" s="125"/>
      <c r="C349" s="125"/>
      <c r="D349" s="125"/>
      <c r="E349" s="125"/>
      <c r="F349" s="382"/>
      <c r="G349" s="382"/>
      <c r="H349" s="382">
        <f t="shared" ref="H349:M349" si="4">SUM(H341:H348)</f>
        <v>373</v>
      </c>
      <c r="I349" s="382">
        <f t="shared" si="4"/>
        <v>373</v>
      </c>
      <c r="J349" s="382">
        <f t="shared" si="4"/>
        <v>373</v>
      </c>
      <c r="K349" s="382">
        <f t="shared" si="4"/>
        <v>373</v>
      </c>
      <c r="L349" s="382">
        <f t="shared" si="4"/>
        <v>373</v>
      </c>
      <c r="M349" s="382">
        <f t="shared" si="4"/>
        <v>373</v>
      </c>
      <c r="N349" s="597"/>
      <c r="O349" s="404"/>
      <c r="P349" s="94"/>
      <c r="Q349" s="94"/>
      <c r="R349" s="94"/>
      <c r="S349" s="315"/>
      <c r="T349" s="315"/>
      <c r="U349" s="315"/>
      <c r="V349" s="315"/>
      <c r="W349" s="315"/>
      <c r="X349" s="315"/>
      <c r="Y349" s="315"/>
      <c r="Z349" s="315"/>
      <c r="AA349" s="315"/>
      <c r="AB349" s="315"/>
      <c r="AC349" s="315"/>
      <c r="AD349" s="315"/>
      <c r="AE349" s="315"/>
      <c r="AF349" s="315"/>
      <c r="AG349" s="315"/>
      <c r="AH349" s="315"/>
      <c r="AI349" s="315"/>
      <c r="AJ349" s="315"/>
      <c r="AK349" s="315"/>
      <c r="AL349" s="315"/>
      <c r="AM349" s="315"/>
      <c r="AN349" s="315"/>
      <c r="AO349" s="315"/>
      <c r="AP349" s="315"/>
      <c r="AQ349" s="315"/>
      <c r="AR349" s="315"/>
      <c r="AS349" s="315"/>
      <c r="AT349" s="315"/>
      <c r="AU349" s="315"/>
      <c r="AV349" s="315"/>
      <c r="AW349" s="315"/>
      <c r="AX349" s="315"/>
      <c r="AY349" s="315"/>
      <c r="AZ349" s="315"/>
      <c r="BA349" s="315"/>
      <c r="BB349" s="315"/>
      <c r="BC349" s="315"/>
      <c r="BD349" s="315"/>
      <c r="BE349" s="315"/>
      <c r="BF349" s="315"/>
      <c r="BG349" s="315"/>
      <c r="BH349" s="315"/>
      <c r="BI349" s="315"/>
      <c r="BJ349" s="315"/>
      <c r="BK349" s="315"/>
      <c r="BL349" s="315"/>
      <c r="BM349" s="315"/>
      <c r="BN349" s="315"/>
      <c r="BO349" s="315"/>
      <c r="BP349" s="315"/>
      <c r="BQ349" s="315"/>
      <c r="BR349" s="315"/>
      <c r="BS349" s="315"/>
      <c r="BT349" s="315"/>
      <c r="BU349" s="315"/>
      <c r="BV349" s="315"/>
      <c r="BW349" s="315"/>
    </row>
    <row r="350" spans="1:75" s="252" customFormat="1">
      <c r="A350" s="620"/>
      <c r="B350" s="169"/>
      <c r="C350" s="169"/>
      <c r="D350" s="169"/>
      <c r="E350" s="169"/>
      <c r="F350" s="169"/>
      <c r="G350" s="169"/>
      <c r="H350" s="169"/>
      <c r="I350" s="169"/>
      <c r="J350" s="169"/>
      <c r="K350" s="169"/>
      <c r="L350" s="169"/>
      <c r="M350" s="169"/>
      <c r="N350" s="597"/>
      <c r="O350" s="404"/>
      <c r="P350" s="94"/>
      <c r="Q350" s="94"/>
      <c r="R350" s="94"/>
      <c r="S350" s="315"/>
      <c r="T350" s="315"/>
      <c r="U350" s="315"/>
      <c r="V350" s="315"/>
      <c r="W350" s="315"/>
      <c r="X350" s="315"/>
      <c r="Y350" s="315"/>
      <c r="Z350" s="315"/>
      <c r="AA350" s="315"/>
      <c r="AB350" s="315"/>
      <c r="AC350" s="315"/>
      <c r="AD350" s="315"/>
      <c r="AE350" s="315"/>
      <c r="AF350" s="315"/>
      <c r="AG350" s="315"/>
      <c r="AH350" s="315"/>
      <c r="AI350" s="315"/>
      <c r="AJ350" s="315"/>
      <c r="AK350" s="315"/>
      <c r="AL350" s="315"/>
      <c r="AM350" s="315"/>
      <c r="AN350" s="315"/>
      <c r="AO350" s="315"/>
      <c r="AP350" s="315"/>
      <c r="AQ350" s="315"/>
      <c r="AR350" s="315"/>
      <c r="AS350" s="315"/>
      <c r="AT350" s="315"/>
      <c r="AU350" s="315"/>
      <c r="AV350" s="315"/>
      <c r="AW350" s="315"/>
      <c r="AX350" s="315"/>
      <c r="AY350" s="315"/>
      <c r="AZ350" s="315"/>
      <c r="BA350" s="315"/>
      <c r="BB350" s="315"/>
      <c r="BC350" s="315"/>
      <c r="BD350" s="315"/>
      <c r="BE350" s="315"/>
      <c r="BF350" s="315"/>
      <c r="BG350" s="315"/>
      <c r="BH350" s="315"/>
      <c r="BI350" s="315"/>
      <c r="BJ350" s="315"/>
      <c r="BK350" s="315"/>
      <c r="BL350" s="315"/>
      <c r="BM350" s="315"/>
      <c r="BN350" s="315"/>
      <c r="BO350" s="315"/>
      <c r="BP350" s="315"/>
      <c r="BQ350" s="315"/>
      <c r="BR350" s="315"/>
      <c r="BS350" s="315"/>
      <c r="BT350" s="315"/>
      <c r="BU350" s="315"/>
      <c r="BV350" s="315"/>
      <c r="BW350" s="315"/>
    </row>
    <row r="351" spans="1:75" s="252" customFormat="1">
      <c r="A351" s="113" t="s">
        <v>7</v>
      </c>
      <c r="B351" s="169"/>
      <c r="C351" s="169"/>
      <c r="D351" s="169"/>
      <c r="E351" s="169"/>
      <c r="F351" s="169"/>
      <c r="G351" s="169"/>
      <c r="H351" s="169"/>
      <c r="I351" s="169"/>
      <c r="J351" s="169"/>
      <c r="K351" s="169"/>
      <c r="L351" s="169"/>
      <c r="M351" s="169"/>
      <c r="N351" s="597"/>
      <c r="O351" s="404"/>
      <c r="P351" s="94"/>
      <c r="Q351" s="94"/>
      <c r="R351" s="94"/>
      <c r="S351" s="315"/>
      <c r="T351" s="315"/>
      <c r="U351" s="315"/>
      <c r="V351" s="315"/>
      <c r="W351" s="315"/>
      <c r="X351" s="315"/>
      <c r="Y351" s="315"/>
      <c r="Z351" s="315"/>
      <c r="AA351" s="315"/>
      <c r="AB351" s="315"/>
      <c r="AC351" s="315"/>
      <c r="AD351" s="315"/>
      <c r="AE351" s="315"/>
      <c r="AF351" s="315"/>
      <c r="AG351" s="315"/>
      <c r="AH351" s="315"/>
      <c r="AI351" s="315"/>
      <c r="AJ351" s="315"/>
      <c r="AK351" s="315"/>
      <c r="AL351" s="315"/>
      <c r="AM351" s="315"/>
      <c r="AN351" s="315"/>
      <c r="AO351" s="315"/>
      <c r="AP351" s="315"/>
      <c r="AQ351" s="315"/>
      <c r="AR351" s="315"/>
      <c r="AS351" s="315"/>
      <c r="AT351" s="315"/>
      <c r="AU351" s="315"/>
      <c r="AV351" s="315"/>
      <c r="AW351" s="315"/>
      <c r="AX351" s="315"/>
      <c r="AY351" s="315"/>
      <c r="AZ351" s="315"/>
      <c r="BA351" s="315"/>
      <c r="BB351" s="315"/>
      <c r="BC351" s="315"/>
      <c r="BD351" s="315"/>
      <c r="BE351" s="315"/>
      <c r="BF351" s="315"/>
      <c r="BG351" s="315"/>
      <c r="BH351" s="315"/>
      <c r="BI351" s="315"/>
      <c r="BJ351" s="315"/>
      <c r="BK351" s="315"/>
      <c r="BL351" s="315"/>
      <c r="BM351" s="315"/>
      <c r="BN351" s="315"/>
      <c r="BO351" s="315"/>
      <c r="BP351" s="315"/>
      <c r="BQ351" s="315"/>
      <c r="BR351" s="315"/>
      <c r="BS351" s="315"/>
      <c r="BT351" s="315"/>
      <c r="BU351" s="315"/>
      <c r="BV351" s="315"/>
      <c r="BW351" s="315"/>
    </row>
    <row r="352" spans="1:75" s="252" customFormat="1">
      <c r="A352" s="124" t="s">
        <v>2</v>
      </c>
      <c r="B352" s="125"/>
      <c r="C352" s="125"/>
      <c r="D352" s="125"/>
      <c r="E352" s="125"/>
      <c r="F352" s="382"/>
      <c r="G352" s="382"/>
      <c r="H352" s="382"/>
      <c r="I352" s="382"/>
      <c r="J352" s="382"/>
      <c r="K352" s="382"/>
      <c r="L352" s="382"/>
      <c r="M352" s="382"/>
      <c r="N352" s="597"/>
      <c r="O352" s="404"/>
      <c r="P352" s="94"/>
      <c r="Q352" s="94"/>
      <c r="R352" s="94"/>
      <c r="S352" s="315"/>
      <c r="T352" s="315"/>
      <c r="U352" s="315"/>
      <c r="V352" s="315"/>
      <c r="W352" s="315"/>
      <c r="X352" s="315"/>
      <c r="Y352" s="315"/>
      <c r="Z352" s="315"/>
      <c r="AA352" s="315"/>
      <c r="AB352" s="315"/>
      <c r="AC352" s="315"/>
      <c r="AD352" s="315"/>
      <c r="AE352" s="315"/>
      <c r="AF352" s="315"/>
      <c r="AG352" s="315"/>
      <c r="AH352" s="315"/>
      <c r="AI352" s="315"/>
      <c r="AJ352" s="315"/>
      <c r="AK352" s="315"/>
      <c r="AL352" s="315"/>
      <c r="AM352" s="315"/>
      <c r="AN352" s="315"/>
      <c r="AO352" s="315"/>
      <c r="AP352" s="315"/>
      <c r="AQ352" s="315"/>
      <c r="AR352" s="315"/>
      <c r="AS352" s="315"/>
      <c r="AT352" s="315"/>
      <c r="AU352" s="315"/>
      <c r="AV352" s="315"/>
      <c r="AW352" s="315"/>
      <c r="AX352" s="315"/>
      <c r="AY352" s="315"/>
      <c r="AZ352" s="315"/>
      <c r="BA352" s="315"/>
      <c r="BB352" s="315"/>
      <c r="BC352" s="315"/>
      <c r="BD352" s="315"/>
      <c r="BE352" s="315"/>
      <c r="BF352" s="315"/>
      <c r="BG352" s="315"/>
      <c r="BH352" s="315"/>
      <c r="BI352" s="315"/>
      <c r="BJ352" s="315"/>
      <c r="BK352" s="315"/>
      <c r="BL352" s="315"/>
      <c r="BM352" s="315"/>
      <c r="BN352" s="315"/>
      <c r="BO352" s="315"/>
      <c r="BP352" s="315"/>
      <c r="BQ352" s="315"/>
      <c r="BR352" s="315"/>
      <c r="BS352" s="315"/>
      <c r="BT352" s="315"/>
      <c r="BU352" s="315"/>
      <c r="BV352" s="315"/>
      <c r="BW352" s="315"/>
    </row>
    <row r="353" spans="1:75" s="557" customFormat="1">
      <c r="A353" s="163" t="s">
        <v>504</v>
      </c>
      <c r="B353" s="125"/>
      <c r="C353" s="125"/>
      <c r="D353" s="125"/>
      <c r="E353" s="125"/>
      <c r="F353" s="382"/>
      <c r="G353" s="382"/>
      <c r="H353" s="382">
        <v>0</v>
      </c>
      <c r="I353" s="382">
        <v>0</v>
      </c>
      <c r="J353" s="382">
        <v>0</v>
      </c>
      <c r="K353" s="382">
        <v>0</v>
      </c>
      <c r="L353" s="382">
        <v>0</v>
      </c>
      <c r="M353" s="382">
        <v>0</v>
      </c>
      <c r="N353" s="597"/>
      <c r="O353" s="404"/>
      <c r="P353" s="94"/>
      <c r="Q353" s="94"/>
      <c r="R353" s="94"/>
      <c r="S353" s="558"/>
      <c r="T353" s="558"/>
      <c r="U353" s="558"/>
      <c r="V353" s="558"/>
      <c r="W353" s="558"/>
      <c r="X353" s="558"/>
      <c r="Y353" s="558"/>
      <c r="Z353" s="558"/>
      <c r="AA353" s="558"/>
      <c r="AB353" s="558"/>
      <c r="AC353" s="558"/>
      <c r="AD353" s="558"/>
      <c r="AE353" s="558"/>
      <c r="AF353" s="558"/>
      <c r="AG353" s="558"/>
      <c r="AH353" s="558"/>
      <c r="AI353" s="558"/>
      <c r="AJ353" s="558"/>
      <c r="AK353" s="558"/>
      <c r="AL353" s="558"/>
      <c r="AM353" s="558"/>
      <c r="AN353" s="558"/>
      <c r="AO353" s="558"/>
      <c r="AP353" s="558"/>
      <c r="AQ353" s="558"/>
      <c r="AR353" s="558"/>
      <c r="AS353" s="558"/>
      <c r="AT353" s="558"/>
      <c r="AU353" s="558"/>
      <c r="AV353" s="558"/>
      <c r="AW353" s="558"/>
      <c r="AX353" s="558"/>
      <c r="AY353" s="558"/>
      <c r="AZ353" s="558"/>
      <c r="BA353" s="558"/>
      <c r="BB353" s="558"/>
      <c r="BC353" s="558"/>
      <c r="BD353" s="558"/>
      <c r="BE353" s="558"/>
      <c r="BF353" s="558"/>
      <c r="BG353" s="558"/>
      <c r="BH353" s="558"/>
      <c r="BI353" s="558"/>
      <c r="BJ353" s="558"/>
      <c r="BK353" s="558"/>
      <c r="BL353" s="558"/>
      <c r="BM353" s="558"/>
      <c r="BN353" s="558"/>
      <c r="BO353" s="558"/>
      <c r="BP353" s="558"/>
      <c r="BQ353" s="558"/>
      <c r="BR353" s="558"/>
      <c r="BS353" s="558"/>
      <c r="BT353" s="558"/>
      <c r="BU353" s="558"/>
      <c r="BV353" s="558"/>
      <c r="BW353" s="558"/>
    </row>
    <row r="354" spans="1:75" s="252" customFormat="1">
      <c r="A354" s="124" t="s">
        <v>3</v>
      </c>
      <c r="B354" s="125"/>
      <c r="C354" s="125"/>
      <c r="D354" s="125"/>
      <c r="E354" s="125"/>
      <c r="F354" s="382"/>
      <c r="G354" s="382"/>
      <c r="H354" s="382"/>
      <c r="I354" s="382"/>
      <c r="J354" s="382"/>
      <c r="K354" s="382"/>
      <c r="L354" s="382"/>
      <c r="M354" s="382"/>
      <c r="N354" s="597"/>
      <c r="O354" s="404"/>
      <c r="P354" s="94"/>
      <c r="Q354" s="94"/>
      <c r="R354" s="94"/>
      <c r="S354" s="315"/>
      <c r="T354" s="315"/>
      <c r="U354" s="315"/>
      <c r="V354" s="315"/>
      <c r="W354" s="315"/>
      <c r="X354" s="315"/>
      <c r="Y354" s="315"/>
      <c r="Z354" s="315"/>
      <c r="AA354" s="315"/>
      <c r="AB354" s="315"/>
      <c r="AC354" s="315"/>
      <c r="AD354" s="315"/>
      <c r="AE354" s="315"/>
      <c r="AF354" s="315"/>
      <c r="AG354" s="315"/>
      <c r="AH354" s="315"/>
      <c r="AI354" s="315"/>
      <c r="AJ354" s="315"/>
      <c r="AK354" s="315"/>
      <c r="AL354" s="315"/>
      <c r="AM354" s="315"/>
      <c r="AN354" s="315"/>
      <c r="AO354" s="315"/>
      <c r="AP354" s="315"/>
      <c r="AQ354" s="315"/>
      <c r="AR354" s="315"/>
      <c r="AS354" s="315"/>
      <c r="AT354" s="315"/>
      <c r="AU354" s="315"/>
      <c r="AV354" s="315"/>
      <c r="AW354" s="315"/>
      <c r="AX354" s="315"/>
      <c r="AY354" s="315"/>
      <c r="AZ354" s="315"/>
      <c r="BA354" s="315"/>
      <c r="BB354" s="315"/>
      <c r="BC354" s="315"/>
      <c r="BD354" s="315"/>
      <c r="BE354" s="315"/>
      <c r="BF354" s="315"/>
      <c r="BG354" s="315"/>
      <c r="BH354" s="315"/>
      <c r="BI354" s="315"/>
      <c r="BJ354" s="315"/>
      <c r="BK354" s="315"/>
      <c r="BL354" s="315"/>
      <c r="BM354" s="315"/>
      <c r="BN354" s="315"/>
      <c r="BO354" s="315"/>
      <c r="BP354" s="315"/>
      <c r="BQ354" s="315"/>
      <c r="BR354" s="315"/>
      <c r="BS354" s="315"/>
      <c r="BT354" s="315"/>
      <c r="BU354" s="315"/>
      <c r="BV354" s="315"/>
      <c r="BW354" s="315"/>
    </row>
    <row r="355" spans="1:75" s="252" customFormat="1">
      <c r="A355" s="124" t="s">
        <v>4</v>
      </c>
      <c r="B355" s="125"/>
      <c r="C355" s="125"/>
      <c r="D355" s="125"/>
      <c r="E355" s="125"/>
      <c r="F355" s="382"/>
      <c r="G355" s="382"/>
      <c r="H355" s="382"/>
      <c r="I355" s="382"/>
      <c r="J355" s="382"/>
      <c r="K355" s="382"/>
      <c r="L355" s="382"/>
      <c r="M355" s="382"/>
      <c r="N355" s="597"/>
      <c r="O355" s="404"/>
      <c r="P355" s="94"/>
      <c r="Q355" s="94"/>
      <c r="R355" s="94"/>
      <c r="S355" s="315"/>
      <c r="T355" s="315"/>
      <c r="U355" s="315"/>
      <c r="V355" s="315"/>
      <c r="W355" s="315"/>
      <c r="X355" s="315"/>
      <c r="Y355" s="315"/>
      <c r="Z355" s="315"/>
      <c r="AA355" s="315"/>
      <c r="AB355" s="315"/>
      <c r="AC355" s="315"/>
      <c r="AD355" s="315"/>
      <c r="AE355" s="315"/>
      <c r="AF355" s="315"/>
      <c r="AG355" s="315"/>
      <c r="AH355" s="315"/>
      <c r="AI355" s="315"/>
      <c r="AJ355" s="315"/>
      <c r="AK355" s="315"/>
      <c r="AL355" s="315"/>
      <c r="AM355" s="315"/>
      <c r="AN355" s="315"/>
      <c r="AO355" s="315"/>
      <c r="AP355" s="315"/>
      <c r="AQ355" s="315"/>
      <c r="AR355" s="315"/>
      <c r="AS355" s="315"/>
      <c r="AT355" s="315"/>
      <c r="AU355" s="315"/>
      <c r="AV355" s="315"/>
      <c r="AW355" s="315"/>
      <c r="AX355" s="315"/>
      <c r="AY355" s="315"/>
      <c r="AZ355" s="315"/>
      <c r="BA355" s="315"/>
      <c r="BB355" s="315"/>
      <c r="BC355" s="315"/>
      <c r="BD355" s="315"/>
      <c r="BE355" s="315"/>
      <c r="BF355" s="315"/>
      <c r="BG355" s="315"/>
      <c r="BH355" s="315"/>
      <c r="BI355" s="315"/>
      <c r="BJ355" s="315"/>
      <c r="BK355" s="315"/>
      <c r="BL355" s="315"/>
      <c r="BM355" s="315"/>
      <c r="BN355" s="315"/>
      <c r="BO355" s="315"/>
      <c r="BP355" s="315"/>
      <c r="BQ355" s="315"/>
      <c r="BR355" s="315"/>
      <c r="BS355" s="315"/>
      <c r="BT355" s="315"/>
      <c r="BU355" s="315"/>
      <c r="BV355" s="315"/>
      <c r="BW355" s="315"/>
    </row>
    <row r="356" spans="1:75" s="252" customFormat="1">
      <c r="A356" s="124" t="s">
        <v>5</v>
      </c>
      <c r="B356" s="125"/>
      <c r="C356" s="125"/>
      <c r="D356" s="125"/>
      <c r="E356" s="125"/>
      <c r="F356" s="382"/>
      <c r="G356" s="382"/>
      <c r="H356" s="382"/>
      <c r="I356" s="382"/>
      <c r="J356" s="382"/>
      <c r="K356" s="382"/>
      <c r="L356" s="382"/>
      <c r="M356" s="382"/>
      <c r="N356" s="597"/>
      <c r="O356" s="404"/>
      <c r="P356" s="94"/>
      <c r="Q356" s="94"/>
      <c r="R356" s="94"/>
      <c r="S356" s="315"/>
      <c r="T356" s="315"/>
      <c r="U356" s="315"/>
      <c r="V356" s="315"/>
      <c r="W356" s="315"/>
      <c r="X356" s="315"/>
      <c r="Y356" s="315"/>
      <c r="Z356" s="315"/>
      <c r="AA356" s="315"/>
      <c r="AB356" s="315"/>
      <c r="AC356" s="315"/>
      <c r="AD356" s="315"/>
      <c r="AE356" s="315"/>
      <c r="AF356" s="315"/>
      <c r="AG356" s="315"/>
      <c r="AH356" s="315"/>
      <c r="AI356" s="315"/>
      <c r="AJ356" s="315"/>
      <c r="AK356" s="315"/>
      <c r="AL356" s="315"/>
      <c r="AM356" s="315"/>
      <c r="AN356" s="315"/>
      <c r="AO356" s="315"/>
      <c r="AP356" s="315"/>
      <c r="AQ356" s="315"/>
      <c r="AR356" s="315"/>
      <c r="AS356" s="315"/>
      <c r="AT356" s="315"/>
      <c r="AU356" s="315"/>
      <c r="AV356" s="315"/>
      <c r="AW356" s="315"/>
      <c r="AX356" s="315"/>
      <c r="AY356" s="315"/>
      <c r="AZ356" s="315"/>
      <c r="BA356" s="315"/>
      <c r="BB356" s="315"/>
      <c r="BC356" s="315"/>
      <c r="BD356" s="315"/>
      <c r="BE356" s="315"/>
      <c r="BF356" s="315"/>
      <c r="BG356" s="315"/>
      <c r="BH356" s="315"/>
      <c r="BI356" s="315"/>
      <c r="BJ356" s="315"/>
      <c r="BK356" s="315"/>
      <c r="BL356" s="315"/>
      <c r="BM356" s="315"/>
      <c r="BN356" s="315"/>
      <c r="BO356" s="315"/>
      <c r="BP356" s="315"/>
      <c r="BQ356" s="315"/>
      <c r="BR356" s="315"/>
      <c r="BS356" s="315"/>
      <c r="BT356" s="315"/>
      <c r="BU356" s="315"/>
      <c r="BV356" s="315"/>
      <c r="BW356" s="315"/>
    </row>
    <row r="357" spans="1:75" s="252" customFormat="1">
      <c r="A357" s="124" t="s">
        <v>6</v>
      </c>
      <c r="B357" s="125"/>
      <c r="C357" s="125"/>
      <c r="D357" s="125"/>
      <c r="E357" s="125"/>
      <c r="F357" s="382"/>
      <c r="G357" s="382"/>
      <c r="H357" s="382"/>
      <c r="I357" s="382"/>
      <c r="J357" s="382"/>
      <c r="K357" s="382"/>
      <c r="L357" s="382"/>
      <c r="M357" s="382"/>
      <c r="N357" s="597"/>
      <c r="O357" s="404"/>
      <c r="P357" s="94"/>
      <c r="Q357" s="94"/>
      <c r="R357" s="94"/>
      <c r="S357" s="315"/>
      <c r="T357" s="315"/>
      <c r="U357" s="315"/>
      <c r="V357" s="315"/>
      <c r="W357" s="315"/>
      <c r="X357" s="315"/>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5"/>
      <c r="BT357" s="315"/>
      <c r="BU357" s="315"/>
      <c r="BV357" s="315"/>
      <c r="BW357" s="315"/>
    </row>
    <row r="358" spans="1:75" s="252" customFormat="1">
      <c r="A358" s="124" t="s">
        <v>299</v>
      </c>
      <c r="B358" s="125"/>
      <c r="C358" s="125"/>
      <c r="D358" s="125"/>
      <c r="E358" s="125"/>
      <c r="F358" s="382"/>
      <c r="G358" s="382"/>
      <c r="H358" s="382">
        <f t="shared" ref="H358:M358" si="5">SUM(H352:H357)</f>
        <v>0</v>
      </c>
      <c r="I358" s="382">
        <f t="shared" si="5"/>
        <v>0</v>
      </c>
      <c r="J358" s="382">
        <f t="shared" si="5"/>
        <v>0</v>
      </c>
      <c r="K358" s="382">
        <f t="shared" si="5"/>
        <v>0</v>
      </c>
      <c r="L358" s="382">
        <f t="shared" si="5"/>
        <v>0</v>
      </c>
      <c r="M358" s="382">
        <f t="shared" si="5"/>
        <v>0</v>
      </c>
      <c r="N358" s="597"/>
      <c r="O358" s="404"/>
      <c r="P358" s="94"/>
      <c r="Q358" s="94"/>
      <c r="R358" s="94"/>
      <c r="S358" s="315"/>
      <c r="T358" s="315"/>
      <c r="U358" s="315"/>
      <c r="V358" s="315"/>
      <c r="W358" s="315"/>
      <c r="X358" s="315"/>
      <c r="Y358" s="315"/>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B358" s="315"/>
      <c r="BC358" s="315"/>
      <c r="BD358" s="315"/>
      <c r="BE358" s="315"/>
      <c r="BF358" s="315"/>
      <c r="BG358" s="315"/>
      <c r="BH358" s="315"/>
      <c r="BI358" s="315"/>
      <c r="BJ358" s="315"/>
      <c r="BK358" s="315"/>
      <c r="BL358" s="315"/>
      <c r="BM358" s="315"/>
      <c r="BN358" s="315"/>
      <c r="BO358" s="315"/>
      <c r="BP358" s="315"/>
      <c r="BQ358" s="315"/>
      <c r="BR358" s="315"/>
      <c r="BS358" s="315"/>
      <c r="BT358" s="315"/>
      <c r="BU358" s="315"/>
      <c r="BV358" s="315"/>
      <c r="BW358" s="315"/>
    </row>
    <row r="359" spans="1:75" s="252" customFormat="1">
      <c r="A359" s="620"/>
      <c r="B359" s="169"/>
      <c r="C359" s="169"/>
      <c r="D359" s="169"/>
      <c r="E359" s="169"/>
      <c r="F359" s="169"/>
      <c r="G359" s="169"/>
      <c r="H359" s="169"/>
      <c r="I359" s="169"/>
      <c r="J359" s="169"/>
      <c r="K359" s="169"/>
      <c r="L359" s="169"/>
      <c r="M359" s="169"/>
      <c r="N359" s="597"/>
      <c r="O359" s="404"/>
      <c r="P359" s="94"/>
      <c r="Q359" s="94"/>
      <c r="R359" s="94"/>
      <c r="S359" s="315"/>
      <c r="T359" s="315"/>
      <c r="U359" s="315"/>
      <c r="V359" s="315"/>
      <c r="W359" s="315"/>
      <c r="X359" s="315"/>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B359" s="315"/>
      <c r="BC359" s="315"/>
      <c r="BD359" s="315"/>
      <c r="BE359" s="315"/>
      <c r="BF359" s="315"/>
      <c r="BG359" s="315"/>
      <c r="BH359" s="315"/>
      <c r="BI359" s="315"/>
      <c r="BJ359" s="315"/>
      <c r="BK359" s="315"/>
      <c r="BL359" s="315"/>
      <c r="BM359" s="315"/>
      <c r="BN359" s="315"/>
      <c r="BO359" s="315"/>
      <c r="BP359" s="315"/>
      <c r="BQ359" s="315"/>
      <c r="BR359" s="315"/>
      <c r="BS359" s="315"/>
      <c r="BT359" s="315"/>
      <c r="BU359" s="315"/>
      <c r="BV359" s="315"/>
      <c r="BW359" s="315"/>
    </row>
    <row r="360" spans="1:75" s="252" customFormat="1">
      <c r="A360" s="113" t="s">
        <v>8</v>
      </c>
      <c r="B360" s="169"/>
      <c r="C360" s="169"/>
      <c r="D360" s="169"/>
      <c r="E360" s="169"/>
      <c r="F360" s="169"/>
      <c r="G360" s="169"/>
      <c r="H360" s="169"/>
      <c r="I360" s="169"/>
      <c r="J360" s="169"/>
      <c r="K360" s="169"/>
      <c r="L360" s="169"/>
      <c r="M360" s="169"/>
      <c r="N360" s="597"/>
      <c r="O360" s="404"/>
      <c r="P360" s="94"/>
      <c r="Q360" s="94"/>
      <c r="R360" s="94"/>
      <c r="S360" s="315"/>
      <c r="T360" s="315"/>
      <c r="U360" s="315"/>
      <c r="V360" s="315"/>
      <c r="W360" s="315"/>
      <c r="X360" s="315"/>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5"/>
      <c r="BS360" s="315"/>
      <c r="BT360" s="315"/>
      <c r="BU360" s="315"/>
      <c r="BV360" s="315"/>
      <c r="BW360" s="315"/>
    </row>
    <row r="361" spans="1:75" s="252" customFormat="1">
      <c r="A361" s="126" t="s">
        <v>2</v>
      </c>
      <c r="B361" s="125"/>
      <c r="C361" s="125"/>
      <c r="D361" s="125"/>
      <c r="E361" s="125"/>
      <c r="F361" s="382"/>
      <c r="G361" s="382"/>
      <c r="H361" s="382"/>
      <c r="I361" s="382"/>
      <c r="J361" s="382"/>
      <c r="K361" s="382"/>
      <c r="L361" s="382"/>
      <c r="M361" s="382"/>
      <c r="N361" s="597"/>
      <c r="O361" s="404"/>
      <c r="P361" s="94"/>
      <c r="Q361" s="94"/>
      <c r="R361" s="94"/>
      <c r="S361" s="315"/>
      <c r="T361" s="315"/>
      <c r="U361" s="315"/>
      <c r="V361" s="315"/>
      <c r="W361" s="315"/>
      <c r="X361" s="315"/>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B361" s="315"/>
      <c r="BC361" s="315"/>
      <c r="BD361" s="315"/>
      <c r="BE361" s="315"/>
      <c r="BF361" s="315"/>
      <c r="BG361" s="315"/>
      <c r="BH361" s="315"/>
      <c r="BI361" s="315"/>
      <c r="BJ361" s="315"/>
      <c r="BK361" s="315"/>
      <c r="BL361" s="315"/>
      <c r="BM361" s="315"/>
      <c r="BN361" s="315"/>
      <c r="BO361" s="315"/>
      <c r="BP361" s="315"/>
      <c r="BQ361" s="315"/>
      <c r="BR361" s="315"/>
      <c r="BS361" s="315"/>
      <c r="BT361" s="315"/>
      <c r="BU361" s="315"/>
      <c r="BV361" s="315"/>
      <c r="BW361" s="315"/>
    </row>
    <row r="362" spans="1:75" s="557" customFormat="1">
      <c r="A362" s="163" t="s">
        <v>504</v>
      </c>
      <c r="B362" s="125"/>
      <c r="C362" s="125"/>
      <c r="D362" s="125"/>
      <c r="E362" s="125"/>
      <c r="F362" s="382"/>
      <c r="G362" s="382"/>
      <c r="H362" s="382">
        <f>135/3</f>
        <v>45</v>
      </c>
      <c r="I362" s="382">
        <f t="shared" ref="I362:M362" si="6">135/3</f>
        <v>45</v>
      </c>
      <c r="J362" s="382">
        <f t="shared" si="6"/>
        <v>45</v>
      </c>
      <c r="K362" s="382">
        <f t="shared" si="6"/>
        <v>45</v>
      </c>
      <c r="L362" s="382">
        <f t="shared" si="6"/>
        <v>45</v>
      </c>
      <c r="M362" s="382">
        <f t="shared" si="6"/>
        <v>45</v>
      </c>
      <c r="N362" s="597"/>
      <c r="O362" s="404"/>
      <c r="P362" s="94"/>
      <c r="Q362" s="94"/>
      <c r="R362" s="94"/>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8"/>
      <c r="AN362" s="558"/>
      <c r="AO362" s="558"/>
      <c r="AP362" s="558"/>
      <c r="AQ362" s="558"/>
      <c r="AR362" s="558"/>
      <c r="AS362" s="558"/>
      <c r="AT362" s="558"/>
      <c r="AU362" s="558"/>
      <c r="AV362" s="558"/>
      <c r="AW362" s="558"/>
      <c r="AX362" s="558"/>
      <c r="AY362" s="558"/>
      <c r="AZ362" s="558"/>
      <c r="BA362" s="558"/>
      <c r="BB362" s="558"/>
      <c r="BC362" s="558"/>
      <c r="BD362" s="558"/>
      <c r="BE362" s="558"/>
      <c r="BF362" s="558"/>
      <c r="BG362" s="558"/>
      <c r="BH362" s="558"/>
      <c r="BI362" s="558"/>
      <c r="BJ362" s="558"/>
      <c r="BK362" s="558"/>
      <c r="BL362" s="558"/>
      <c r="BM362" s="558"/>
      <c r="BN362" s="558"/>
      <c r="BO362" s="558"/>
      <c r="BP362" s="558"/>
      <c r="BQ362" s="558"/>
      <c r="BR362" s="558"/>
      <c r="BS362" s="558"/>
      <c r="BT362" s="558"/>
      <c r="BU362" s="558"/>
      <c r="BV362" s="558"/>
      <c r="BW362" s="558"/>
    </row>
    <row r="363" spans="1:75" s="252" customFormat="1">
      <c r="A363" s="126" t="s">
        <v>3</v>
      </c>
      <c r="B363" s="125"/>
      <c r="C363" s="125"/>
      <c r="D363" s="125"/>
      <c r="E363" s="125"/>
      <c r="F363" s="382"/>
      <c r="G363" s="382"/>
      <c r="H363" s="382"/>
      <c r="I363" s="382"/>
      <c r="J363" s="382"/>
      <c r="K363" s="382"/>
      <c r="L363" s="382"/>
      <c r="M363" s="382"/>
      <c r="N363" s="597"/>
      <c r="O363" s="404"/>
      <c r="P363" s="94"/>
      <c r="Q363" s="94"/>
      <c r="R363" s="94"/>
      <c r="S363" s="315"/>
      <c r="T363" s="315"/>
      <c r="U363" s="315"/>
      <c r="V363" s="315"/>
      <c r="W363" s="315"/>
      <c r="X363" s="315"/>
      <c r="Y363" s="315"/>
      <c r="Z363" s="315"/>
      <c r="AA363" s="315"/>
      <c r="AB363" s="315"/>
      <c r="AC363" s="315"/>
      <c r="AD363" s="315"/>
      <c r="AE363" s="315"/>
      <c r="AF363" s="315"/>
      <c r="AG363" s="315"/>
      <c r="AH363" s="315"/>
      <c r="AI363" s="315"/>
      <c r="AJ363" s="315"/>
      <c r="AK363" s="315"/>
      <c r="AL363" s="315"/>
      <c r="AM363" s="315"/>
      <c r="AN363" s="315"/>
      <c r="AO363" s="315"/>
      <c r="AP363" s="315"/>
      <c r="AQ363" s="315"/>
      <c r="AR363" s="315"/>
      <c r="AS363" s="315"/>
      <c r="AT363" s="315"/>
      <c r="AU363" s="315"/>
      <c r="AV363" s="315"/>
      <c r="AW363" s="315"/>
      <c r="AX363" s="315"/>
      <c r="AY363" s="315"/>
      <c r="AZ363" s="315"/>
      <c r="BA363" s="315"/>
      <c r="BB363" s="315"/>
      <c r="BC363" s="315"/>
      <c r="BD363" s="315"/>
      <c r="BE363" s="315"/>
      <c r="BF363" s="315"/>
      <c r="BG363" s="315"/>
      <c r="BH363" s="315"/>
      <c r="BI363" s="315"/>
      <c r="BJ363" s="315"/>
      <c r="BK363" s="315"/>
      <c r="BL363" s="315"/>
      <c r="BM363" s="315"/>
      <c r="BN363" s="315"/>
      <c r="BO363" s="315"/>
      <c r="BP363" s="315"/>
      <c r="BQ363" s="315"/>
      <c r="BR363" s="315"/>
      <c r="BS363" s="315"/>
      <c r="BT363" s="315"/>
      <c r="BU363" s="315"/>
      <c r="BV363" s="315"/>
      <c r="BW363" s="315"/>
    </row>
    <row r="364" spans="1:75" s="252" customFormat="1">
      <c r="A364" s="126" t="s">
        <v>4</v>
      </c>
      <c r="B364" s="125"/>
      <c r="C364" s="125"/>
      <c r="D364" s="125"/>
      <c r="E364" s="125"/>
      <c r="F364" s="382"/>
      <c r="G364" s="382"/>
      <c r="H364" s="382"/>
      <c r="I364" s="382"/>
      <c r="J364" s="382"/>
      <c r="K364" s="382"/>
      <c r="L364" s="382"/>
      <c r="M364" s="382"/>
      <c r="N364" s="597"/>
      <c r="O364" s="404"/>
      <c r="P364" s="94"/>
      <c r="Q364" s="94"/>
      <c r="R364" s="94"/>
      <c r="S364" s="315"/>
      <c r="T364" s="315"/>
      <c r="U364" s="315"/>
      <c r="V364" s="315"/>
      <c r="W364" s="315"/>
      <c r="X364" s="315"/>
      <c r="Y364" s="315"/>
      <c r="Z364" s="315"/>
      <c r="AA364" s="315"/>
      <c r="AB364" s="315"/>
      <c r="AC364" s="315"/>
      <c r="AD364" s="315"/>
      <c r="AE364" s="315"/>
      <c r="AF364" s="315"/>
      <c r="AG364" s="315"/>
      <c r="AH364" s="315"/>
      <c r="AI364" s="315"/>
      <c r="AJ364" s="315"/>
      <c r="AK364" s="315"/>
      <c r="AL364" s="315"/>
      <c r="AM364" s="315"/>
      <c r="AN364" s="315"/>
      <c r="AO364" s="315"/>
      <c r="AP364" s="315"/>
      <c r="AQ364" s="315"/>
      <c r="AR364" s="315"/>
      <c r="AS364" s="315"/>
      <c r="AT364" s="315"/>
      <c r="AU364" s="315"/>
      <c r="AV364" s="315"/>
      <c r="AW364" s="315"/>
      <c r="AX364" s="315"/>
      <c r="AY364" s="315"/>
      <c r="AZ364" s="315"/>
      <c r="BA364" s="315"/>
      <c r="BB364" s="315"/>
      <c r="BC364" s="315"/>
      <c r="BD364" s="315"/>
      <c r="BE364" s="315"/>
      <c r="BF364" s="315"/>
      <c r="BG364" s="315"/>
      <c r="BH364" s="315"/>
      <c r="BI364" s="315"/>
      <c r="BJ364" s="315"/>
      <c r="BK364" s="315"/>
      <c r="BL364" s="315"/>
      <c r="BM364" s="315"/>
      <c r="BN364" s="315"/>
      <c r="BO364" s="315"/>
      <c r="BP364" s="315"/>
      <c r="BQ364" s="315"/>
      <c r="BR364" s="315"/>
      <c r="BS364" s="315"/>
      <c r="BT364" s="315"/>
      <c r="BU364" s="315"/>
      <c r="BV364" s="315"/>
      <c r="BW364" s="315"/>
    </row>
    <row r="365" spans="1:75" s="252" customFormat="1">
      <c r="A365" s="126" t="s">
        <v>5</v>
      </c>
      <c r="B365" s="125"/>
      <c r="C365" s="125"/>
      <c r="D365" s="125"/>
      <c r="E365" s="125"/>
      <c r="F365" s="382"/>
      <c r="G365" s="382"/>
      <c r="H365" s="382"/>
      <c r="I365" s="382"/>
      <c r="J365" s="382"/>
      <c r="K365" s="382"/>
      <c r="L365" s="382"/>
      <c r="M365" s="382"/>
      <c r="N365" s="597"/>
      <c r="O365" s="404"/>
      <c r="P365" s="94"/>
      <c r="Q365" s="94"/>
      <c r="R365" s="94"/>
      <c r="S365" s="315"/>
      <c r="T365" s="315"/>
      <c r="U365" s="315"/>
      <c r="V365" s="315"/>
      <c r="W365" s="315"/>
      <c r="X365" s="315"/>
      <c r="Y365" s="315"/>
      <c r="Z365" s="315"/>
      <c r="AA365" s="315"/>
      <c r="AB365" s="315"/>
      <c r="AC365" s="315"/>
      <c r="AD365" s="315"/>
      <c r="AE365" s="315"/>
      <c r="AF365" s="315"/>
      <c r="AG365" s="315"/>
      <c r="AH365" s="315"/>
      <c r="AI365" s="315"/>
      <c r="AJ365" s="315"/>
      <c r="AK365" s="315"/>
      <c r="AL365" s="315"/>
      <c r="AM365" s="315"/>
      <c r="AN365" s="315"/>
      <c r="AO365" s="315"/>
      <c r="AP365" s="315"/>
      <c r="AQ365" s="315"/>
      <c r="AR365" s="315"/>
      <c r="AS365" s="315"/>
      <c r="AT365" s="315"/>
      <c r="AU365" s="315"/>
      <c r="AV365" s="315"/>
      <c r="AW365" s="315"/>
      <c r="AX365" s="315"/>
      <c r="AY365" s="315"/>
      <c r="AZ365" s="315"/>
      <c r="BA365" s="315"/>
      <c r="BB365" s="315"/>
      <c r="BC365" s="315"/>
      <c r="BD365" s="315"/>
      <c r="BE365" s="315"/>
      <c r="BF365" s="315"/>
      <c r="BG365" s="315"/>
      <c r="BH365" s="315"/>
      <c r="BI365" s="315"/>
      <c r="BJ365" s="315"/>
      <c r="BK365" s="315"/>
      <c r="BL365" s="315"/>
      <c r="BM365" s="315"/>
      <c r="BN365" s="315"/>
      <c r="BO365" s="315"/>
      <c r="BP365" s="315"/>
      <c r="BQ365" s="315"/>
      <c r="BR365" s="315"/>
      <c r="BS365" s="315"/>
      <c r="BT365" s="315"/>
      <c r="BU365" s="315"/>
      <c r="BV365" s="315"/>
      <c r="BW365" s="315"/>
    </row>
    <row r="366" spans="1:75" s="252" customFormat="1">
      <c r="A366" s="126" t="s">
        <v>6</v>
      </c>
      <c r="B366" s="125"/>
      <c r="C366" s="125"/>
      <c r="D366" s="125"/>
      <c r="E366" s="125"/>
      <c r="F366" s="382"/>
      <c r="G366" s="382"/>
      <c r="H366" s="382"/>
      <c r="I366" s="382"/>
      <c r="J366" s="382"/>
      <c r="K366" s="382"/>
      <c r="L366" s="382"/>
      <c r="M366" s="382"/>
      <c r="N366" s="597"/>
      <c r="O366" s="404"/>
      <c r="P366" s="94"/>
      <c r="Q366" s="94"/>
      <c r="R366" s="94"/>
      <c r="S366" s="315"/>
      <c r="T366" s="315"/>
      <c r="U366" s="315"/>
      <c r="V366" s="315"/>
      <c r="W366" s="315"/>
      <c r="X366" s="315"/>
      <c r="Y366" s="315"/>
      <c r="Z366" s="315"/>
      <c r="AA366" s="315"/>
      <c r="AB366" s="315"/>
      <c r="AC366" s="315"/>
      <c r="AD366" s="315"/>
      <c r="AE366" s="315"/>
      <c r="AF366" s="315"/>
      <c r="AG366" s="315"/>
      <c r="AH366" s="315"/>
      <c r="AI366" s="315"/>
      <c r="AJ366" s="315"/>
      <c r="AK366" s="315"/>
      <c r="AL366" s="315"/>
      <c r="AM366" s="315"/>
      <c r="AN366" s="315"/>
      <c r="AO366" s="315"/>
      <c r="AP366" s="315"/>
      <c r="AQ366" s="315"/>
      <c r="AR366" s="315"/>
      <c r="AS366" s="315"/>
      <c r="AT366" s="315"/>
      <c r="AU366" s="315"/>
      <c r="AV366" s="315"/>
      <c r="AW366" s="315"/>
      <c r="AX366" s="315"/>
      <c r="AY366" s="315"/>
      <c r="AZ366" s="315"/>
      <c r="BA366" s="315"/>
      <c r="BB366" s="315"/>
      <c r="BC366" s="315"/>
      <c r="BD366" s="315"/>
      <c r="BE366" s="315"/>
      <c r="BF366" s="315"/>
      <c r="BG366" s="315"/>
      <c r="BH366" s="315"/>
      <c r="BI366" s="315"/>
      <c r="BJ366" s="315"/>
      <c r="BK366" s="315"/>
      <c r="BL366" s="315"/>
      <c r="BM366" s="315"/>
      <c r="BN366" s="315"/>
      <c r="BO366" s="315"/>
      <c r="BP366" s="315"/>
      <c r="BQ366" s="315"/>
      <c r="BR366" s="315"/>
      <c r="BS366" s="315"/>
      <c r="BT366" s="315"/>
      <c r="BU366" s="315"/>
      <c r="BV366" s="315"/>
      <c r="BW366" s="315"/>
    </row>
    <row r="367" spans="1:75" s="273" customFormat="1">
      <c r="A367" s="245" t="s">
        <v>486</v>
      </c>
      <c r="B367" s="125"/>
      <c r="C367" s="125"/>
      <c r="D367" s="125"/>
      <c r="E367" s="125"/>
      <c r="F367" s="382"/>
      <c r="G367" s="382"/>
      <c r="H367" s="382"/>
      <c r="I367" s="382"/>
      <c r="J367" s="382"/>
      <c r="K367" s="382"/>
      <c r="L367" s="382"/>
      <c r="M367" s="382"/>
      <c r="N367" s="597"/>
      <c r="O367" s="404"/>
      <c r="P367" s="94"/>
      <c r="Q367" s="94"/>
      <c r="R367" s="94"/>
      <c r="S367" s="315"/>
      <c r="T367" s="315"/>
      <c r="U367" s="315"/>
      <c r="V367" s="315"/>
      <c r="W367" s="315"/>
      <c r="X367" s="315"/>
      <c r="Y367" s="315"/>
      <c r="Z367" s="315"/>
      <c r="AA367" s="315"/>
      <c r="AB367" s="315"/>
      <c r="AC367" s="315"/>
      <c r="AD367" s="315"/>
      <c r="AE367" s="315"/>
      <c r="AF367" s="315"/>
      <c r="AG367" s="315"/>
      <c r="AH367" s="315"/>
      <c r="AI367" s="315"/>
      <c r="AJ367" s="315"/>
      <c r="AK367" s="315"/>
      <c r="AL367" s="315"/>
      <c r="AM367" s="315"/>
      <c r="AN367" s="315"/>
      <c r="AO367" s="315"/>
      <c r="AP367" s="315"/>
      <c r="AQ367" s="315"/>
      <c r="AR367" s="315"/>
      <c r="AS367" s="315"/>
      <c r="AT367" s="315"/>
      <c r="AU367" s="315"/>
      <c r="AV367" s="315"/>
      <c r="AW367" s="315"/>
      <c r="AX367" s="315"/>
      <c r="AY367" s="315"/>
      <c r="AZ367" s="315"/>
      <c r="BA367" s="315"/>
      <c r="BB367" s="315"/>
      <c r="BC367" s="315"/>
      <c r="BD367" s="315"/>
      <c r="BE367" s="315"/>
      <c r="BF367" s="315"/>
      <c r="BG367" s="315"/>
      <c r="BH367" s="315"/>
      <c r="BI367" s="315"/>
      <c r="BJ367" s="315"/>
      <c r="BK367" s="315"/>
      <c r="BL367" s="315"/>
      <c r="BM367" s="315"/>
      <c r="BN367" s="315"/>
      <c r="BO367" s="315"/>
      <c r="BP367" s="315"/>
      <c r="BQ367" s="315"/>
      <c r="BR367" s="315"/>
      <c r="BS367" s="315"/>
      <c r="BT367" s="315"/>
      <c r="BU367" s="315"/>
      <c r="BV367" s="315"/>
      <c r="BW367" s="315"/>
    </row>
    <row r="368" spans="1:75" s="545" customFormat="1">
      <c r="A368" s="245" t="s">
        <v>485</v>
      </c>
      <c r="B368" s="125"/>
      <c r="C368" s="125"/>
      <c r="D368" s="125"/>
      <c r="E368" s="125"/>
      <c r="F368" s="382"/>
      <c r="G368" s="382"/>
      <c r="H368" s="382"/>
      <c r="I368" s="382"/>
      <c r="J368" s="382"/>
      <c r="K368" s="382"/>
      <c r="L368" s="382"/>
      <c r="M368" s="382"/>
      <c r="N368" s="597"/>
      <c r="O368" s="404"/>
      <c r="P368" s="94"/>
      <c r="Q368" s="94"/>
      <c r="R368" s="94"/>
      <c r="S368" s="546"/>
      <c r="T368" s="546"/>
      <c r="U368" s="546"/>
      <c r="V368" s="546"/>
      <c r="W368" s="546"/>
      <c r="X368" s="546"/>
      <c r="Y368" s="546"/>
      <c r="Z368" s="546"/>
      <c r="AA368" s="546"/>
      <c r="AB368" s="546"/>
      <c r="AC368" s="546"/>
      <c r="AD368" s="546"/>
      <c r="AE368" s="546"/>
      <c r="AF368" s="546"/>
      <c r="AG368" s="546"/>
      <c r="AH368" s="546"/>
      <c r="AI368" s="546"/>
      <c r="AJ368" s="546"/>
      <c r="AK368" s="546"/>
      <c r="AL368" s="546"/>
      <c r="AM368" s="546"/>
      <c r="AN368" s="546"/>
      <c r="AO368" s="546"/>
      <c r="AP368" s="546"/>
      <c r="AQ368" s="546"/>
      <c r="AR368" s="546"/>
      <c r="AS368" s="546"/>
      <c r="AT368" s="546"/>
      <c r="AU368" s="546"/>
      <c r="AV368" s="546"/>
      <c r="AW368" s="546"/>
      <c r="AX368" s="546"/>
      <c r="AY368" s="546"/>
      <c r="AZ368" s="546"/>
      <c r="BA368" s="546"/>
      <c r="BB368" s="546"/>
      <c r="BC368" s="546"/>
      <c r="BD368" s="546"/>
      <c r="BE368" s="546"/>
      <c r="BF368" s="546"/>
      <c r="BG368" s="546"/>
      <c r="BH368" s="546"/>
      <c r="BI368" s="546"/>
      <c r="BJ368" s="546"/>
      <c r="BK368" s="546"/>
      <c r="BL368" s="546"/>
      <c r="BM368" s="546"/>
      <c r="BN368" s="546"/>
      <c r="BO368" s="546"/>
      <c r="BP368" s="546"/>
      <c r="BQ368" s="546"/>
      <c r="BR368" s="546"/>
      <c r="BS368" s="546"/>
      <c r="BT368" s="546"/>
      <c r="BU368" s="546"/>
      <c r="BV368" s="546"/>
      <c r="BW368" s="546"/>
    </row>
    <row r="369" spans="1:75" s="252" customFormat="1">
      <c r="A369" s="245" t="s">
        <v>299</v>
      </c>
      <c r="B369" s="125"/>
      <c r="C369" s="125"/>
      <c r="D369" s="125"/>
      <c r="E369" s="125"/>
      <c r="F369" s="382"/>
      <c r="G369" s="382"/>
      <c r="H369" s="382">
        <f t="shared" ref="H369:M369" si="7">SUM(H361:H368)</f>
        <v>45</v>
      </c>
      <c r="I369" s="382">
        <f t="shared" si="7"/>
        <v>45</v>
      </c>
      <c r="J369" s="382">
        <f t="shared" si="7"/>
        <v>45</v>
      </c>
      <c r="K369" s="382">
        <f t="shared" si="7"/>
        <v>45</v>
      </c>
      <c r="L369" s="382">
        <f t="shared" si="7"/>
        <v>45</v>
      </c>
      <c r="M369" s="382">
        <f t="shared" si="7"/>
        <v>45</v>
      </c>
      <c r="N369" s="597"/>
      <c r="O369" s="404"/>
      <c r="P369" s="94"/>
      <c r="Q369" s="94"/>
      <c r="R369" s="94"/>
      <c r="S369" s="315"/>
      <c r="T369" s="315"/>
      <c r="U369" s="315"/>
      <c r="V369" s="315"/>
      <c r="W369" s="315"/>
      <c r="X369" s="315"/>
      <c r="Y369" s="315"/>
      <c r="Z369" s="315"/>
      <c r="AA369" s="315"/>
      <c r="AB369" s="315"/>
      <c r="AC369" s="315"/>
      <c r="AD369" s="315"/>
      <c r="AE369" s="315"/>
      <c r="AF369" s="315"/>
      <c r="AG369" s="315"/>
      <c r="AH369" s="315"/>
      <c r="AI369" s="315"/>
      <c r="AJ369" s="315"/>
      <c r="AK369" s="315"/>
      <c r="AL369" s="315"/>
      <c r="AM369" s="315"/>
      <c r="AN369" s="315"/>
      <c r="AO369" s="315"/>
      <c r="AP369" s="315"/>
      <c r="AQ369" s="315"/>
      <c r="AR369" s="315"/>
      <c r="AS369" s="315"/>
      <c r="AT369" s="315"/>
      <c r="AU369" s="315"/>
      <c r="AV369" s="315"/>
      <c r="AW369" s="315"/>
      <c r="AX369" s="315"/>
      <c r="AY369" s="315"/>
      <c r="AZ369" s="315"/>
      <c r="BA369" s="315"/>
      <c r="BB369" s="315"/>
      <c r="BC369" s="315"/>
      <c r="BD369" s="315"/>
      <c r="BE369" s="315"/>
      <c r="BF369" s="315"/>
      <c r="BG369" s="315"/>
      <c r="BH369" s="315"/>
      <c r="BI369" s="315"/>
      <c r="BJ369" s="315"/>
      <c r="BK369" s="315"/>
      <c r="BL369" s="315"/>
      <c r="BM369" s="315"/>
      <c r="BN369" s="315"/>
      <c r="BO369" s="315"/>
      <c r="BP369" s="315"/>
      <c r="BQ369" s="315"/>
      <c r="BR369" s="315"/>
      <c r="BS369" s="315"/>
      <c r="BT369" s="315"/>
      <c r="BU369" s="315"/>
      <c r="BV369" s="315"/>
      <c r="BW369" s="315"/>
    </row>
    <row r="370" spans="1:75" s="252" customFormat="1">
      <c r="A370" s="620"/>
      <c r="B370" s="169"/>
      <c r="C370" s="169"/>
      <c r="D370" s="169"/>
      <c r="E370" s="169"/>
      <c r="F370" s="169"/>
      <c r="G370" s="169"/>
      <c r="H370" s="169"/>
      <c r="I370" s="169"/>
      <c r="J370" s="169"/>
      <c r="K370" s="169"/>
      <c r="L370" s="169"/>
      <c r="M370" s="169"/>
      <c r="N370" s="597"/>
      <c r="O370" s="404"/>
      <c r="P370" s="94"/>
      <c r="Q370" s="94"/>
      <c r="R370" s="94"/>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315"/>
      <c r="BV370" s="315"/>
      <c r="BW370" s="315"/>
    </row>
    <row r="371" spans="1:75" s="252" customFormat="1">
      <c r="A371" s="113" t="s">
        <v>19</v>
      </c>
      <c r="B371" s="169"/>
      <c r="C371" s="169"/>
      <c r="D371" s="169"/>
      <c r="E371" s="169"/>
      <c r="F371" s="169"/>
      <c r="G371" s="169"/>
      <c r="H371" s="169"/>
      <c r="I371" s="169"/>
      <c r="J371" s="169"/>
      <c r="K371" s="169"/>
      <c r="L371" s="169"/>
      <c r="M371" s="169"/>
      <c r="N371" s="597"/>
      <c r="O371" s="404"/>
      <c r="P371" s="94"/>
      <c r="Q371" s="94"/>
      <c r="R371" s="94"/>
      <c r="S371" s="315"/>
      <c r="T371" s="315"/>
      <c r="U371" s="315"/>
      <c r="V371" s="315"/>
      <c r="W371" s="315"/>
      <c r="X371" s="315"/>
      <c r="Y371" s="315"/>
      <c r="Z371" s="315"/>
      <c r="AA371" s="315"/>
      <c r="AB371" s="315"/>
      <c r="AC371" s="315"/>
      <c r="AD371" s="315"/>
      <c r="AE371" s="315"/>
      <c r="AF371" s="315"/>
      <c r="AG371" s="315"/>
      <c r="AH371" s="315"/>
      <c r="AI371" s="315"/>
      <c r="AJ371" s="315"/>
      <c r="AK371" s="315"/>
      <c r="AL371" s="315"/>
      <c r="AM371" s="315"/>
      <c r="AN371" s="315"/>
      <c r="AO371" s="315"/>
      <c r="AP371" s="315"/>
      <c r="AQ371" s="315"/>
      <c r="AR371" s="315"/>
      <c r="AS371" s="315"/>
      <c r="AT371" s="315"/>
      <c r="AU371" s="315"/>
      <c r="AV371" s="315"/>
      <c r="AW371" s="315"/>
      <c r="AX371" s="315"/>
      <c r="AY371" s="315"/>
      <c r="AZ371" s="315"/>
      <c r="BA371" s="315"/>
      <c r="BB371" s="315"/>
      <c r="BC371" s="315"/>
      <c r="BD371" s="315"/>
      <c r="BE371" s="315"/>
      <c r="BF371" s="315"/>
      <c r="BG371" s="315"/>
      <c r="BH371" s="315"/>
      <c r="BI371" s="315"/>
      <c r="BJ371" s="315"/>
      <c r="BK371" s="315"/>
      <c r="BL371" s="315"/>
      <c r="BM371" s="315"/>
      <c r="BN371" s="315"/>
      <c r="BO371" s="315"/>
      <c r="BP371" s="315"/>
      <c r="BQ371" s="315"/>
      <c r="BR371" s="315"/>
      <c r="BS371" s="315"/>
      <c r="BT371" s="315"/>
      <c r="BU371" s="315"/>
      <c r="BV371" s="315"/>
      <c r="BW371" s="315"/>
    </row>
    <row r="372" spans="1:75" s="252" customFormat="1">
      <c r="A372" s="124" t="s">
        <v>2</v>
      </c>
      <c r="B372" s="125"/>
      <c r="C372" s="125"/>
      <c r="D372" s="125"/>
      <c r="E372" s="125"/>
      <c r="F372" s="382"/>
      <c r="G372" s="382"/>
      <c r="H372" s="382"/>
      <c r="I372" s="382"/>
      <c r="J372" s="382"/>
      <c r="K372" s="382"/>
      <c r="L372" s="382"/>
      <c r="M372" s="382"/>
      <c r="N372" s="597"/>
      <c r="O372" s="404"/>
      <c r="P372" s="94"/>
      <c r="Q372" s="94"/>
      <c r="R372" s="94"/>
      <c r="S372" s="315"/>
      <c r="T372" s="315"/>
      <c r="U372" s="315"/>
      <c r="V372" s="315"/>
      <c r="W372" s="315"/>
      <c r="X372" s="315"/>
      <c r="Y372" s="315"/>
      <c r="Z372" s="315"/>
      <c r="AA372" s="315"/>
      <c r="AB372" s="315"/>
      <c r="AC372" s="315"/>
      <c r="AD372" s="315"/>
      <c r="AE372" s="315"/>
      <c r="AF372" s="315"/>
      <c r="AG372" s="315"/>
      <c r="AH372" s="315"/>
      <c r="AI372" s="315"/>
      <c r="AJ372" s="315"/>
      <c r="AK372" s="315"/>
      <c r="AL372" s="315"/>
      <c r="AM372" s="315"/>
      <c r="AN372" s="315"/>
      <c r="AO372" s="315"/>
      <c r="AP372" s="315"/>
      <c r="AQ372" s="315"/>
      <c r="AR372" s="315"/>
      <c r="AS372" s="315"/>
      <c r="AT372" s="315"/>
      <c r="AU372" s="315"/>
      <c r="AV372" s="315"/>
      <c r="AW372" s="315"/>
      <c r="AX372" s="315"/>
      <c r="AY372" s="315"/>
      <c r="AZ372" s="315"/>
      <c r="BA372" s="315"/>
      <c r="BB372" s="315"/>
      <c r="BC372" s="315"/>
      <c r="BD372" s="315"/>
      <c r="BE372" s="315"/>
      <c r="BF372" s="315"/>
      <c r="BG372" s="315"/>
      <c r="BH372" s="315"/>
      <c r="BI372" s="315"/>
      <c r="BJ372" s="315"/>
      <c r="BK372" s="315"/>
      <c r="BL372" s="315"/>
      <c r="BM372" s="315"/>
      <c r="BN372" s="315"/>
      <c r="BO372" s="315"/>
      <c r="BP372" s="315"/>
      <c r="BQ372" s="315"/>
      <c r="BR372" s="315"/>
      <c r="BS372" s="315"/>
      <c r="BT372" s="315"/>
      <c r="BU372" s="315"/>
      <c r="BV372" s="315"/>
      <c r="BW372" s="315"/>
    </row>
    <row r="373" spans="1:75" s="557" customFormat="1">
      <c r="A373" s="139" t="s">
        <v>504</v>
      </c>
      <c r="B373" s="125"/>
      <c r="C373" s="125"/>
      <c r="D373" s="125"/>
      <c r="E373" s="125"/>
      <c r="F373" s="382"/>
      <c r="G373" s="382"/>
      <c r="H373" s="382">
        <v>135</v>
      </c>
      <c r="I373" s="382">
        <v>135</v>
      </c>
      <c r="J373" s="382">
        <v>135</v>
      </c>
      <c r="K373" s="382">
        <v>135</v>
      </c>
      <c r="L373" s="382">
        <v>135</v>
      </c>
      <c r="M373" s="382">
        <v>135</v>
      </c>
      <c r="N373" s="597"/>
      <c r="O373" s="404"/>
      <c r="P373" s="94"/>
      <c r="Q373" s="94"/>
      <c r="R373" s="94"/>
      <c r="S373" s="558"/>
      <c r="T373" s="558"/>
      <c r="U373" s="558"/>
      <c r="V373" s="558"/>
      <c r="W373" s="558"/>
      <c r="X373" s="558"/>
      <c r="Y373" s="558"/>
      <c r="Z373" s="558"/>
      <c r="AA373" s="558"/>
      <c r="AB373" s="558"/>
      <c r="AC373" s="558"/>
      <c r="AD373" s="558"/>
      <c r="AE373" s="558"/>
      <c r="AF373" s="558"/>
      <c r="AG373" s="558"/>
      <c r="AH373" s="558"/>
      <c r="AI373" s="558"/>
      <c r="AJ373" s="558"/>
      <c r="AK373" s="558"/>
      <c r="AL373" s="558"/>
      <c r="AM373" s="558"/>
      <c r="AN373" s="558"/>
      <c r="AO373" s="558"/>
      <c r="AP373" s="558"/>
      <c r="AQ373" s="558"/>
      <c r="AR373" s="558"/>
      <c r="AS373" s="558"/>
      <c r="AT373" s="558"/>
      <c r="AU373" s="558"/>
      <c r="AV373" s="558"/>
      <c r="AW373" s="558"/>
      <c r="AX373" s="558"/>
      <c r="AY373" s="558"/>
      <c r="AZ373" s="558"/>
      <c r="BA373" s="558"/>
      <c r="BB373" s="558"/>
      <c r="BC373" s="558"/>
      <c r="BD373" s="558"/>
      <c r="BE373" s="558"/>
      <c r="BF373" s="558"/>
      <c r="BG373" s="558"/>
      <c r="BH373" s="558"/>
      <c r="BI373" s="558"/>
      <c r="BJ373" s="558"/>
      <c r="BK373" s="558"/>
      <c r="BL373" s="558"/>
      <c r="BM373" s="558"/>
      <c r="BN373" s="558"/>
      <c r="BO373" s="558"/>
      <c r="BP373" s="558"/>
      <c r="BQ373" s="558"/>
      <c r="BR373" s="558"/>
      <c r="BS373" s="558"/>
      <c r="BT373" s="558"/>
      <c r="BU373" s="558"/>
      <c r="BV373" s="558"/>
      <c r="BW373" s="558"/>
    </row>
    <row r="374" spans="1:75" s="252" customFormat="1">
      <c r="A374" s="124" t="s">
        <v>3</v>
      </c>
      <c r="B374" s="125"/>
      <c r="C374" s="125"/>
      <c r="D374" s="125"/>
      <c r="E374" s="125"/>
      <c r="F374" s="382"/>
      <c r="G374" s="382"/>
      <c r="H374" s="382"/>
      <c r="I374" s="382"/>
      <c r="J374" s="382"/>
      <c r="K374" s="382"/>
      <c r="L374" s="382"/>
      <c r="M374" s="382"/>
      <c r="N374" s="597"/>
      <c r="O374" s="404"/>
      <c r="P374" s="94"/>
      <c r="Q374" s="94"/>
      <c r="R374" s="94"/>
      <c r="S374" s="315"/>
      <c r="T374" s="315"/>
      <c r="U374" s="315"/>
      <c r="V374" s="315"/>
      <c r="W374" s="315"/>
      <c r="X374" s="315"/>
      <c r="Y374" s="315"/>
      <c r="Z374" s="315"/>
      <c r="AA374" s="315"/>
      <c r="AB374" s="315"/>
      <c r="AC374" s="315"/>
      <c r="AD374" s="315"/>
      <c r="AE374" s="315"/>
      <c r="AF374" s="315"/>
      <c r="AG374" s="315"/>
      <c r="AH374" s="315"/>
      <c r="AI374" s="315"/>
      <c r="AJ374" s="315"/>
      <c r="AK374" s="315"/>
      <c r="AL374" s="315"/>
      <c r="AM374" s="315"/>
      <c r="AN374" s="315"/>
      <c r="AO374" s="315"/>
      <c r="AP374" s="315"/>
      <c r="AQ374" s="315"/>
      <c r="AR374" s="315"/>
      <c r="AS374" s="315"/>
      <c r="AT374" s="315"/>
      <c r="AU374" s="315"/>
      <c r="AV374" s="315"/>
      <c r="AW374" s="315"/>
      <c r="AX374" s="315"/>
      <c r="AY374" s="315"/>
      <c r="AZ374" s="315"/>
      <c r="BA374" s="315"/>
      <c r="BB374" s="315"/>
      <c r="BC374" s="315"/>
      <c r="BD374" s="315"/>
      <c r="BE374" s="315"/>
      <c r="BF374" s="315"/>
      <c r="BG374" s="315"/>
      <c r="BH374" s="315"/>
      <c r="BI374" s="315"/>
      <c r="BJ374" s="315"/>
      <c r="BK374" s="315"/>
      <c r="BL374" s="315"/>
      <c r="BM374" s="315"/>
      <c r="BN374" s="315"/>
      <c r="BO374" s="315"/>
      <c r="BP374" s="315"/>
      <c r="BQ374" s="315"/>
      <c r="BR374" s="315"/>
      <c r="BS374" s="315"/>
      <c r="BT374" s="315"/>
      <c r="BU374" s="315"/>
      <c r="BV374" s="315"/>
      <c r="BW374" s="315"/>
    </row>
    <row r="375" spans="1:75" s="252" customFormat="1">
      <c r="A375" s="124" t="s">
        <v>4</v>
      </c>
      <c r="B375" s="125"/>
      <c r="C375" s="125"/>
      <c r="D375" s="125"/>
      <c r="E375" s="125"/>
      <c r="F375" s="382"/>
      <c r="G375" s="382"/>
      <c r="H375" s="382"/>
      <c r="I375" s="382"/>
      <c r="J375" s="382"/>
      <c r="K375" s="382"/>
      <c r="L375" s="382"/>
      <c r="M375" s="382"/>
      <c r="N375" s="597"/>
      <c r="O375" s="404"/>
      <c r="P375" s="94"/>
      <c r="Q375" s="94"/>
      <c r="R375" s="94"/>
      <c r="S375" s="315"/>
      <c r="T375" s="315"/>
      <c r="U375" s="315"/>
      <c r="V375" s="315"/>
      <c r="W375" s="315"/>
      <c r="X375" s="315"/>
      <c r="Y375" s="315"/>
      <c r="Z375" s="315"/>
      <c r="AA375" s="315"/>
      <c r="AB375" s="315"/>
      <c r="AC375" s="315"/>
      <c r="AD375" s="315"/>
      <c r="AE375" s="315"/>
      <c r="AF375" s="315"/>
      <c r="AG375" s="315"/>
      <c r="AH375" s="315"/>
      <c r="AI375" s="315"/>
      <c r="AJ375" s="315"/>
      <c r="AK375" s="315"/>
      <c r="AL375" s="315"/>
      <c r="AM375" s="315"/>
      <c r="AN375" s="315"/>
      <c r="AO375" s="315"/>
      <c r="AP375" s="315"/>
      <c r="AQ375" s="315"/>
      <c r="AR375" s="315"/>
      <c r="AS375" s="315"/>
      <c r="AT375" s="315"/>
      <c r="AU375" s="315"/>
      <c r="AV375" s="315"/>
      <c r="AW375" s="315"/>
      <c r="AX375" s="315"/>
      <c r="AY375" s="315"/>
      <c r="AZ375" s="315"/>
      <c r="BA375" s="315"/>
      <c r="BB375" s="315"/>
      <c r="BC375" s="315"/>
      <c r="BD375" s="315"/>
      <c r="BE375" s="315"/>
      <c r="BF375" s="315"/>
      <c r="BG375" s="315"/>
      <c r="BH375" s="315"/>
      <c r="BI375" s="315"/>
      <c r="BJ375" s="315"/>
      <c r="BK375" s="315"/>
      <c r="BL375" s="315"/>
      <c r="BM375" s="315"/>
      <c r="BN375" s="315"/>
      <c r="BO375" s="315"/>
      <c r="BP375" s="315"/>
      <c r="BQ375" s="315"/>
      <c r="BR375" s="315"/>
      <c r="BS375" s="315"/>
      <c r="BT375" s="315"/>
      <c r="BU375" s="315"/>
      <c r="BV375" s="315"/>
      <c r="BW375" s="315"/>
    </row>
    <row r="376" spans="1:75" s="252" customFormat="1">
      <c r="A376" s="124" t="s">
        <v>5</v>
      </c>
      <c r="B376" s="125"/>
      <c r="C376" s="125"/>
      <c r="D376" s="125"/>
      <c r="E376" s="125"/>
      <c r="F376" s="382"/>
      <c r="G376" s="382"/>
      <c r="H376" s="382"/>
      <c r="I376" s="382"/>
      <c r="J376" s="382"/>
      <c r="K376" s="382"/>
      <c r="L376" s="382"/>
      <c r="M376" s="382"/>
      <c r="N376" s="597"/>
      <c r="O376" s="404"/>
      <c r="P376" s="94"/>
      <c r="Q376" s="94"/>
      <c r="R376" s="94"/>
      <c r="S376" s="315"/>
      <c r="T376" s="315"/>
      <c r="U376" s="315"/>
      <c r="V376" s="315"/>
      <c r="W376" s="315"/>
      <c r="X376" s="315"/>
      <c r="Y376" s="315"/>
      <c r="Z376" s="315"/>
      <c r="AA376" s="315"/>
      <c r="AB376" s="315"/>
      <c r="AC376" s="315"/>
      <c r="AD376" s="315"/>
      <c r="AE376" s="315"/>
      <c r="AF376" s="315"/>
      <c r="AG376" s="315"/>
      <c r="AH376" s="315"/>
      <c r="AI376" s="315"/>
      <c r="AJ376" s="315"/>
      <c r="AK376" s="315"/>
      <c r="AL376" s="315"/>
      <c r="AM376" s="315"/>
      <c r="AN376" s="315"/>
      <c r="AO376" s="315"/>
      <c r="AP376" s="315"/>
      <c r="AQ376" s="315"/>
      <c r="AR376" s="315"/>
      <c r="AS376" s="315"/>
      <c r="AT376" s="315"/>
      <c r="AU376" s="315"/>
      <c r="AV376" s="315"/>
      <c r="AW376" s="315"/>
      <c r="AX376" s="315"/>
      <c r="AY376" s="315"/>
      <c r="AZ376" s="315"/>
      <c r="BA376" s="315"/>
      <c r="BB376" s="315"/>
      <c r="BC376" s="315"/>
      <c r="BD376" s="315"/>
      <c r="BE376" s="315"/>
      <c r="BF376" s="315"/>
      <c r="BG376" s="315"/>
      <c r="BH376" s="315"/>
      <c r="BI376" s="315"/>
      <c r="BJ376" s="315"/>
      <c r="BK376" s="315"/>
      <c r="BL376" s="315"/>
      <c r="BM376" s="315"/>
      <c r="BN376" s="315"/>
      <c r="BO376" s="315"/>
      <c r="BP376" s="315"/>
      <c r="BQ376" s="315"/>
      <c r="BR376" s="315"/>
      <c r="BS376" s="315"/>
      <c r="BT376" s="315"/>
      <c r="BU376" s="315"/>
      <c r="BV376" s="315"/>
      <c r="BW376" s="315"/>
    </row>
    <row r="377" spans="1:75" s="252" customFormat="1">
      <c r="A377" s="124" t="s">
        <v>6</v>
      </c>
      <c r="B377" s="125"/>
      <c r="C377" s="125"/>
      <c r="D377" s="125"/>
      <c r="E377" s="125"/>
      <c r="F377" s="382"/>
      <c r="G377" s="382"/>
      <c r="H377" s="382"/>
      <c r="I377" s="382"/>
      <c r="J377" s="382"/>
      <c r="K377" s="382"/>
      <c r="L377" s="382"/>
      <c r="M377" s="382"/>
      <c r="N377" s="597"/>
      <c r="O377" s="404"/>
      <c r="P377" s="94"/>
      <c r="Q377" s="94"/>
      <c r="R377" s="94"/>
      <c r="S377" s="315"/>
      <c r="T377" s="315"/>
      <c r="U377" s="315"/>
      <c r="V377" s="315"/>
      <c r="W377" s="315"/>
      <c r="X377" s="315"/>
      <c r="Y377" s="315"/>
      <c r="Z377" s="315"/>
      <c r="AA377" s="315"/>
      <c r="AB377" s="315"/>
      <c r="AC377" s="315"/>
      <c r="AD377" s="315"/>
      <c r="AE377" s="315"/>
      <c r="AF377" s="315"/>
      <c r="AG377" s="315"/>
      <c r="AH377" s="315"/>
      <c r="AI377" s="315"/>
      <c r="AJ377" s="315"/>
      <c r="AK377" s="315"/>
      <c r="AL377" s="315"/>
      <c r="AM377" s="315"/>
      <c r="AN377" s="315"/>
      <c r="AO377" s="315"/>
      <c r="AP377" s="315"/>
      <c r="AQ377" s="315"/>
      <c r="AR377" s="315"/>
      <c r="AS377" s="315"/>
      <c r="AT377" s="315"/>
      <c r="AU377" s="315"/>
      <c r="AV377" s="315"/>
      <c r="AW377" s="315"/>
      <c r="AX377" s="315"/>
      <c r="AY377" s="315"/>
      <c r="AZ377" s="315"/>
      <c r="BA377" s="315"/>
      <c r="BB377" s="315"/>
      <c r="BC377" s="315"/>
      <c r="BD377" s="315"/>
      <c r="BE377" s="315"/>
      <c r="BF377" s="315"/>
      <c r="BG377" s="315"/>
      <c r="BH377" s="315"/>
      <c r="BI377" s="315"/>
      <c r="BJ377" s="315"/>
      <c r="BK377" s="315"/>
      <c r="BL377" s="315"/>
      <c r="BM377" s="315"/>
      <c r="BN377" s="315"/>
      <c r="BO377" s="315"/>
      <c r="BP377" s="315"/>
      <c r="BQ377" s="315"/>
      <c r="BR377" s="315"/>
      <c r="BS377" s="315"/>
      <c r="BT377" s="315"/>
      <c r="BU377" s="315"/>
      <c r="BV377" s="315"/>
      <c r="BW377" s="315"/>
    </row>
    <row r="378" spans="1:75" s="252" customFormat="1">
      <c r="A378" s="139" t="s">
        <v>299</v>
      </c>
      <c r="B378" s="125"/>
      <c r="C378" s="125"/>
      <c r="D378" s="125"/>
      <c r="E378" s="125"/>
      <c r="F378" s="382"/>
      <c r="G378" s="382"/>
      <c r="H378" s="382">
        <f t="shared" ref="H378:M378" si="8">SUM(H372:H377)</f>
        <v>135</v>
      </c>
      <c r="I378" s="382">
        <f t="shared" si="8"/>
        <v>135</v>
      </c>
      <c r="J378" s="382">
        <f t="shared" si="8"/>
        <v>135</v>
      </c>
      <c r="K378" s="382">
        <f t="shared" si="8"/>
        <v>135</v>
      </c>
      <c r="L378" s="382">
        <f t="shared" si="8"/>
        <v>135</v>
      </c>
      <c r="M378" s="382">
        <f t="shared" si="8"/>
        <v>135</v>
      </c>
      <c r="N378" s="597"/>
      <c r="O378" s="404"/>
      <c r="P378" s="94"/>
      <c r="Q378" s="94"/>
      <c r="R378" s="94"/>
      <c r="S378" s="315"/>
      <c r="T378" s="315"/>
      <c r="U378" s="315"/>
      <c r="V378" s="315"/>
      <c r="W378" s="315"/>
      <c r="X378" s="315"/>
      <c r="Y378" s="315"/>
      <c r="Z378" s="315"/>
      <c r="AA378" s="315"/>
      <c r="AB378" s="315"/>
      <c r="AC378" s="315"/>
      <c r="AD378" s="315"/>
      <c r="AE378" s="315"/>
      <c r="AF378" s="315"/>
      <c r="AG378" s="315"/>
      <c r="AH378" s="315"/>
      <c r="AI378" s="315"/>
      <c r="AJ378" s="315"/>
      <c r="AK378" s="315"/>
      <c r="AL378" s="315"/>
      <c r="AM378" s="315"/>
      <c r="AN378" s="315"/>
      <c r="AO378" s="315"/>
      <c r="AP378" s="315"/>
      <c r="AQ378" s="315"/>
      <c r="AR378" s="315"/>
      <c r="AS378" s="315"/>
      <c r="AT378" s="315"/>
      <c r="AU378" s="315"/>
      <c r="AV378" s="315"/>
      <c r="AW378" s="315"/>
      <c r="AX378" s="315"/>
      <c r="AY378" s="315"/>
      <c r="AZ378" s="315"/>
      <c r="BA378" s="315"/>
      <c r="BB378" s="315"/>
      <c r="BC378" s="315"/>
      <c r="BD378" s="315"/>
      <c r="BE378" s="315"/>
      <c r="BF378" s="315"/>
      <c r="BG378" s="315"/>
      <c r="BH378" s="315"/>
      <c r="BI378" s="315"/>
      <c r="BJ378" s="315"/>
      <c r="BK378" s="315"/>
      <c r="BL378" s="315"/>
      <c r="BM378" s="315"/>
      <c r="BN378" s="315"/>
      <c r="BO378" s="315"/>
      <c r="BP378" s="315"/>
      <c r="BQ378" s="315"/>
      <c r="BR378" s="315"/>
      <c r="BS378" s="315"/>
      <c r="BT378" s="315"/>
      <c r="BU378" s="315"/>
      <c r="BV378" s="315"/>
      <c r="BW378" s="315"/>
    </row>
    <row r="379" spans="1:75" s="252" customFormat="1">
      <c r="A379" s="620"/>
      <c r="B379" s="169"/>
      <c r="C379" s="169"/>
      <c r="D379" s="169"/>
      <c r="E379" s="169"/>
      <c r="F379" s="169"/>
      <c r="G379" s="169"/>
      <c r="H379" s="169"/>
      <c r="I379" s="169"/>
      <c r="J379" s="169"/>
      <c r="K379" s="169"/>
      <c r="L379" s="169"/>
      <c r="M379" s="169"/>
      <c r="N379" s="597"/>
      <c r="O379" s="404"/>
      <c r="P379" s="94"/>
      <c r="Q379" s="94"/>
      <c r="R379" s="94"/>
      <c r="S379" s="315"/>
      <c r="T379" s="315"/>
      <c r="U379" s="315"/>
      <c r="V379" s="315"/>
      <c r="W379" s="315"/>
      <c r="X379" s="315"/>
      <c r="Y379" s="315"/>
      <c r="Z379" s="315"/>
      <c r="AA379" s="315"/>
      <c r="AB379" s="315"/>
      <c r="AC379" s="315"/>
      <c r="AD379" s="315"/>
      <c r="AE379" s="315"/>
      <c r="AF379" s="315"/>
      <c r="AG379" s="315"/>
      <c r="AH379" s="315"/>
      <c r="AI379" s="315"/>
      <c r="AJ379" s="315"/>
      <c r="AK379" s="315"/>
      <c r="AL379" s="315"/>
      <c r="AM379" s="315"/>
      <c r="AN379" s="315"/>
      <c r="AO379" s="315"/>
      <c r="AP379" s="315"/>
      <c r="AQ379" s="315"/>
      <c r="AR379" s="315"/>
      <c r="AS379" s="315"/>
      <c r="AT379" s="315"/>
      <c r="AU379" s="315"/>
      <c r="AV379" s="315"/>
      <c r="AW379" s="315"/>
      <c r="AX379" s="315"/>
      <c r="AY379" s="315"/>
      <c r="AZ379" s="315"/>
      <c r="BA379" s="315"/>
      <c r="BB379" s="315"/>
      <c r="BC379" s="315"/>
      <c r="BD379" s="315"/>
      <c r="BE379" s="315"/>
      <c r="BF379" s="315"/>
      <c r="BG379" s="315"/>
      <c r="BH379" s="315"/>
      <c r="BI379" s="315"/>
      <c r="BJ379" s="315"/>
      <c r="BK379" s="315"/>
      <c r="BL379" s="315"/>
      <c r="BM379" s="315"/>
      <c r="BN379" s="315"/>
      <c r="BO379" s="315"/>
      <c r="BP379" s="315"/>
      <c r="BQ379" s="315"/>
      <c r="BR379" s="315"/>
      <c r="BS379" s="315"/>
      <c r="BT379" s="315"/>
      <c r="BU379" s="315"/>
      <c r="BV379" s="315"/>
      <c r="BW379" s="315"/>
    </row>
    <row r="380" spans="1:75" s="252" customFormat="1">
      <c r="A380" s="114" t="s">
        <v>51</v>
      </c>
      <c r="B380" s="169"/>
      <c r="C380" s="169"/>
      <c r="D380" s="169"/>
      <c r="E380" s="169"/>
      <c r="F380" s="169"/>
      <c r="G380" s="169"/>
      <c r="H380" s="169"/>
      <c r="I380" s="169"/>
      <c r="J380" s="169"/>
      <c r="K380" s="169"/>
      <c r="L380" s="169"/>
      <c r="M380" s="169"/>
      <c r="N380" s="597"/>
      <c r="O380" s="404"/>
      <c r="P380" s="94"/>
      <c r="Q380" s="94"/>
      <c r="R380" s="94"/>
      <c r="S380" s="315"/>
      <c r="T380" s="315"/>
      <c r="U380" s="315"/>
      <c r="V380" s="315"/>
      <c r="W380" s="315"/>
      <c r="X380" s="315"/>
      <c r="Y380" s="315"/>
      <c r="Z380" s="315"/>
      <c r="AA380" s="315"/>
      <c r="AB380" s="315"/>
      <c r="AC380" s="315"/>
      <c r="AD380" s="315"/>
      <c r="AE380" s="315"/>
      <c r="AF380" s="315"/>
      <c r="AG380" s="315"/>
      <c r="AH380" s="315"/>
      <c r="AI380" s="315"/>
      <c r="AJ380" s="315"/>
      <c r="AK380" s="315"/>
      <c r="AL380" s="315"/>
      <c r="AM380" s="315"/>
      <c r="AN380" s="315"/>
      <c r="AO380" s="315"/>
      <c r="AP380" s="315"/>
      <c r="AQ380" s="315"/>
      <c r="AR380" s="315"/>
      <c r="AS380" s="315"/>
      <c r="AT380" s="315"/>
      <c r="AU380" s="315"/>
      <c r="AV380" s="315"/>
      <c r="AW380" s="315"/>
      <c r="AX380" s="315"/>
      <c r="AY380" s="315"/>
      <c r="AZ380" s="315"/>
      <c r="BA380" s="315"/>
      <c r="BB380" s="315"/>
      <c r="BC380" s="315"/>
      <c r="BD380" s="315"/>
      <c r="BE380" s="315"/>
      <c r="BF380" s="315"/>
      <c r="BG380" s="315"/>
      <c r="BH380" s="315"/>
      <c r="BI380" s="315"/>
      <c r="BJ380" s="315"/>
      <c r="BK380" s="315"/>
      <c r="BL380" s="315"/>
      <c r="BM380" s="315"/>
      <c r="BN380" s="315"/>
      <c r="BO380" s="315"/>
      <c r="BP380" s="315"/>
      <c r="BQ380" s="315"/>
      <c r="BR380" s="315"/>
      <c r="BS380" s="315"/>
      <c r="BT380" s="315"/>
      <c r="BU380" s="315"/>
      <c r="BV380" s="315"/>
      <c r="BW380" s="315"/>
    </row>
    <row r="381" spans="1:75" s="252" customFormat="1">
      <c r="A381" s="67" t="s">
        <v>2</v>
      </c>
      <c r="B381" s="125"/>
      <c r="C381" s="125"/>
      <c r="D381" s="125"/>
      <c r="E381" s="125"/>
      <c r="F381" s="382"/>
      <c r="G381" s="382"/>
      <c r="H381" s="382"/>
      <c r="I381" s="382"/>
      <c r="J381" s="382"/>
      <c r="K381" s="382"/>
      <c r="L381" s="382"/>
      <c r="M381" s="382"/>
      <c r="N381" s="597"/>
      <c r="O381" s="404"/>
      <c r="P381" s="94"/>
      <c r="Q381" s="94"/>
      <c r="R381" s="94"/>
      <c r="S381" s="315"/>
      <c r="T381" s="315"/>
      <c r="U381" s="315"/>
      <c r="V381" s="315"/>
      <c r="W381" s="315"/>
      <c r="X381" s="315"/>
      <c r="Y381" s="315"/>
      <c r="Z381" s="315"/>
      <c r="AA381" s="315"/>
      <c r="AB381" s="315"/>
      <c r="AC381" s="315"/>
      <c r="AD381" s="315"/>
      <c r="AE381" s="315"/>
      <c r="AF381" s="315"/>
      <c r="AG381" s="315"/>
      <c r="AH381" s="315"/>
      <c r="AI381" s="315"/>
      <c r="AJ381" s="315"/>
      <c r="AK381" s="315"/>
      <c r="AL381" s="315"/>
      <c r="AM381" s="315"/>
      <c r="AN381" s="315"/>
      <c r="AO381" s="315"/>
      <c r="AP381" s="315"/>
      <c r="AQ381" s="315"/>
      <c r="AR381" s="315"/>
      <c r="AS381" s="315"/>
      <c r="AT381" s="315"/>
      <c r="AU381" s="315"/>
      <c r="AV381" s="315"/>
      <c r="AW381" s="315"/>
      <c r="AX381" s="315"/>
      <c r="AY381" s="315"/>
      <c r="AZ381" s="315"/>
      <c r="BA381" s="315"/>
      <c r="BB381" s="315"/>
      <c r="BC381" s="315"/>
      <c r="BD381" s="315"/>
      <c r="BE381" s="315"/>
      <c r="BF381" s="315"/>
      <c r="BG381" s="315"/>
      <c r="BH381" s="315"/>
      <c r="BI381" s="315"/>
      <c r="BJ381" s="315"/>
      <c r="BK381" s="315"/>
      <c r="BL381" s="315"/>
      <c r="BM381" s="315"/>
      <c r="BN381" s="315"/>
      <c r="BO381" s="315"/>
      <c r="BP381" s="315"/>
      <c r="BQ381" s="315"/>
      <c r="BR381" s="315"/>
      <c r="BS381" s="315"/>
      <c r="BT381" s="315"/>
      <c r="BU381" s="315"/>
      <c r="BV381" s="315"/>
      <c r="BW381" s="315"/>
    </row>
    <row r="382" spans="1:75" s="252" customFormat="1">
      <c r="A382" s="67" t="s">
        <v>24</v>
      </c>
      <c r="B382" s="125"/>
      <c r="C382" s="125"/>
      <c r="D382" s="125"/>
      <c r="E382" s="125"/>
      <c r="F382" s="382"/>
      <c r="G382" s="382"/>
      <c r="H382" s="382">
        <v>2592</v>
      </c>
      <c r="I382" s="382">
        <v>2792</v>
      </c>
      <c r="J382" s="382">
        <v>2792</v>
      </c>
      <c r="K382" s="382">
        <v>3292</v>
      </c>
      <c r="L382" s="382">
        <v>3292</v>
      </c>
      <c r="M382" s="382">
        <v>3792</v>
      </c>
      <c r="N382" s="597"/>
      <c r="O382" s="404" t="s">
        <v>424</v>
      </c>
      <c r="P382" s="94"/>
      <c r="Q382" s="94"/>
      <c r="R382" s="94"/>
      <c r="S382" s="315"/>
      <c r="T382" s="315"/>
      <c r="U382" s="315"/>
      <c r="V382" s="315"/>
      <c r="W382" s="315"/>
      <c r="X382" s="315"/>
      <c r="Y382" s="315"/>
      <c r="Z382" s="315"/>
      <c r="AA382" s="315"/>
      <c r="AB382" s="315"/>
      <c r="AC382" s="315"/>
      <c r="AD382" s="315"/>
      <c r="AE382" s="315"/>
      <c r="AF382" s="315"/>
      <c r="AG382" s="315"/>
      <c r="AH382" s="315"/>
      <c r="AI382" s="315"/>
      <c r="AJ382" s="315"/>
      <c r="AK382" s="315"/>
      <c r="AL382" s="315"/>
      <c r="AM382" s="315"/>
      <c r="AN382" s="315"/>
      <c r="AO382" s="315"/>
      <c r="AP382" s="315"/>
      <c r="AQ382" s="315"/>
      <c r="AR382" s="315"/>
      <c r="AS382" s="315"/>
      <c r="AT382" s="315"/>
      <c r="AU382" s="315"/>
      <c r="AV382" s="315"/>
      <c r="AW382" s="315"/>
      <c r="AX382" s="315"/>
      <c r="AY382" s="315"/>
      <c r="AZ382" s="315"/>
      <c r="BA382" s="315"/>
      <c r="BB382" s="315"/>
      <c r="BC382" s="315"/>
      <c r="BD382" s="315"/>
      <c r="BE382" s="315"/>
      <c r="BF382" s="315"/>
      <c r="BG382" s="315"/>
      <c r="BH382" s="315"/>
      <c r="BI382" s="315"/>
      <c r="BJ382" s="315"/>
      <c r="BK382" s="315"/>
      <c r="BL382" s="315"/>
      <c r="BM382" s="315"/>
      <c r="BN382" s="315"/>
      <c r="BO382" s="315"/>
      <c r="BP382" s="315"/>
      <c r="BQ382" s="315"/>
      <c r="BR382" s="315"/>
      <c r="BS382" s="315"/>
      <c r="BT382" s="315"/>
      <c r="BU382" s="315"/>
      <c r="BV382" s="315"/>
      <c r="BW382" s="315"/>
    </row>
    <row r="383" spans="1:75" s="557" customFormat="1">
      <c r="A383" s="163" t="s">
        <v>504</v>
      </c>
      <c r="B383" s="125"/>
      <c r="C383" s="125"/>
      <c r="D383" s="125"/>
      <c r="E383" s="125"/>
      <c r="F383" s="382"/>
      <c r="G383" s="382"/>
      <c r="H383" s="382">
        <v>200</v>
      </c>
      <c r="I383" s="382">
        <v>200</v>
      </c>
      <c r="J383" s="382">
        <v>200</v>
      </c>
      <c r="K383" s="382">
        <v>200</v>
      </c>
      <c r="L383" s="382">
        <v>200</v>
      </c>
      <c r="M383" s="382">
        <v>200</v>
      </c>
      <c r="N383" s="597"/>
      <c r="O383" s="404"/>
      <c r="P383" s="94"/>
      <c r="Q383" s="94"/>
      <c r="R383" s="94"/>
      <c r="S383" s="558"/>
      <c r="T383" s="558"/>
      <c r="U383" s="558"/>
      <c r="V383" s="558"/>
      <c r="W383" s="558"/>
      <c r="X383" s="558"/>
      <c r="Y383" s="558"/>
      <c r="Z383" s="558"/>
      <c r="AA383" s="558"/>
      <c r="AB383" s="558"/>
      <c r="AC383" s="558"/>
      <c r="AD383" s="558"/>
      <c r="AE383" s="558"/>
      <c r="AF383" s="558"/>
      <c r="AG383" s="558"/>
      <c r="AH383" s="558"/>
      <c r="AI383" s="558"/>
      <c r="AJ383" s="558"/>
      <c r="AK383" s="558"/>
      <c r="AL383" s="558"/>
      <c r="AM383" s="558"/>
      <c r="AN383" s="558"/>
      <c r="AO383" s="558"/>
      <c r="AP383" s="558"/>
      <c r="AQ383" s="558"/>
      <c r="AR383" s="558"/>
      <c r="AS383" s="558"/>
      <c r="AT383" s="558"/>
      <c r="AU383" s="558"/>
      <c r="AV383" s="558"/>
      <c r="AW383" s="558"/>
      <c r="AX383" s="558"/>
      <c r="AY383" s="558"/>
      <c r="AZ383" s="558"/>
      <c r="BA383" s="558"/>
      <c r="BB383" s="558"/>
      <c r="BC383" s="558"/>
      <c r="BD383" s="558"/>
      <c r="BE383" s="558"/>
      <c r="BF383" s="558"/>
      <c r="BG383" s="558"/>
      <c r="BH383" s="558"/>
      <c r="BI383" s="558"/>
      <c r="BJ383" s="558"/>
      <c r="BK383" s="558"/>
      <c r="BL383" s="558"/>
      <c r="BM383" s="558"/>
      <c r="BN383" s="558"/>
      <c r="BO383" s="558"/>
      <c r="BP383" s="558"/>
      <c r="BQ383" s="558"/>
      <c r="BR383" s="558"/>
      <c r="BS383" s="558"/>
      <c r="BT383" s="558"/>
      <c r="BU383" s="558"/>
      <c r="BV383" s="558"/>
      <c r="BW383" s="558"/>
    </row>
    <row r="384" spans="1:75" s="252" customFormat="1">
      <c r="A384" s="67" t="s">
        <v>25</v>
      </c>
      <c r="B384" s="125"/>
      <c r="C384" s="125"/>
      <c r="D384" s="125"/>
      <c r="E384" s="125"/>
      <c r="F384" s="382"/>
      <c r="G384" s="382"/>
      <c r="H384" s="382"/>
      <c r="I384" s="382"/>
      <c r="J384" s="382"/>
      <c r="K384" s="382"/>
      <c r="L384" s="382"/>
      <c r="M384" s="382"/>
      <c r="N384" s="597"/>
      <c r="O384" s="404"/>
      <c r="P384" s="94"/>
      <c r="Q384" s="94"/>
      <c r="R384" s="94"/>
      <c r="S384" s="315"/>
      <c r="T384" s="315"/>
      <c r="U384" s="315"/>
      <c r="V384" s="315"/>
      <c r="W384" s="315"/>
      <c r="X384" s="315"/>
      <c r="Y384" s="315"/>
      <c r="Z384" s="315"/>
      <c r="AA384" s="315"/>
      <c r="AB384" s="315"/>
      <c r="AC384" s="315"/>
      <c r="AD384" s="315"/>
      <c r="AE384" s="315"/>
      <c r="AF384" s="315"/>
      <c r="AG384" s="315"/>
      <c r="AH384" s="315"/>
      <c r="AI384" s="315"/>
      <c r="AJ384" s="315"/>
      <c r="AK384" s="315"/>
      <c r="AL384" s="315"/>
      <c r="AM384" s="315"/>
      <c r="AN384" s="315"/>
      <c r="AO384" s="315"/>
      <c r="AP384" s="315"/>
      <c r="AQ384" s="315"/>
      <c r="AR384" s="315"/>
      <c r="AS384" s="315"/>
      <c r="AT384" s="315"/>
      <c r="AU384" s="315"/>
      <c r="AV384" s="315"/>
      <c r="AW384" s="315"/>
      <c r="AX384" s="315"/>
      <c r="AY384" s="315"/>
      <c r="AZ384" s="315"/>
      <c r="BA384" s="315"/>
      <c r="BB384" s="315"/>
      <c r="BC384" s="315"/>
      <c r="BD384" s="315"/>
      <c r="BE384" s="315"/>
      <c r="BF384" s="315"/>
      <c r="BG384" s="315"/>
      <c r="BH384" s="315"/>
      <c r="BI384" s="315"/>
      <c r="BJ384" s="315"/>
      <c r="BK384" s="315"/>
      <c r="BL384" s="315"/>
      <c r="BM384" s="315"/>
      <c r="BN384" s="315"/>
      <c r="BO384" s="315"/>
      <c r="BP384" s="315"/>
      <c r="BQ384" s="315"/>
      <c r="BR384" s="315"/>
      <c r="BS384" s="315"/>
      <c r="BT384" s="315"/>
      <c r="BU384" s="315"/>
      <c r="BV384" s="315"/>
      <c r="BW384" s="315"/>
    </row>
    <row r="385" spans="1:75" s="252" customFormat="1">
      <c r="A385" s="67" t="s">
        <v>69</v>
      </c>
      <c r="B385" s="125"/>
      <c r="C385" s="125"/>
      <c r="D385" s="125"/>
      <c r="E385" s="125"/>
      <c r="F385" s="382"/>
      <c r="G385" s="382"/>
      <c r="H385" s="382"/>
      <c r="I385" s="382"/>
      <c r="J385" s="382"/>
      <c r="K385" s="382"/>
      <c r="L385" s="382"/>
      <c r="M385" s="382"/>
      <c r="N385" s="597"/>
      <c r="O385" s="404"/>
      <c r="P385" s="94"/>
      <c r="Q385" s="94"/>
      <c r="R385" s="94"/>
      <c r="S385" s="315"/>
      <c r="T385" s="315"/>
      <c r="U385" s="315"/>
      <c r="V385" s="315"/>
      <c r="W385" s="315"/>
      <c r="X385" s="315"/>
      <c r="Y385" s="315"/>
      <c r="Z385" s="315"/>
      <c r="AA385" s="315"/>
      <c r="AB385" s="315"/>
      <c r="AC385" s="315"/>
      <c r="AD385" s="315"/>
      <c r="AE385" s="315"/>
      <c r="AF385" s="315"/>
      <c r="AG385" s="315"/>
      <c r="AH385" s="315"/>
      <c r="AI385" s="315"/>
      <c r="AJ385" s="315"/>
      <c r="AK385" s="315"/>
      <c r="AL385" s="315"/>
      <c r="AM385" s="315"/>
      <c r="AN385" s="315"/>
      <c r="AO385" s="315"/>
      <c r="AP385" s="315"/>
      <c r="AQ385" s="315"/>
      <c r="AR385" s="315"/>
      <c r="AS385" s="315"/>
      <c r="AT385" s="315"/>
      <c r="AU385" s="315"/>
      <c r="AV385" s="315"/>
      <c r="AW385" s="315"/>
      <c r="AX385" s="315"/>
      <c r="AY385" s="315"/>
      <c r="AZ385" s="315"/>
      <c r="BA385" s="315"/>
      <c r="BB385" s="315"/>
      <c r="BC385" s="315"/>
      <c r="BD385" s="315"/>
      <c r="BE385" s="315"/>
      <c r="BF385" s="315"/>
      <c r="BG385" s="315"/>
      <c r="BH385" s="315"/>
      <c r="BI385" s="315"/>
      <c r="BJ385" s="315"/>
      <c r="BK385" s="315"/>
      <c r="BL385" s="315"/>
      <c r="BM385" s="315"/>
      <c r="BN385" s="315"/>
      <c r="BO385" s="315"/>
      <c r="BP385" s="315"/>
      <c r="BQ385" s="315"/>
      <c r="BR385" s="315"/>
      <c r="BS385" s="315"/>
      <c r="BT385" s="315"/>
      <c r="BU385" s="315"/>
      <c r="BV385" s="315"/>
      <c r="BW385" s="315"/>
    </row>
    <row r="386" spans="1:75" s="252" customFormat="1">
      <c r="A386" s="67" t="s">
        <v>4</v>
      </c>
      <c r="B386" s="125"/>
      <c r="C386" s="125"/>
      <c r="D386" s="125"/>
      <c r="E386" s="125"/>
      <c r="F386" s="382"/>
      <c r="G386" s="382"/>
      <c r="H386" s="382"/>
      <c r="I386" s="382"/>
      <c r="J386" s="382"/>
      <c r="K386" s="382"/>
      <c r="L386" s="382"/>
      <c r="M386" s="382"/>
      <c r="N386" s="597"/>
      <c r="O386" s="404"/>
      <c r="P386" s="94"/>
      <c r="Q386" s="94"/>
      <c r="R386" s="94"/>
      <c r="S386" s="315"/>
      <c r="T386" s="315"/>
      <c r="U386" s="315"/>
      <c r="V386" s="315"/>
      <c r="W386" s="315"/>
      <c r="X386" s="315"/>
      <c r="Y386" s="315"/>
      <c r="Z386" s="315"/>
      <c r="AA386" s="315"/>
      <c r="AB386" s="315"/>
      <c r="AC386" s="315"/>
      <c r="AD386" s="315"/>
      <c r="AE386" s="315"/>
      <c r="AF386" s="315"/>
      <c r="AG386" s="315"/>
      <c r="AH386" s="315"/>
      <c r="AI386" s="315"/>
      <c r="AJ386" s="315"/>
      <c r="AK386" s="315"/>
      <c r="AL386" s="315"/>
      <c r="AM386" s="315"/>
      <c r="AN386" s="315"/>
      <c r="AO386" s="315"/>
      <c r="AP386" s="315"/>
      <c r="AQ386" s="315"/>
      <c r="AR386" s="315"/>
      <c r="AS386" s="315"/>
      <c r="AT386" s="315"/>
      <c r="AU386" s="315"/>
      <c r="AV386" s="315"/>
      <c r="AW386" s="315"/>
      <c r="AX386" s="315"/>
      <c r="AY386" s="315"/>
      <c r="AZ386" s="315"/>
      <c r="BA386" s="315"/>
      <c r="BB386" s="315"/>
      <c r="BC386" s="315"/>
      <c r="BD386" s="315"/>
      <c r="BE386" s="315"/>
      <c r="BF386" s="315"/>
      <c r="BG386" s="315"/>
      <c r="BH386" s="315"/>
      <c r="BI386" s="315"/>
      <c r="BJ386" s="315"/>
      <c r="BK386" s="315"/>
      <c r="BL386" s="315"/>
      <c r="BM386" s="315"/>
      <c r="BN386" s="315"/>
      <c r="BO386" s="315"/>
      <c r="BP386" s="315"/>
      <c r="BQ386" s="315"/>
      <c r="BR386" s="315"/>
      <c r="BS386" s="315"/>
      <c r="BT386" s="315"/>
      <c r="BU386" s="315"/>
      <c r="BV386" s="315"/>
      <c r="BW386" s="315"/>
    </row>
    <row r="387" spans="1:75" s="252" customFormat="1">
      <c r="A387" s="67" t="s">
        <v>5</v>
      </c>
      <c r="B387" s="125"/>
      <c r="C387" s="125"/>
      <c r="D387" s="125"/>
      <c r="E387" s="125"/>
      <c r="F387" s="382"/>
      <c r="G387" s="382"/>
      <c r="H387" s="382"/>
      <c r="I387" s="382"/>
      <c r="J387" s="382"/>
      <c r="K387" s="382"/>
      <c r="L387" s="382"/>
      <c r="M387" s="382"/>
      <c r="N387" s="597"/>
      <c r="O387" s="404"/>
      <c r="P387" s="94"/>
      <c r="Q387" s="94"/>
      <c r="R387" s="94"/>
      <c r="S387" s="315"/>
      <c r="T387" s="315"/>
      <c r="U387" s="315"/>
      <c r="V387" s="315"/>
      <c r="W387" s="315"/>
      <c r="X387" s="315"/>
      <c r="Y387" s="315"/>
      <c r="Z387" s="315"/>
      <c r="AA387" s="315"/>
      <c r="AB387" s="315"/>
      <c r="AC387" s="315"/>
      <c r="AD387" s="315"/>
      <c r="AE387" s="315"/>
      <c r="AF387" s="315"/>
      <c r="AG387" s="315"/>
      <c r="AH387" s="315"/>
      <c r="AI387" s="315"/>
      <c r="AJ387" s="315"/>
      <c r="AK387" s="315"/>
      <c r="AL387" s="315"/>
      <c r="AM387" s="315"/>
      <c r="AN387" s="315"/>
      <c r="AO387" s="315"/>
      <c r="AP387" s="315"/>
      <c r="AQ387" s="315"/>
      <c r="AR387" s="315"/>
      <c r="AS387" s="315"/>
      <c r="AT387" s="315"/>
      <c r="AU387" s="315"/>
      <c r="AV387" s="315"/>
      <c r="AW387" s="315"/>
      <c r="AX387" s="315"/>
      <c r="AY387" s="315"/>
      <c r="AZ387" s="315"/>
      <c r="BA387" s="315"/>
      <c r="BB387" s="315"/>
      <c r="BC387" s="315"/>
      <c r="BD387" s="315"/>
      <c r="BE387" s="315"/>
      <c r="BF387" s="315"/>
      <c r="BG387" s="315"/>
      <c r="BH387" s="315"/>
      <c r="BI387" s="315"/>
      <c r="BJ387" s="315"/>
      <c r="BK387" s="315"/>
      <c r="BL387" s="315"/>
      <c r="BM387" s="315"/>
      <c r="BN387" s="315"/>
      <c r="BO387" s="315"/>
      <c r="BP387" s="315"/>
      <c r="BQ387" s="315"/>
      <c r="BR387" s="315"/>
      <c r="BS387" s="315"/>
      <c r="BT387" s="315"/>
      <c r="BU387" s="315"/>
      <c r="BV387" s="315"/>
      <c r="BW387" s="315"/>
    </row>
    <row r="388" spans="1:75" s="252" customFormat="1">
      <c r="A388" s="67" t="s">
        <v>26</v>
      </c>
      <c r="B388" s="125"/>
      <c r="C388" s="125"/>
      <c r="D388" s="125"/>
      <c r="E388" s="125"/>
      <c r="F388" s="382"/>
      <c r="G388" s="382"/>
      <c r="H388" s="382"/>
      <c r="I388" s="382"/>
      <c r="J388" s="382"/>
      <c r="K388" s="382"/>
      <c r="L388" s="382"/>
      <c r="M388" s="382"/>
      <c r="N388" s="597"/>
      <c r="O388" s="404"/>
      <c r="P388" s="94"/>
      <c r="Q388" s="94"/>
      <c r="R388" s="94"/>
      <c r="S388" s="315"/>
      <c r="T388" s="315"/>
      <c r="U388" s="315"/>
      <c r="V388" s="315"/>
      <c r="W388" s="315"/>
      <c r="X388" s="315"/>
      <c r="Y388" s="315"/>
      <c r="Z388" s="315"/>
      <c r="AA388" s="315"/>
      <c r="AB388" s="315"/>
      <c r="AC388" s="315"/>
      <c r="AD388" s="315"/>
      <c r="AE388" s="315"/>
      <c r="AF388" s="315"/>
      <c r="AG388" s="315"/>
      <c r="AH388" s="315"/>
      <c r="AI388" s="315"/>
      <c r="AJ388" s="315"/>
      <c r="AK388" s="315"/>
      <c r="AL388" s="315"/>
      <c r="AM388" s="315"/>
      <c r="AN388" s="315"/>
      <c r="AO388" s="315"/>
      <c r="AP388" s="315"/>
      <c r="AQ388" s="315"/>
      <c r="AR388" s="315"/>
      <c r="AS388" s="315"/>
      <c r="AT388" s="315"/>
      <c r="AU388" s="315"/>
      <c r="AV388" s="315"/>
      <c r="AW388" s="315"/>
      <c r="AX388" s="315"/>
      <c r="AY388" s="315"/>
      <c r="AZ388" s="315"/>
      <c r="BA388" s="315"/>
      <c r="BB388" s="315"/>
      <c r="BC388" s="315"/>
      <c r="BD388" s="315"/>
      <c r="BE388" s="315"/>
      <c r="BF388" s="315"/>
      <c r="BG388" s="315"/>
      <c r="BH388" s="315"/>
      <c r="BI388" s="315"/>
      <c r="BJ388" s="315"/>
      <c r="BK388" s="315"/>
      <c r="BL388" s="315"/>
      <c r="BM388" s="315"/>
      <c r="BN388" s="315"/>
      <c r="BO388" s="315"/>
      <c r="BP388" s="315"/>
      <c r="BQ388" s="315"/>
      <c r="BR388" s="315"/>
      <c r="BS388" s="315"/>
      <c r="BT388" s="315"/>
      <c r="BU388" s="315"/>
      <c r="BV388" s="315"/>
      <c r="BW388" s="315"/>
    </row>
    <row r="389" spans="1:75" s="252" customFormat="1">
      <c r="A389" s="163" t="s">
        <v>299</v>
      </c>
      <c r="B389" s="125"/>
      <c r="C389" s="125"/>
      <c r="D389" s="125"/>
      <c r="E389" s="125"/>
      <c r="F389" s="382"/>
      <c r="G389" s="382"/>
      <c r="H389" s="382">
        <f>SUM(H381:H388)</f>
        <v>2792</v>
      </c>
      <c r="I389" s="382">
        <f t="shared" ref="I389:M389" si="9">SUM(I381:I388)</f>
        <v>2992</v>
      </c>
      <c r="J389" s="382">
        <f t="shared" si="9"/>
        <v>2992</v>
      </c>
      <c r="K389" s="382">
        <f t="shared" si="9"/>
        <v>3492</v>
      </c>
      <c r="L389" s="382">
        <f t="shared" si="9"/>
        <v>3492</v>
      </c>
      <c r="M389" s="382">
        <f t="shared" si="9"/>
        <v>3992</v>
      </c>
      <c r="N389" s="597"/>
      <c r="O389" s="404"/>
      <c r="P389" s="94"/>
      <c r="Q389" s="94"/>
      <c r="R389" s="94"/>
      <c r="S389" s="315"/>
      <c r="T389" s="315"/>
      <c r="U389" s="315"/>
      <c r="V389" s="315"/>
      <c r="W389" s="315"/>
      <c r="X389" s="315"/>
      <c r="Y389" s="315"/>
      <c r="Z389" s="315"/>
      <c r="AA389" s="315"/>
      <c r="AB389" s="315"/>
      <c r="AC389" s="315"/>
      <c r="AD389" s="315"/>
      <c r="AE389" s="315"/>
      <c r="AF389" s="315"/>
      <c r="AG389" s="315"/>
      <c r="AH389" s="315"/>
      <c r="AI389" s="315"/>
      <c r="AJ389" s="315"/>
      <c r="AK389" s="315"/>
      <c r="AL389" s="315"/>
      <c r="AM389" s="315"/>
      <c r="AN389" s="315"/>
      <c r="AO389" s="315"/>
      <c r="AP389" s="315"/>
      <c r="AQ389" s="315"/>
      <c r="AR389" s="315"/>
      <c r="AS389" s="315"/>
      <c r="AT389" s="315"/>
      <c r="AU389" s="315"/>
      <c r="AV389" s="315"/>
      <c r="AW389" s="315"/>
      <c r="AX389" s="315"/>
      <c r="AY389" s="315"/>
      <c r="AZ389" s="315"/>
      <c r="BA389" s="315"/>
      <c r="BB389" s="315"/>
      <c r="BC389" s="315"/>
      <c r="BD389" s="315"/>
      <c r="BE389" s="315"/>
      <c r="BF389" s="315"/>
      <c r="BG389" s="315"/>
      <c r="BH389" s="315"/>
      <c r="BI389" s="315"/>
      <c r="BJ389" s="315"/>
      <c r="BK389" s="315"/>
      <c r="BL389" s="315"/>
      <c r="BM389" s="315"/>
      <c r="BN389" s="315"/>
      <c r="BO389" s="315"/>
      <c r="BP389" s="315"/>
      <c r="BQ389" s="315"/>
      <c r="BR389" s="315"/>
      <c r="BS389" s="315"/>
      <c r="BT389" s="315"/>
      <c r="BU389" s="315"/>
      <c r="BV389" s="315"/>
      <c r="BW389" s="315"/>
    </row>
    <row r="390" spans="1:75" s="560" customFormat="1">
      <c r="A390" s="163"/>
      <c r="B390" s="125"/>
      <c r="C390" s="125"/>
      <c r="D390" s="125"/>
      <c r="E390" s="125"/>
      <c r="F390" s="382"/>
      <c r="G390" s="382"/>
      <c r="H390" s="382"/>
      <c r="I390" s="382"/>
      <c r="J390" s="382"/>
      <c r="K390" s="382"/>
      <c r="L390" s="382"/>
      <c r="M390" s="382"/>
      <c r="N390" s="597"/>
      <c r="O390" s="404"/>
      <c r="P390" s="94"/>
      <c r="Q390" s="94"/>
      <c r="R390" s="94"/>
      <c r="S390" s="589"/>
      <c r="T390" s="589"/>
      <c r="U390" s="589"/>
      <c r="V390" s="589"/>
      <c r="W390" s="589"/>
      <c r="X390" s="589"/>
      <c r="Y390" s="589"/>
      <c r="Z390" s="589"/>
      <c r="AA390" s="589"/>
      <c r="AB390" s="589"/>
      <c r="AC390" s="589"/>
      <c r="AD390" s="589"/>
      <c r="AE390" s="589"/>
      <c r="AF390" s="589"/>
      <c r="AG390" s="589"/>
      <c r="AH390" s="589"/>
      <c r="AI390" s="589"/>
      <c r="AJ390" s="589"/>
      <c r="AK390" s="589"/>
      <c r="AL390" s="589"/>
      <c r="AM390" s="589"/>
      <c r="AN390" s="589"/>
      <c r="AO390" s="589"/>
      <c r="AP390" s="589"/>
      <c r="AQ390" s="589"/>
      <c r="AR390" s="589"/>
      <c r="AS390" s="589"/>
      <c r="AT390" s="589"/>
      <c r="AU390" s="589"/>
      <c r="AV390" s="589"/>
      <c r="AW390" s="589"/>
      <c r="AX390" s="589"/>
      <c r="AY390" s="589"/>
      <c r="AZ390" s="589"/>
      <c r="BA390" s="589"/>
      <c r="BB390" s="589"/>
      <c r="BC390" s="589"/>
      <c r="BD390" s="589"/>
      <c r="BE390" s="589"/>
      <c r="BF390" s="589"/>
      <c r="BG390" s="589"/>
      <c r="BH390" s="589"/>
      <c r="BI390" s="589"/>
      <c r="BJ390" s="589"/>
      <c r="BK390" s="589"/>
      <c r="BL390" s="589"/>
      <c r="BM390" s="589"/>
      <c r="BN390" s="589"/>
      <c r="BO390" s="589"/>
      <c r="BP390" s="589"/>
      <c r="BQ390" s="589"/>
      <c r="BR390" s="589"/>
      <c r="BS390" s="589"/>
      <c r="BT390" s="589"/>
      <c r="BU390" s="589"/>
      <c r="BV390" s="589"/>
      <c r="BW390" s="589"/>
    </row>
    <row r="391" spans="1:75" s="560" customFormat="1">
      <c r="A391" s="210"/>
      <c r="B391" s="505"/>
      <c r="C391" s="505"/>
      <c r="D391" s="505"/>
      <c r="E391" s="505"/>
      <c r="F391" s="621"/>
      <c r="G391" s="621"/>
      <c r="H391" s="621"/>
      <c r="I391" s="621"/>
      <c r="J391" s="621"/>
      <c r="K391" s="621"/>
      <c r="L391" s="621"/>
      <c r="M391" s="621"/>
      <c r="N391" s="597"/>
      <c r="O391" s="404"/>
      <c r="P391" s="94"/>
      <c r="Q391" s="94"/>
      <c r="R391" s="94"/>
      <c r="S391" s="589"/>
      <c r="T391" s="589"/>
      <c r="U391" s="589"/>
      <c r="V391" s="589"/>
      <c r="W391" s="589"/>
      <c r="X391" s="589"/>
      <c r="Y391" s="589"/>
      <c r="Z391" s="589"/>
      <c r="AA391" s="589"/>
      <c r="AB391" s="589"/>
      <c r="AC391" s="589"/>
      <c r="AD391" s="589"/>
      <c r="AE391" s="589"/>
      <c r="AF391" s="589"/>
      <c r="AG391" s="589"/>
      <c r="AH391" s="589"/>
      <c r="AI391" s="589"/>
      <c r="AJ391" s="589"/>
      <c r="AK391" s="589"/>
      <c r="AL391" s="589"/>
      <c r="AM391" s="589"/>
      <c r="AN391" s="589"/>
      <c r="AO391" s="589"/>
      <c r="AP391" s="589"/>
      <c r="AQ391" s="589"/>
      <c r="AR391" s="589"/>
      <c r="AS391" s="589"/>
      <c r="AT391" s="589"/>
      <c r="AU391" s="589"/>
      <c r="AV391" s="589"/>
      <c r="AW391" s="589"/>
      <c r="AX391" s="589"/>
      <c r="AY391" s="589"/>
      <c r="AZ391" s="589"/>
      <c r="BA391" s="589"/>
      <c r="BB391" s="589"/>
      <c r="BC391" s="589"/>
      <c r="BD391" s="589"/>
      <c r="BE391" s="589"/>
      <c r="BF391" s="589"/>
      <c r="BG391" s="589"/>
      <c r="BH391" s="589"/>
      <c r="BI391" s="589"/>
      <c r="BJ391" s="589"/>
      <c r="BK391" s="589"/>
      <c r="BL391" s="589"/>
      <c r="BM391" s="589"/>
      <c r="BN391" s="589"/>
      <c r="BO391" s="589"/>
      <c r="BP391" s="589"/>
      <c r="BQ391" s="589"/>
      <c r="BR391" s="589"/>
      <c r="BS391" s="589"/>
      <c r="BT391" s="589"/>
      <c r="BU391" s="589"/>
      <c r="BV391" s="589"/>
      <c r="BW391" s="589"/>
    </row>
    <row r="392" spans="1:75" s="560" customFormat="1" ht="18">
      <c r="A392" s="618" t="s">
        <v>507</v>
      </c>
      <c r="B392" s="506"/>
      <c r="C392" s="506"/>
      <c r="D392" s="506"/>
      <c r="E392" s="506"/>
      <c r="F392" s="552"/>
      <c r="G392" s="552"/>
      <c r="H392" s="552"/>
      <c r="I392" s="552"/>
      <c r="J392" s="552"/>
      <c r="K392" s="552"/>
      <c r="L392" s="552"/>
      <c r="M392" s="552"/>
      <c r="N392" s="597"/>
      <c r="O392" s="404"/>
      <c r="P392" s="94"/>
      <c r="Q392" s="94"/>
      <c r="R392" s="94"/>
      <c r="S392" s="589"/>
      <c r="T392" s="589"/>
      <c r="U392" s="589"/>
      <c r="V392" s="589"/>
      <c r="W392" s="589"/>
      <c r="X392" s="589"/>
      <c r="Y392" s="589"/>
      <c r="Z392" s="589"/>
      <c r="AA392" s="589"/>
      <c r="AB392" s="589"/>
      <c r="AC392" s="589"/>
      <c r="AD392" s="589"/>
      <c r="AE392" s="589"/>
      <c r="AF392" s="589"/>
      <c r="AG392" s="589"/>
      <c r="AH392" s="589"/>
      <c r="AI392" s="589"/>
      <c r="AJ392" s="589"/>
      <c r="AK392" s="589"/>
      <c r="AL392" s="589"/>
      <c r="AM392" s="589"/>
      <c r="AN392" s="589"/>
      <c r="AO392" s="589"/>
      <c r="AP392" s="589"/>
      <c r="AQ392" s="589"/>
      <c r="AR392" s="589"/>
      <c r="AS392" s="589"/>
      <c r="AT392" s="589"/>
      <c r="AU392" s="589"/>
      <c r="AV392" s="589"/>
      <c r="AW392" s="589"/>
      <c r="AX392" s="589"/>
      <c r="AY392" s="589"/>
      <c r="AZ392" s="589"/>
      <c r="BA392" s="589"/>
      <c r="BB392" s="589"/>
      <c r="BC392" s="589"/>
      <c r="BD392" s="589"/>
      <c r="BE392" s="589"/>
      <c r="BF392" s="589"/>
      <c r="BG392" s="589"/>
      <c r="BH392" s="589"/>
      <c r="BI392" s="589"/>
      <c r="BJ392" s="589"/>
      <c r="BK392" s="589"/>
      <c r="BL392" s="589"/>
      <c r="BM392" s="589"/>
      <c r="BN392" s="589"/>
      <c r="BO392" s="589"/>
      <c r="BP392" s="589"/>
      <c r="BQ392" s="589"/>
      <c r="BR392" s="589"/>
      <c r="BS392" s="589"/>
      <c r="BT392" s="589"/>
      <c r="BU392" s="589"/>
      <c r="BV392" s="589"/>
      <c r="BW392" s="589"/>
    </row>
    <row r="393" spans="1:75" s="560" customFormat="1" ht="18">
      <c r="A393" s="113" t="s">
        <v>1</v>
      </c>
      <c r="B393" s="2">
        <v>2017</v>
      </c>
      <c r="C393" s="2">
        <v>2018</v>
      </c>
      <c r="D393" s="2">
        <v>2019</v>
      </c>
      <c r="E393" s="2">
        <v>2020</v>
      </c>
      <c r="F393" s="2">
        <v>2021</v>
      </c>
      <c r="G393" s="2">
        <v>2022</v>
      </c>
      <c r="H393" s="2">
        <v>2023</v>
      </c>
      <c r="I393" s="2">
        <v>2024</v>
      </c>
      <c r="J393" s="2">
        <v>2025</v>
      </c>
      <c r="K393" s="2">
        <v>2026</v>
      </c>
      <c r="L393" s="2">
        <v>2027</v>
      </c>
      <c r="M393" s="2">
        <v>2028</v>
      </c>
      <c r="N393" s="597"/>
      <c r="O393" s="404"/>
      <c r="P393" s="94"/>
      <c r="Q393" s="94"/>
      <c r="R393" s="94"/>
      <c r="S393" s="589"/>
      <c r="T393" s="589"/>
      <c r="U393" s="589"/>
      <c r="V393" s="589"/>
      <c r="W393" s="589"/>
      <c r="X393" s="589"/>
      <c r="Y393" s="589"/>
      <c r="Z393" s="589"/>
      <c r="AA393" s="589"/>
      <c r="AB393" s="589"/>
      <c r="AC393" s="589"/>
      <c r="AD393" s="589"/>
      <c r="AE393" s="589"/>
      <c r="AF393" s="589"/>
      <c r="AG393" s="589"/>
      <c r="AH393" s="589"/>
      <c r="AI393" s="589"/>
      <c r="AJ393" s="589"/>
      <c r="AK393" s="589"/>
      <c r="AL393" s="589"/>
      <c r="AM393" s="589"/>
      <c r="AN393" s="589"/>
      <c r="AO393" s="589"/>
      <c r="AP393" s="589"/>
      <c r="AQ393" s="589"/>
      <c r="AR393" s="589"/>
      <c r="AS393" s="589"/>
      <c r="AT393" s="589"/>
      <c r="AU393" s="589"/>
      <c r="AV393" s="589"/>
      <c r="AW393" s="589"/>
      <c r="AX393" s="589"/>
      <c r="AY393" s="589"/>
      <c r="AZ393" s="589"/>
      <c r="BA393" s="589"/>
      <c r="BB393" s="589"/>
      <c r="BC393" s="589"/>
      <c r="BD393" s="589"/>
      <c r="BE393" s="589"/>
      <c r="BF393" s="589"/>
      <c r="BG393" s="589"/>
      <c r="BH393" s="589"/>
      <c r="BI393" s="589"/>
      <c r="BJ393" s="589"/>
      <c r="BK393" s="589"/>
      <c r="BL393" s="589"/>
      <c r="BM393" s="589"/>
      <c r="BN393" s="589"/>
      <c r="BO393" s="589"/>
      <c r="BP393" s="589"/>
      <c r="BQ393" s="589"/>
      <c r="BR393" s="589"/>
      <c r="BS393" s="589"/>
      <c r="BT393" s="589"/>
      <c r="BU393" s="589"/>
      <c r="BV393" s="589"/>
      <c r="BW393" s="589"/>
    </row>
    <row r="394" spans="1:75" s="560" customFormat="1">
      <c r="A394" s="163" t="s">
        <v>504</v>
      </c>
      <c r="B394" s="125"/>
      <c r="C394" s="125"/>
      <c r="D394" s="125"/>
      <c r="E394" s="125"/>
      <c r="F394" s="382"/>
      <c r="G394" s="382"/>
      <c r="H394" s="382">
        <v>45</v>
      </c>
      <c r="I394" s="382">
        <v>45</v>
      </c>
      <c r="J394" s="382">
        <v>45</v>
      </c>
      <c r="K394" s="382">
        <v>45</v>
      </c>
      <c r="L394" s="382">
        <v>45</v>
      </c>
      <c r="M394" s="382">
        <v>45</v>
      </c>
      <c r="N394" s="597"/>
      <c r="O394" s="404"/>
      <c r="P394" s="94"/>
      <c r="Q394" s="94"/>
      <c r="R394" s="94"/>
      <c r="S394" s="589"/>
      <c r="T394" s="589"/>
      <c r="U394" s="589"/>
      <c r="V394" s="589"/>
      <c r="W394" s="589"/>
      <c r="X394" s="589"/>
      <c r="Y394" s="589"/>
      <c r="Z394" s="589"/>
      <c r="AA394" s="589"/>
      <c r="AB394" s="589"/>
      <c r="AC394" s="589"/>
      <c r="AD394" s="589"/>
      <c r="AE394" s="589"/>
      <c r="AF394" s="589"/>
      <c r="AG394" s="589"/>
      <c r="AH394" s="589"/>
      <c r="AI394" s="589"/>
      <c r="AJ394" s="589"/>
      <c r="AK394" s="589"/>
      <c r="AL394" s="589"/>
      <c r="AM394" s="589"/>
      <c r="AN394" s="589"/>
      <c r="AO394" s="589"/>
      <c r="AP394" s="589"/>
      <c r="AQ394" s="589"/>
      <c r="AR394" s="589"/>
      <c r="AS394" s="589"/>
      <c r="AT394" s="589"/>
      <c r="AU394" s="589"/>
      <c r="AV394" s="589"/>
      <c r="AW394" s="589"/>
      <c r="AX394" s="589"/>
      <c r="AY394" s="589"/>
      <c r="AZ394" s="589"/>
      <c r="BA394" s="589"/>
      <c r="BB394" s="589"/>
      <c r="BC394" s="589"/>
      <c r="BD394" s="589"/>
      <c r="BE394" s="589"/>
      <c r="BF394" s="589"/>
      <c r="BG394" s="589"/>
      <c r="BH394" s="589"/>
      <c r="BI394" s="589"/>
      <c r="BJ394" s="589"/>
      <c r="BK394" s="589"/>
      <c r="BL394" s="589"/>
      <c r="BM394" s="589"/>
      <c r="BN394" s="589"/>
      <c r="BO394" s="589"/>
      <c r="BP394" s="589"/>
      <c r="BQ394" s="589"/>
      <c r="BR394" s="589"/>
      <c r="BS394" s="589"/>
      <c r="BT394" s="589"/>
      <c r="BU394" s="589"/>
      <c r="BV394" s="589"/>
      <c r="BW394" s="589"/>
    </row>
    <row r="395" spans="1:75" s="560" customFormat="1">
      <c r="A395" s="124" t="s">
        <v>3</v>
      </c>
      <c r="B395" s="125"/>
      <c r="C395" s="125"/>
      <c r="D395" s="125"/>
      <c r="E395" s="125"/>
      <c r="F395" s="382"/>
      <c r="G395" s="382"/>
      <c r="H395" s="382">
        <v>0</v>
      </c>
      <c r="I395" s="382">
        <v>0</v>
      </c>
      <c r="J395" s="382">
        <v>0</v>
      </c>
      <c r="K395" s="382">
        <v>0</v>
      </c>
      <c r="L395" s="382">
        <v>0</v>
      </c>
      <c r="M395" s="382">
        <v>0</v>
      </c>
      <c r="N395" s="597"/>
      <c r="O395" s="404"/>
      <c r="P395" s="94"/>
      <c r="Q395" s="94"/>
      <c r="R395" s="94"/>
      <c r="S395" s="589"/>
      <c r="T395" s="589"/>
      <c r="U395" s="589"/>
      <c r="V395" s="589"/>
      <c r="W395" s="589"/>
      <c r="X395" s="589"/>
      <c r="Y395" s="589"/>
      <c r="Z395" s="589"/>
      <c r="AA395" s="589"/>
      <c r="AB395" s="589"/>
      <c r="AC395" s="589"/>
      <c r="AD395" s="589"/>
      <c r="AE395" s="589"/>
      <c r="AF395" s="589"/>
      <c r="AG395" s="589"/>
      <c r="AH395" s="589"/>
      <c r="AI395" s="589"/>
      <c r="AJ395" s="589"/>
      <c r="AK395" s="589"/>
      <c r="AL395" s="589"/>
      <c r="AM395" s="589"/>
      <c r="AN395" s="589"/>
      <c r="AO395" s="589"/>
      <c r="AP395" s="589"/>
      <c r="AQ395" s="589"/>
      <c r="AR395" s="589"/>
      <c r="AS395" s="589"/>
      <c r="AT395" s="589"/>
      <c r="AU395" s="589"/>
      <c r="AV395" s="589"/>
      <c r="AW395" s="589"/>
      <c r="AX395" s="589"/>
      <c r="AY395" s="589"/>
      <c r="AZ395" s="589"/>
      <c r="BA395" s="589"/>
      <c r="BB395" s="589"/>
      <c r="BC395" s="589"/>
      <c r="BD395" s="589"/>
      <c r="BE395" s="589"/>
      <c r="BF395" s="589"/>
      <c r="BG395" s="589"/>
      <c r="BH395" s="589"/>
      <c r="BI395" s="589"/>
      <c r="BJ395" s="589"/>
      <c r="BK395" s="589"/>
      <c r="BL395" s="589"/>
      <c r="BM395" s="589"/>
      <c r="BN395" s="589"/>
      <c r="BO395" s="589"/>
      <c r="BP395" s="589"/>
      <c r="BQ395" s="589"/>
      <c r="BR395" s="589"/>
      <c r="BS395" s="589"/>
      <c r="BT395" s="589"/>
      <c r="BU395" s="589"/>
      <c r="BV395" s="589"/>
      <c r="BW395" s="589"/>
    </row>
    <row r="396" spans="1:75" s="560" customFormat="1">
      <c r="A396" s="139" t="s">
        <v>487</v>
      </c>
      <c r="B396" s="125"/>
      <c r="C396" s="125"/>
      <c r="D396" s="125"/>
      <c r="E396" s="125"/>
      <c r="F396" s="382"/>
      <c r="G396" s="382"/>
      <c r="H396" s="382">
        <v>0</v>
      </c>
      <c r="I396" s="382">
        <v>0</v>
      </c>
      <c r="J396" s="382">
        <v>0</v>
      </c>
      <c r="K396" s="382">
        <v>0</v>
      </c>
      <c r="L396" s="382">
        <v>0</v>
      </c>
      <c r="M396" s="382">
        <v>0</v>
      </c>
      <c r="N396" s="597"/>
      <c r="O396" s="404"/>
      <c r="P396" s="94"/>
      <c r="Q396" s="94"/>
      <c r="R396" s="94"/>
      <c r="S396" s="589"/>
      <c r="T396" s="589"/>
      <c r="U396" s="589"/>
      <c r="V396" s="589"/>
      <c r="W396" s="589"/>
      <c r="X396" s="589"/>
      <c r="Y396" s="589"/>
      <c r="Z396" s="589"/>
      <c r="AA396" s="589"/>
      <c r="AB396" s="589"/>
      <c r="AC396" s="589"/>
      <c r="AD396" s="589"/>
      <c r="AE396" s="589"/>
      <c r="AF396" s="589"/>
      <c r="AG396" s="589"/>
      <c r="AH396" s="589"/>
      <c r="AI396" s="589"/>
      <c r="AJ396" s="589"/>
      <c r="AK396" s="589"/>
      <c r="AL396" s="589"/>
      <c r="AM396" s="589"/>
      <c r="AN396" s="589"/>
      <c r="AO396" s="589"/>
      <c r="AP396" s="589"/>
      <c r="AQ396" s="589"/>
      <c r="AR396" s="589"/>
      <c r="AS396" s="589"/>
      <c r="AT396" s="589"/>
      <c r="AU396" s="589"/>
      <c r="AV396" s="589"/>
      <c r="AW396" s="589"/>
      <c r="AX396" s="589"/>
      <c r="AY396" s="589"/>
      <c r="AZ396" s="589"/>
      <c r="BA396" s="589"/>
      <c r="BB396" s="589"/>
      <c r="BC396" s="589"/>
      <c r="BD396" s="589"/>
      <c r="BE396" s="589"/>
      <c r="BF396" s="589"/>
      <c r="BG396" s="589"/>
      <c r="BH396" s="589"/>
      <c r="BI396" s="589"/>
      <c r="BJ396" s="589"/>
      <c r="BK396" s="589"/>
      <c r="BL396" s="589"/>
      <c r="BM396" s="589"/>
      <c r="BN396" s="589"/>
      <c r="BO396" s="589"/>
      <c r="BP396" s="589"/>
      <c r="BQ396" s="589"/>
      <c r="BR396" s="589"/>
      <c r="BS396" s="589"/>
      <c r="BT396" s="589"/>
      <c r="BU396" s="589"/>
      <c r="BV396" s="589"/>
      <c r="BW396" s="589"/>
    </row>
    <row r="397" spans="1:75" s="560" customFormat="1">
      <c r="A397" s="139" t="s">
        <v>488</v>
      </c>
      <c r="B397" s="125"/>
      <c r="C397" s="125"/>
      <c r="D397" s="125"/>
      <c r="E397" s="125"/>
      <c r="F397" s="382"/>
      <c r="G397" s="382"/>
      <c r="H397" s="382">
        <v>0</v>
      </c>
      <c r="I397" s="382">
        <v>0</v>
      </c>
      <c r="J397" s="382">
        <v>0</v>
      </c>
      <c r="K397" s="382">
        <v>0</v>
      </c>
      <c r="L397" s="382">
        <v>0</v>
      </c>
      <c r="M397" s="382">
        <v>0</v>
      </c>
      <c r="N397" s="597"/>
      <c r="O397" s="404"/>
      <c r="P397" s="94"/>
      <c r="Q397" s="94"/>
      <c r="R397" s="94"/>
      <c r="S397" s="589"/>
      <c r="T397" s="589"/>
      <c r="U397" s="589"/>
      <c r="V397" s="589"/>
      <c r="W397" s="589"/>
      <c r="X397" s="589"/>
      <c r="Y397" s="589"/>
      <c r="Z397" s="589"/>
      <c r="AA397" s="589"/>
      <c r="AB397" s="589"/>
      <c r="AC397" s="589"/>
      <c r="AD397" s="589"/>
      <c r="AE397" s="589"/>
      <c r="AF397" s="589"/>
      <c r="AG397" s="589"/>
      <c r="AH397" s="589"/>
      <c r="AI397" s="589"/>
      <c r="AJ397" s="589"/>
      <c r="AK397" s="589"/>
      <c r="AL397" s="589"/>
      <c r="AM397" s="589"/>
      <c r="AN397" s="589"/>
      <c r="AO397" s="589"/>
      <c r="AP397" s="589"/>
      <c r="AQ397" s="589"/>
      <c r="AR397" s="589"/>
      <c r="AS397" s="589"/>
      <c r="AT397" s="589"/>
      <c r="AU397" s="589"/>
      <c r="AV397" s="589"/>
      <c r="AW397" s="589"/>
      <c r="AX397" s="589"/>
      <c r="AY397" s="589"/>
      <c r="AZ397" s="589"/>
      <c r="BA397" s="589"/>
      <c r="BB397" s="589"/>
      <c r="BC397" s="589"/>
      <c r="BD397" s="589"/>
      <c r="BE397" s="589"/>
      <c r="BF397" s="589"/>
      <c r="BG397" s="589"/>
      <c r="BH397" s="589"/>
      <c r="BI397" s="589"/>
      <c r="BJ397" s="589"/>
      <c r="BK397" s="589"/>
      <c r="BL397" s="589"/>
      <c r="BM397" s="589"/>
      <c r="BN397" s="589"/>
      <c r="BO397" s="589"/>
      <c r="BP397" s="589"/>
      <c r="BQ397" s="589"/>
      <c r="BR397" s="589"/>
      <c r="BS397" s="589"/>
      <c r="BT397" s="589"/>
      <c r="BU397" s="589"/>
      <c r="BV397" s="589"/>
      <c r="BW397" s="589"/>
    </row>
    <row r="398" spans="1:75" s="560" customFormat="1">
      <c r="A398" s="139" t="s">
        <v>508</v>
      </c>
      <c r="B398" s="125"/>
      <c r="C398" s="125"/>
      <c r="D398" s="125"/>
      <c r="E398" s="125"/>
      <c r="F398" s="382"/>
      <c r="G398" s="382"/>
      <c r="H398" s="382">
        <f>SUM(H394:H397)</f>
        <v>45</v>
      </c>
      <c r="I398" s="382">
        <f t="shared" ref="I398:M398" si="10">SUM(I394:I397)</f>
        <v>45</v>
      </c>
      <c r="J398" s="382">
        <f t="shared" si="10"/>
        <v>45</v>
      </c>
      <c r="K398" s="382">
        <f t="shared" si="10"/>
        <v>45</v>
      </c>
      <c r="L398" s="382">
        <f t="shared" si="10"/>
        <v>45</v>
      </c>
      <c r="M398" s="382">
        <f t="shared" si="10"/>
        <v>45</v>
      </c>
      <c r="N398" s="597"/>
      <c r="O398" s="404"/>
      <c r="P398" s="94"/>
      <c r="Q398" s="94"/>
      <c r="R398" s="94"/>
      <c r="S398" s="589"/>
      <c r="T398" s="589"/>
      <c r="U398" s="589"/>
      <c r="V398" s="589"/>
      <c r="W398" s="589"/>
      <c r="X398" s="589"/>
      <c r="Y398" s="589"/>
      <c r="Z398" s="589"/>
      <c r="AA398" s="589"/>
      <c r="AB398" s="589"/>
      <c r="AC398" s="589"/>
      <c r="AD398" s="589"/>
      <c r="AE398" s="589"/>
      <c r="AF398" s="589"/>
      <c r="AG398" s="589"/>
      <c r="AH398" s="589"/>
      <c r="AI398" s="589"/>
      <c r="AJ398" s="589"/>
      <c r="AK398" s="589"/>
      <c r="AL398" s="589"/>
      <c r="AM398" s="589"/>
      <c r="AN398" s="589"/>
      <c r="AO398" s="589"/>
      <c r="AP398" s="589"/>
      <c r="AQ398" s="589"/>
      <c r="AR398" s="589"/>
      <c r="AS398" s="589"/>
      <c r="AT398" s="589"/>
      <c r="AU398" s="589"/>
      <c r="AV398" s="589"/>
      <c r="AW398" s="589"/>
      <c r="AX398" s="589"/>
      <c r="AY398" s="589"/>
      <c r="AZ398" s="589"/>
      <c r="BA398" s="589"/>
      <c r="BB398" s="589"/>
      <c r="BC398" s="589"/>
      <c r="BD398" s="589"/>
      <c r="BE398" s="589"/>
      <c r="BF398" s="589"/>
      <c r="BG398" s="589"/>
      <c r="BH398" s="589"/>
      <c r="BI398" s="589"/>
      <c r="BJ398" s="589"/>
      <c r="BK398" s="589"/>
      <c r="BL398" s="589"/>
      <c r="BM398" s="589"/>
      <c r="BN398" s="589"/>
      <c r="BO398" s="589"/>
      <c r="BP398" s="589"/>
      <c r="BQ398" s="589"/>
      <c r="BR398" s="589"/>
      <c r="BS398" s="589"/>
      <c r="BT398" s="589"/>
      <c r="BU398" s="589"/>
      <c r="BV398" s="589"/>
      <c r="BW398" s="589"/>
    </row>
    <row r="399" spans="1:75" s="560" customFormat="1">
      <c r="A399" s="551"/>
      <c r="B399" s="506"/>
      <c r="C399" s="506"/>
      <c r="D399" s="506"/>
      <c r="E399" s="506"/>
      <c r="F399" s="552"/>
      <c r="G399" s="552"/>
      <c r="H399" s="552"/>
      <c r="I399" s="552"/>
      <c r="J399" s="552"/>
      <c r="K399" s="552"/>
      <c r="L399" s="552"/>
      <c r="M399" s="552"/>
      <c r="N399" s="597"/>
      <c r="O399" s="404"/>
      <c r="P399" s="94"/>
      <c r="Q399" s="94"/>
      <c r="R399" s="94"/>
      <c r="S399" s="589"/>
      <c r="T399" s="589"/>
      <c r="U399" s="589"/>
      <c r="V399" s="589"/>
      <c r="W399" s="589"/>
      <c r="X399" s="589"/>
      <c r="Y399" s="589"/>
      <c r="Z399" s="589"/>
      <c r="AA399" s="589"/>
      <c r="AB399" s="589"/>
      <c r="AC399" s="589"/>
      <c r="AD399" s="589"/>
      <c r="AE399" s="589"/>
      <c r="AF399" s="589"/>
      <c r="AG399" s="589"/>
      <c r="AH399" s="589"/>
      <c r="AI399" s="589"/>
      <c r="AJ399" s="589"/>
      <c r="AK399" s="589"/>
      <c r="AL399" s="589"/>
      <c r="AM399" s="589"/>
      <c r="AN399" s="589"/>
      <c r="AO399" s="589"/>
      <c r="AP399" s="589"/>
      <c r="AQ399" s="589"/>
      <c r="AR399" s="589"/>
      <c r="AS399" s="589"/>
      <c r="AT399" s="589"/>
      <c r="AU399" s="589"/>
      <c r="AV399" s="589"/>
      <c r="AW399" s="589"/>
      <c r="AX399" s="589"/>
      <c r="AY399" s="589"/>
      <c r="AZ399" s="589"/>
      <c r="BA399" s="589"/>
      <c r="BB399" s="589"/>
      <c r="BC399" s="589"/>
      <c r="BD399" s="589"/>
      <c r="BE399" s="589"/>
      <c r="BF399" s="589"/>
      <c r="BG399" s="589"/>
      <c r="BH399" s="589"/>
      <c r="BI399" s="589"/>
      <c r="BJ399" s="589"/>
      <c r="BK399" s="589"/>
      <c r="BL399" s="589"/>
      <c r="BM399" s="589"/>
      <c r="BN399" s="589"/>
      <c r="BO399" s="589"/>
      <c r="BP399" s="589"/>
      <c r="BQ399" s="589"/>
      <c r="BR399" s="589"/>
      <c r="BS399" s="589"/>
      <c r="BT399" s="589"/>
      <c r="BU399" s="589"/>
      <c r="BV399" s="589"/>
      <c r="BW399" s="589"/>
    </row>
    <row r="400" spans="1:75" s="560" customFormat="1">
      <c r="A400" s="113" t="s">
        <v>7</v>
      </c>
      <c r="B400" s="169"/>
      <c r="C400" s="169"/>
      <c r="D400" s="169"/>
      <c r="E400" s="169"/>
      <c r="F400" s="169"/>
      <c r="G400" s="169"/>
      <c r="H400" s="169"/>
      <c r="I400" s="169"/>
      <c r="J400" s="169"/>
      <c r="K400" s="169"/>
      <c r="L400" s="169"/>
      <c r="M400" s="169"/>
      <c r="N400" s="597"/>
      <c r="O400" s="404"/>
      <c r="P400" s="94"/>
      <c r="Q400" s="94"/>
      <c r="R400" s="94"/>
      <c r="S400" s="589"/>
      <c r="T400" s="589"/>
      <c r="U400" s="589"/>
      <c r="V400" s="589"/>
      <c r="W400" s="589"/>
      <c r="X400" s="589"/>
      <c r="Y400" s="589"/>
      <c r="Z400" s="589"/>
      <c r="AA400" s="589"/>
      <c r="AB400" s="589"/>
      <c r="AC400" s="589"/>
      <c r="AD400" s="589"/>
      <c r="AE400" s="589"/>
      <c r="AF400" s="589"/>
      <c r="AG400" s="589"/>
      <c r="AH400" s="589"/>
      <c r="AI400" s="589"/>
      <c r="AJ400" s="589"/>
      <c r="AK400" s="589"/>
      <c r="AL400" s="589"/>
      <c r="AM400" s="589"/>
      <c r="AN400" s="589"/>
      <c r="AO400" s="589"/>
      <c r="AP400" s="589"/>
      <c r="AQ400" s="589"/>
      <c r="AR400" s="589"/>
      <c r="AS400" s="589"/>
      <c r="AT400" s="589"/>
      <c r="AU400" s="589"/>
      <c r="AV400" s="589"/>
      <c r="AW400" s="589"/>
      <c r="AX400" s="589"/>
      <c r="AY400" s="589"/>
      <c r="AZ400" s="589"/>
      <c r="BA400" s="589"/>
      <c r="BB400" s="589"/>
      <c r="BC400" s="589"/>
      <c r="BD400" s="589"/>
      <c r="BE400" s="589"/>
      <c r="BF400" s="589"/>
      <c r="BG400" s="589"/>
      <c r="BH400" s="589"/>
      <c r="BI400" s="589"/>
      <c r="BJ400" s="589"/>
      <c r="BK400" s="589"/>
      <c r="BL400" s="589"/>
      <c r="BM400" s="589"/>
      <c r="BN400" s="589"/>
      <c r="BO400" s="589"/>
      <c r="BP400" s="589"/>
      <c r="BQ400" s="589"/>
      <c r="BR400" s="589"/>
      <c r="BS400" s="589"/>
      <c r="BT400" s="589"/>
      <c r="BU400" s="589"/>
      <c r="BV400" s="589"/>
      <c r="BW400" s="589"/>
    </row>
    <row r="401" spans="1:75" s="560" customFormat="1">
      <c r="A401" s="163" t="s">
        <v>504</v>
      </c>
      <c r="B401" s="125"/>
      <c r="C401" s="125"/>
      <c r="D401" s="125"/>
      <c r="E401" s="125"/>
      <c r="F401" s="382"/>
      <c r="G401" s="382"/>
      <c r="H401" s="382">
        <v>45</v>
      </c>
      <c r="I401" s="382">
        <v>45</v>
      </c>
      <c r="J401" s="382">
        <v>45</v>
      </c>
      <c r="K401" s="382">
        <v>45</v>
      </c>
      <c r="L401" s="382">
        <v>45</v>
      </c>
      <c r="M401" s="382">
        <v>45</v>
      </c>
      <c r="N401" s="597"/>
      <c r="O401" s="404"/>
      <c r="P401" s="94"/>
      <c r="Q401" s="94"/>
      <c r="R401" s="94"/>
      <c r="S401" s="589"/>
      <c r="T401" s="589"/>
      <c r="U401" s="589"/>
      <c r="V401" s="589"/>
      <c r="W401" s="589"/>
      <c r="X401" s="589"/>
      <c r="Y401" s="589"/>
      <c r="Z401" s="589"/>
      <c r="AA401" s="589"/>
      <c r="AB401" s="589"/>
      <c r="AC401" s="589"/>
      <c r="AD401" s="589"/>
      <c r="AE401" s="589"/>
      <c r="AF401" s="589"/>
      <c r="AG401" s="589"/>
      <c r="AH401" s="589"/>
      <c r="AI401" s="589"/>
      <c r="AJ401" s="589"/>
      <c r="AK401" s="589"/>
      <c r="AL401" s="589"/>
      <c r="AM401" s="589"/>
      <c r="AN401" s="589"/>
      <c r="AO401" s="589"/>
      <c r="AP401" s="589"/>
      <c r="AQ401" s="589"/>
      <c r="AR401" s="589"/>
      <c r="AS401" s="589"/>
      <c r="AT401" s="589"/>
      <c r="AU401" s="589"/>
      <c r="AV401" s="589"/>
      <c r="AW401" s="589"/>
      <c r="AX401" s="589"/>
      <c r="AY401" s="589"/>
      <c r="AZ401" s="589"/>
      <c r="BA401" s="589"/>
      <c r="BB401" s="589"/>
      <c r="BC401" s="589"/>
      <c r="BD401" s="589"/>
      <c r="BE401" s="589"/>
      <c r="BF401" s="589"/>
      <c r="BG401" s="589"/>
      <c r="BH401" s="589"/>
      <c r="BI401" s="589"/>
      <c r="BJ401" s="589"/>
      <c r="BK401" s="589"/>
      <c r="BL401" s="589"/>
      <c r="BM401" s="589"/>
      <c r="BN401" s="589"/>
      <c r="BO401" s="589"/>
      <c r="BP401" s="589"/>
      <c r="BQ401" s="589"/>
      <c r="BR401" s="589"/>
      <c r="BS401" s="589"/>
      <c r="BT401" s="589"/>
      <c r="BU401" s="589"/>
      <c r="BV401" s="589"/>
      <c r="BW401" s="589"/>
    </row>
    <row r="402" spans="1:75" s="560" customFormat="1">
      <c r="A402" s="163" t="s">
        <v>509</v>
      </c>
      <c r="B402" s="125"/>
      <c r="C402" s="125"/>
      <c r="D402" s="125"/>
      <c r="E402" s="125"/>
      <c r="F402" s="382"/>
      <c r="G402" s="382"/>
      <c r="H402" s="382">
        <f>SUM(H401)</f>
        <v>45</v>
      </c>
      <c r="I402" s="382">
        <f t="shared" ref="I402:M402" si="11">SUM(I401)</f>
        <v>45</v>
      </c>
      <c r="J402" s="382">
        <f t="shared" si="11"/>
        <v>45</v>
      </c>
      <c r="K402" s="382">
        <f t="shared" si="11"/>
        <v>45</v>
      </c>
      <c r="L402" s="382">
        <f t="shared" si="11"/>
        <v>45</v>
      </c>
      <c r="M402" s="382">
        <f t="shared" si="11"/>
        <v>45</v>
      </c>
      <c r="N402" s="597"/>
      <c r="O402" s="404"/>
      <c r="P402" s="94"/>
      <c r="Q402" s="94"/>
      <c r="R402" s="94"/>
      <c r="S402" s="589"/>
      <c r="T402" s="589"/>
      <c r="U402" s="589"/>
      <c r="V402" s="589"/>
      <c r="W402" s="589"/>
      <c r="X402" s="589"/>
      <c r="Y402" s="589"/>
      <c r="Z402" s="589"/>
      <c r="AA402" s="589"/>
      <c r="AB402" s="589"/>
      <c r="AC402" s="589"/>
      <c r="AD402" s="589"/>
      <c r="AE402" s="589"/>
      <c r="AF402" s="589"/>
      <c r="AG402" s="589"/>
      <c r="AH402" s="589"/>
      <c r="AI402" s="589"/>
      <c r="AJ402" s="589"/>
      <c r="AK402" s="589"/>
      <c r="AL402" s="589"/>
      <c r="AM402" s="589"/>
      <c r="AN402" s="589"/>
      <c r="AO402" s="589"/>
      <c r="AP402" s="589"/>
      <c r="AQ402" s="589"/>
      <c r="AR402" s="589"/>
      <c r="AS402" s="589"/>
      <c r="AT402" s="589"/>
      <c r="AU402" s="589"/>
      <c r="AV402" s="589"/>
      <c r="AW402" s="589"/>
      <c r="AX402" s="589"/>
      <c r="AY402" s="589"/>
      <c r="AZ402" s="589"/>
      <c r="BA402" s="589"/>
      <c r="BB402" s="589"/>
      <c r="BC402" s="589"/>
      <c r="BD402" s="589"/>
      <c r="BE402" s="589"/>
      <c r="BF402" s="589"/>
      <c r="BG402" s="589"/>
      <c r="BH402" s="589"/>
      <c r="BI402" s="589"/>
      <c r="BJ402" s="589"/>
      <c r="BK402" s="589"/>
      <c r="BL402" s="589"/>
      <c r="BM402" s="589"/>
      <c r="BN402" s="589"/>
      <c r="BO402" s="589"/>
      <c r="BP402" s="589"/>
      <c r="BQ402" s="589"/>
      <c r="BR402" s="589"/>
      <c r="BS402" s="589"/>
      <c r="BT402" s="589"/>
      <c r="BU402" s="589"/>
      <c r="BV402" s="589"/>
      <c r="BW402" s="589"/>
    </row>
    <row r="403" spans="1:75" s="560" customFormat="1">
      <c r="A403" s="551"/>
      <c r="B403" s="506"/>
      <c r="C403" s="506"/>
      <c r="D403" s="506"/>
      <c r="E403" s="506"/>
      <c r="F403" s="552"/>
      <c r="G403" s="552"/>
      <c r="H403" s="552"/>
      <c r="I403" s="552"/>
      <c r="J403" s="552"/>
      <c r="K403" s="552"/>
      <c r="L403" s="552"/>
      <c r="M403" s="552"/>
      <c r="N403" s="597"/>
      <c r="O403" s="404"/>
      <c r="P403" s="94"/>
      <c r="Q403" s="94"/>
      <c r="R403" s="94"/>
      <c r="S403" s="589"/>
      <c r="T403" s="589"/>
      <c r="U403" s="589"/>
      <c r="V403" s="589"/>
      <c r="W403" s="589"/>
      <c r="X403" s="589"/>
      <c r="Y403" s="589"/>
      <c r="Z403" s="589"/>
      <c r="AA403" s="589"/>
      <c r="AB403" s="589"/>
      <c r="AC403" s="589"/>
      <c r="AD403" s="589"/>
      <c r="AE403" s="589"/>
      <c r="AF403" s="589"/>
      <c r="AG403" s="589"/>
      <c r="AH403" s="589"/>
      <c r="AI403" s="589"/>
      <c r="AJ403" s="589"/>
      <c r="AK403" s="589"/>
      <c r="AL403" s="589"/>
      <c r="AM403" s="589"/>
      <c r="AN403" s="589"/>
      <c r="AO403" s="589"/>
      <c r="AP403" s="589"/>
      <c r="AQ403" s="589"/>
      <c r="AR403" s="589"/>
      <c r="AS403" s="589"/>
      <c r="AT403" s="589"/>
      <c r="AU403" s="589"/>
      <c r="AV403" s="589"/>
      <c r="AW403" s="589"/>
      <c r="AX403" s="589"/>
      <c r="AY403" s="589"/>
      <c r="AZ403" s="589"/>
      <c r="BA403" s="589"/>
      <c r="BB403" s="589"/>
      <c r="BC403" s="589"/>
      <c r="BD403" s="589"/>
      <c r="BE403" s="589"/>
      <c r="BF403" s="589"/>
      <c r="BG403" s="589"/>
      <c r="BH403" s="589"/>
      <c r="BI403" s="589"/>
      <c r="BJ403" s="589"/>
      <c r="BK403" s="589"/>
      <c r="BL403" s="589"/>
      <c r="BM403" s="589"/>
      <c r="BN403" s="589"/>
      <c r="BO403" s="589"/>
      <c r="BP403" s="589"/>
      <c r="BQ403" s="589"/>
      <c r="BR403" s="589"/>
      <c r="BS403" s="589"/>
      <c r="BT403" s="589"/>
      <c r="BU403" s="589"/>
      <c r="BV403" s="589"/>
      <c r="BW403" s="589"/>
    </row>
    <row r="404" spans="1:75" s="560" customFormat="1">
      <c r="A404" s="113" t="s">
        <v>8</v>
      </c>
      <c r="B404" s="169"/>
      <c r="C404" s="169"/>
      <c r="D404" s="169"/>
      <c r="E404" s="169"/>
      <c r="F404" s="169"/>
      <c r="G404" s="169"/>
      <c r="H404" s="169"/>
      <c r="I404" s="169"/>
      <c r="J404" s="169"/>
      <c r="K404" s="169"/>
      <c r="L404" s="169"/>
      <c r="M404" s="169"/>
      <c r="N404" s="597"/>
      <c r="O404" s="404"/>
      <c r="P404" s="94"/>
      <c r="Q404" s="94"/>
      <c r="R404" s="94"/>
      <c r="S404" s="589"/>
      <c r="T404" s="589"/>
      <c r="U404" s="589"/>
      <c r="V404" s="589"/>
      <c r="W404" s="589"/>
      <c r="X404" s="589"/>
      <c r="Y404" s="589"/>
      <c r="Z404" s="589"/>
      <c r="AA404" s="589"/>
      <c r="AB404" s="589"/>
      <c r="AC404" s="589"/>
      <c r="AD404" s="589"/>
      <c r="AE404" s="589"/>
      <c r="AF404" s="589"/>
      <c r="AG404" s="589"/>
      <c r="AH404" s="589"/>
      <c r="AI404" s="589"/>
      <c r="AJ404" s="589"/>
      <c r="AK404" s="589"/>
      <c r="AL404" s="589"/>
      <c r="AM404" s="589"/>
      <c r="AN404" s="589"/>
      <c r="AO404" s="589"/>
      <c r="AP404" s="589"/>
      <c r="AQ404" s="589"/>
      <c r="AR404" s="589"/>
      <c r="AS404" s="589"/>
      <c r="AT404" s="589"/>
      <c r="AU404" s="589"/>
      <c r="AV404" s="589"/>
      <c r="AW404" s="589"/>
      <c r="AX404" s="589"/>
      <c r="AY404" s="589"/>
      <c r="AZ404" s="589"/>
      <c r="BA404" s="589"/>
      <c r="BB404" s="589"/>
      <c r="BC404" s="589"/>
      <c r="BD404" s="589"/>
      <c r="BE404" s="589"/>
      <c r="BF404" s="589"/>
      <c r="BG404" s="589"/>
      <c r="BH404" s="589"/>
      <c r="BI404" s="589"/>
      <c r="BJ404" s="589"/>
      <c r="BK404" s="589"/>
      <c r="BL404" s="589"/>
      <c r="BM404" s="589"/>
      <c r="BN404" s="589"/>
      <c r="BO404" s="589"/>
      <c r="BP404" s="589"/>
      <c r="BQ404" s="589"/>
      <c r="BR404" s="589"/>
      <c r="BS404" s="589"/>
      <c r="BT404" s="589"/>
      <c r="BU404" s="589"/>
      <c r="BV404" s="589"/>
      <c r="BW404" s="589"/>
    </row>
    <row r="405" spans="1:75" s="560" customFormat="1">
      <c r="A405" s="163" t="s">
        <v>504</v>
      </c>
      <c r="B405" s="125"/>
      <c r="C405" s="125"/>
      <c r="D405" s="125"/>
      <c r="E405" s="125"/>
      <c r="F405" s="382"/>
      <c r="G405" s="382"/>
      <c r="H405" s="382">
        <v>0</v>
      </c>
      <c r="I405" s="382">
        <v>0</v>
      </c>
      <c r="J405" s="382">
        <v>0</v>
      </c>
      <c r="K405" s="382">
        <v>0</v>
      </c>
      <c r="L405" s="382">
        <v>0</v>
      </c>
      <c r="M405" s="382">
        <v>0</v>
      </c>
      <c r="N405" s="597"/>
      <c r="O405" s="404"/>
      <c r="P405" s="94"/>
      <c r="Q405" s="94"/>
      <c r="R405" s="94"/>
      <c r="S405" s="589"/>
      <c r="T405" s="589"/>
      <c r="U405" s="589"/>
      <c r="V405" s="589"/>
      <c r="W405" s="589"/>
      <c r="X405" s="589"/>
      <c r="Y405" s="589"/>
      <c r="Z405" s="589"/>
      <c r="AA405" s="589"/>
      <c r="AB405" s="589"/>
      <c r="AC405" s="589"/>
      <c r="AD405" s="589"/>
      <c r="AE405" s="589"/>
      <c r="AF405" s="589"/>
      <c r="AG405" s="589"/>
      <c r="AH405" s="589"/>
      <c r="AI405" s="589"/>
      <c r="AJ405" s="589"/>
      <c r="AK405" s="589"/>
      <c r="AL405" s="589"/>
      <c r="AM405" s="589"/>
      <c r="AN405" s="589"/>
      <c r="AO405" s="589"/>
      <c r="AP405" s="589"/>
      <c r="AQ405" s="589"/>
      <c r="AR405" s="589"/>
      <c r="AS405" s="589"/>
      <c r="AT405" s="589"/>
      <c r="AU405" s="589"/>
      <c r="AV405" s="589"/>
      <c r="AW405" s="589"/>
      <c r="AX405" s="589"/>
      <c r="AY405" s="589"/>
      <c r="AZ405" s="589"/>
      <c r="BA405" s="589"/>
      <c r="BB405" s="589"/>
      <c r="BC405" s="589"/>
      <c r="BD405" s="589"/>
      <c r="BE405" s="589"/>
      <c r="BF405" s="589"/>
      <c r="BG405" s="589"/>
      <c r="BH405" s="589"/>
      <c r="BI405" s="589"/>
      <c r="BJ405" s="589"/>
      <c r="BK405" s="589"/>
      <c r="BL405" s="589"/>
      <c r="BM405" s="589"/>
      <c r="BN405" s="589"/>
      <c r="BO405" s="589"/>
      <c r="BP405" s="589"/>
      <c r="BQ405" s="589"/>
      <c r="BR405" s="589"/>
      <c r="BS405" s="589"/>
      <c r="BT405" s="589"/>
      <c r="BU405" s="589"/>
      <c r="BV405" s="589"/>
      <c r="BW405" s="589"/>
    </row>
    <row r="406" spans="1:75" s="560" customFormat="1">
      <c r="A406" s="163" t="s">
        <v>509</v>
      </c>
      <c r="B406" s="125"/>
      <c r="C406" s="125"/>
      <c r="D406" s="125"/>
      <c r="E406" s="125"/>
      <c r="F406" s="382"/>
      <c r="G406" s="382"/>
      <c r="H406" s="382">
        <f>SUM(H405)</f>
        <v>0</v>
      </c>
      <c r="I406" s="382">
        <f t="shared" ref="I406" si="12">SUM(I405)</f>
        <v>0</v>
      </c>
      <c r="J406" s="382">
        <f t="shared" ref="J406" si="13">SUM(J405)</f>
        <v>0</v>
      </c>
      <c r="K406" s="382">
        <f t="shared" ref="K406" si="14">SUM(K405)</f>
        <v>0</v>
      </c>
      <c r="L406" s="382">
        <f t="shared" ref="L406" si="15">SUM(L405)</f>
        <v>0</v>
      </c>
      <c r="M406" s="382">
        <f t="shared" ref="M406" si="16">SUM(M405)</f>
        <v>0</v>
      </c>
      <c r="N406" s="597"/>
      <c r="O406" s="404"/>
      <c r="P406" s="94"/>
      <c r="Q406" s="94"/>
      <c r="R406" s="94"/>
      <c r="S406" s="589"/>
      <c r="T406" s="589"/>
      <c r="U406" s="589"/>
      <c r="V406" s="589"/>
      <c r="W406" s="589"/>
      <c r="X406" s="589"/>
      <c r="Y406" s="589"/>
      <c r="Z406" s="589"/>
      <c r="AA406" s="589"/>
      <c r="AB406" s="589"/>
      <c r="AC406" s="589"/>
      <c r="AD406" s="589"/>
      <c r="AE406" s="589"/>
      <c r="AF406" s="589"/>
      <c r="AG406" s="589"/>
      <c r="AH406" s="589"/>
      <c r="AI406" s="589"/>
      <c r="AJ406" s="589"/>
      <c r="AK406" s="589"/>
      <c r="AL406" s="589"/>
      <c r="AM406" s="589"/>
      <c r="AN406" s="589"/>
      <c r="AO406" s="589"/>
      <c r="AP406" s="589"/>
      <c r="AQ406" s="589"/>
      <c r="AR406" s="589"/>
      <c r="AS406" s="589"/>
      <c r="AT406" s="589"/>
      <c r="AU406" s="589"/>
      <c r="AV406" s="589"/>
      <c r="AW406" s="589"/>
      <c r="AX406" s="589"/>
      <c r="AY406" s="589"/>
      <c r="AZ406" s="589"/>
      <c r="BA406" s="589"/>
      <c r="BB406" s="589"/>
      <c r="BC406" s="589"/>
      <c r="BD406" s="589"/>
      <c r="BE406" s="589"/>
      <c r="BF406" s="589"/>
      <c r="BG406" s="589"/>
      <c r="BH406" s="589"/>
      <c r="BI406" s="589"/>
      <c r="BJ406" s="589"/>
      <c r="BK406" s="589"/>
      <c r="BL406" s="589"/>
      <c r="BM406" s="589"/>
      <c r="BN406" s="589"/>
      <c r="BO406" s="589"/>
      <c r="BP406" s="589"/>
      <c r="BQ406" s="589"/>
      <c r="BR406" s="589"/>
      <c r="BS406" s="589"/>
      <c r="BT406" s="589"/>
      <c r="BU406" s="589"/>
      <c r="BV406" s="589"/>
      <c r="BW406" s="589"/>
    </row>
    <row r="407" spans="1:75" s="560" customFormat="1">
      <c r="A407" s="551"/>
      <c r="B407" s="506"/>
      <c r="C407" s="506"/>
      <c r="D407" s="506"/>
      <c r="E407" s="506"/>
      <c r="F407" s="552"/>
      <c r="G407" s="552"/>
      <c r="H407" s="552"/>
      <c r="I407" s="552"/>
      <c r="J407" s="552"/>
      <c r="K407" s="552"/>
      <c r="L407" s="552"/>
      <c r="M407" s="552"/>
      <c r="N407" s="597"/>
      <c r="O407" s="404"/>
      <c r="P407" s="94"/>
      <c r="Q407" s="94"/>
      <c r="R407" s="94"/>
      <c r="S407" s="589"/>
      <c r="T407" s="589"/>
      <c r="U407" s="589"/>
      <c r="V407" s="589"/>
      <c r="W407" s="589"/>
      <c r="X407" s="589"/>
      <c r="Y407" s="589"/>
      <c r="Z407" s="589"/>
      <c r="AA407" s="589"/>
      <c r="AB407" s="589"/>
      <c r="AC407" s="589"/>
      <c r="AD407" s="589"/>
      <c r="AE407" s="589"/>
      <c r="AF407" s="589"/>
      <c r="AG407" s="589"/>
      <c r="AH407" s="589"/>
      <c r="AI407" s="589"/>
      <c r="AJ407" s="589"/>
      <c r="AK407" s="589"/>
      <c r="AL407" s="589"/>
      <c r="AM407" s="589"/>
      <c r="AN407" s="589"/>
      <c r="AO407" s="589"/>
      <c r="AP407" s="589"/>
      <c r="AQ407" s="589"/>
      <c r="AR407" s="589"/>
      <c r="AS407" s="589"/>
      <c r="AT407" s="589"/>
      <c r="AU407" s="589"/>
      <c r="AV407" s="589"/>
      <c r="AW407" s="589"/>
      <c r="AX407" s="589"/>
      <c r="AY407" s="589"/>
      <c r="AZ407" s="589"/>
      <c r="BA407" s="589"/>
      <c r="BB407" s="589"/>
      <c r="BC407" s="589"/>
      <c r="BD407" s="589"/>
      <c r="BE407" s="589"/>
      <c r="BF407" s="589"/>
      <c r="BG407" s="589"/>
      <c r="BH407" s="589"/>
      <c r="BI407" s="589"/>
      <c r="BJ407" s="589"/>
      <c r="BK407" s="589"/>
      <c r="BL407" s="589"/>
      <c r="BM407" s="589"/>
      <c r="BN407" s="589"/>
      <c r="BO407" s="589"/>
      <c r="BP407" s="589"/>
      <c r="BQ407" s="589"/>
      <c r="BR407" s="589"/>
      <c r="BS407" s="589"/>
      <c r="BT407" s="589"/>
      <c r="BU407" s="589"/>
      <c r="BV407" s="589"/>
      <c r="BW407" s="589"/>
    </row>
    <row r="408" spans="1:75" s="560" customFormat="1">
      <c r="A408" s="113" t="s">
        <v>19</v>
      </c>
      <c r="B408" s="506"/>
      <c r="C408" s="506"/>
      <c r="D408" s="506"/>
      <c r="E408" s="506"/>
      <c r="F408" s="552"/>
      <c r="G408" s="552"/>
      <c r="H408" s="552"/>
      <c r="I408" s="552"/>
      <c r="J408" s="552"/>
      <c r="K408" s="552"/>
      <c r="L408" s="552"/>
      <c r="M408" s="552"/>
      <c r="N408" s="597"/>
      <c r="O408" s="404"/>
      <c r="P408" s="94"/>
      <c r="Q408" s="94"/>
      <c r="R408" s="94"/>
      <c r="S408" s="589"/>
      <c r="T408" s="589"/>
      <c r="U408" s="589"/>
      <c r="V408" s="589"/>
      <c r="W408" s="589"/>
      <c r="X408" s="589"/>
      <c r="Y408" s="589"/>
      <c r="Z408" s="589"/>
      <c r="AA408" s="589"/>
      <c r="AB408" s="589"/>
      <c r="AC408" s="589"/>
      <c r="AD408" s="589"/>
      <c r="AE408" s="589"/>
      <c r="AF408" s="589"/>
      <c r="AG408" s="589"/>
      <c r="AH408" s="589"/>
      <c r="AI408" s="589"/>
      <c r="AJ408" s="589"/>
      <c r="AK408" s="589"/>
      <c r="AL408" s="589"/>
      <c r="AM408" s="589"/>
      <c r="AN408" s="589"/>
      <c r="AO408" s="589"/>
      <c r="AP408" s="589"/>
      <c r="AQ408" s="589"/>
      <c r="AR408" s="589"/>
      <c r="AS408" s="589"/>
      <c r="AT408" s="589"/>
      <c r="AU408" s="589"/>
      <c r="AV408" s="589"/>
      <c r="AW408" s="589"/>
      <c r="AX408" s="589"/>
      <c r="AY408" s="589"/>
      <c r="AZ408" s="589"/>
      <c r="BA408" s="589"/>
      <c r="BB408" s="589"/>
      <c r="BC408" s="589"/>
      <c r="BD408" s="589"/>
      <c r="BE408" s="589"/>
      <c r="BF408" s="589"/>
      <c r="BG408" s="589"/>
      <c r="BH408" s="589"/>
      <c r="BI408" s="589"/>
      <c r="BJ408" s="589"/>
      <c r="BK408" s="589"/>
      <c r="BL408" s="589"/>
      <c r="BM408" s="589"/>
      <c r="BN408" s="589"/>
      <c r="BO408" s="589"/>
      <c r="BP408" s="589"/>
      <c r="BQ408" s="589"/>
      <c r="BR408" s="589"/>
      <c r="BS408" s="589"/>
      <c r="BT408" s="589"/>
      <c r="BU408" s="589"/>
      <c r="BV408" s="589"/>
      <c r="BW408" s="589"/>
    </row>
    <row r="409" spans="1:75" s="560" customFormat="1">
      <c r="A409" s="139" t="s">
        <v>504</v>
      </c>
      <c r="B409" s="125"/>
      <c r="C409" s="125"/>
      <c r="D409" s="125"/>
      <c r="E409" s="125"/>
      <c r="F409" s="382"/>
      <c r="G409" s="382"/>
      <c r="H409" s="382">
        <v>0</v>
      </c>
      <c r="I409" s="382">
        <v>0</v>
      </c>
      <c r="J409" s="382">
        <v>0</v>
      </c>
      <c r="K409" s="382">
        <v>0</v>
      </c>
      <c r="L409" s="382">
        <v>0</v>
      </c>
      <c r="M409" s="382">
        <v>0</v>
      </c>
      <c r="N409" s="597"/>
      <c r="O409" s="404"/>
      <c r="P409" s="94"/>
      <c r="Q409" s="94"/>
      <c r="R409" s="94"/>
      <c r="S409" s="589"/>
      <c r="T409" s="589"/>
      <c r="U409" s="589"/>
      <c r="V409" s="589"/>
      <c r="W409" s="589"/>
      <c r="X409" s="589"/>
      <c r="Y409" s="589"/>
      <c r="Z409" s="589"/>
      <c r="AA409" s="589"/>
      <c r="AB409" s="589"/>
      <c r="AC409" s="589"/>
      <c r="AD409" s="589"/>
      <c r="AE409" s="589"/>
      <c r="AF409" s="589"/>
      <c r="AG409" s="589"/>
      <c r="AH409" s="589"/>
      <c r="AI409" s="589"/>
      <c r="AJ409" s="589"/>
      <c r="AK409" s="589"/>
      <c r="AL409" s="589"/>
      <c r="AM409" s="589"/>
      <c r="AN409" s="589"/>
      <c r="AO409" s="589"/>
      <c r="AP409" s="589"/>
      <c r="AQ409" s="589"/>
      <c r="AR409" s="589"/>
      <c r="AS409" s="589"/>
      <c r="AT409" s="589"/>
      <c r="AU409" s="589"/>
      <c r="AV409" s="589"/>
      <c r="AW409" s="589"/>
      <c r="AX409" s="589"/>
      <c r="AY409" s="589"/>
      <c r="AZ409" s="589"/>
      <c r="BA409" s="589"/>
      <c r="BB409" s="589"/>
      <c r="BC409" s="589"/>
      <c r="BD409" s="589"/>
      <c r="BE409" s="589"/>
      <c r="BF409" s="589"/>
      <c r="BG409" s="589"/>
      <c r="BH409" s="589"/>
      <c r="BI409" s="589"/>
      <c r="BJ409" s="589"/>
      <c r="BK409" s="589"/>
      <c r="BL409" s="589"/>
      <c r="BM409" s="589"/>
      <c r="BN409" s="589"/>
      <c r="BO409" s="589"/>
      <c r="BP409" s="589"/>
      <c r="BQ409" s="589"/>
      <c r="BR409" s="589"/>
      <c r="BS409" s="589"/>
      <c r="BT409" s="589"/>
      <c r="BU409" s="589"/>
      <c r="BV409" s="589"/>
      <c r="BW409" s="589"/>
    </row>
    <row r="410" spans="1:75" s="560" customFormat="1">
      <c r="A410" s="163" t="s">
        <v>509</v>
      </c>
      <c r="B410" s="125"/>
      <c r="C410" s="125"/>
      <c r="D410" s="125"/>
      <c r="E410" s="125"/>
      <c r="F410" s="382"/>
      <c r="G410" s="382"/>
      <c r="H410" s="382">
        <f>SUM(H409)</f>
        <v>0</v>
      </c>
      <c r="I410" s="382">
        <f t="shared" ref="I410" si="17">SUM(I409)</f>
        <v>0</v>
      </c>
      <c r="J410" s="382">
        <f t="shared" ref="J410" si="18">SUM(J409)</f>
        <v>0</v>
      </c>
      <c r="K410" s="382">
        <f t="shared" ref="K410" si="19">SUM(K409)</f>
        <v>0</v>
      </c>
      <c r="L410" s="382">
        <f t="shared" ref="L410" si="20">SUM(L409)</f>
        <v>0</v>
      </c>
      <c r="M410" s="382">
        <f t="shared" ref="M410" si="21">SUM(M409)</f>
        <v>0</v>
      </c>
      <c r="N410" s="597"/>
      <c r="O410" s="404"/>
      <c r="P410" s="94"/>
      <c r="Q410" s="94"/>
      <c r="R410" s="94"/>
      <c r="S410" s="589"/>
      <c r="T410" s="589"/>
      <c r="U410" s="589"/>
      <c r="V410" s="589"/>
      <c r="W410" s="589"/>
      <c r="X410" s="589"/>
      <c r="Y410" s="589"/>
      <c r="Z410" s="589"/>
      <c r="AA410" s="589"/>
      <c r="AB410" s="589"/>
      <c r="AC410" s="589"/>
      <c r="AD410" s="589"/>
      <c r="AE410" s="589"/>
      <c r="AF410" s="589"/>
      <c r="AG410" s="589"/>
      <c r="AH410" s="589"/>
      <c r="AI410" s="589"/>
      <c r="AJ410" s="589"/>
      <c r="AK410" s="589"/>
      <c r="AL410" s="589"/>
      <c r="AM410" s="589"/>
      <c r="AN410" s="589"/>
      <c r="AO410" s="589"/>
      <c r="AP410" s="589"/>
      <c r="AQ410" s="589"/>
      <c r="AR410" s="589"/>
      <c r="AS410" s="589"/>
      <c r="AT410" s="589"/>
      <c r="AU410" s="589"/>
      <c r="AV410" s="589"/>
      <c r="AW410" s="589"/>
      <c r="AX410" s="589"/>
      <c r="AY410" s="589"/>
      <c r="AZ410" s="589"/>
      <c r="BA410" s="589"/>
      <c r="BB410" s="589"/>
      <c r="BC410" s="589"/>
      <c r="BD410" s="589"/>
      <c r="BE410" s="589"/>
      <c r="BF410" s="589"/>
      <c r="BG410" s="589"/>
      <c r="BH410" s="589"/>
      <c r="BI410" s="589"/>
      <c r="BJ410" s="589"/>
      <c r="BK410" s="589"/>
      <c r="BL410" s="589"/>
      <c r="BM410" s="589"/>
      <c r="BN410" s="589"/>
      <c r="BO410" s="589"/>
      <c r="BP410" s="589"/>
      <c r="BQ410" s="589"/>
      <c r="BR410" s="589"/>
      <c r="BS410" s="589"/>
      <c r="BT410" s="589"/>
      <c r="BU410" s="589"/>
      <c r="BV410" s="589"/>
      <c r="BW410" s="589"/>
    </row>
    <row r="411" spans="1:75" s="560" customFormat="1">
      <c r="A411" s="551"/>
      <c r="B411" s="506"/>
      <c r="C411" s="506"/>
      <c r="D411" s="506"/>
      <c r="E411" s="506"/>
      <c r="F411" s="552"/>
      <c r="G411" s="552"/>
      <c r="H411" s="552"/>
      <c r="I411" s="552"/>
      <c r="J411" s="552"/>
      <c r="K411" s="552"/>
      <c r="L411" s="552"/>
      <c r="M411" s="552"/>
      <c r="N411" s="597"/>
      <c r="O411" s="404"/>
      <c r="P411" s="94"/>
      <c r="Q411" s="94"/>
      <c r="R411" s="94"/>
      <c r="S411" s="589"/>
      <c r="T411" s="589"/>
      <c r="U411" s="589"/>
      <c r="V411" s="589"/>
      <c r="W411" s="589"/>
      <c r="X411" s="589"/>
      <c r="Y411" s="589"/>
      <c r="Z411" s="589"/>
      <c r="AA411" s="589"/>
      <c r="AB411" s="589"/>
      <c r="AC411" s="589"/>
      <c r="AD411" s="589"/>
      <c r="AE411" s="589"/>
      <c r="AF411" s="589"/>
      <c r="AG411" s="589"/>
      <c r="AH411" s="589"/>
      <c r="AI411" s="589"/>
      <c r="AJ411" s="589"/>
      <c r="AK411" s="589"/>
      <c r="AL411" s="589"/>
      <c r="AM411" s="589"/>
      <c r="AN411" s="589"/>
      <c r="AO411" s="589"/>
      <c r="AP411" s="589"/>
      <c r="AQ411" s="589"/>
      <c r="AR411" s="589"/>
      <c r="AS411" s="589"/>
      <c r="AT411" s="589"/>
      <c r="AU411" s="589"/>
      <c r="AV411" s="589"/>
      <c r="AW411" s="589"/>
      <c r="AX411" s="589"/>
      <c r="AY411" s="589"/>
      <c r="AZ411" s="589"/>
      <c r="BA411" s="589"/>
      <c r="BB411" s="589"/>
      <c r="BC411" s="589"/>
      <c r="BD411" s="589"/>
      <c r="BE411" s="589"/>
      <c r="BF411" s="589"/>
      <c r="BG411" s="589"/>
      <c r="BH411" s="589"/>
      <c r="BI411" s="589"/>
      <c r="BJ411" s="589"/>
      <c r="BK411" s="589"/>
      <c r="BL411" s="589"/>
      <c r="BM411" s="589"/>
      <c r="BN411" s="589"/>
      <c r="BO411" s="589"/>
      <c r="BP411" s="589"/>
      <c r="BQ411" s="589"/>
      <c r="BR411" s="589"/>
      <c r="BS411" s="589"/>
      <c r="BT411" s="589"/>
      <c r="BU411" s="589"/>
      <c r="BV411" s="589"/>
      <c r="BW411" s="589"/>
    </row>
    <row r="412" spans="1:75" s="560" customFormat="1">
      <c r="A412" s="113" t="s">
        <v>51</v>
      </c>
      <c r="B412" s="506"/>
      <c r="C412" s="506"/>
      <c r="D412" s="506"/>
      <c r="E412" s="506"/>
      <c r="F412" s="552"/>
      <c r="G412" s="552"/>
      <c r="H412" s="552"/>
      <c r="I412" s="552"/>
      <c r="J412" s="552"/>
      <c r="K412" s="552"/>
      <c r="L412" s="552"/>
      <c r="M412" s="552"/>
      <c r="N412" s="597"/>
      <c r="O412" s="404"/>
      <c r="P412" s="94"/>
      <c r="Q412" s="94"/>
      <c r="R412" s="94"/>
      <c r="S412" s="589"/>
      <c r="T412" s="589"/>
      <c r="U412" s="589"/>
      <c r="V412" s="589"/>
      <c r="W412" s="589"/>
      <c r="X412" s="589"/>
      <c r="Y412" s="589"/>
      <c r="Z412" s="589"/>
      <c r="AA412" s="589"/>
      <c r="AB412" s="589"/>
      <c r="AC412" s="589"/>
      <c r="AD412" s="589"/>
      <c r="AE412" s="589"/>
      <c r="AF412" s="589"/>
      <c r="AG412" s="589"/>
      <c r="AH412" s="589"/>
      <c r="AI412" s="589"/>
      <c r="AJ412" s="589"/>
      <c r="AK412" s="589"/>
      <c r="AL412" s="589"/>
      <c r="AM412" s="589"/>
      <c r="AN412" s="589"/>
      <c r="AO412" s="589"/>
      <c r="AP412" s="589"/>
      <c r="AQ412" s="589"/>
      <c r="AR412" s="589"/>
      <c r="AS412" s="589"/>
      <c r="AT412" s="589"/>
      <c r="AU412" s="589"/>
      <c r="AV412" s="589"/>
      <c r="AW412" s="589"/>
      <c r="AX412" s="589"/>
      <c r="AY412" s="589"/>
      <c r="AZ412" s="589"/>
      <c r="BA412" s="589"/>
      <c r="BB412" s="589"/>
      <c r="BC412" s="589"/>
      <c r="BD412" s="589"/>
      <c r="BE412" s="589"/>
      <c r="BF412" s="589"/>
      <c r="BG412" s="589"/>
      <c r="BH412" s="589"/>
      <c r="BI412" s="589"/>
      <c r="BJ412" s="589"/>
      <c r="BK412" s="589"/>
      <c r="BL412" s="589"/>
      <c r="BM412" s="589"/>
      <c r="BN412" s="589"/>
      <c r="BO412" s="589"/>
      <c r="BP412" s="589"/>
      <c r="BQ412" s="589"/>
      <c r="BR412" s="589"/>
      <c r="BS412" s="589"/>
      <c r="BT412" s="589"/>
      <c r="BU412" s="589"/>
      <c r="BV412" s="589"/>
      <c r="BW412" s="589"/>
    </row>
    <row r="413" spans="1:75" s="560" customFormat="1">
      <c r="A413" s="67" t="s">
        <v>24</v>
      </c>
      <c r="B413" s="125"/>
      <c r="C413" s="125"/>
      <c r="D413" s="125"/>
      <c r="E413" s="125"/>
      <c r="F413" s="382"/>
      <c r="G413" s="382"/>
      <c r="H413" s="382">
        <v>0</v>
      </c>
      <c r="I413" s="382">
        <v>0</v>
      </c>
      <c r="J413" s="382">
        <v>0</v>
      </c>
      <c r="K413" s="382">
        <v>0</v>
      </c>
      <c r="L413" s="382">
        <v>0</v>
      </c>
      <c r="M413" s="382">
        <v>0</v>
      </c>
      <c r="N413" s="597"/>
      <c r="O413" s="404"/>
      <c r="P413" s="94"/>
      <c r="Q413" s="94"/>
      <c r="R413" s="94"/>
      <c r="S413" s="589"/>
      <c r="T413" s="589"/>
      <c r="U413" s="589"/>
      <c r="V413" s="589"/>
      <c r="W413" s="589"/>
      <c r="X413" s="589"/>
      <c r="Y413" s="589"/>
      <c r="Z413" s="589"/>
      <c r="AA413" s="589"/>
      <c r="AB413" s="589"/>
      <c r="AC413" s="589"/>
      <c r="AD413" s="589"/>
      <c r="AE413" s="589"/>
      <c r="AF413" s="589"/>
      <c r="AG413" s="589"/>
      <c r="AH413" s="589"/>
      <c r="AI413" s="589"/>
      <c r="AJ413" s="589"/>
      <c r="AK413" s="589"/>
      <c r="AL413" s="589"/>
      <c r="AM413" s="589"/>
      <c r="AN413" s="589"/>
      <c r="AO413" s="589"/>
      <c r="AP413" s="589"/>
      <c r="AQ413" s="589"/>
      <c r="AR413" s="589"/>
      <c r="AS413" s="589"/>
      <c r="AT413" s="589"/>
      <c r="AU413" s="589"/>
      <c r="AV413" s="589"/>
      <c r="AW413" s="589"/>
      <c r="AX413" s="589"/>
      <c r="AY413" s="589"/>
      <c r="AZ413" s="589"/>
      <c r="BA413" s="589"/>
      <c r="BB413" s="589"/>
      <c r="BC413" s="589"/>
      <c r="BD413" s="589"/>
      <c r="BE413" s="589"/>
      <c r="BF413" s="589"/>
      <c r="BG413" s="589"/>
      <c r="BH413" s="589"/>
      <c r="BI413" s="589"/>
      <c r="BJ413" s="589"/>
      <c r="BK413" s="589"/>
      <c r="BL413" s="589"/>
      <c r="BM413" s="589"/>
      <c r="BN413" s="589"/>
      <c r="BO413" s="589"/>
      <c r="BP413" s="589"/>
      <c r="BQ413" s="589"/>
      <c r="BR413" s="589"/>
      <c r="BS413" s="589"/>
      <c r="BT413" s="589"/>
      <c r="BU413" s="589"/>
      <c r="BV413" s="589"/>
      <c r="BW413" s="589"/>
    </row>
    <row r="414" spans="1:75" s="560" customFormat="1">
      <c r="A414" s="163" t="s">
        <v>504</v>
      </c>
      <c r="B414" s="125"/>
      <c r="C414" s="125"/>
      <c r="D414" s="125"/>
      <c r="E414" s="125"/>
      <c r="F414" s="382"/>
      <c r="G414" s="382"/>
      <c r="H414" s="382">
        <v>0</v>
      </c>
      <c r="I414" s="382">
        <v>0</v>
      </c>
      <c r="J414" s="382">
        <v>0</v>
      </c>
      <c r="K414" s="382">
        <v>0</v>
      </c>
      <c r="L414" s="382">
        <v>0</v>
      </c>
      <c r="M414" s="382">
        <v>0</v>
      </c>
      <c r="N414" s="597"/>
      <c r="O414" s="404"/>
      <c r="P414" s="94"/>
      <c r="Q414" s="94"/>
      <c r="R414" s="94"/>
      <c r="S414" s="589"/>
      <c r="T414" s="589"/>
      <c r="U414" s="589"/>
      <c r="V414" s="589"/>
      <c r="W414" s="589"/>
      <c r="X414" s="589"/>
      <c r="Y414" s="589"/>
      <c r="Z414" s="589"/>
      <c r="AA414" s="589"/>
      <c r="AB414" s="589"/>
      <c r="AC414" s="589"/>
      <c r="AD414" s="589"/>
      <c r="AE414" s="589"/>
      <c r="AF414" s="589"/>
      <c r="AG414" s="589"/>
      <c r="AH414" s="589"/>
      <c r="AI414" s="589"/>
      <c r="AJ414" s="589"/>
      <c r="AK414" s="589"/>
      <c r="AL414" s="589"/>
      <c r="AM414" s="589"/>
      <c r="AN414" s="589"/>
      <c r="AO414" s="589"/>
      <c r="AP414" s="589"/>
      <c r="AQ414" s="589"/>
      <c r="AR414" s="589"/>
      <c r="AS414" s="589"/>
      <c r="AT414" s="589"/>
      <c r="AU414" s="589"/>
      <c r="AV414" s="589"/>
      <c r="AW414" s="589"/>
      <c r="AX414" s="589"/>
      <c r="AY414" s="589"/>
      <c r="AZ414" s="589"/>
      <c r="BA414" s="589"/>
      <c r="BB414" s="589"/>
      <c r="BC414" s="589"/>
      <c r="BD414" s="589"/>
      <c r="BE414" s="589"/>
      <c r="BF414" s="589"/>
      <c r="BG414" s="589"/>
      <c r="BH414" s="589"/>
      <c r="BI414" s="589"/>
      <c r="BJ414" s="589"/>
      <c r="BK414" s="589"/>
      <c r="BL414" s="589"/>
      <c r="BM414" s="589"/>
      <c r="BN414" s="589"/>
      <c r="BO414" s="589"/>
      <c r="BP414" s="589"/>
      <c r="BQ414" s="589"/>
      <c r="BR414" s="589"/>
      <c r="BS414" s="589"/>
      <c r="BT414" s="589"/>
      <c r="BU414" s="589"/>
      <c r="BV414" s="589"/>
      <c r="BW414" s="589"/>
    </row>
    <row r="415" spans="1:75" s="72" customFormat="1">
      <c r="A415" s="163" t="s">
        <v>509</v>
      </c>
      <c r="B415" s="125"/>
      <c r="C415" s="125"/>
      <c r="D415" s="125"/>
      <c r="E415" s="125"/>
      <c r="F415" s="382"/>
      <c r="G415" s="382"/>
      <c r="H415" s="382">
        <f>SUM(H413:H414)</f>
        <v>0</v>
      </c>
      <c r="I415" s="382">
        <f t="shared" ref="I415:M415" si="22">SUM(I413:I414)</f>
        <v>0</v>
      </c>
      <c r="J415" s="382">
        <f t="shared" si="22"/>
        <v>0</v>
      </c>
      <c r="K415" s="382">
        <f t="shared" si="22"/>
        <v>0</v>
      </c>
      <c r="L415" s="382">
        <f t="shared" si="22"/>
        <v>0</v>
      </c>
      <c r="M415" s="382">
        <f t="shared" si="22"/>
        <v>0</v>
      </c>
      <c r="N415" s="45"/>
      <c r="O415" s="553"/>
      <c r="P415" s="554"/>
      <c r="Q415" s="554"/>
      <c r="R415" s="554"/>
      <c r="S415" s="216"/>
      <c r="T415" s="216"/>
      <c r="U415" s="216"/>
      <c r="V415" s="216"/>
      <c r="W415" s="216"/>
      <c r="X415" s="216"/>
      <c r="Y415" s="216"/>
      <c r="Z415" s="216"/>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216"/>
      <c r="BK415" s="216"/>
      <c r="BL415" s="216"/>
      <c r="BM415" s="216"/>
      <c r="BN415" s="216"/>
      <c r="BO415" s="216"/>
      <c r="BP415" s="216"/>
      <c r="BQ415" s="216"/>
      <c r="BR415" s="216"/>
      <c r="BS415" s="216"/>
      <c r="BT415" s="216"/>
      <c r="BU415" s="216"/>
      <c r="BV415" s="216"/>
      <c r="BW415" s="216"/>
    </row>
    <row r="416" spans="1:75" s="72" customFormat="1">
      <c r="A416" s="551"/>
      <c r="B416" s="506"/>
      <c r="C416" s="506"/>
      <c r="D416" s="506"/>
      <c r="E416" s="506"/>
      <c r="F416" s="552"/>
      <c r="G416" s="552"/>
      <c r="H416" s="552"/>
      <c r="I416" s="552"/>
      <c r="J416" s="552"/>
      <c r="K416" s="552"/>
      <c r="L416" s="552"/>
      <c r="M416" s="552"/>
      <c r="N416" s="45"/>
      <c r="O416" s="553"/>
      <c r="P416" s="554"/>
      <c r="Q416" s="554"/>
      <c r="R416" s="554"/>
      <c r="S416" s="216"/>
      <c r="T416" s="216"/>
      <c r="U416" s="216"/>
      <c r="V416" s="216"/>
      <c r="W416" s="216"/>
      <c r="X416" s="216"/>
      <c r="Y416" s="216"/>
      <c r="Z416" s="216"/>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216"/>
      <c r="BK416" s="216"/>
      <c r="BL416" s="216"/>
      <c r="BM416" s="216"/>
      <c r="BN416" s="216"/>
      <c r="BO416" s="216"/>
      <c r="BP416" s="216"/>
      <c r="BQ416" s="216"/>
      <c r="BR416" s="216"/>
      <c r="BS416" s="216"/>
      <c r="BT416" s="216"/>
      <c r="BU416" s="216"/>
      <c r="BV416" s="216"/>
      <c r="BW416" s="216"/>
    </row>
    <row r="417" spans="1:75" s="547" customFormat="1">
      <c r="A417" s="551"/>
      <c r="B417" s="506"/>
      <c r="C417" s="506"/>
      <c r="D417" s="506"/>
      <c r="E417" s="506"/>
      <c r="F417" s="552"/>
      <c r="G417" s="552"/>
      <c r="H417" s="552"/>
      <c r="I417" s="552"/>
      <c r="J417" s="552"/>
      <c r="K417" s="552"/>
      <c r="L417" s="552"/>
      <c r="M417" s="552"/>
      <c r="N417" s="597"/>
      <c r="O417" s="404"/>
      <c r="P417" s="94"/>
      <c r="Q417" s="94"/>
      <c r="R417" s="94"/>
      <c r="S417" s="548"/>
      <c r="T417" s="548"/>
      <c r="U417" s="548"/>
      <c r="V417" s="548"/>
      <c r="W417" s="548"/>
      <c r="X417" s="548"/>
      <c r="Y417" s="548"/>
      <c r="Z417" s="548"/>
      <c r="AA417" s="548"/>
      <c r="AB417" s="548"/>
      <c r="AC417" s="548"/>
      <c r="AD417" s="548"/>
      <c r="AE417" s="548"/>
      <c r="AF417" s="548"/>
      <c r="AG417" s="548"/>
      <c r="AH417" s="548"/>
      <c r="AI417" s="548"/>
      <c r="AJ417" s="548"/>
      <c r="AK417" s="548"/>
      <c r="AL417" s="548"/>
      <c r="AM417" s="548"/>
      <c r="AN417" s="548"/>
      <c r="AO417" s="548"/>
      <c r="AP417" s="548"/>
      <c r="AQ417" s="548"/>
      <c r="AR417" s="548"/>
      <c r="AS417" s="548"/>
      <c r="AT417" s="548"/>
      <c r="AU417" s="548"/>
      <c r="AV417" s="548"/>
      <c r="AW417" s="548"/>
      <c r="AX417" s="548"/>
      <c r="AY417" s="548"/>
      <c r="AZ417" s="548"/>
      <c r="BA417" s="548"/>
      <c r="BB417" s="548"/>
      <c r="BC417" s="548"/>
      <c r="BD417" s="548"/>
      <c r="BE417" s="548"/>
      <c r="BF417" s="548"/>
      <c r="BG417" s="548"/>
      <c r="BH417" s="548"/>
      <c r="BI417" s="548"/>
      <c r="BJ417" s="548"/>
      <c r="BK417" s="548"/>
      <c r="BL417" s="548"/>
      <c r="BM417" s="548"/>
      <c r="BN417" s="548"/>
      <c r="BO417" s="548"/>
      <c r="BP417" s="548"/>
      <c r="BQ417" s="548"/>
      <c r="BR417" s="548"/>
      <c r="BS417" s="548"/>
      <c r="BT417" s="548"/>
      <c r="BU417" s="548"/>
      <c r="BV417" s="548"/>
      <c r="BW417" s="548"/>
    </row>
    <row r="418" spans="1:75" s="547" customFormat="1" ht="18">
      <c r="A418" s="618" t="s">
        <v>489</v>
      </c>
      <c r="B418" s="506"/>
      <c r="C418" s="506"/>
      <c r="D418" s="506"/>
      <c r="E418" s="506"/>
      <c r="F418" s="552"/>
      <c r="G418" s="552"/>
      <c r="H418" s="552"/>
      <c r="I418" s="552"/>
      <c r="J418" s="552"/>
      <c r="K418" s="552"/>
      <c r="L418" s="552"/>
      <c r="M418" s="552"/>
      <c r="N418" s="597"/>
      <c r="O418" s="404"/>
      <c r="P418" s="94"/>
      <c r="Q418" s="94"/>
      <c r="R418" s="94"/>
      <c r="S418" s="548"/>
      <c r="T418" s="548"/>
      <c r="U418" s="548"/>
      <c r="V418" s="548"/>
      <c r="W418" s="548"/>
      <c r="X418" s="548"/>
      <c r="Y418" s="548"/>
      <c r="Z418" s="548"/>
      <c r="AA418" s="548"/>
      <c r="AB418" s="548"/>
      <c r="AC418" s="548"/>
      <c r="AD418" s="548"/>
      <c r="AE418" s="548"/>
      <c r="AF418" s="548"/>
      <c r="AG418" s="548"/>
      <c r="AH418" s="548"/>
      <c r="AI418" s="548"/>
      <c r="AJ418" s="548"/>
      <c r="AK418" s="548"/>
      <c r="AL418" s="548"/>
      <c r="AM418" s="548"/>
      <c r="AN418" s="548"/>
      <c r="AO418" s="548"/>
      <c r="AP418" s="548"/>
      <c r="AQ418" s="548"/>
      <c r="AR418" s="548"/>
      <c r="AS418" s="548"/>
      <c r="AT418" s="548"/>
      <c r="AU418" s="548"/>
      <c r="AV418" s="548"/>
      <c r="AW418" s="548"/>
      <c r="AX418" s="548"/>
      <c r="AY418" s="548"/>
      <c r="AZ418" s="548"/>
      <c r="BA418" s="548"/>
      <c r="BB418" s="548"/>
      <c r="BC418" s="548"/>
      <c r="BD418" s="548"/>
      <c r="BE418" s="548"/>
      <c r="BF418" s="548"/>
      <c r="BG418" s="548"/>
      <c r="BH418" s="548"/>
      <c r="BI418" s="548"/>
      <c r="BJ418" s="548"/>
      <c r="BK418" s="548"/>
      <c r="BL418" s="548"/>
      <c r="BM418" s="548"/>
      <c r="BN418" s="548"/>
      <c r="BO418" s="548"/>
      <c r="BP418" s="548"/>
      <c r="BQ418" s="548"/>
      <c r="BR418" s="548"/>
      <c r="BS418" s="548"/>
      <c r="BT418" s="548"/>
      <c r="BU418" s="548"/>
      <c r="BV418" s="548"/>
      <c r="BW418" s="548"/>
    </row>
    <row r="419" spans="1:75" s="547" customFormat="1">
      <c r="A419" s="114" t="s">
        <v>1</v>
      </c>
      <c r="B419" s="169"/>
      <c r="C419" s="169"/>
      <c r="D419" s="169"/>
      <c r="E419" s="169"/>
      <c r="F419" s="169"/>
      <c r="G419" s="169"/>
      <c r="H419" s="169"/>
      <c r="I419" s="169"/>
      <c r="J419" s="169"/>
      <c r="K419" s="169"/>
      <c r="L419" s="169"/>
      <c r="M419" s="169"/>
      <c r="N419" s="597"/>
      <c r="O419" s="404"/>
      <c r="P419" s="94"/>
      <c r="Q419" s="94"/>
      <c r="R419" s="94"/>
      <c r="S419" s="548"/>
      <c r="T419" s="548"/>
      <c r="U419" s="548"/>
      <c r="V419" s="548"/>
      <c r="W419" s="548"/>
      <c r="X419" s="548"/>
      <c r="Y419" s="548"/>
      <c r="Z419" s="548"/>
      <c r="AA419" s="548"/>
      <c r="AB419" s="548"/>
      <c r="AC419" s="548"/>
      <c r="AD419" s="548"/>
      <c r="AE419" s="548"/>
      <c r="AF419" s="548"/>
      <c r="AG419" s="548"/>
      <c r="AH419" s="548"/>
      <c r="AI419" s="548"/>
      <c r="AJ419" s="548"/>
      <c r="AK419" s="548"/>
      <c r="AL419" s="548"/>
      <c r="AM419" s="548"/>
      <c r="AN419" s="548"/>
      <c r="AO419" s="548"/>
      <c r="AP419" s="548"/>
      <c r="AQ419" s="548"/>
      <c r="AR419" s="548"/>
      <c r="AS419" s="548"/>
      <c r="AT419" s="548"/>
      <c r="AU419" s="548"/>
      <c r="AV419" s="548"/>
      <c r="AW419" s="548"/>
      <c r="AX419" s="548"/>
      <c r="AY419" s="548"/>
      <c r="AZ419" s="548"/>
      <c r="BA419" s="548"/>
      <c r="BB419" s="548"/>
      <c r="BC419" s="548"/>
      <c r="BD419" s="548"/>
      <c r="BE419" s="548"/>
      <c r="BF419" s="548"/>
      <c r="BG419" s="548"/>
      <c r="BH419" s="548"/>
      <c r="BI419" s="548"/>
      <c r="BJ419" s="548"/>
      <c r="BK419" s="548"/>
      <c r="BL419" s="548"/>
      <c r="BM419" s="548"/>
      <c r="BN419" s="548"/>
      <c r="BO419" s="548"/>
      <c r="BP419" s="548"/>
      <c r="BQ419" s="548"/>
      <c r="BR419" s="548"/>
      <c r="BS419" s="548"/>
      <c r="BT419" s="548"/>
      <c r="BU419" s="548"/>
      <c r="BV419" s="548"/>
      <c r="BW419" s="548"/>
    </row>
    <row r="420" spans="1:75" s="547" customFormat="1">
      <c r="A420" s="163" t="s">
        <v>493</v>
      </c>
      <c r="B420" s="125"/>
      <c r="C420" s="125"/>
      <c r="D420" s="125"/>
      <c r="E420" s="125"/>
      <c r="F420" s="382"/>
      <c r="G420" s="382">
        <v>0</v>
      </c>
      <c r="H420" s="382">
        <v>0</v>
      </c>
      <c r="I420" s="382">
        <v>0</v>
      </c>
      <c r="J420" s="382">
        <v>0</v>
      </c>
      <c r="K420" s="382">
        <v>0</v>
      </c>
      <c r="L420" s="382">
        <v>0</v>
      </c>
      <c r="M420" s="382">
        <v>0</v>
      </c>
      <c r="N420" s="597"/>
      <c r="O420" s="404"/>
      <c r="P420" s="94"/>
      <c r="Q420" s="94"/>
      <c r="R420" s="94"/>
      <c r="S420" s="548"/>
      <c r="T420" s="548"/>
      <c r="U420" s="548"/>
      <c r="V420" s="548"/>
      <c r="W420" s="548"/>
      <c r="X420" s="548"/>
      <c r="Y420" s="548"/>
      <c r="Z420" s="548"/>
      <c r="AA420" s="548"/>
      <c r="AB420" s="548"/>
      <c r="AC420" s="548"/>
      <c r="AD420" s="548"/>
      <c r="AE420" s="548"/>
      <c r="AF420" s="548"/>
      <c r="AG420" s="548"/>
      <c r="AH420" s="548"/>
      <c r="AI420" s="548"/>
      <c r="AJ420" s="548"/>
      <c r="AK420" s="548"/>
      <c r="AL420" s="548"/>
      <c r="AM420" s="548"/>
      <c r="AN420" s="548"/>
      <c r="AO420" s="548"/>
      <c r="AP420" s="548"/>
      <c r="AQ420" s="548"/>
      <c r="AR420" s="548"/>
      <c r="AS420" s="548"/>
      <c r="AT420" s="548"/>
      <c r="AU420" s="548"/>
      <c r="AV420" s="548"/>
      <c r="AW420" s="548"/>
      <c r="AX420" s="548"/>
      <c r="AY420" s="548"/>
      <c r="AZ420" s="548"/>
      <c r="BA420" s="548"/>
      <c r="BB420" s="548"/>
      <c r="BC420" s="548"/>
      <c r="BD420" s="548"/>
      <c r="BE420" s="548"/>
      <c r="BF420" s="548"/>
      <c r="BG420" s="548"/>
      <c r="BH420" s="548"/>
      <c r="BI420" s="548"/>
      <c r="BJ420" s="548"/>
      <c r="BK420" s="548"/>
      <c r="BL420" s="548"/>
      <c r="BM420" s="548"/>
      <c r="BN420" s="548"/>
      <c r="BO420" s="548"/>
      <c r="BP420" s="548"/>
      <c r="BQ420" s="548"/>
      <c r="BR420" s="548"/>
      <c r="BS420" s="548"/>
      <c r="BT420" s="548"/>
      <c r="BU420" s="548"/>
      <c r="BV420" s="548"/>
      <c r="BW420" s="548"/>
    </row>
    <row r="421" spans="1:75" s="547" customFormat="1">
      <c r="A421" s="179"/>
      <c r="B421" s="505"/>
      <c r="C421" s="505"/>
      <c r="D421" s="505"/>
      <c r="E421" s="505"/>
      <c r="F421" s="621"/>
      <c r="G421" s="621"/>
      <c r="H421" s="621"/>
      <c r="I421" s="621"/>
      <c r="J421" s="621"/>
      <c r="K421" s="621"/>
      <c r="L421" s="621"/>
      <c r="M421" s="621"/>
      <c r="N421" s="597"/>
      <c r="O421" s="404"/>
      <c r="P421" s="94"/>
      <c r="Q421" s="94"/>
      <c r="R421" s="94"/>
      <c r="S421" s="548"/>
      <c r="T421" s="548"/>
      <c r="U421" s="548"/>
      <c r="V421" s="548"/>
      <c r="W421" s="548"/>
      <c r="X421" s="548"/>
      <c r="Y421" s="548"/>
      <c r="Z421" s="548"/>
      <c r="AA421" s="548"/>
      <c r="AB421" s="548"/>
      <c r="AC421" s="548"/>
      <c r="AD421" s="548"/>
      <c r="AE421" s="548"/>
      <c r="AF421" s="548"/>
      <c r="AG421" s="548"/>
      <c r="AH421" s="548"/>
      <c r="AI421" s="548"/>
      <c r="AJ421" s="548"/>
      <c r="AK421" s="548"/>
      <c r="AL421" s="548"/>
      <c r="AM421" s="548"/>
      <c r="AN421" s="548"/>
      <c r="AO421" s="548"/>
      <c r="AP421" s="548"/>
      <c r="AQ421" s="548"/>
      <c r="AR421" s="548"/>
      <c r="AS421" s="548"/>
      <c r="AT421" s="548"/>
      <c r="AU421" s="548"/>
      <c r="AV421" s="548"/>
      <c r="AW421" s="548"/>
      <c r="AX421" s="548"/>
      <c r="AY421" s="548"/>
      <c r="AZ421" s="548"/>
      <c r="BA421" s="548"/>
      <c r="BB421" s="548"/>
      <c r="BC421" s="548"/>
      <c r="BD421" s="548"/>
      <c r="BE421" s="548"/>
      <c r="BF421" s="548"/>
      <c r="BG421" s="548"/>
      <c r="BH421" s="548"/>
      <c r="BI421" s="548"/>
      <c r="BJ421" s="548"/>
      <c r="BK421" s="548"/>
      <c r="BL421" s="548"/>
      <c r="BM421" s="548"/>
      <c r="BN421" s="548"/>
      <c r="BO421" s="548"/>
      <c r="BP421" s="548"/>
      <c r="BQ421" s="548"/>
      <c r="BR421" s="548"/>
      <c r="BS421" s="548"/>
      <c r="BT421" s="548"/>
      <c r="BU421" s="548"/>
      <c r="BV421" s="548"/>
      <c r="BW421" s="548"/>
    </row>
    <row r="422" spans="1:75" s="547" customFormat="1">
      <c r="A422" s="114" t="s">
        <v>237</v>
      </c>
      <c r="B422" s="169"/>
      <c r="C422" s="169"/>
      <c r="D422" s="169"/>
      <c r="E422" s="169"/>
      <c r="F422" s="169"/>
      <c r="G422" s="169"/>
      <c r="H422" s="169"/>
      <c r="I422" s="169"/>
      <c r="J422" s="169"/>
      <c r="K422" s="169"/>
      <c r="L422" s="169"/>
      <c r="M422" s="169"/>
      <c r="N422" s="597"/>
      <c r="O422" s="404"/>
      <c r="P422" s="94"/>
      <c r="Q422" s="94"/>
      <c r="R422" s="94"/>
      <c r="S422" s="548"/>
      <c r="T422" s="548"/>
      <c r="U422" s="548"/>
      <c r="V422" s="548"/>
      <c r="W422" s="548"/>
      <c r="X422" s="548"/>
      <c r="Y422" s="548"/>
      <c r="Z422" s="548"/>
      <c r="AA422" s="548"/>
      <c r="AB422" s="548"/>
      <c r="AC422" s="548"/>
      <c r="AD422" s="548"/>
      <c r="AE422" s="548"/>
      <c r="AF422" s="548"/>
      <c r="AG422" s="548"/>
      <c r="AH422" s="548"/>
      <c r="AI422" s="548"/>
      <c r="AJ422" s="548"/>
      <c r="AK422" s="548"/>
      <c r="AL422" s="548"/>
      <c r="AM422" s="548"/>
      <c r="AN422" s="548"/>
      <c r="AO422" s="548"/>
      <c r="AP422" s="548"/>
      <c r="AQ422" s="548"/>
      <c r="AR422" s="548"/>
      <c r="AS422" s="548"/>
      <c r="AT422" s="548"/>
      <c r="AU422" s="548"/>
      <c r="AV422" s="548"/>
      <c r="AW422" s="548"/>
      <c r="AX422" s="548"/>
      <c r="AY422" s="548"/>
      <c r="AZ422" s="548"/>
      <c r="BA422" s="548"/>
      <c r="BB422" s="548"/>
      <c r="BC422" s="548"/>
      <c r="BD422" s="548"/>
      <c r="BE422" s="548"/>
      <c r="BF422" s="548"/>
      <c r="BG422" s="548"/>
      <c r="BH422" s="548"/>
      <c r="BI422" s="548"/>
      <c r="BJ422" s="548"/>
      <c r="BK422" s="548"/>
      <c r="BL422" s="548"/>
      <c r="BM422" s="548"/>
      <c r="BN422" s="548"/>
      <c r="BO422" s="548"/>
      <c r="BP422" s="548"/>
      <c r="BQ422" s="548"/>
      <c r="BR422" s="548"/>
      <c r="BS422" s="548"/>
      <c r="BT422" s="548"/>
      <c r="BU422" s="548"/>
      <c r="BV422" s="548"/>
      <c r="BW422" s="548"/>
    </row>
    <row r="423" spans="1:75" s="547" customFormat="1">
      <c r="A423" s="163" t="s">
        <v>493</v>
      </c>
      <c r="B423" s="125"/>
      <c r="C423" s="125"/>
      <c r="D423" s="125"/>
      <c r="E423" s="125"/>
      <c r="F423" s="382"/>
      <c r="G423" s="382">
        <v>0</v>
      </c>
      <c r="H423" s="382">
        <v>0</v>
      </c>
      <c r="I423" s="382">
        <v>0</v>
      </c>
      <c r="J423" s="382">
        <v>0</v>
      </c>
      <c r="K423" s="382">
        <v>0</v>
      </c>
      <c r="L423" s="382">
        <v>0</v>
      </c>
      <c r="M423" s="382">
        <v>0</v>
      </c>
      <c r="N423" s="597"/>
      <c r="O423" s="404"/>
      <c r="P423" s="94"/>
      <c r="Q423" s="94"/>
      <c r="R423" s="94"/>
      <c r="S423" s="548"/>
      <c r="T423" s="548"/>
      <c r="U423" s="548"/>
      <c r="V423" s="548"/>
      <c r="W423" s="548"/>
      <c r="X423" s="548"/>
      <c r="Y423" s="548"/>
      <c r="Z423" s="548"/>
      <c r="AA423" s="548"/>
      <c r="AB423" s="548"/>
      <c r="AC423" s="548"/>
      <c r="AD423" s="548"/>
      <c r="AE423" s="548"/>
      <c r="AF423" s="548"/>
      <c r="AG423" s="548"/>
      <c r="AH423" s="548"/>
      <c r="AI423" s="548"/>
      <c r="AJ423" s="548"/>
      <c r="AK423" s="548"/>
      <c r="AL423" s="548"/>
      <c r="AM423" s="548"/>
      <c r="AN423" s="548"/>
      <c r="AO423" s="548"/>
      <c r="AP423" s="548"/>
      <c r="AQ423" s="548"/>
      <c r="AR423" s="548"/>
      <c r="AS423" s="548"/>
      <c r="AT423" s="548"/>
      <c r="AU423" s="548"/>
      <c r="AV423" s="548"/>
      <c r="AW423" s="548"/>
      <c r="AX423" s="548"/>
      <c r="AY423" s="548"/>
      <c r="AZ423" s="548"/>
      <c r="BA423" s="548"/>
      <c r="BB423" s="548"/>
      <c r="BC423" s="548"/>
      <c r="BD423" s="548"/>
      <c r="BE423" s="548"/>
      <c r="BF423" s="548"/>
      <c r="BG423" s="548"/>
      <c r="BH423" s="548"/>
      <c r="BI423" s="548"/>
      <c r="BJ423" s="548"/>
      <c r="BK423" s="548"/>
      <c r="BL423" s="548"/>
      <c r="BM423" s="548"/>
      <c r="BN423" s="548"/>
      <c r="BO423" s="548"/>
      <c r="BP423" s="548"/>
      <c r="BQ423" s="548"/>
      <c r="BR423" s="548"/>
      <c r="BS423" s="548"/>
      <c r="BT423" s="548"/>
      <c r="BU423" s="548"/>
      <c r="BV423" s="548"/>
      <c r="BW423" s="548"/>
    </row>
    <row r="424" spans="1:75" s="547" customFormat="1">
      <c r="A424" s="551"/>
      <c r="B424" s="506"/>
      <c r="C424" s="506"/>
      <c r="D424" s="506"/>
      <c r="E424" s="506"/>
      <c r="F424" s="552"/>
      <c r="G424" s="552"/>
      <c r="H424" s="552"/>
      <c r="I424" s="552"/>
      <c r="J424" s="552"/>
      <c r="K424" s="552"/>
      <c r="L424" s="552"/>
      <c r="M424" s="552"/>
      <c r="N424" s="597"/>
      <c r="O424" s="404"/>
      <c r="P424" s="94"/>
      <c r="Q424" s="94"/>
      <c r="R424" s="94"/>
      <c r="S424" s="548"/>
      <c r="T424" s="548"/>
      <c r="U424" s="548"/>
      <c r="V424" s="548"/>
      <c r="W424" s="548"/>
      <c r="X424" s="548"/>
      <c r="Y424" s="548"/>
      <c r="Z424" s="548"/>
      <c r="AA424" s="548"/>
      <c r="AB424" s="548"/>
      <c r="AC424" s="548"/>
      <c r="AD424" s="548"/>
      <c r="AE424" s="548"/>
      <c r="AF424" s="548"/>
      <c r="AG424" s="548"/>
      <c r="AH424" s="548"/>
      <c r="AI424" s="548"/>
      <c r="AJ424" s="548"/>
      <c r="AK424" s="548"/>
      <c r="AL424" s="548"/>
      <c r="AM424" s="548"/>
      <c r="AN424" s="548"/>
      <c r="AO424" s="548"/>
      <c r="AP424" s="548"/>
      <c r="AQ424" s="548"/>
      <c r="AR424" s="548"/>
      <c r="AS424" s="548"/>
      <c r="AT424" s="548"/>
      <c r="AU424" s="548"/>
      <c r="AV424" s="548"/>
      <c r="AW424" s="548"/>
      <c r="AX424" s="548"/>
      <c r="AY424" s="548"/>
      <c r="AZ424" s="548"/>
      <c r="BA424" s="548"/>
      <c r="BB424" s="548"/>
      <c r="BC424" s="548"/>
      <c r="BD424" s="548"/>
      <c r="BE424" s="548"/>
      <c r="BF424" s="548"/>
      <c r="BG424" s="548"/>
      <c r="BH424" s="548"/>
      <c r="BI424" s="548"/>
      <c r="BJ424" s="548"/>
      <c r="BK424" s="548"/>
      <c r="BL424" s="548"/>
      <c r="BM424" s="548"/>
      <c r="BN424" s="548"/>
      <c r="BO424" s="548"/>
      <c r="BP424" s="548"/>
      <c r="BQ424" s="548"/>
      <c r="BR424" s="548"/>
      <c r="BS424" s="548"/>
      <c r="BT424" s="548"/>
      <c r="BU424" s="548"/>
      <c r="BV424" s="548"/>
      <c r="BW424" s="548"/>
    </row>
    <row r="425" spans="1:75" s="547" customFormat="1">
      <c r="A425" s="114" t="s">
        <v>8</v>
      </c>
      <c r="B425" s="169"/>
      <c r="C425" s="169"/>
      <c r="D425" s="169"/>
      <c r="E425" s="169"/>
      <c r="F425" s="169"/>
      <c r="G425" s="169"/>
      <c r="H425" s="169"/>
      <c r="I425" s="169"/>
      <c r="J425" s="169"/>
      <c r="K425" s="169"/>
      <c r="L425" s="169"/>
      <c r="M425" s="169"/>
      <c r="N425" s="597"/>
      <c r="O425" s="404"/>
      <c r="P425" s="94"/>
      <c r="Q425" s="94"/>
      <c r="R425" s="94"/>
      <c r="S425" s="548"/>
      <c r="T425" s="548"/>
      <c r="U425" s="548"/>
      <c r="V425" s="548"/>
      <c r="W425" s="548"/>
      <c r="X425" s="548"/>
      <c r="Y425" s="548"/>
      <c r="Z425" s="548"/>
      <c r="AA425" s="548"/>
      <c r="AB425" s="548"/>
      <c r="AC425" s="548"/>
      <c r="AD425" s="548"/>
      <c r="AE425" s="548"/>
      <c r="AF425" s="548"/>
      <c r="AG425" s="548"/>
      <c r="AH425" s="548"/>
      <c r="AI425" s="548"/>
      <c r="AJ425" s="548"/>
      <c r="AK425" s="548"/>
      <c r="AL425" s="548"/>
      <c r="AM425" s="548"/>
      <c r="AN425" s="548"/>
      <c r="AO425" s="548"/>
      <c r="AP425" s="548"/>
      <c r="AQ425" s="548"/>
      <c r="AR425" s="548"/>
      <c r="AS425" s="548"/>
      <c r="AT425" s="548"/>
      <c r="AU425" s="548"/>
      <c r="AV425" s="548"/>
      <c r="AW425" s="548"/>
      <c r="AX425" s="548"/>
      <c r="AY425" s="548"/>
      <c r="AZ425" s="548"/>
      <c r="BA425" s="548"/>
      <c r="BB425" s="548"/>
      <c r="BC425" s="548"/>
      <c r="BD425" s="548"/>
      <c r="BE425" s="548"/>
      <c r="BF425" s="548"/>
      <c r="BG425" s="548"/>
      <c r="BH425" s="548"/>
      <c r="BI425" s="548"/>
      <c r="BJ425" s="548"/>
      <c r="BK425" s="548"/>
      <c r="BL425" s="548"/>
      <c r="BM425" s="548"/>
      <c r="BN425" s="548"/>
      <c r="BO425" s="548"/>
      <c r="BP425" s="548"/>
      <c r="BQ425" s="548"/>
      <c r="BR425" s="548"/>
      <c r="BS425" s="548"/>
      <c r="BT425" s="548"/>
      <c r="BU425" s="548"/>
      <c r="BV425" s="548"/>
      <c r="BW425" s="548"/>
    </row>
    <row r="426" spans="1:75" s="547" customFormat="1">
      <c r="A426" s="163" t="s">
        <v>493</v>
      </c>
      <c r="B426" s="125"/>
      <c r="C426" s="125"/>
      <c r="D426" s="125"/>
      <c r="E426" s="125"/>
      <c r="F426" s="382"/>
      <c r="G426" s="382">
        <v>47</v>
      </c>
      <c r="H426" s="382">
        <v>410</v>
      </c>
      <c r="I426" s="382">
        <v>410</v>
      </c>
      <c r="J426" s="382">
        <v>410</v>
      </c>
      <c r="K426" s="382">
        <v>410</v>
      </c>
      <c r="L426" s="382">
        <v>410</v>
      </c>
      <c r="M426" s="382">
        <v>410</v>
      </c>
      <c r="N426" s="597"/>
      <c r="O426" s="404"/>
      <c r="P426" s="94"/>
      <c r="Q426" s="94"/>
      <c r="R426" s="94"/>
      <c r="S426" s="548"/>
      <c r="T426" s="548"/>
      <c r="U426" s="548"/>
      <c r="V426" s="548"/>
      <c r="W426" s="548"/>
      <c r="X426" s="548"/>
      <c r="Y426" s="548"/>
      <c r="Z426" s="548"/>
      <c r="AA426" s="548"/>
      <c r="AB426" s="548"/>
      <c r="AC426" s="548"/>
      <c r="AD426" s="548"/>
      <c r="AE426" s="548"/>
      <c r="AF426" s="548"/>
      <c r="AG426" s="548"/>
      <c r="AH426" s="548"/>
      <c r="AI426" s="548"/>
      <c r="AJ426" s="548"/>
      <c r="AK426" s="548"/>
      <c r="AL426" s="548"/>
      <c r="AM426" s="548"/>
      <c r="AN426" s="548"/>
      <c r="AO426" s="548"/>
      <c r="AP426" s="548"/>
      <c r="AQ426" s="548"/>
      <c r="AR426" s="548"/>
      <c r="AS426" s="548"/>
      <c r="AT426" s="548"/>
      <c r="AU426" s="548"/>
      <c r="AV426" s="548"/>
      <c r="AW426" s="548"/>
      <c r="AX426" s="548"/>
      <c r="AY426" s="548"/>
      <c r="AZ426" s="548"/>
      <c r="BA426" s="548"/>
      <c r="BB426" s="548"/>
      <c r="BC426" s="548"/>
      <c r="BD426" s="548"/>
      <c r="BE426" s="548"/>
      <c r="BF426" s="548"/>
      <c r="BG426" s="548"/>
      <c r="BH426" s="548"/>
      <c r="BI426" s="548"/>
      <c r="BJ426" s="548"/>
      <c r="BK426" s="548"/>
      <c r="BL426" s="548"/>
      <c r="BM426" s="548"/>
      <c r="BN426" s="548"/>
      <c r="BO426" s="548"/>
      <c r="BP426" s="548"/>
      <c r="BQ426" s="548"/>
      <c r="BR426" s="548"/>
      <c r="BS426" s="548"/>
      <c r="BT426" s="548"/>
      <c r="BU426" s="548"/>
      <c r="BV426" s="548"/>
      <c r="BW426" s="548"/>
    </row>
    <row r="427" spans="1:75" s="547" customFormat="1">
      <c r="A427" s="551"/>
      <c r="B427" s="506"/>
      <c r="C427" s="506"/>
      <c r="D427" s="506"/>
      <c r="E427" s="506"/>
      <c r="F427" s="552"/>
      <c r="G427" s="552"/>
      <c r="H427" s="552"/>
      <c r="I427" s="552"/>
      <c r="J427" s="552"/>
      <c r="K427" s="552"/>
      <c r="L427" s="552"/>
      <c r="M427" s="552"/>
      <c r="N427" s="597"/>
      <c r="O427" s="404"/>
      <c r="P427" s="94"/>
      <c r="Q427" s="94"/>
      <c r="R427" s="94"/>
      <c r="S427" s="548"/>
      <c r="T427" s="548"/>
      <c r="U427" s="548"/>
      <c r="V427" s="548"/>
      <c r="W427" s="548"/>
      <c r="X427" s="548"/>
      <c r="Y427" s="548"/>
      <c r="Z427" s="548"/>
      <c r="AA427" s="548"/>
      <c r="AB427" s="548"/>
      <c r="AC427" s="548"/>
      <c r="AD427" s="548"/>
      <c r="AE427" s="548"/>
      <c r="AF427" s="548"/>
      <c r="AG427" s="548"/>
      <c r="AH427" s="548"/>
      <c r="AI427" s="548"/>
      <c r="AJ427" s="548"/>
      <c r="AK427" s="548"/>
      <c r="AL427" s="548"/>
      <c r="AM427" s="548"/>
      <c r="AN427" s="548"/>
      <c r="AO427" s="548"/>
      <c r="AP427" s="548"/>
      <c r="AQ427" s="548"/>
      <c r="AR427" s="548"/>
      <c r="AS427" s="548"/>
      <c r="AT427" s="548"/>
      <c r="AU427" s="548"/>
      <c r="AV427" s="548"/>
      <c r="AW427" s="548"/>
      <c r="AX427" s="548"/>
      <c r="AY427" s="548"/>
      <c r="AZ427" s="548"/>
      <c r="BA427" s="548"/>
      <c r="BB427" s="548"/>
      <c r="BC427" s="548"/>
      <c r="BD427" s="548"/>
      <c r="BE427" s="548"/>
      <c r="BF427" s="548"/>
      <c r="BG427" s="548"/>
      <c r="BH427" s="548"/>
      <c r="BI427" s="548"/>
      <c r="BJ427" s="548"/>
      <c r="BK427" s="548"/>
      <c r="BL427" s="548"/>
      <c r="BM427" s="548"/>
      <c r="BN427" s="548"/>
      <c r="BO427" s="548"/>
      <c r="BP427" s="548"/>
      <c r="BQ427" s="548"/>
      <c r="BR427" s="548"/>
      <c r="BS427" s="548"/>
      <c r="BT427" s="548"/>
      <c r="BU427" s="548"/>
      <c r="BV427" s="548"/>
      <c r="BW427" s="548"/>
    </row>
    <row r="428" spans="1:75" s="547" customFormat="1">
      <c r="A428" s="114" t="s">
        <v>19</v>
      </c>
      <c r="B428" s="169"/>
      <c r="C428" s="169"/>
      <c r="D428" s="169"/>
      <c r="E428" s="169"/>
      <c r="F428" s="169"/>
      <c r="G428" s="169"/>
      <c r="H428" s="169"/>
      <c r="I428" s="169"/>
      <c r="J428" s="169"/>
      <c r="K428" s="169"/>
      <c r="L428" s="169"/>
      <c r="M428" s="169"/>
      <c r="N428" s="597"/>
      <c r="O428" s="404"/>
      <c r="P428" s="94"/>
      <c r="Q428" s="94"/>
      <c r="R428" s="94"/>
      <c r="S428" s="548"/>
      <c r="T428" s="548"/>
      <c r="U428" s="548"/>
      <c r="V428" s="548"/>
      <c r="W428" s="548"/>
      <c r="X428" s="548"/>
      <c r="Y428" s="548"/>
      <c r="Z428" s="548"/>
      <c r="AA428" s="548"/>
      <c r="AB428" s="548"/>
      <c r="AC428" s="548"/>
      <c r="AD428" s="548"/>
      <c r="AE428" s="548"/>
      <c r="AF428" s="548"/>
      <c r="AG428" s="548"/>
      <c r="AH428" s="548"/>
      <c r="AI428" s="548"/>
      <c r="AJ428" s="548"/>
      <c r="AK428" s="548"/>
      <c r="AL428" s="548"/>
      <c r="AM428" s="548"/>
      <c r="AN428" s="548"/>
      <c r="AO428" s="548"/>
      <c r="AP428" s="548"/>
      <c r="AQ428" s="548"/>
      <c r="AR428" s="548"/>
      <c r="AS428" s="548"/>
      <c r="AT428" s="548"/>
      <c r="AU428" s="548"/>
      <c r="AV428" s="548"/>
      <c r="AW428" s="548"/>
      <c r="AX428" s="548"/>
      <c r="AY428" s="548"/>
      <c r="AZ428" s="548"/>
      <c r="BA428" s="548"/>
      <c r="BB428" s="548"/>
      <c r="BC428" s="548"/>
      <c r="BD428" s="548"/>
      <c r="BE428" s="548"/>
      <c r="BF428" s="548"/>
      <c r="BG428" s="548"/>
      <c r="BH428" s="548"/>
      <c r="BI428" s="548"/>
      <c r="BJ428" s="548"/>
      <c r="BK428" s="548"/>
      <c r="BL428" s="548"/>
      <c r="BM428" s="548"/>
      <c r="BN428" s="548"/>
      <c r="BO428" s="548"/>
      <c r="BP428" s="548"/>
      <c r="BQ428" s="548"/>
      <c r="BR428" s="548"/>
      <c r="BS428" s="548"/>
      <c r="BT428" s="548"/>
      <c r="BU428" s="548"/>
      <c r="BV428" s="548"/>
      <c r="BW428" s="548"/>
    </row>
    <row r="429" spans="1:75" s="547" customFormat="1">
      <c r="A429" s="163" t="s">
        <v>493</v>
      </c>
      <c r="B429" s="125"/>
      <c r="C429" s="125"/>
      <c r="D429" s="125"/>
      <c r="E429" s="125"/>
      <c r="F429" s="382"/>
      <c r="G429" s="382">
        <v>240</v>
      </c>
      <c r="H429" s="382">
        <v>181</v>
      </c>
      <c r="I429" s="382">
        <v>98</v>
      </c>
      <c r="J429" s="382">
        <v>135</v>
      </c>
      <c r="K429" s="382">
        <v>107</v>
      </c>
      <c r="L429" s="382">
        <v>107</v>
      </c>
      <c r="M429" s="382">
        <v>107</v>
      </c>
      <c r="N429" s="597"/>
      <c r="O429" s="404"/>
      <c r="P429" s="94"/>
      <c r="Q429" s="94"/>
      <c r="R429" s="94"/>
      <c r="S429" s="548"/>
      <c r="T429" s="548"/>
      <c r="U429" s="548"/>
      <c r="V429" s="548"/>
      <c r="W429" s="548"/>
      <c r="X429" s="548"/>
      <c r="Y429" s="548"/>
      <c r="Z429" s="548"/>
      <c r="AA429" s="548"/>
      <c r="AB429" s="548"/>
      <c r="AC429" s="548"/>
      <c r="AD429" s="548"/>
      <c r="AE429" s="548"/>
      <c r="AF429" s="548"/>
      <c r="AG429" s="548"/>
      <c r="AH429" s="548"/>
      <c r="AI429" s="548"/>
      <c r="AJ429" s="548"/>
      <c r="AK429" s="548"/>
      <c r="AL429" s="548"/>
      <c r="AM429" s="548"/>
      <c r="AN429" s="548"/>
      <c r="AO429" s="548"/>
      <c r="AP429" s="548"/>
      <c r="AQ429" s="548"/>
      <c r="AR429" s="548"/>
      <c r="AS429" s="548"/>
      <c r="AT429" s="548"/>
      <c r="AU429" s="548"/>
      <c r="AV429" s="548"/>
      <c r="AW429" s="548"/>
      <c r="AX429" s="548"/>
      <c r="AY429" s="548"/>
      <c r="AZ429" s="548"/>
      <c r="BA429" s="548"/>
      <c r="BB429" s="548"/>
      <c r="BC429" s="548"/>
      <c r="BD429" s="548"/>
      <c r="BE429" s="548"/>
      <c r="BF429" s="548"/>
      <c r="BG429" s="548"/>
      <c r="BH429" s="548"/>
      <c r="BI429" s="548"/>
      <c r="BJ429" s="548"/>
      <c r="BK429" s="548"/>
      <c r="BL429" s="548"/>
      <c r="BM429" s="548"/>
      <c r="BN429" s="548"/>
      <c r="BO429" s="548"/>
      <c r="BP429" s="548"/>
      <c r="BQ429" s="548"/>
      <c r="BR429" s="548"/>
      <c r="BS429" s="548"/>
      <c r="BT429" s="548"/>
      <c r="BU429" s="548"/>
      <c r="BV429" s="548"/>
      <c r="BW429" s="548"/>
    </row>
    <row r="430" spans="1:75" s="547" customFormat="1">
      <c r="A430" s="551"/>
      <c r="B430" s="506"/>
      <c r="C430" s="506"/>
      <c r="D430" s="506"/>
      <c r="E430" s="506"/>
      <c r="F430" s="552"/>
      <c r="G430" s="552"/>
      <c r="H430" s="552"/>
      <c r="I430" s="552"/>
      <c r="J430" s="552"/>
      <c r="K430" s="552"/>
      <c r="L430" s="552"/>
      <c r="M430" s="552"/>
      <c r="N430" s="597"/>
      <c r="O430" s="404"/>
      <c r="P430" s="94"/>
      <c r="Q430" s="94"/>
      <c r="R430" s="94"/>
      <c r="S430" s="548"/>
      <c r="T430" s="548"/>
      <c r="U430" s="548"/>
      <c r="V430" s="548"/>
      <c r="W430" s="548"/>
      <c r="X430" s="548"/>
      <c r="Y430" s="548"/>
      <c r="Z430" s="548"/>
      <c r="AA430" s="548"/>
      <c r="AB430" s="548"/>
      <c r="AC430" s="548"/>
      <c r="AD430" s="548"/>
      <c r="AE430" s="548"/>
      <c r="AF430" s="548"/>
      <c r="AG430" s="548"/>
      <c r="AH430" s="548"/>
      <c r="AI430" s="548"/>
      <c r="AJ430" s="548"/>
      <c r="AK430" s="548"/>
      <c r="AL430" s="548"/>
      <c r="AM430" s="548"/>
      <c r="AN430" s="548"/>
      <c r="AO430" s="548"/>
      <c r="AP430" s="548"/>
      <c r="AQ430" s="548"/>
      <c r="AR430" s="548"/>
      <c r="AS430" s="548"/>
      <c r="AT430" s="548"/>
      <c r="AU430" s="548"/>
      <c r="AV430" s="548"/>
      <c r="AW430" s="548"/>
      <c r="AX430" s="548"/>
      <c r="AY430" s="548"/>
      <c r="AZ430" s="548"/>
      <c r="BA430" s="548"/>
      <c r="BB430" s="548"/>
      <c r="BC430" s="548"/>
      <c r="BD430" s="548"/>
      <c r="BE430" s="548"/>
      <c r="BF430" s="548"/>
      <c r="BG430" s="548"/>
      <c r="BH430" s="548"/>
      <c r="BI430" s="548"/>
      <c r="BJ430" s="548"/>
      <c r="BK430" s="548"/>
      <c r="BL430" s="548"/>
      <c r="BM430" s="548"/>
      <c r="BN430" s="548"/>
      <c r="BO430" s="548"/>
      <c r="BP430" s="548"/>
      <c r="BQ430" s="548"/>
      <c r="BR430" s="548"/>
      <c r="BS430" s="548"/>
      <c r="BT430" s="548"/>
      <c r="BU430" s="548"/>
      <c r="BV430" s="548"/>
      <c r="BW430" s="548"/>
    </row>
    <row r="431" spans="1:75" s="547" customFormat="1">
      <c r="A431" s="114" t="s">
        <v>51</v>
      </c>
      <c r="B431" s="169"/>
      <c r="C431" s="169"/>
      <c r="D431" s="169"/>
      <c r="E431" s="169"/>
      <c r="F431" s="169"/>
      <c r="G431" s="169"/>
      <c r="H431" s="169"/>
      <c r="I431" s="169"/>
      <c r="J431" s="169"/>
      <c r="K431" s="169"/>
      <c r="L431" s="169"/>
      <c r="M431" s="169"/>
      <c r="N431" s="597"/>
      <c r="O431" s="404"/>
      <c r="P431" s="94"/>
      <c r="Q431" s="94"/>
      <c r="R431" s="94"/>
      <c r="S431" s="548"/>
      <c r="T431" s="548"/>
      <c r="U431" s="548"/>
      <c r="V431" s="548"/>
      <c r="W431" s="548"/>
      <c r="X431" s="548"/>
      <c r="Y431" s="548"/>
      <c r="Z431" s="548"/>
      <c r="AA431" s="548"/>
      <c r="AB431" s="548"/>
      <c r="AC431" s="548"/>
      <c r="AD431" s="548"/>
      <c r="AE431" s="548"/>
      <c r="AF431" s="548"/>
      <c r="AG431" s="548"/>
      <c r="AH431" s="548"/>
      <c r="AI431" s="548"/>
      <c r="AJ431" s="548"/>
      <c r="AK431" s="548"/>
      <c r="AL431" s="548"/>
      <c r="AM431" s="548"/>
      <c r="AN431" s="548"/>
      <c r="AO431" s="548"/>
      <c r="AP431" s="548"/>
      <c r="AQ431" s="548"/>
      <c r="AR431" s="548"/>
      <c r="AS431" s="548"/>
      <c r="AT431" s="548"/>
      <c r="AU431" s="548"/>
      <c r="AV431" s="548"/>
      <c r="AW431" s="548"/>
      <c r="AX431" s="548"/>
      <c r="AY431" s="548"/>
      <c r="AZ431" s="548"/>
      <c r="BA431" s="548"/>
      <c r="BB431" s="548"/>
      <c r="BC431" s="548"/>
      <c r="BD431" s="548"/>
      <c r="BE431" s="548"/>
      <c r="BF431" s="548"/>
      <c r="BG431" s="548"/>
      <c r="BH431" s="548"/>
      <c r="BI431" s="548"/>
      <c r="BJ431" s="548"/>
      <c r="BK431" s="548"/>
      <c r="BL431" s="548"/>
      <c r="BM431" s="548"/>
      <c r="BN431" s="548"/>
      <c r="BO431" s="548"/>
      <c r="BP431" s="548"/>
      <c r="BQ431" s="548"/>
      <c r="BR431" s="548"/>
      <c r="BS431" s="548"/>
      <c r="BT431" s="548"/>
      <c r="BU431" s="548"/>
      <c r="BV431" s="548"/>
      <c r="BW431" s="548"/>
    </row>
    <row r="432" spans="1:75" s="547" customFormat="1">
      <c r="A432" s="163" t="s">
        <v>493</v>
      </c>
      <c r="B432" s="125"/>
      <c r="C432" s="125"/>
      <c r="D432" s="125"/>
      <c r="E432" s="125"/>
      <c r="F432" s="382"/>
      <c r="G432" s="382">
        <v>2760</v>
      </c>
      <c r="H432" s="382">
        <v>2084</v>
      </c>
      <c r="I432" s="382">
        <v>1127</v>
      </c>
      <c r="J432" s="382">
        <v>1549</v>
      </c>
      <c r="K432" s="382">
        <v>1229</v>
      </c>
      <c r="L432" s="382">
        <v>1229</v>
      </c>
      <c r="M432" s="382">
        <v>1229</v>
      </c>
      <c r="N432" s="597"/>
      <c r="O432" s="404"/>
      <c r="P432" s="94"/>
      <c r="Q432" s="94"/>
      <c r="R432" s="94"/>
      <c r="S432" s="548"/>
      <c r="T432" s="548"/>
      <c r="U432" s="548"/>
      <c r="V432" s="548"/>
      <c r="W432" s="548"/>
      <c r="X432" s="548"/>
      <c r="Y432" s="548"/>
      <c r="Z432" s="548"/>
      <c r="AA432" s="548"/>
      <c r="AB432" s="548"/>
      <c r="AC432" s="548"/>
      <c r="AD432" s="548"/>
      <c r="AE432" s="548"/>
      <c r="AF432" s="548"/>
      <c r="AG432" s="548"/>
      <c r="AH432" s="548"/>
      <c r="AI432" s="548"/>
      <c r="AJ432" s="548"/>
      <c r="AK432" s="548"/>
      <c r="AL432" s="548"/>
      <c r="AM432" s="548"/>
      <c r="AN432" s="548"/>
      <c r="AO432" s="548"/>
      <c r="AP432" s="548"/>
      <c r="AQ432" s="548"/>
      <c r="AR432" s="548"/>
      <c r="AS432" s="548"/>
      <c r="AT432" s="548"/>
      <c r="AU432" s="548"/>
      <c r="AV432" s="548"/>
      <c r="AW432" s="548"/>
      <c r="AX432" s="548"/>
      <c r="AY432" s="548"/>
      <c r="AZ432" s="548"/>
      <c r="BA432" s="548"/>
      <c r="BB432" s="548"/>
      <c r="BC432" s="548"/>
      <c r="BD432" s="548"/>
      <c r="BE432" s="548"/>
      <c r="BF432" s="548"/>
      <c r="BG432" s="548"/>
      <c r="BH432" s="548"/>
      <c r="BI432" s="548"/>
      <c r="BJ432" s="548"/>
      <c r="BK432" s="548"/>
      <c r="BL432" s="548"/>
      <c r="BM432" s="548"/>
      <c r="BN432" s="548"/>
      <c r="BO432" s="548"/>
      <c r="BP432" s="548"/>
      <c r="BQ432" s="548"/>
      <c r="BR432" s="548"/>
      <c r="BS432" s="548"/>
      <c r="BT432" s="548"/>
      <c r="BU432" s="548"/>
      <c r="BV432" s="548"/>
      <c r="BW432" s="548"/>
    </row>
    <row r="433" spans="1:75" s="547" customFormat="1">
      <c r="A433" s="141"/>
      <c r="B433" s="506"/>
      <c r="C433" s="506"/>
      <c r="D433" s="506"/>
      <c r="E433" s="506"/>
      <c r="F433" s="552"/>
      <c r="G433" s="552"/>
      <c r="H433" s="552"/>
      <c r="I433" s="552"/>
      <c r="J433" s="552"/>
      <c r="K433" s="552"/>
      <c r="L433" s="552"/>
      <c r="M433" s="552"/>
      <c r="N433" s="597"/>
      <c r="O433" s="404"/>
      <c r="P433" s="94"/>
      <c r="Q433" s="94"/>
      <c r="R433" s="94"/>
      <c r="S433" s="548"/>
      <c r="T433" s="548"/>
      <c r="U433" s="548"/>
      <c r="V433" s="548"/>
      <c r="W433" s="548"/>
      <c r="X433" s="548"/>
      <c r="Y433" s="548"/>
      <c r="Z433" s="548"/>
      <c r="AA433" s="548"/>
      <c r="AB433" s="548"/>
      <c r="AC433" s="548"/>
      <c r="AD433" s="548"/>
      <c r="AE433" s="548"/>
      <c r="AF433" s="548"/>
      <c r="AG433" s="548"/>
      <c r="AH433" s="548"/>
      <c r="AI433" s="548"/>
      <c r="AJ433" s="548"/>
      <c r="AK433" s="548"/>
      <c r="AL433" s="548"/>
      <c r="AM433" s="548"/>
      <c r="AN433" s="548"/>
      <c r="AO433" s="548"/>
      <c r="AP433" s="548"/>
      <c r="AQ433" s="548"/>
      <c r="AR433" s="548"/>
      <c r="AS433" s="548"/>
      <c r="AT433" s="548"/>
      <c r="AU433" s="548"/>
      <c r="AV433" s="548"/>
      <c r="AW433" s="548"/>
      <c r="AX433" s="548"/>
      <c r="AY433" s="548"/>
      <c r="AZ433" s="548"/>
      <c r="BA433" s="548"/>
      <c r="BB433" s="548"/>
      <c r="BC433" s="548"/>
      <c r="BD433" s="548"/>
      <c r="BE433" s="548"/>
      <c r="BF433" s="548"/>
      <c r="BG433" s="548"/>
      <c r="BH433" s="548"/>
      <c r="BI433" s="548"/>
      <c r="BJ433" s="548"/>
      <c r="BK433" s="548"/>
      <c r="BL433" s="548"/>
      <c r="BM433" s="548"/>
      <c r="BN433" s="548"/>
      <c r="BO433" s="548"/>
      <c r="BP433" s="548"/>
      <c r="BQ433" s="548"/>
      <c r="BR433" s="548"/>
      <c r="BS433" s="548"/>
      <c r="BT433" s="548"/>
      <c r="BU433" s="548"/>
      <c r="BV433" s="548"/>
      <c r="BW433" s="548"/>
    </row>
    <row r="434" spans="1:75" s="72" customFormat="1">
      <c r="A434" s="141"/>
      <c r="B434" s="506"/>
      <c r="C434" s="506"/>
      <c r="D434" s="506"/>
      <c r="E434" s="506"/>
      <c r="F434" s="552"/>
      <c r="G434" s="552"/>
      <c r="H434" s="552"/>
      <c r="I434" s="552"/>
      <c r="J434" s="552"/>
      <c r="K434" s="552"/>
      <c r="L434" s="552"/>
      <c r="M434" s="552"/>
      <c r="N434" s="45"/>
      <c r="O434" s="553"/>
      <c r="P434" s="554"/>
      <c r="Q434" s="554"/>
      <c r="R434" s="554"/>
      <c r="S434" s="216"/>
      <c r="T434" s="216"/>
      <c r="U434" s="216"/>
      <c r="V434" s="216"/>
      <c r="W434" s="216"/>
      <c r="X434" s="216"/>
      <c r="Y434" s="216"/>
      <c r="Z434" s="216"/>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216"/>
      <c r="BK434" s="216"/>
      <c r="BL434" s="216"/>
      <c r="BM434" s="216"/>
      <c r="BN434" s="216"/>
      <c r="BO434" s="216"/>
      <c r="BP434" s="216"/>
      <c r="BQ434" s="216"/>
      <c r="BR434" s="216"/>
      <c r="BS434" s="216"/>
      <c r="BT434" s="216"/>
      <c r="BU434" s="216"/>
      <c r="BV434" s="216"/>
      <c r="BW434" s="216"/>
    </row>
    <row r="435" spans="1:75" ht="23.4">
      <c r="A435" s="622" t="s">
        <v>314</v>
      </c>
      <c r="B435" s="169"/>
      <c r="C435" s="169"/>
      <c r="D435" s="504"/>
      <c r="E435" s="504"/>
      <c r="F435" s="504"/>
      <c r="G435" s="504"/>
      <c r="H435" s="504"/>
      <c r="I435" s="504"/>
      <c r="J435" s="504"/>
      <c r="K435" s="504"/>
      <c r="L435" s="504"/>
      <c r="M435" s="504"/>
      <c r="N435" s="169"/>
      <c r="O435" s="404"/>
      <c r="P435" s="94"/>
      <c r="Q435" s="94"/>
      <c r="R435" s="94"/>
    </row>
    <row r="436" spans="1:75" s="64" customFormat="1">
      <c r="A436" s="619" t="s">
        <v>425</v>
      </c>
      <c r="B436" s="410"/>
      <c r="C436" s="410"/>
      <c r="D436" s="623"/>
      <c r="E436" s="623"/>
      <c r="F436" s="623"/>
      <c r="G436" s="623"/>
      <c r="H436" s="623"/>
      <c r="I436" s="623"/>
      <c r="J436" s="623"/>
      <c r="K436" s="623"/>
      <c r="L436" s="623"/>
      <c r="M436" s="623"/>
      <c r="N436" s="410"/>
      <c r="O436" s="404"/>
      <c r="P436" s="404"/>
      <c r="Q436" s="404"/>
      <c r="R436" s="404"/>
      <c r="S436" s="196"/>
      <c r="T436" s="196"/>
      <c r="U436" s="196"/>
      <c r="V436" s="196"/>
      <c r="W436" s="196"/>
      <c r="X436" s="196"/>
      <c r="Y436" s="196"/>
      <c r="Z436" s="196"/>
      <c r="AA436" s="196"/>
      <c r="AB436" s="196"/>
      <c r="AC436" s="196"/>
      <c r="AD436" s="196"/>
      <c r="AE436" s="196"/>
      <c r="AF436" s="196"/>
      <c r="AG436" s="196"/>
      <c r="AH436" s="196"/>
      <c r="AI436" s="196"/>
      <c r="AJ436" s="196"/>
      <c r="AK436" s="196"/>
      <c r="AL436" s="196"/>
      <c r="AM436" s="196"/>
      <c r="AN436" s="196"/>
      <c r="AO436" s="196"/>
      <c r="AP436" s="196"/>
      <c r="AQ436" s="196"/>
      <c r="AR436" s="196"/>
      <c r="AS436" s="196"/>
      <c r="AT436" s="196"/>
      <c r="AU436" s="196"/>
      <c r="AV436" s="196"/>
      <c r="AW436" s="196"/>
      <c r="AX436" s="196"/>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row>
    <row r="437" spans="1:75" s="252" customFormat="1" ht="23.4">
      <c r="A437" s="622" t="s">
        <v>187</v>
      </c>
      <c r="B437" s="169"/>
      <c r="C437" s="169"/>
      <c r="D437" s="504"/>
      <c r="E437" s="504"/>
      <c r="F437" s="504"/>
      <c r="G437" s="504"/>
      <c r="H437" s="504"/>
      <c r="I437" s="504"/>
      <c r="J437" s="504"/>
      <c r="K437" s="504"/>
      <c r="L437" s="504"/>
      <c r="M437" s="504"/>
      <c r="N437" s="169"/>
      <c r="O437" s="404"/>
      <c r="P437" s="94"/>
      <c r="Q437" s="94"/>
      <c r="R437" s="94"/>
      <c r="S437" s="315"/>
      <c r="T437" s="315"/>
      <c r="U437" s="315"/>
      <c r="V437" s="315"/>
      <c r="W437" s="315"/>
      <c r="X437" s="315"/>
      <c r="Y437" s="315"/>
      <c r="Z437" s="315"/>
      <c r="AA437" s="315"/>
      <c r="AB437" s="315"/>
      <c r="AC437" s="315"/>
      <c r="AD437" s="315"/>
      <c r="AE437" s="315"/>
      <c r="AF437" s="315"/>
      <c r="AG437" s="315"/>
      <c r="AH437" s="315"/>
      <c r="AI437" s="315"/>
      <c r="AJ437" s="315"/>
      <c r="AK437" s="315"/>
      <c r="AL437" s="315"/>
      <c r="AM437" s="315"/>
      <c r="AN437" s="315"/>
      <c r="AO437" s="315"/>
      <c r="AP437" s="315"/>
      <c r="AQ437" s="315"/>
      <c r="AR437" s="315"/>
      <c r="AS437" s="315"/>
      <c r="AT437" s="315"/>
      <c r="AU437" s="315"/>
      <c r="AV437" s="315"/>
      <c r="AW437" s="315"/>
      <c r="AX437" s="315"/>
      <c r="AY437" s="315"/>
      <c r="AZ437" s="315"/>
      <c r="BA437" s="315"/>
      <c r="BB437" s="315"/>
      <c r="BC437" s="315"/>
      <c r="BD437" s="315"/>
      <c r="BE437" s="315"/>
      <c r="BF437" s="315"/>
      <c r="BG437" s="315"/>
      <c r="BH437" s="315"/>
      <c r="BI437" s="315"/>
      <c r="BJ437" s="315"/>
      <c r="BK437" s="315"/>
      <c r="BL437" s="315"/>
      <c r="BM437" s="315"/>
      <c r="BN437" s="315"/>
      <c r="BO437" s="315"/>
      <c r="BP437" s="315"/>
      <c r="BQ437" s="315"/>
      <c r="BR437" s="315"/>
      <c r="BS437" s="315"/>
      <c r="BT437" s="315"/>
      <c r="BU437" s="315"/>
      <c r="BV437" s="315"/>
      <c r="BW437" s="315"/>
    </row>
    <row r="438" spans="1:75" s="252" customFormat="1">
      <c r="A438" s="67" t="s">
        <v>1</v>
      </c>
      <c r="B438" s="409">
        <v>0</v>
      </c>
      <c r="C438" s="169"/>
      <c r="D438" s="504"/>
      <c r="E438" s="504"/>
      <c r="F438" s="504"/>
      <c r="G438" s="504"/>
      <c r="H438" s="504"/>
      <c r="I438" s="504"/>
      <c r="J438" s="504"/>
      <c r="K438" s="504"/>
      <c r="L438" s="504"/>
      <c r="M438" s="504"/>
      <c r="N438" s="169"/>
      <c r="O438" s="404"/>
      <c r="P438" s="94"/>
      <c r="Q438" s="94"/>
      <c r="R438" s="94"/>
      <c r="S438" s="315"/>
      <c r="T438" s="315"/>
      <c r="U438" s="315"/>
      <c r="V438" s="315"/>
      <c r="W438" s="315"/>
      <c r="X438" s="315"/>
      <c r="Y438" s="315"/>
      <c r="Z438" s="315"/>
      <c r="AA438" s="315"/>
      <c r="AB438" s="315"/>
      <c r="AC438" s="315"/>
      <c r="AD438" s="315"/>
      <c r="AE438" s="315"/>
      <c r="AF438" s="315"/>
      <c r="AG438" s="315"/>
      <c r="AH438" s="315"/>
      <c r="AI438" s="315"/>
      <c r="AJ438" s="315"/>
      <c r="AK438" s="315"/>
      <c r="AL438" s="315"/>
      <c r="AM438" s="315"/>
      <c r="AN438" s="315"/>
      <c r="AO438" s="315"/>
      <c r="AP438" s="315"/>
      <c r="AQ438" s="315"/>
      <c r="AR438" s="315"/>
      <c r="AS438" s="315"/>
      <c r="AT438" s="315"/>
      <c r="AU438" s="315"/>
      <c r="AV438" s="315"/>
      <c r="AW438" s="315"/>
      <c r="AX438" s="315"/>
      <c r="AY438" s="315"/>
      <c r="AZ438" s="315"/>
      <c r="BA438" s="315"/>
      <c r="BB438" s="315"/>
      <c r="BC438" s="315"/>
      <c r="BD438" s="315"/>
      <c r="BE438" s="315"/>
      <c r="BF438" s="315"/>
      <c r="BG438" s="315"/>
      <c r="BH438" s="315"/>
      <c r="BI438" s="315"/>
      <c r="BJ438" s="315"/>
      <c r="BK438" s="315"/>
      <c r="BL438" s="315"/>
      <c r="BM438" s="315"/>
      <c r="BN438" s="315"/>
      <c r="BO438" s="315"/>
      <c r="BP438" s="315"/>
      <c r="BQ438" s="315"/>
      <c r="BR438" s="315"/>
      <c r="BS438" s="315"/>
      <c r="BT438" s="315"/>
      <c r="BU438" s="315"/>
      <c r="BV438" s="315"/>
      <c r="BW438" s="315"/>
    </row>
    <row r="439" spans="1:75" s="252" customFormat="1">
      <c r="A439" s="67" t="s">
        <v>7</v>
      </c>
      <c r="B439" s="409">
        <v>3.3E-3</v>
      </c>
      <c r="C439" s="169"/>
      <c r="D439" s="504"/>
      <c r="E439" s="504"/>
      <c r="F439" s="504"/>
      <c r="G439" s="504"/>
      <c r="H439" s="504"/>
      <c r="I439" s="504"/>
      <c r="J439" s="504"/>
      <c r="K439" s="504"/>
      <c r="L439" s="504"/>
      <c r="M439" s="504"/>
      <c r="N439" s="169"/>
      <c r="O439" s="404"/>
      <c r="P439" s="94"/>
      <c r="Q439" s="94"/>
      <c r="R439" s="94"/>
      <c r="S439" s="315"/>
      <c r="T439" s="315"/>
      <c r="U439" s="315"/>
      <c r="V439" s="315"/>
      <c r="W439" s="315"/>
      <c r="X439" s="315"/>
      <c r="Y439" s="315"/>
      <c r="Z439" s="315"/>
      <c r="AA439" s="315"/>
      <c r="AB439" s="315"/>
      <c r="AC439" s="315"/>
      <c r="AD439" s="315"/>
      <c r="AE439" s="315"/>
      <c r="AF439" s="315"/>
      <c r="AG439" s="315"/>
      <c r="AH439" s="315"/>
      <c r="AI439" s="315"/>
      <c r="AJ439" s="315"/>
      <c r="AK439" s="315"/>
      <c r="AL439" s="315"/>
      <c r="AM439" s="315"/>
      <c r="AN439" s="315"/>
      <c r="AO439" s="315"/>
      <c r="AP439" s="315"/>
      <c r="AQ439" s="315"/>
      <c r="AR439" s="315"/>
      <c r="AS439" s="315"/>
      <c r="AT439" s="315"/>
      <c r="AU439" s="315"/>
      <c r="AV439" s="315"/>
      <c r="AW439" s="315"/>
      <c r="AX439" s="315"/>
      <c r="AY439" s="315"/>
      <c r="AZ439" s="315"/>
      <c r="BA439" s="315"/>
      <c r="BB439" s="315"/>
      <c r="BC439" s="315"/>
      <c r="BD439" s="315"/>
      <c r="BE439" s="315"/>
      <c r="BF439" s="315"/>
      <c r="BG439" s="315"/>
      <c r="BH439" s="315"/>
      <c r="BI439" s="315"/>
      <c r="BJ439" s="315"/>
      <c r="BK439" s="315"/>
      <c r="BL439" s="315"/>
      <c r="BM439" s="315"/>
      <c r="BN439" s="315"/>
      <c r="BO439" s="315"/>
      <c r="BP439" s="315"/>
      <c r="BQ439" s="315"/>
      <c r="BR439" s="315"/>
      <c r="BS439" s="315"/>
      <c r="BT439" s="315"/>
      <c r="BU439" s="315"/>
      <c r="BV439" s="315"/>
      <c r="BW439" s="315"/>
    </row>
    <row r="440" spans="1:75" s="252" customFormat="1">
      <c r="A440" s="67" t="s">
        <v>8</v>
      </c>
      <c r="B440" s="409">
        <v>5.1000000000000004E-3</v>
      </c>
      <c r="C440" s="169"/>
      <c r="D440" s="504"/>
      <c r="E440" s="504"/>
      <c r="F440" s="504"/>
      <c r="G440" s="504"/>
      <c r="H440" s="504"/>
      <c r="I440" s="504"/>
      <c r="J440" s="504"/>
      <c r="K440" s="504"/>
      <c r="L440" s="504"/>
      <c r="M440" s="504"/>
      <c r="N440" s="169"/>
      <c r="O440" s="404"/>
      <c r="P440" s="94"/>
      <c r="Q440" s="94"/>
      <c r="R440" s="94"/>
      <c r="S440" s="315"/>
      <c r="T440" s="315"/>
      <c r="U440" s="315"/>
      <c r="V440" s="315"/>
      <c r="W440" s="315"/>
      <c r="X440" s="315"/>
      <c r="Y440" s="315"/>
      <c r="Z440" s="315"/>
      <c r="AA440" s="315"/>
      <c r="AB440" s="315"/>
      <c r="AC440" s="315"/>
      <c r="AD440" s="315"/>
      <c r="AE440" s="315"/>
      <c r="AF440" s="315"/>
      <c r="AG440" s="315"/>
      <c r="AH440" s="315"/>
      <c r="AI440" s="315"/>
      <c r="AJ440" s="315"/>
      <c r="AK440" s="315"/>
      <c r="AL440" s="315"/>
      <c r="AM440" s="315"/>
      <c r="AN440" s="315"/>
      <c r="AO440" s="315"/>
      <c r="AP440" s="315"/>
      <c r="AQ440" s="315"/>
      <c r="AR440" s="315"/>
      <c r="AS440" s="315"/>
      <c r="AT440" s="315"/>
      <c r="AU440" s="315"/>
      <c r="AV440" s="315"/>
      <c r="AW440" s="315"/>
      <c r="AX440" s="315"/>
      <c r="AY440" s="315"/>
      <c r="AZ440" s="315"/>
      <c r="BA440" s="315"/>
      <c r="BB440" s="315"/>
      <c r="BC440" s="315"/>
      <c r="BD440" s="315"/>
      <c r="BE440" s="315"/>
      <c r="BF440" s="315"/>
      <c r="BG440" s="315"/>
      <c r="BH440" s="315"/>
      <c r="BI440" s="315"/>
      <c r="BJ440" s="315"/>
      <c r="BK440" s="315"/>
      <c r="BL440" s="315"/>
      <c r="BM440" s="315"/>
      <c r="BN440" s="315"/>
      <c r="BO440" s="315"/>
      <c r="BP440" s="315"/>
      <c r="BQ440" s="315"/>
      <c r="BR440" s="315"/>
      <c r="BS440" s="315"/>
      <c r="BT440" s="315"/>
      <c r="BU440" s="315"/>
      <c r="BV440" s="315"/>
      <c r="BW440" s="315"/>
    </row>
    <row r="441" spans="1:75" s="252" customFormat="1">
      <c r="A441" s="67" t="s">
        <v>19</v>
      </c>
      <c r="B441" s="409">
        <v>8.3999999999999995E-3</v>
      </c>
      <c r="C441" s="169"/>
      <c r="D441" s="504"/>
      <c r="E441" s="504"/>
      <c r="F441" s="504"/>
      <c r="G441" s="504"/>
      <c r="H441" s="504"/>
      <c r="I441" s="504"/>
      <c r="J441" s="504"/>
      <c r="K441" s="504"/>
      <c r="L441" s="504"/>
      <c r="M441" s="504"/>
      <c r="N441" s="169"/>
      <c r="O441" s="404"/>
      <c r="P441" s="94"/>
      <c r="Q441" s="94"/>
      <c r="R441" s="94"/>
      <c r="S441" s="315"/>
      <c r="T441" s="315"/>
      <c r="U441" s="315"/>
      <c r="V441" s="315"/>
      <c r="W441" s="315"/>
      <c r="X441" s="315"/>
      <c r="Y441" s="315"/>
      <c r="Z441" s="315"/>
      <c r="AA441" s="315"/>
      <c r="AB441" s="315"/>
      <c r="AC441" s="315"/>
      <c r="AD441" s="315"/>
      <c r="AE441" s="315"/>
      <c r="AF441" s="315"/>
      <c r="AG441" s="315"/>
      <c r="AH441" s="315"/>
      <c r="AI441" s="315"/>
      <c r="AJ441" s="315"/>
      <c r="AK441" s="315"/>
      <c r="AL441" s="315"/>
      <c r="AM441" s="315"/>
      <c r="AN441" s="315"/>
      <c r="AO441" s="315"/>
      <c r="AP441" s="315"/>
      <c r="AQ441" s="315"/>
      <c r="AR441" s="315"/>
      <c r="AS441" s="315"/>
      <c r="AT441" s="315"/>
      <c r="AU441" s="315"/>
      <c r="AV441" s="315"/>
      <c r="AW441" s="315"/>
      <c r="AX441" s="315"/>
      <c r="AY441" s="315"/>
      <c r="AZ441" s="315"/>
      <c r="BA441" s="315"/>
      <c r="BB441" s="315"/>
      <c r="BC441" s="315"/>
      <c r="BD441" s="315"/>
      <c r="BE441" s="315"/>
      <c r="BF441" s="315"/>
      <c r="BG441" s="315"/>
      <c r="BH441" s="315"/>
      <c r="BI441" s="315"/>
      <c r="BJ441" s="315"/>
      <c r="BK441" s="315"/>
      <c r="BL441" s="315"/>
      <c r="BM441" s="315"/>
      <c r="BN441" s="315"/>
      <c r="BO441" s="315"/>
      <c r="BP441" s="315"/>
      <c r="BQ441" s="315"/>
      <c r="BR441" s="315"/>
      <c r="BS441" s="315"/>
      <c r="BT441" s="315"/>
      <c r="BU441" s="315"/>
      <c r="BV441" s="315"/>
      <c r="BW441" s="315"/>
    </row>
    <row r="442" spans="1:75" s="252" customFormat="1">
      <c r="A442" s="67" t="s">
        <v>186</v>
      </c>
      <c r="B442" s="409">
        <v>2.8400000000000002E-2</v>
      </c>
      <c r="C442" s="169"/>
      <c r="D442" s="504"/>
      <c r="E442" s="504"/>
      <c r="F442" s="504"/>
      <c r="G442" s="504"/>
      <c r="H442" s="504"/>
      <c r="I442" s="504"/>
      <c r="J442" s="504"/>
      <c r="K442" s="504"/>
      <c r="L442" s="504"/>
      <c r="M442" s="504"/>
      <c r="N442" s="169"/>
      <c r="O442" s="404"/>
      <c r="P442" s="94"/>
      <c r="Q442" s="94"/>
      <c r="R442" s="94"/>
      <c r="S442" s="315"/>
      <c r="T442" s="315"/>
      <c r="U442" s="315"/>
      <c r="V442" s="315"/>
      <c r="W442" s="315"/>
      <c r="X442" s="315"/>
      <c r="Y442" s="315"/>
      <c r="Z442" s="315"/>
      <c r="AA442" s="315"/>
      <c r="AB442" s="315"/>
      <c r="AC442" s="315"/>
      <c r="AD442" s="315"/>
      <c r="AE442" s="315"/>
      <c r="AF442" s="315"/>
      <c r="AG442" s="315"/>
      <c r="AH442" s="315"/>
      <c r="AI442" s="315"/>
      <c r="AJ442" s="315"/>
      <c r="AK442" s="315"/>
      <c r="AL442" s="315"/>
      <c r="AM442" s="315"/>
      <c r="AN442" s="315"/>
      <c r="AO442" s="315"/>
      <c r="AP442" s="315"/>
      <c r="AQ442" s="315"/>
      <c r="AR442" s="315"/>
      <c r="AS442" s="315"/>
      <c r="AT442" s="315"/>
      <c r="AU442" s="315"/>
      <c r="AV442" s="315"/>
      <c r="AW442" s="315"/>
      <c r="AX442" s="315"/>
      <c r="AY442" s="315"/>
      <c r="AZ442" s="315"/>
      <c r="BA442" s="315"/>
      <c r="BB442" s="315"/>
      <c r="BC442" s="315"/>
      <c r="BD442" s="315"/>
      <c r="BE442" s="315"/>
      <c r="BF442" s="315"/>
      <c r="BG442" s="315"/>
      <c r="BH442" s="315"/>
      <c r="BI442" s="315"/>
      <c r="BJ442" s="315"/>
      <c r="BK442" s="315"/>
      <c r="BL442" s="315"/>
      <c r="BM442" s="315"/>
      <c r="BN442" s="315"/>
      <c r="BO442" s="315"/>
      <c r="BP442" s="315"/>
      <c r="BQ442" s="315"/>
      <c r="BR442" s="315"/>
      <c r="BS442" s="315"/>
      <c r="BT442" s="315"/>
      <c r="BU442" s="315"/>
      <c r="BV442" s="315"/>
      <c r="BW442" s="315"/>
    </row>
    <row r="443" spans="1:75">
      <c r="O443" s="406"/>
    </row>
    <row r="444" spans="1:75" ht="18">
      <c r="A444" s="2"/>
      <c r="O444" s="406"/>
    </row>
    <row r="445" spans="1:75" ht="23.4">
      <c r="A445" s="608" t="s">
        <v>339</v>
      </c>
      <c r="O445" s="406"/>
    </row>
    <row r="446" spans="1:75" ht="21">
      <c r="A446" s="104" t="s">
        <v>1</v>
      </c>
      <c r="B446" s="2">
        <v>2016</v>
      </c>
      <c r="C446" s="2">
        <v>2017</v>
      </c>
      <c r="D446" s="2">
        <v>2018</v>
      </c>
      <c r="E446" s="2">
        <v>2019</v>
      </c>
      <c r="F446" s="2">
        <v>2020</v>
      </c>
      <c r="G446" s="2">
        <v>2021</v>
      </c>
      <c r="H446" s="2">
        <v>2022</v>
      </c>
      <c r="I446" s="2">
        <v>2023</v>
      </c>
      <c r="O446" s="406"/>
    </row>
    <row r="447" spans="1:75">
      <c r="A447" s="124" t="s">
        <v>9</v>
      </c>
      <c r="B447" s="354">
        <v>9</v>
      </c>
      <c r="C447" s="354">
        <v>0</v>
      </c>
      <c r="D447" s="354">
        <v>130</v>
      </c>
      <c r="E447" s="354">
        <v>0</v>
      </c>
      <c r="F447" s="354">
        <v>0</v>
      </c>
      <c r="G447" s="354">
        <v>0</v>
      </c>
      <c r="H447" s="354">
        <v>0</v>
      </c>
      <c r="I447" s="354">
        <v>0</v>
      </c>
      <c r="O447" s="406"/>
    </row>
    <row r="448" spans="1:75">
      <c r="A448" s="124" t="s">
        <v>2</v>
      </c>
      <c r="B448" s="354">
        <v>424</v>
      </c>
      <c r="C448" s="354">
        <v>300</v>
      </c>
      <c r="D448" s="354">
        <v>330</v>
      </c>
      <c r="E448" s="354">
        <v>419.78820511838904</v>
      </c>
      <c r="F448" s="354">
        <v>419.78820511838904</v>
      </c>
      <c r="G448" s="354">
        <v>419.78820511838904</v>
      </c>
      <c r="H448" s="354">
        <v>419.78820511838904</v>
      </c>
      <c r="I448" s="354">
        <v>419.78820511838904</v>
      </c>
      <c r="O448" s="406"/>
    </row>
    <row r="449" spans="1:15">
      <c r="A449" s="124" t="s">
        <v>10</v>
      </c>
      <c r="B449" s="354">
        <v>119</v>
      </c>
      <c r="C449" s="354">
        <v>105</v>
      </c>
      <c r="D449" s="354">
        <v>105</v>
      </c>
      <c r="E449" s="354">
        <v>105</v>
      </c>
      <c r="F449" s="354">
        <v>105</v>
      </c>
      <c r="G449" s="354">
        <v>105</v>
      </c>
      <c r="H449" s="354">
        <v>105</v>
      </c>
      <c r="I449" s="354">
        <v>105</v>
      </c>
      <c r="O449" s="406"/>
    </row>
    <row r="450" spans="1:15">
      <c r="A450" s="124" t="s">
        <v>11</v>
      </c>
      <c r="B450" s="354">
        <v>97</v>
      </c>
      <c r="C450" s="354">
        <v>35</v>
      </c>
      <c r="D450" s="354">
        <v>140</v>
      </c>
      <c r="E450" s="354">
        <v>65</v>
      </c>
      <c r="F450" s="354">
        <v>140</v>
      </c>
      <c r="G450" s="354">
        <v>65</v>
      </c>
      <c r="H450" s="354">
        <v>140</v>
      </c>
      <c r="I450" s="354">
        <v>65</v>
      </c>
      <c r="O450" s="406"/>
    </row>
    <row r="451" spans="1:15">
      <c r="A451" s="124" t="s">
        <v>12</v>
      </c>
      <c r="B451" s="354">
        <v>67</v>
      </c>
      <c r="C451" s="354">
        <v>315</v>
      </c>
      <c r="D451" s="354">
        <v>315</v>
      </c>
      <c r="E451" s="354">
        <v>65</v>
      </c>
      <c r="F451" s="354">
        <v>65</v>
      </c>
      <c r="G451" s="354">
        <v>65</v>
      </c>
      <c r="H451" s="354">
        <v>65</v>
      </c>
      <c r="I451" s="354">
        <v>65</v>
      </c>
      <c r="O451" s="406"/>
    </row>
    <row r="452" spans="1:15">
      <c r="A452" s="124" t="s">
        <v>13</v>
      </c>
      <c r="B452" s="354">
        <v>47</v>
      </c>
      <c r="C452" s="354">
        <v>156</v>
      </c>
      <c r="D452" s="354">
        <v>60</v>
      </c>
      <c r="E452" s="354">
        <v>85</v>
      </c>
      <c r="F452" s="354">
        <v>85</v>
      </c>
      <c r="G452" s="354">
        <v>85</v>
      </c>
      <c r="H452" s="354">
        <v>85</v>
      </c>
      <c r="I452" s="354">
        <v>85</v>
      </c>
      <c r="O452" s="406"/>
    </row>
    <row r="453" spans="1:15">
      <c r="A453" s="169"/>
      <c r="O453" s="406"/>
    </row>
    <row r="454" spans="1:15" ht="21">
      <c r="A454" s="104" t="s">
        <v>291</v>
      </c>
      <c r="O454" s="406"/>
    </row>
    <row r="455" spans="1:15">
      <c r="A455" s="124" t="s">
        <v>9</v>
      </c>
      <c r="B455" s="354">
        <v>-9</v>
      </c>
      <c r="C455" s="354">
        <v>43.028238099999982</v>
      </c>
      <c r="D455" s="354">
        <v>16.746679879999988</v>
      </c>
      <c r="E455" s="354">
        <v>16.791374190000013</v>
      </c>
      <c r="F455" s="354">
        <v>16.806610599999999</v>
      </c>
      <c r="G455" s="354">
        <v>16.750046319999996</v>
      </c>
      <c r="H455" s="354">
        <v>16.835437956687656</v>
      </c>
      <c r="I455" s="354">
        <v>16.904473011715069</v>
      </c>
      <c r="O455" s="406"/>
    </row>
    <row r="456" spans="1:15">
      <c r="A456" s="124" t="s">
        <v>2</v>
      </c>
      <c r="B456" s="354">
        <v>1799</v>
      </c>
      <c r="C456" s="354">
        <v>2036.215549</v>
      </c>
      <c r="D456" s="354">
        <v>2699.4942489999999</v>
      </c>
      <c r="E456" s="354">
        <v>3004.1343350000002</v>
      </c>
      <c r="F456" s="354">
        <v>2750.1726450000001</v>
      </c>
      <c r="G456" s="354">
        <v>2740.9166740000001</v>
      </c>
      <c r="H456" s="354">
        <v>2754.889846</v>
      </c>
      <c r="I456" s="354">
        <v>3319.4237889999999</v>
      </c>
      <c r="O456" s="406"/>
    </row>
    <row r="457" spans="1:15">
      <c r="A457" s="124" t="s">
        <v>10</v>
      </c>
      <c r="B457" s="354">
        <v>4863</v>
      </c>
      <c r="C457" s="354">
        <v>3767.2353544000007</v>
      </c>
      <c r="D457" s="354">
        <v>3346.9674061999999</v>
      </c>
      <c r="E457" s="354">
        <v>3382.8469674999997</v>
      </c>
      <c r="F457" s="354">
        <v>3389.0774774000001</v>
      </c>
      <c r="G457" s="354">
        <v>3375.3424156000001</v>
      </c>
      <c r="H457" s="354">
        <v>3393.7751648406261</v>
      </c>
      <c r="I457" s="354">
        <v>3407.6916105884884</v>
      </c>
      <c r="O457" s="406"/>
    </row>
    <row r="458" spans="1:15">
      <c r="A458" s="124" t="s">
        <v>11</v>
      </c>
      <c r="B458" s="354">
        <v>1206</v>
      </c>
      <c r="C458" s="354">
        <v>2118.8486269999999</v>
      </c>
      <c r="D458" s="354">
        <v>1452.7330750000001</v>
      </c>
      <c r="E458" s="354">
        <v>1103.030749</v>
      </c>
      <c r="F458" s="354">
        <v>1067.612331</v>
      </c>
      <c r="G458" s="354">
        <v>1042.3134600000001</v>
      </c>
      <c r="H458" s="354">
        <v>1042.3134600000001</v>
      </c>
      <c r="I458" s="354">
        <v>1042.3134600000001</v>
      </c>
      <c r="O458" s="406"/>
    </row>
    <row r="459" spans="1:15">
      <c r="A459" s="124" t="s">
        <v>12</v>
      </c>
      <c r="B459" s="354">
        <v>613</v>
      </c>
      <c r="C459" s="354">
        <v>1355.3185599999999</v>
      </c>
      <c r="D459" s="354">
        <v>1291.2671089999999</v>
      </c>
      <c r="E459" s="354">
        <v>1341.806902</v>
      </c>
      <c r="F459" s="354">
        <v>1498.5955509999999</v>
      </c>
      <c r="G459" s="354">
        <v>2334.7466220000001</v>
      </c>
      <c r="H459" s="354">
        <v>1866.46264</v>
      </c>
      <c r="I459" s="354">
        <v>1313.6842340000001</v>
      </c>
      <c r="O459" s="406"/>
    </row>
    <row r="460" spans="1:15">
      <c r="A460" s="124" t="s">
        <v>13</v>
      </c>
      <c r="B460" s="354">
        <v>4057</v>
      </c>
      <c r="C460" s="354">
        <v>5876.9303419999997</v>
      </c>
      <c r="D460" s="354">
        <v>5217.2279589999998</v>
      </c>
      <c r="E460" s="354">
        <v>4892.9583979999998</v>
      </c>
      <c r="F460" s="354">
        <v>3722.9188949999998</v>
      </c>
      <c r="G460" s="354">
        <v>4157.0377959999996</v>
      </c>
      <c r="H460" s="354">
        <v>3615.8531379999999</v>
      </c>
      <c r="I460" s="354">
        <v>3411.6300059999999</v>
      </c>
      <c r="O460" s="406"/>
    </row>
    <row r="461" spans="1:15">
      <c r="A461" s="169"/>
      <c r="O461" s="406"/>
    </row>
    <row r="462" spans="1:15" ht="21">
      <c r="A462" s="374" t="s">
        <v>8</v>
      </c>
      <c r="O462" s="406"/>
    </row>
    <row r="463" spans="1:15">
      <c r="A463" s="124" t="s">
        <v>9</v>
      </c>
      <c r="B463" s="354">
        <v>325</v>
      </c>
      <c r="C463" s="354">
        <v>126</v>
      </c>
      <c r="D463" s="354">
        <v>164</v>
      </c>
      <c r="E463" s="354">
        <v>126</v>
      </c>
      <c r="F463" s="354">
        <v>160</v>
      </c>
      <c r="G463" s="354">
        <v>114</v>
      </c>
      <c r="H463" s="354">
        <v>80.410654827968756</v>
      </c>
      <c r="I463" s="354">
        <v>95.116537180909972</v>
      </c>
      <c r="O463" s="406"/>
    </row>
    <row r="464" spans="1:15">
      <c r="A464" s="124" t="s">
        <v>2</v>
      </c>
      <c r="B464" s="354">
        <v>1397</v>
      </c>
      <c r="C464" s="354">
        <v>1644</v>
      </c>
      <c r="D464" s="354">
        <v>1272</v>
      </c>
      <c r="E464" s="354">
        <v>1199</v>
      </c>
      <c r="F464" s="354">
        <v>1688</v>
      </c>
      <c r="G464" s="354">
        <v>1688</v>
      </c>
      <c r="H464" s="354">
        <v>1688</v>
      </c>
      <c r="I464" s="354">
        <v>1688</v>
      </c>
      <c r="O464" s="406"/>
    </row>
    <row r="465" spans="1:15">
      <c r="A465" s="124" t="s">
        <v>10</v>
      </c>
      <c r="B465" s="354">
        <v>14548</v>
      </c>
      <c r="C465" s="354">
        <v>15095</v>
      </c>
      <c r="D465" s="354">
        <v>12339</v>
      </c>
      <c r="E465" s="354">
        <v>12447</v>
      </c>
      <c r="F465" s="354">
        <v>12678</v>
      </c>
      <c r="G465" s="354">
        <v>12795</v>
      </c>
      <c r="H465" s="354">
        <v>12909.586567473571</v>
      </c>
      <c r="I465" s="354">
        <v>12954.129488449225</v>
      </c>
      <c r="O465" s="406"/>
    </row>
    <row r="466" spans="1:15">
      <c r="A466" s="124" t="s">
        <v>11</v>
      </c>
      <c r="B466" s="354">
        <v>623</v>
      </c>
      <c r="C466" s="354">
        <v>1234</v>
      </c>
      <c r="D466" s="354">
        <v>1280.0171329210402</v>
      </c>
      <c r="E466" s="354">
        <v>1280.0171329210402</v>
      </c>
      <c r="F466" s="354">
        <v>1280.0171329210402</v>
      </c>
      <c r="G466" s="354">
        <v>1280.0171329210402</v>
      </c>
      <c r="H466" s="354">
        <v>1280.0171329210402</v>
      </c>
      <c r="I466" s="354">
        <v>1280.0171329210402</v>
      </c>
      <c r="O466" s="406"/>
    </row>
    <row r="467" spans="1:15">
      <c r="A467" s="124" t="s">
        <v>12</v>
      </c>
      <c r="B467" s="354">
        <v>294</v>
      </c>
      <c r="C467" s="354">
        <v>994</v>
      </c>
      <c r="D467" s="354">
        <v>1295</v>
      </c>
      <c r="E467" s="354">
        <v>1646</v>
      </c>
      <c r="F467" s="354">
        <v>799</v>
      </c>
      <c r="G467" s="354">
        <v>1623</v>
      </c>
      <c r="H467" s="354">
        <v>449</v>
      </c>
      <c r="I467" s="354">
        <v>517</v>
      </c>
      <c r="O467" s="406"/>
    </row>
    <row r="468" spans="1:15">
      <c r="A468" s="124" t="s">
        <v>13</v>
      </c>
      <c r="B468" s="354">
        <v>304</v>
      </c>
      <c r="C468" s="354">
        <v>492</v>
      </c>
      <c r="D468" s="354">
        <v>583</v>
      </c>
      <c r="E468" s="354">
        <v>605</v>
      </c>
      <c r="F468" s="354">
        <v>518</v>
      </c>
      <c r="G468" s="354">
        <v>197</v>
      </c>
      <c r="H468" s="354">
        <v>137</v>
      </c>
      <c r="I468" s="354">
        <v>0</v>
      </c>
      <c r="O468" s="406"/>
    </row>
    <row r="469" spans="1:15">
      <c r="A469" s="169"/>
      <c r="O469" s="406"/>
    </row>
    <row r="470" spans="1:15" ht="21">
      <c r="A470" s="374" t="s">
        <v>19</v>
      </c>
      <c r="O470" s="406"/>
    </row>
    <row r="471" spans="1:15">
      <c r="A471" s="124" t="s">
        <v>9</v>
      </c>
      <c r="B471" s="354">
        <v>-119</v>
      </c>
      <c r="C471" s="354">
        <v>192.56499999999994</v>
      </c>
      <c r="D471" s="354">
        <v>162.16075000000004</v>
      </c>
      <c r="E471" s="354">
        <v>141.08403571428573</v>
      </c>
      <c r="F471" s="354">
        <v>137.43671428571429</v>
      </c>
      <c r="G471" s="354">
        <v>136.87346428571431</v>
      </c>
      <c r="H471" s="354">
        <v>137.06121428571433</v>
      </c>
      <c r="I471" s="354">
        <v>137.186380952381</v>
      </c>
      <c r="O471" s="406"/>
    </row>
    <row r="472" spans="1:15">
      <c r="A472" s="124" t="s">
        <v>2</v>
      </c>
      <c r="B472" s="354">
        <v>2178</v>
      </c>
      <c r="C472" s="354">
        <v>4105.2299999999996</v>
      </c>
      <c r="D472" s="354">
        <v>3561.3074999999999</v>
      </c>
      <c r="E472" s="354">
        <v>3605</v>
      </c>
      <c r="F472" s="354">
        <v>3665</v>
      </c>
      <c r="G472" s="354">
        <v>3660</v>
      </c>
      <c r="H472" s="354">
        <v>3652.5</v>
      </c>
      <c r="I472" s="354">
        <v>3650</v>
      </c>
      <c r="O472" s="406"/>
    </row>
    <row r="473" spans="1:15">
      <c r="A473" s="124" t="s">
        <v>10</v>
      </c>
      <c r="B473" s="354">
        <v>3207</v>
      </c>
      <c r="C473" s="354">
        <v>2934.1534022769706</v>
      </c>
      <c r="D473" s="354">
        <v>2372.9949446254586</v>
      </c>
      <c r="E473" s="354">
        <v>2257.6885193419375</v>
      </c>
      <c r="F473" s="354">
        <v>2342.9915026667099</v>
      </c>
      <c r="G473" s="354">
        <v>2427.5117917993684</v>
      </c>
      <c r="H473" s="354">
        <v>2529.682244507404</v>
      </c>
      <c r="I473" s="354">
        <v>2633.6625812313232</v>
      </c>
      <c r="O473" s="406"/>
    </row>
    <row r="474" spans="1:15">
      <c r="A474" s="124" t="s">
        <v>11</v>
      </c>
      <c r="B474" s="354">
        <v>444</v>
      </c>
      <c r="C474" s="354">
        <v>745.24800000000005</v>
      </c>
      <c r="D474" s="354">
        <v>632.38800000000003</v>
      </c>
      <c r="E474" s="354">
        <v>402.39299999999997</v>
      </c>
      <c r="F474" s="354">
        <v>280.89299999999997</v>
      </c>
      <c r="G474" s="354">
        <v>522.678</v>
      </c>
      <c r="H474" s="354">
        <v>338.613</v>
      </c>
      <c r="I474" s="354">
        <v>258.39299999999997</v>
      </c>
      <c r="O474" s="406"/>
    </row>
    <row r="475" spans="1:15">
      <c r="A475" s="124" t="s">
        <v>12</v>
      </c>
      <c r="B475" s="354">
        <v>169</v>
      </c>
      <c r="C475" s="354">
        <v>6824.7690000000002</v>
      </c>
      <c r="D475" s="354">
        <v>4498.4422500000001</v>
      </c>
      <c r="E475" s="354">
        <v>2247.75</v>
      </c>
      <c r="F475" s="354">
        <v>3511</v>
      </c>
      <c r="G475" s="354">
        <v>3120.25</v>
      </c>
      <c r="H475" s="354">
        <v>3728.75</v>
      </c>
      <c r="I475" s="354">
        <v>2378.75</v>
      </c>
      <c r="O475" s="406"/>
    </row>
    <row r="476" spans="1:15">
      <c r="A476" s="124" t="s">
        <v>13</v>
      </c>
      <c r="B476" s="354">
        <v>110</v>
      </c>
      <c r="C476" s="354">
        <v>0</v>
      </c>
      <c r="D476" s="354">
        <v>0</v>
      </c>
      <c r="E476" s="354">
        <v>0</v>
      </c>
      <c r="F476" s="354">
        <v>0</v>
      </c>
      <c r="G476" s="354">
        <v>0</v>
      </c>
      <c r="H476" s="354">
        <v>0</v>
      </c>
      <c r="I476" s="354">
        <v>0</v>
      </c>
      <c r="O476" s="406"/>
    </row>
    <row r="477" spans="1:15">
      <c r="A477" s="378"/>
      <c r="O477" s="406"/>
    </row>
    <row r="478" spans="1:15" ht="21">
      <c r="A478" s="104" t="s">
        <v>51</v>
      </c>
      <c r="O478" s="406"/>
    </row>
    <row r="479" spans="1:15">
      <c r="A479" s="67" t="s">
        <v>9</v>
      </c>
      <c r="B479" s="354">
        <v>802</v>
      </c>
      <c r="C479" s="354">
        <v>760.50770000000011</v>
      </c>
      <c r="D479" s="354">
        <v>715.12692500000003</v>
      </c>
      <c r="E479" s="354">
        <v>377.5</v>
      </c>
      <c r="F479" s="354">
        <v>270</v>
      </c>
      <c r="G479" s="354">
        <v>270</v>
      </c>
      <c r="H479" s="354">
        <v>270</v>
      </c>
      <c r="I479" s="354">
        <v>270</v>
      </c>
      <c r="O479" s="406"/>
    </row>
    <row r="480" spans="1:15">
      <c r="A480" s="67" t="s">
        <v>2</v>
      </c>
      <c r="B480" s="354">
        <v>12291.745086867813</v>
      </c>
      <c r="C480" s="354">
        <v>19635.401295199023</v>
      </c>
      <c r="D480" s="354">
        <v>23490.905252491317</v>
      </c>
      <c r="E480" s="354">
        <v>19364.222392949578</v>
      </c>
      <c r="F480" s="354">
        <v>18444.132006602918</v>
      </c>
      <c r="G480" s="354">
        <v>17301.477421535976</v>
      </c>
      <c r="H480" s="354">
        <v>15525.699398449069</v>
      </c>
      <c r="I480" s="354">
        <v>11772.014053447612</v>
      </c>
      <c r="O480" s="406"/>
    </row>
    <row r="481" spans="1:15">
      <c r="A481" s="67" t="s">
        <v>10</v>
      </c>
      <c r="B481" s="354">
        <v>5719</v>
      </c>
      <c r="C481" s="354">
        <v>11225</v>
      </c>
      <c r="D481" s="354">
        <v>3706.25</v>
      </c>
      <c r="E481" s="354">
        <v>1200</v>
      </c>
      <c r="F481" s="354">
        <v>1200</v>
      </c>
      <c r="G481" s="354">
        <v>1200</v>
      </c>
      <c r="H481" s="354">
        <v>1200</v>
      </c>
      <c r="I481" s="354">
        <v>1100</v>
      </c>
      <c r="O481" s="406"/>
    </row>
    <row r="482" spans="1:15">
      <c r="A482" s="67" t="s">
        <v>11</v>
      </c>
      <c r="B482" s="354">
        <v>3819.6239999999998</v>
      </c>
      <c r="C482" s="354">
        <v>4422.3320000000003</v>
      </c>
      <c r="D482" s="354">
        <v>5904.5420000000004</v>
      </c>
      <c r="E482" s="354">
        <v>4839.2269999999999</v>
      </c>
      <c r="F482" s="354">
        <v>2239.5169999999998</v>
      </c>
      <c r="G482" s="354">
        <v>3255.0920000000001</v>
      </c>
      <c r="H482" s="354">
        <v>1808.2670000000003</v>
      </c>
      <c r="I482" s="354">
        <v>1340.0929999999998</v>
      </c>
      <c r="O482" s="406"/>
    </row>
    <row r="483" spans="1:15">
      <c r="A483" s="67" t="s">
        <v>21</v>
      </c>
      <c r="B483" s="354">
        <v>0</v>
      </c>
      <c r="C483" s="354">
        <v>0</v>
      </c>
      <c r="D483" s="354">
        <v>0</v>
      </c>
      <c r="E483" s="354">
        <v>0</v>
      </c>
      <c r="F483" s="354">
        <v>0</v>
      </c>
      <c r="G483" s="354">
        <v>0</v>
      </c>
      <c r="H483" s="354">
        <v>0</v>
      </c>
      <c r="I483" s="354">
        <v>0</v>
      </c>
      <c r="O483" s="406"/>
    </row>
    <row r="484" spans="1:15">
      <c r="A484" s="67" t="s">
        <v>12</v>
      </c>
      <c r="B484" s="354">
        <v>780</v>
      </c>
      <c r="C484" s="354">
        <v>1159</v>
      </c>
      <c r="D484" s="354">
        <v>6913.75</v>
      </c>
      <c r="E484" s="354">
        <v>3712.5</v>
      </c>
      <c r="F484" s="354">
        <v>2046.5</v>
      </c>
      <c r="G484" s="354">
        <v>2015</v>
      </c>
      <c r="H484" s="354">
        <v>2000</v>
      </c>
      <c r="I484" s="354">
        <v>2000</v>
      </c>
      <c r="O484" s="406"/>
    </row>
    <row r="485" spans="1:15">
      <c r="B485" s="140"/>
      <c r="C485" s="140"/>
      <c r="D485" s="140"/>
      <c r="E485" s="140"/>
      <c r="F485" s="140"/>
      <c r="G485" s="140"/>
      <c r="H485" s="140"/>
      <c r="I485" s="140"/>
      <c r="O485" s="406"/>
    </row>
    <row r="486" spans="1:15" ht="23.4">
      <c r="A486" s="608" t="s">
        <v>426</v>
      </c>
      <c r="O486" s="406"/>
    </row>
    <row r="487" spans="1:15" ht="21">
      <c r="A487" s="374" t="s">
        <v>136</v>
      </c>
      <c r="O487" s="406"/>
    </row>
    <row r="488" spans="1:15">
      <c r="A488" s="124" t="s">
        <v>2</v>
      </c>
      <c r="B488" s="354">
        <v>0</v>
      </c>
      <c r="C488" s="354">
        <v>0</v>
      </c>
      <c r="D488" s="354">
        <v>0</v>
      </c>
      <c r="E488" s="354">
        <v>0</v>
      </c>
      <c r="F488" s="354">
        <v>0</v>
      </c>
      <c r="G488" s="354">
        <v>0</v>
      </c>
      <c r="H488" s="354">
        <v>0</v>
      </c>
      <c r="I488" s="354">
        <v>0</v>
      </c>
      <c r="O488" s="406"/>
    </row>
    <row r="489" spans="1:15">
      <c r="A489" s="124" t="s">
        <v>3</v>
      </c>
      <c r="B489" s="354">
        <v>797</v>
      </c>
      <c r="C489" s="354">
        <v>765</v>
      </c>
      <c r="D489" s="354">
        <v>765</v>
      </c>
      <c r="E489" s="354">
        <v>765</v>
      </c>
      <c r="F489" s="354">
        <v>765</v>
      </c>
      <c r="G489" s="354">
        <v>765</v>
      </c>
      <c r="H489" s="354">
        <v>765</v>
      </c>
      <c r="I489" s="354">
        <v>765</v>
      </c>
      <c r="O489" s="406"/>
    </row>
    <row r="490" spans="1:15">
      <c r="A490" s="124" t="s">
        <v>4</v>
      </c>
      <c r="B490" s="354">
        <v>65</v>
      </c>
      <c r="C490" s="354">
        <v>85</v>
      </c>
      <c r="D490" s="354">
        <v>85</v>
      </c>
      <c r="E490" s="354">
        <v>85</v>
      </c>
      <c r="F490" s="354">
        <v>85</v>
      </c>
      <c r="G490" s="354">
        <v>85</v>
      </c>
      <c r="H490" s="354">
        <v>85</v>
      </c>
      <c r="I490" s="354">
        <v>85</v>
      </c>
      <c r="O490" s="406"/>
    </row>
    <row r="491" spans="1:15">
      <c r="A491" s="124" t="s">
        <v>5</v>
      </c>
      <c r="B491" s="354">
        <v>41</v>
      </c>
      <c r="C491" s="354">
        <v>60</v>
      </c>
      <c r="D491" s="354">
        <v>60</v>
      </c>
      <c r="E491" s="354">
        <v>60</v>
      </c>
      <c r="F491" s="354">
        <v>60</v>
      </c>
      <c r="G491" s="354">
        <v>60</v>
      </c>
      <c r="H491" s="354">
        <v>60</v>
      </c>
      <c r="I491" s="354">
        <v>60</v>
      </c>
      <c r="O491" s="406"/>
    </row>
    <row r="492" spans="1:15">
      <c r="A492" s="124" t="s">
        <v>6</v>
      </c>
      <c r="B492" s="354">
        <v>673</v>
      </c>
      <c r="C492" s="354">
        <v>680</v>
      </c>
      <c r="D492" s="354">
        <v>680</v>
      </c>
      <c r="E492" s="354">
        <v>680</v>
      </c>
      <c r="F492" s="354">
        <v>680</v>
      </c>
      <c r="G492" s="354">
        <v>680</v>
      </c>
      <c r="H492" s="354">
        <v>680</v>
      </c>
      <c r="I492" s="354">
        <v>680</v>
      </c>
      <c r="O492" s="406"/>
    </row>
    <row r="493" spans="1:15">
      <c r="A493" s="169"/>
      <c r="B493" s="520"/>
      <c r="C493" s="520"/>
      <c r="D493" s="520"/>
      <c r="E493" s="520"/>
      <c r="F493" s="520"/>
      <c r="G493" s="520"/>
      <c r="H493" s="520"/>
      <c r="I493" s="520"/>
      <c r="O493" s="406"/>
    </row>
    <row r="494" spans="1:15" ht="21">
      <c r="A494" s="374" t="s">
        <v>7</v>
      </c>
      <c r="B494" s="521"/>
      <c r="C494" s="521"/>
      <c r="D494" s="521"/>
      <c r="E494" s="521"/>
      <c r="F494" s="521"/>
      <c r="G494" s="521"/>
      <c r="H494" s="521"/>
      <c r="I494" s="521"/>
      <c r="O494" s="406"/>
    </row>
    <row r="495" spans="1:15">
      <c r="A495" s="124" t="s">
        <v>2</v>
      </c>
      <c r="B495" s="354">
        <v>2540</v>
      </c>
      <c r="C495" s="354">
        <v>3024.630075</v>
      </c>
      <c r="D495" s="354">
        <v>2978.958161</v>
      </c>
      <c r="E495" s="354">
        <v>2993.8529520000002</v>
      </c>
      <c r="F495" s="354">
        <v>3008.822216</v>
      </c>
      <c r="G495" s="354">
        <v>3023.8663280000001</v>
      </c>
      <c r="H495" s="354">
        <v>3038.9856589999999</v>
      </c>
      <c r="I495" s="354">
        <v>3054.1805869999998</v>
      </c>
      <c r="O495" s="406"/>
    </row>
    <row r="496" spans="1:15">
      <c r="A496" s="124" t="s">
        <v>3</v>
      </c>
      <c r="B496" s="354">
        <v>6301</v>
      </c>
      <c r="C496" s="354">
        <v>6688.9744799999999</v>
      </c>
      <c r="D496" s="354">
        <v>6672.2778950000002</v>
      </c>
      <c r="E496" s="354">
        <v>6674.2767690000001</v>
      </c>
      <c r="F496" s="354">
        <v>6674.3045330000004</v>
      </c>
      <c r="G496" s="354">
        <v>6674.3066159999998</v>
      </c>
      <c r="H496" s="354">
        <v>6674.3063650000004</v>
      </c>
      <c r="I496" s="354">
        <v>6674.3062170000003</v>
      </c>
      <c r="O496" s="406"/>
    </row>
    <row r="497" spans="1:15">
      <c r="A497" s="124" t="s">
        <v>4</v>
      </c>
      <c r="B497" s="354">
        <v>2304</v>
      </c>
      <c r="C497" s="354">
        <v>2036.36625</v>
      </c>
      <c r="D497" s="354">
        <v>2046.5480809999999</v>
      </c>
      <c r="E497" s="354">
        <v>2056.7808220000002</v>
      </c>
      <c r="F497" s="354">
        <v>2067.0647260000001</v>
      </c>
      <c r="G497" s="354">
        <v>2077.4000489999999</v>
      </c>
      <c r="H497" s="354">
        <v>2087.7870499999999</v>
      </c>
      <c r="I497" s="354">
        <v>2098.225985</v>
      </c>
      <c r="O497" s="406"/>
    </row>
    <row r="498" spans="1:15">
      <c r="A498" s="124" t="s">
        <v>5</v>
      </c>
      <c r="B498" s="354">
        <v>367</v>
      </c>
      <c r="C498" s="354">
        <v>408.34428000000003</v>
      </c>
      <c r="D498" s="354">
        <v>410.3860014</v>
      </c>
      <c r="E498" s="354">
        <v>412.43793140000002</v>
      </c>
      <c r="F498" s="354">
        <v>414.5001211</v>
      </c>
      <c r="G498" s="354">
        <v>416.57262170000001</v>
      </c>
      <c r="H498" s="354">
        <v>418.65548480000001</v>
      </c>
      <c r="I498" s="354">
        <v>420.74876219999999</v>
      </c>
      <c r="O498" s="406"/>
    </row>
    <row r="499" spans="1:15">
      <c r="A499" s="124" t="s">
        <v>6</v>
      </c>
      <c r="B499" s="354">
        <v>4724</v>
      </c>
      <c r="C499" s="354">
        <v>4211.5577659999999</v>
      </c>
      <c r="D499" s="354">
        <v>4135.9896200000003</v>
      </c>
      <c r="E499" s="354">
        <v>4136.1407799999997</v>
      </c>
      <c r="F499" s="354">
        <v>4136.1976670000004</v>
      </c>
      <c r="G499" s="354">
        <v>4136.2090250000001</v>
      </c>
      <c r="H499" s="354">
        <v>4136.2106290000002</v>
      </c>
      <c r="I499" s="354">
        <v>4136.2107599999999</v>
      </c>
      <c r="O499" s="406"/>
    </row>
    <row r="500" spans="1:15">
      <c r="A500" s="169"/>
      <c r="O500" s="406"/>
    </row>
    <row r="501" spans="1:15" ht="21">
      <c r="A501" s="374" t="s">
        <v>8</v>
      </c>
      <c r="O501" s="406"/>
    </row>
    <row r="502" spans="1:15">
      <c r="A502" s="124" t="s">
        <v>2</v>
      </c>
      <c r="B502" s="354">
        <v>0</v>
      </c>
      <c r="C502" s="354">
        <v>0</v>
      </c>
      <c r="D502" s="354">
        <v>0</v>
      </c>
      <c r="E502" s="354">
        <v>0</v>
      </c>
      <c r="F502" s="354">
        <v>0</v>
      </c>
      <c r="G502" s="354">
        <v>0</v>
      </c>
      <c r="H502" s="354">
        <v>0</v>
      </c>
      <c r="I502" s="354">
        <v>0</v>
      </c>
      <c r="O502" s="406"/>
    </row>
    <row r="503" spans="1:15">
      <c r="A503" s="124" t="s">
        <v>3</v>
      </c>
      <c r="B503" s="354">
        <v>4134</v>
      </c>
      <c r="C503" s="354">
        <v>4336</v>
      </c>
      <c r="D503" s="354">
        <v>4162</v>
      </c>
      <c r="E503" s="354">
        <v>4280</v>
      </c>
      <c r="F503" s="354">
        <v>4402</v>
      </c>
      <c r="G503" s="354">
        <v>4477</v>
      </c>
      <c r="H503" s="354">
        <v>4336</v>
      </c>
      <c r="I503" s="354">
        <v>4336</v>
      </c>
      <c r="O503" s="406"/>
    </row>
    <row r="504" spans="1:15">
      <c r="A504" s="124" t="s">
        <v>4</v>
      </c>
      <c r="B504" s="354">
        <v>2504</v>
      </c>
      <c r="C504" s="354">
        <v>2453</v>
      </c>
      <c r="D504" s="354">
        <v>2456</v>
      </c>
      <c r="E504" s="354">
        <v>2458</v>
      </c>
      <c r="F504" s="354">
        <v>2461</v>
      </c>
      <c r="G504" s="354">
        <v>2464</v>
      </c>
      <c r="H504" s="354">
        <v>2466</v>
      </c>
      <c r="I504" s="354">
        <v>2469</v>
      </c>
      <c r="O504" s="406"/>
    </row>
    <row r="505" spans="1:15">
      <c r="A505" s="124" t="s">
        <v>5</v>
      </c>
      <c r="B505" s="354">
        <v>1959</v>
      </c>
      <c r="C505" s="354">
        <v>1957</v>
      </c>
      <c r="D505" s="354">
        <v>1957</v>
      </c>
      <c r="E505" s="354">
        <v>1957</v>
      </c>
      <c r="F505" s="354">
        <v>1957</v>
      </c>
      <c r="G505" s="354">
        <v>1957</v>
      </c>
      <c r="H505" s="354">
        <v>1957</v>
      </c>
      <c r="I505" s="354">
        <v>1957</v>
      </c>
      <c r="O505" s="406"/>
    </row>
    <row r="506" spans="1:15">
      <c r="A506" s="124" t="s">
        <v>6</v>
      </c>
      <c r="B506" s="354">
        <v>1924</v>
      </c>
      <c r="C506" s="354">
        <v>3021</v>
      </c>
      <c r="D506" s="354">
        <v>2202</v>
      </c>
      <c r="E506" s="354">
        <v>2265</v>
      </c>
      <c r="F506" s="354">
        <v>2329</v>
      </c>
      <c r="G506" s="354">
        <v>2551</v>
      </c>
      <c r="H506" s="354">
        <v>3021</v>
      </c>
      <c r="I506" s="354">
        <v>3021</v>
      </c>
      <c r="O506" s="406"/>
    </row>
    <row r="507" spans="1:15">
      <c r="A507" s="169"/>
      <c r="O507" s="406"/>
    </row>
    <row r="508" spans="1:15" ht="21">
      <c r="A508" s="374" t="s">
        <v>19</v>
      </c>
      <c r="O508" s="406"/>
    </row>
    <row r="509" spans="1:15">
      <c r="A509" s="124" t="s">
        <v>2</v>
      </c>
      <c r="B509" s="354">
        <v>0</v>
      </c>
      <c r="C509" s="354">
        <v>0</v>
      </c>
      <c r="D509" s="354">
        <v>0</v>
      </c>
      <c r="E509" s="354">
        <v>0</v>
      </c>
      <c r="F509" s="354">
        <v>0</v>
      </c>
      <c r="G509" s="354">
        <v>0</v>
      </c>
      <c r="H509" s="354">
        <v>0</v>
      </c>
      <c r="I509" s="354">
        <v>0</v>
      </c>
      <c r="O509" s="406"/>
    </row>
    <row r="510" spans="1:15">
      <c r="A510" s="124" t="s">
        <v>3</v>
      </c>
      <c r="B510" s="354">
        <v>1982</v>
      </c>
      <c r="C510" s="354">
        <v>1840.11</v>
      </c>
      <c r="D510" s="354">
        <v>1689.77925</v>
      </c>
      <c r="E510" s="354">
        <v>1639.6690000000001</v>
      </c>
      <c r="F510" s="354">
        <v>1639.6690000000001</v>
      </c>
      <c r="G510" s="354">
        <v>1639.6690000000001</v>
      </c>
      <c r="H510" s="354">
        <v>1639.6690000000001</v>
      </c>
      <c r="I510" s="354">
        <v>1639.6690000000001</v>
      </c>
      <c r="O510" s="406"/>
    </row>
    <row r="511" spans="1:15">
      <c r="A511" s="124" t="s">
        <v>4</v>
      </c>
      <c r="B511" s="354">
        <v>1812</v>
      </c>
      <c r="C511" s="354">
        <v>1841.2381580000001</v>
      </c>
      <c r="D511" s="354">
        <v>1842.2810382499999</v>
      </c>
      <c r="E511" s="354">
        <v>1843.6819732500001</v>
      </c>
      <c r="F511" s="354">
        <v>1845.096918</v>
      </c>
      <c r="G511" s="354">
        <v>1846.526012</v>
      </c>
      <c r="H511" s="354">
        <v>1847.9693965000001</v>
      </c>
      <c r="I511" s="354">
        <v>1849.4272150000002</v>
      </c>
      <c r="O511" s="406"/>
    </row>
    <row r="512" spans="1:15">
      <c r="A512" s="124" t="s">
        <v>5</v>
      </c>
      <c r="B512" s="354">
        <v>2197</v>
      </c>
      <c r="C512" s="354">
        <v>2270.513109</v>
      </c>
      <c r="D512" s="354">
        <v>2270.513109</v>
      </c>
      <c r="E512" s="354">
        <v>2270.513109</v>
      </c>
      <c r="F512" s="354">
        <v>2270.513109</v>
      </c>
      <c r="G512" s="354">
        <v>2270.513109</v>
      </c>
      <c r="H512" s="354">
        <v>2270.513109</v>
      </c>
      <c r="I512" s="354">
        <v>2270.513109</v>
      </c>
      <c r="O512" s="406"/>
    </row>
    <row r="513" spans="1:15">
      <c r="A513" s="124" t="s">
        <v>6</v>
      </c>
      <c r="B513" s="354">
        <v>784</v>
      </c>
      <c r="C513" s="354">
        <v>1338.995594</v>
      </c>
      <c r="D513" s="354">
        <v>1338.995594</v>
      </c>
      <c r="E513" s="354">
        <v>1338.995594</v>
      </c>
      <c r="F513" s="354">
        <v>1338.995594</v>
      </c>
      <c r="G513" s="354">
        <v>1261.745594</v>
      </c>
      <c r="H513" s="354">
        <v>1235.995594</v>
      </c>
      <c r="I513" s="354">
        <v>1235.995594</v>
      </c>
      <c r="O513" s="406"/>
    </row>
    <row r="514" spans="1:15">
      <c r="A514" s="378"/>
      <c r="O514" s="406"/>
    </row>
    <row r="515" spans="1:15" ht="21">
      <c r="A515" s="104" t="s">
        <v>51</v>
      </c>
      <c r="O515" s="406"/>
    </row>
    <row r="516" spans="1:15">
      <c r="A516" s="67" t="s">
        <v>2</v>
      </c>
      <c r="B516" s="354">
        <v>0</v>
      </c>
      <c r="C516" s="354">
        <v>0</v>
      </c>
      <c r="D516" s="354">
        <v>0</v>
      </c>
      <c r="E516" s="354">
        <v>0</v>
      </c>
      <c r="F516" s="354">
        <v>0</v>
      </c>
      <c r="G516" s="354">
        <v>0</v>
      </c>
      <c r="H516" s="354">
        <v>0</v>
      </c>
      <c r="I516" s="354">
        <v>0</v>
      </c>
      <c r="O516" s="406"/>
    </row>
    <row r="517" spans="1:15">
      <c r="A517" s="67" t="s">
        <v>3</v>
      </c>
      <c r="B517" s="354">
        <v>12298.856</v>
      </c>
      <c r="C517" s="354">
        <v>13096.844766944545</v>
      </c>
      <c r="D517" s="354">
        <v>12364.969380944545</v>
      </c>
      <c r="E517" s="354">
        <v>12204.797</v>
      </c>
      <c r="F517" s="354">
        <v>12204.797</v>
      </c>
      <c r="G517" s="354">
        <v>12204.797</v>
      </c>
      <c r="H517" s="354">
        <v>12188.362581055455</v>
      </c>
      <c r="I517" s="354">
        <v>10831.179831055455</v>
      </c>
      <c r="O517" s="406"/>
    </row>
    <row r="518" spans="1:15">
      <c r="A518" s="67" t="s">
        <v>24</v>
      </c>
      <c r="B518" s="354">
        <v>2730.6399479166666</v>
      </c>
      <c r="C518" s="354">
        <v>4255.4718194030665</v>
      </c>
      <c r="D518" s="354">
        <v>4368.7218194030675</v>
      </c>
      <c r="E518" s="354">
        <v>4406</v>
      </c>
      <c r="F518" s="354">
        <v>4406</v>
      </c>
      <c r="G518" s="354">
        <v>4406</v>
      </c>
      <c r="H518" s="354">
        <v>4406</v>
      </c>
      <c r="I518" s="354">
        <v>4284.7482326802674</v>
      </c>
      <c r="O518" s="406"/>
    </row>
    <row r="519" spans="1:15">
      <c r="A519" s="67" t="s">
        <v>25</v>
      </c>
      <c r="B519" s="354">
        <v>357.85047125</v>
      </c>
      <c r="C519" s="354">
        <v>832.65097000000003</v>
      </c>
      <c r="D519" s="354">
        <v>829.43222000000003</v>
      </c>
      <c r="E519" s="354">
        <v>752.18222000000003</v>
      </c>
      <c r="F519" s="354">
        <v>729.65097000000003</v>
      </c>
      <c r="G519" s="354">
        <v>729.65097000000003</v>
      </c>
      <c r="H519" s="354">
        <v>729.65097000000003</v>
      </c>
      <c r="I519" s="354">
        <v>651.32178750000003</v>
      </c>
      <c r="O519" s="406"/>
    </row>
    <row r="520" spans="1:15">
      <c r="A520" s="67" t="s">
        <v>69</v>
      </c>
      <c r="B520" s="354">
        <v>7309.085</v>
      </c>
      <c r="C520" s="354">
        <v>3927.9084525000003</v>
      </c>
      <c r="D520" s="354">
        <v>4198.3262025000004</v>
      </c>
      <c r="E520" s="354">
        <v>4222.4654525000005</v>
      </c>
      <c r="F520" s="354">
        <v>3952.0477025000005</v>
      </c>
      <c r="G520" s="354">
        <v>3894.9084525000003</v>
      </c>
      <c r="H520" s="354">
        <v>3894.9084525000003</v>
      </c>
      <c r="I520" s="354">
        <v>3640.9084525000003</v>
      </c>
      <c r="O520" s="406"/>
    </row>
    <row r="521" spans="1:15">
      <c r="A521" s="67" t="s">
        <v>4</v>
      </c>
      <c r="B521" s="354">
        <v>13467.6386475</v>
      </c>
      <c r="C521" s="354">
        <v>19592.70635</v>
      </c>
      <c r="D521" s="354">
        <v>17941.467822499999</v>
      </c>
      <c r="E521" s="354">
        <v>17308.135782500001</v>
      </c>
      <c r="F521" s="354">
        <v>17258.764365000003</v>
      </c>
      <c r="G521" s="354">
        <v>16668.417002499998</v>
      </c>
      <c r="H521" s="354">
        <v>16674.332547500002</v>
      </c>
      <c r="I521" s="354">
        <v>15813.100235</v>
      </c>
      <c r="O521" s="406"/>
    </row>
    <row r="522" spans="1:15">
      <c r="A522" s="67" t="s">
        <v>5</v>
      </c>
      <c r="B522" s="354">
        <v>491.66421124999999</v>
      </c>
      <c r="C522" s="354">
        <v>652.48439999999994</v>
      </c>
      <c r="D522" s="354">
        <v>652.48439999999994</v>
      </c>
      <c r="E522" s="354">
        <v>652.48439999999994</v>
      </c>
      <c r="F522" s="354">
        <v>652.48439999999994</v>
      </c>
      <c r="G522" s="354">
        <v>652.48439999999994</v>
      </c>
      <c r="H522" s="354">
        <v>652.48439999999994</v>
      </c>
      <c r="I522" s="354">
        <v>623.38689999999997</v>
      </c>
      <c r="O522" s="406"/>
    </row>
    <row r="523" spans="1:15">
      <c r="A523" s="67" t="s">
        <v>26</v>
      </c>
      <c r="B523" s="354">
        <v>2394.4802062500003</v>
      </c>
      <c r="C523" s="354">
        <v>3129.4613600000002</v>
      </c>
      <c r="D523" s="354">
        <v>3234.4794320000001</v>
      </c>
      <c r="E523" s="354">
        <v>3269.4854560000003</v>
      </c>
      <c r="F523" s="354">
        <v>3269.4854560000003</v>
      </c>
      <c r="G523" s="354">
        <v>3269.4854560000003</v>
      </c>
      <c r="H523" s="354">
        <v>3269.4854560000003</v>
      </c>
      <c r="I523" s="354">
        <v>2810.8779560000003</v>
      </c>
      <c r="O523" s="406"/>
    </row>
    <row r="524" spans="1:15">
      <c r="O524" s="406"/>
    </row>
    <row r="525" spans="1:15">
      <c r="O525" s="406"/>
    </row>
    <row r="526" spans="1:15">
      <c r="O526" s="406"/>
    </row>
    <row r="527" spans="1:15">
      <c r="O527" s="406"/>
    </row>
  </sheetData>
  <mergeCells count="4">
    <mergeCell ref="P120:P127"/>
    <mergeCell ref="O120:O127"/>
    <mergeCell ref="Q120:Q127"/>
    <mergeCell ref="R120:R127"/>
  </mergeCells>
  <dataValidations count="4">
    <dataValidation type="list" allowBlank="1" showInputMessage="1" showErrorMessage="1" sqref="B17" xr:uid="{00000000-0002-0000-0300-000001000000}">
      <formula1>$C$17:$D$17</formula1>
    </dataValidation>
    <dataValidation type="list" allowBlank="1" showInputMessage="1" showErrorMessage="1" sqref="B19" xr:uid="{00000000-0002-0000-0300-000002000000}">
      <formula1>$C$19:$D$19</formula1>
    </dataValidation>
    <dataValidation type="list" allowBlank="1" showInputMessage="1" showErrorMessage="1" sqref="B20:B22" xr:uid="{5609236B-C899-41ED-9B05-3AE8497812F5}">
      <formula1>$C$20:$E$20</formula1>
    </dataValidation>
    <dataValidation type="list" allowBlank="1" showInputMessage="1" showErrorMessage="1" sqref="B23" xr:uid="{B3ECCC5A-7CB0-47B1-AED2-7521741F8054}">
      <formula1>$C$23:$E$23</formula1>
    </dataValidation>
  </dataValidations>
  <pageMargins left="0.7" right="0.7" top="0.75" bottom="0.75" header="0.3" footer="0.3"/>
  <pageSetup paperSize="8" scale="52" fitToHeight="0" orientation="portrait" r:id="rId1"/>
  <headerFooter>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1">
    <pageSetUpPr fitToPage="1"/>
  </sheetPr>
  <dimension ref="A1:P461"/>
  <sheetViews>
    <sheetView showGridLines="0" view="pageBreakPreview" zoomScaleNormal="80" zoomScaleSheetLayoutView="100" workbookViewId="0"/>
  </sheetViews>
  <sheetFormatPr defaultColWidth="9.109375" defaultRowHeight="14.4"/>
  <cols>
    <col min="1" max="1" width="68" style="28" bestFit="1" customWidth="1"/>
    <col min="2" max="2" width="12.5546875" style="28" bestFit="1" customWidth="1"/>
    <col min="3" max="3" width="15.5546875" style="28" customWidth="1"/>
    <col min="4" max="4" width="13" style="28" customWidth="1"/>
    <col min="5" max="5" width="14.88671875" style="28" bestFit="1" customWidth="1"/>
    <col min="6" max="6" width="12.44140625" style="28" bestFit="1" customWidth="1"/>
    <col min="7" max="7" width="12" style="28" bestFit="1" customWidth="1"/>
    <col min="8" max="8" width="10.21875" style="28" customWidth="1"/>
    <col min="9" max="15" width="9.109375" style="28"/>
    <col min="16" max="16" width="98.21875" style="25" bestFit="1" customWidth="1"/>
    <col min="17" max="16384" width="9.109375" style="28"/>
  </cols>
  <sheetData>
    <row r="1" spans="1:16" ht="25.8">
      <c r="A1" s="30" t="s">
        <v>45</v>
      </c>
      <c r="P1" s="94"/>
    </row>
    <row r="2" spans="1:16">
      <c r="A2" s="38" t="s">
        <v>317</v>
      </c>
      <c r="B2" s="38"/>
      <c r="C2" s="38"/>
      <c r="D2" s="38"/>
      <c r="E2" s="38"/>
      <c r="F2" s="38"/>
      <c r="G2" s="38"/>
      <c r="P2" s="94"/>
    </row>
    <row r="3" spans="1:16">
      <c r="A3" s="38" t="s">
        <v>141</v>
      </c>
      <c r="B3" s="38"/>
      <c r="C3" s="38"/>
      <c r="D3" s="38"/>
      <c r="E3" s="38"/>
      <c r="F3" s="38"/>
      <c r="G3" s="38"/>
      <c r="P3" s="94"/>
    </row>
    <row r="4" spans="1:16">
      <c r="A4" s="38" t="s">
        <v>238</v>
      </c>
      <c r="B4" s="38"/>
      <c r="C4" s="38"/>
      <c r="D4" s="38"/>
      <c r="E4" s="38"/>
      <c r="F4" s="38"/>
      <c r="G4" s="38"/>
      <c r="P4" s="94"/>
    </row>
    <row r="5" spans="1:16" s="65" customFormat="1" ht="18">
      <c r="A5" s="56" t="s">
        <v>134</v>
      </c>
      <c r="B5" s="69"/>
      <c r="C5" s="69"/>
      <c r="D5" s="69"/>
      <c r="P5" s="94"/>
    </row>
    <row r="6" spans="1:16" s="65" customFormat="1">
      <c r="A6" s="68"/>
      <c r="B6" s="61" t="s">
        <v>142</v>
      </c>
      <c r="C6" s="69"/>
      <c r="D6" s="69"/>
      <c r="E6" s="78"/>
      <c r="F6" s="78"/>
      <c r="G6" s="78"/>
      <c r="P6" s="94"/>
    </row>
    <row r="7" spans="1:16" s="226" customFormat="1">
      <c r="A7" s="122">
        <v>42277</v>
      </c>
      <c r="B7" s="412">
        <f>Inputs!D49</f>
        <v>982.05546489999995</v>
      </c>
      <c r="P7" s="94"/>
    </row>
    <row r="8" spans="1:16" s="226" customFormat="1">
      <c r="A8" s="122">
        <v>42369</v>
      </c>
      <c r="B8" s="412">
        <f>Inputs!D50</f>
        <v>977.1615008</v>
      </c>
      <c r="P8" s="94"/>
    </row>
    <row r="9" spans="1:16" s="150" customFormat="1">
      <c r="A9" s="122">
        <v>42460</v>
      </c>
      <c r="B9" s="412">
        <f>Inputs!D51</f>
        <v>978.79282220000005</v>
      </c>
      <c r="C9" s="73"/>
      <c r="P9" s="94"/>
    </row>
    <row r="10" spans="1:16" s="150" customFormat="1">
      <c r="A10" s="122">
        <v>42551</v>
      </c>
      <c r="B10" s="412">
        <f>Inputs!D52</f>
        <v>982.87112560000003</v>
      </c>
      <c r="C10" s="73"/>
      <c r="P10" s="94"/>
    </row>
    <row r="11" spans="1:16" s="150" customFormat="1">
      <c r="A11" s="122">
        <v>42643</v>
      </c>
      <c r="B11" s="412">
        <f>Inputs!D53</f>
        <v>986.13376800000003</v>
      </c>
      <c r="C11" s="73"/>
      <c r="P11" s="94"/>
    </row>
    <row r="12" spans="1:16" s="150" customFormat="1">
      <c r="A12" s="122">
        <v>42735</v>
      </c>
      <c r="B12" s="412">
        <f>Inputs!D54</f>
        <v>990.21207179999999</v>
      </c>
      <c r="C12" s="73"/>
      <c r="P12" s="94"/>
    </row>
    <row r="13" spans="1:16" s="65" customFormat="1">
      <c r="A13" s="122">
        <v>42825</v>
      </c>
      <c r="B13" s="412">
        <f>Inputs!D55</f>
        <v>1000</v>
      </c>
      <c r="C13" s="73"/>
      <c r="D13" s="78"/>
      <c r="E13" s="69"/>
      <c r="P13" s="94"/>
    </row>
    <row r="14" spans="1:16" s="65" customFormat="1">
      <c r="A14" s="122">
        <v>42916</v>
      </c>
      <c r="B14" s="412">
        <f>Inputs!D56</f>
        <v>1000</v>
      </c>
      <c r="C14" s="73"/>
      <c r="D14" s="78"/>
      <c r="E14" s="69"/>
      <c r="P14" s="94"/>
    </row>
    <row r="15" spans="1:16" s="65" customFormat="1">
      <c r="A15" s="122">
        <v>43008</v>
      </c>
      <c r="B15" s="412">
        <f>Inputs!D57</f>
        <v>1004.893964</v>
      </c>
      <c r="C15" s="73"/>
      <c r="D15" s="78"/>
      <c r="E15" s="69"/>
      <c r="P15" s="94"/>
    </row>
    <row r="16" spans="1:16" s="65" customFormat="1">
      <c r="A16" s="122">
        <v>43100</v>
      </c>
      <c r="B16" s="412">
        <f>Inputs!D58</f>
        <v>1006</v>
      </c>
      <c r="C16" s="73"/>
      <c r="D16" s="78"/>
      <c r="E16" s="69"/>
      <c r="F16" s="78"/>
      <c r="G16" s="78"/>
      <c r="P16" s="94"/>
    </row>
    <row r="17" spans="1:16" s="65" customFormat="1">
      <c r="A17" s="122">
        <v>43190</v>
      </c>
      <c r="B17" s="412">
        <f>Inputs!D59</f>
        <v>1011</v>
      </c>
      <c r="C17" s="73"/>
      <c r="D17" s="78"/>
      <c r="E17" s="69"/>
      <c r="F17" s="78"/>
      <c r="G17" s="78"/>
      <c r="P17" s="94"/>
    </row>
    <row r="18" spans="1:16" s="65" customFormat="1">
      <c r="A18" s="122">
        <v>43281</v>
      </c>
      <c r="B18" s="412">
        <f>Inputs!D60</f>
        <v>1015</v>
      </c>
      <c r="C18" s="73"/>
      <c r="D18" s="78"/>
      <c r="E18" s="78"/>
      <c r="F18" s="78"/>
      <c r="G18" s="78"/>
      <c r="P18" s="94"/>
    </row>
    <row r="19" spans="1:16" s="65" customFormat="1">
      <c r="A19" s="122">
        <v>43373</v>
      </c>
      <c r="B19" s="412">
        <f>Inputs!D61</f>
        <v>1024</v>
      </c>
      <c r="C19" s="73"/>
      <c r="D19" s="78"/>
      <c r="E19" s="78"/>
      <c r="F19" s="78"/>
      <c r="G19" s="78"/>
      <c r="P19" s="94"/>
    </row>
    <row r="20" spans="1:16" s="65" customFormat="1">
      <c r="A20" s="122">
        <v>43465</v>
      </c>
      <c r="B20" s="412">
        <f>Inputs!D62</f>
        <v>1025</v>
      </c>
      <c r="C20" s="73"/>
      <c r="D20" s="78"/>
      <c r="E20" s="78"/>
      <c r="F20" s="78"/>
      <c r="G20" s="78"/>
      <c r="P20" s="94"/>
    </row>
    <row r="21" spans="1:16" s="65" customFormat="1">
      <c r="A21" s="122">
        <v>43555</v>
      </c>
      <c r="B21" s="412">
        <f>Inputs!D63</f>
        <v>1026</v>
      </c>
      <c r="C21" s="73"/>
      <c r="D21" s="78"/>
      <c r="E21" s="78"/>
      <c r="F21" s="78"/>
      <c r="G21" s="78"/>
      <c r="P21" s="94"/>
    </row>
    <row r="22" spans="1:16" s="65" customFormat="1">
      <c r="A22" s="122">
        <v>43646</v>
      </c>
      <c r="B22" s="412">
        <f>Inputs!D64</f>
        <v>1032</v>
      </c>
      <c r="C22" s="73"/>
      <c r="D22" s="78"/>
      <c r="E22" s="78"/>
      <c r="F22" s="78"/>
      <c r="G22" s="78"/>
      <c r="P22" s="94"/>
    </row>
    <row r="23" spans="1:16" s="65" customFormat="1">
      <c r="A23" s="122">
        <v>43738</v>
      </c>
      <c r="B23" s="412">
        <f>Inputs!D65</f>
        <v>1039</v>
      </c>
      <c r="C23" s="73"/>
      <c r="D23" s="78"/>
      <c r="E23" s="78"/>
      <c r="F23" s="78"/>
      <c r="G23" s="78"/>
      <c r="P23" s="94"/>
    </row>
    <row r="24" spans="1:16" s="65" customFormat="1">
      <c r="A24" s="122">
        <v>43830</v>
      </c>
      <c r="B24" s="412">
        <f>Inputs!D66</f>
        <v>1044</v>
      </c>
      <c r="C24" s="73"/>
      <c r="D24" s="78"/>
      <c r="E24" s="78"/>
      <c r="F24" s="78"/>
      <c r="G24" s="78"/>
      <c r="P24" s="94"/>
    </row>
    <row r="25" spans="1:16" s="65" customFormat="1">
      <c r="A25" s="122">
        <v>43921</v>
      </c>
      <c r="B25" s="412">
        <f>Inputs!D67</f>
        <v>1052</v>
      </c>
      <c r="C25" s="73"/>
      <c r="D25" s="78"/>
      <c r="E25" s="78"/>
      <c r="F25" s="78"/>
      <c r="G25" s="78"/>
      <c r="P25" s="94"/>
    </row>
    <row r="26" spans="1:16" s="65" customFormat="1">
      <c r="A26" s="122">
        <v>44012</v>
      </c>
      <c r="B26" s="412">
        <f>Inputs!D68</f>
        <v>1047</v>
      </c>
      <c r="C26" s="73"/>
      <c r="D26" s="78"/>
      <c r="E26" s="78"/>
      <c r="F26" s="78"/>
      <c r="G26" s="78"/>
      <c r="P26" s="94"/>
    </row>
    <row r="27" spans="1:16" s="65" customFormat="1">
      <c r="A27" s="122">
        <v>44104</v>
      </c>
      <c r="B27" s="412">
        <f>Inputs!D69</f>
        <v>1054</v>
      </c>
      <c r="C27" s="73"/>
      <c r="D27" s="78"/>
      <c r="E27" s="78"/>
      <c r="F27" s="78"/>
      <c r="G27" s="78"/>
      <c r="P27" s="94"/>
    </row>
    <row r="28" spans="1:16" s="65" customFormat="1">
      <c r="A28" s="122">
        <v>44196</v>
      </c>
      <c r="B28" s="412">
        <f>Inputs!D70</f>
        <v>1059</v>
      </c>
      <c r="C28" s="73"/>
      <c r="D28" s="78"/>
      <c r="E28" s="78"/>
      <c r="F28" s="78"/>
      <c r="G28" s="78"/>
      <c r="P28" s="94"/>
    </row>
    <row r="29" spans="1:16" s="65" customFormat="1">
      <c r="A29" s="122">
        <v>44286</v>
      </c>
      <c r="B29" s="412">
        <f>Inputs!D71</f>
        <v>1068</v>
      </c>
      <c r="C29" s="73"/>
      <c r="D29" s="78"/>
      <c r="E29" s="78"/>
      <c r="F29" s="78"/>
      <c r="G29" s="78"/>
      <c r="P29" s="94"/>
    </row>
    <row r="30" spans="1:16" s="65" customFormat="1">
      <c r="A30" s="122">
        <v>44377</v>
      </c>
      <c r="B30" s="412">
        <f>Inputs!D72</f>
        <v>1082</v>
      </c>
      <c r="C30" s="73"/>
      <c r="D30" s="78"/>
      <c r="E30" s="78"/>
      <c r="F30" s="78"/>
      <c r="G30" s="78"/>
      <c r="P30" s="94"/>
    </row>
    <row r="31" spans="1:16" s="65" customFormat="1">
      <c r="A31" s="122">
        <v>44469</v>
      </c>
      <c r="B31" s="412">
        <f>Inputs!D73</f>
        <v>1106</v>
      </c>
      <c r="C31" s="73"/>
      <c r="D31" s="78"/>
      <c r="E31" s="78"/>
      <c r="F31" s="78"/>
      <c r="G31" s="78"/>
      <c r="P31" s="94"/>
    </row>
    <row r="32" spans="1:16" s="77" customFormat="1">
      <c r="A32" s="4"/>
      <c r="B32" s="3"/>
      <c r="P32" s="94"/>
    </row>
    <row r="33" spans="1:16" s="77" customFormat="1" ht="28.2">
      <c r="A33" s="56" t="s">
        <v>40</v>
      </c>
      <c r="B33" s="527" t="s">
        <v>142</v>
      </c>
      <c r="C33" s="527" t="s">
        <v>145</v>
      </c>
      <c r="D33" s="527" t="s">
        <v>146</v>
      </c>
      <c r="E33" s="527" t="s">
        <v>147</v>
      </c>
      <c r="F33" s="199"/>
      <c r="G33" s="199"/>
      <c r="P33" s="94"/>
    </row>
    <row r="34" spans="1:16" s="226" customFormat="1">
      <c r="A34" s="122">
        <v>42277</v>
      </c>
      <c r="B34" s="413">
        <f t="shared" ref="B34:B58" si="0">B7</f>
        <v>982.05546489999995</v>
      </c>
      <c r="C34" s="414"/>
      <c r="D34" s="414"/>
      <c r="E34" s="414"/>
      <c r="F34" s="525"/>
      <c r="G34" s="525"/>
      <c r="P34" s="94"/>
    </row>
    <row r="35" spans="1:16" s="226" customFormat="1">
      <c r="A35" s="122">
        <v>42369</v>
      </c>
      <c r="B35" s="413">
        <f t="shared" si="0"/>
        <v>977.1615008</v>
      </c>
      <c r="C35" s="414"/>
      <c r="D35" s="414"/>
      <c r="E35" s="414"/>
      <c r="F35" s="525"/>
      <c r="G35" s="525"/>
      <c r="P35" s="94"/>
    </row>
    <row r="36" spans="1:16" s="150" customFormat="1">
      <c r="A36" s="122">
        <v>42460</v>
      </c>
      <c r="B36" s="413">
        <f t="shared" si="0"/>
        <v>978.79282220000005</v>
      </c>
      <c r="C36" s="415"/>
      <c r="D36" s="416"/>
      <c r="E36" s="416"/>
      <c r="F36" s="526"/>
      <c r="G36" s="526"/>
      <c r="P36" s="94"/>
    </row>
    <row r="37" spans="1:16" s="150" customFormat="1">
      <c r="A37" s="122">
        <v>42551</v>
      </c>
      <c r="B37" s="413">
        <f t="shared" si="0"/>
        <v>982.87112560000003</v>
      </c>
      <c r="C37" s="415">
        <f t="shared" ref="C37:C39" si="1">AVERAGE(B34:B37)</f>
        <v>980.22022837500003</v>
      </c>
      <c r="D37" s="416"/>
      <c r="E37" s="416">
        <f>C37/C57</f>
        <v>0.91974687156931745</v>
      </c>
      <c r="F37" s="526"/>
      <c r="G37" s="526"/>
      <c r="P37" s="94"/>
    </row>
    <row r="38" spans="1:16" s="150" customFormat="1">
      <c r="A38" s="122">
        <v>42643</v>
      </c>
      <c r="B38" s="413">
        <f t="shared" si="0"/>
        <v>986.13376800000003</v>
      </c>
      <c r="C38" s="415">
        <f t="shared" si="1"/>
        <v>981.23980415000005</v>
      </c>
      <c r="D38" s="416">
        <f>C38/$C$58</f>
        <v>0.90960816143684831</v>
      </c>
      <c r="E38" s="416"/>
      <c r="F38" s="526"/>
      <c r="G38" s="526"/>
      <c r="P38" s="94"/>
    </row>
    <row r="39" spans="1:16" s="150" customFormat="1">
      <c r="A39" s="122">
        <v>42735</v>
      </c>
      <c r="B39" s="413">
        <f t="shared" si="0"/>
        <v>990.21207179999999</v>
      </c>
      <c r="C39" s="415">
        <f t="shared" si="1"/>
        <v>984.50244690000011</v>
      </c>
      <c r="D39" s="416"/>
      <c r="E39" s="416"/>
      <c r="F39" s="526"/>
      <c r="G39" s="526"/>
      <c r="P39" s="94"/>
    </row>
    <row r="40" spans="1:16" s="77" customFormat="1">
      <c r="A40" s="122">
        <f t="shared" ref="A40:A58" si="2">A13</f>
        <v>42825</v>
      </c>
      <c r="B40" s="413">
        <f t="shared" si="0"/>
        <v>1000</v>
      </c>
      <c r="C40" s="415">
        <f>AVERAGE(B37:B40)</f>
        <v>989.80424134999998</v>
      </c>
      <c r="D40" s="416"/>
      <c r="E40" s="416"/>
      <c r="F40" s="526"/>
      <c r="G40" s="526"/>
      <c r="P40" s="94"/>
    </row>
    <row r="41" spans="1:16" s="77" customFormat="1">
      <c r="A41" s="122">
        <f t="shared" si="2"/>
        <v>42916</v>
      </c>
      <c r="B41" s="413">
        <f t="shared" si="0"/>
        <v>1000</v>
      </c>
      <c r="C41" s="415">
        <f t="shared" ref="C41:C42" si="3">AVERAGE(B38:B41)</f>
        <v>994.08645995000006</v>
      </c>
      <c r="D41" s="416"/>
      <c r="E41" s="416">
        <f>C41/$C$57</f>
        <v>0.93275764480412859</v>
      </c>
      <c r="F41" s="526"/>
      <c r="G41" s="526"/>
      <c r="P41" s="94"/>
    </row>
    <row r="42" spans="1:16" s="77" customFormat="1">
      <c r="A42" s="122">
        <f t="shared" si="2"/>
        <v>43008</v>
      </c>
      <c r="B42" s="413">
        <f t="shared" si="0"/>
        <v>1004.893964</v>
      </c>
      <c r="C42" s="415">
        <f t="shared" si="3"/>
        <v>998.77650894999999</v>
      </c>
      <c r="D42" s="416">
        <f>C42/$C$58</f>
        <v>0.92586466646581689</v>
      </c>
      <c r="E42" s="416"/>
      <c r="F42" s="526"/>
      <c r="G42" s="526"/>
      <c r="P42" s="94"/>
    </row>
    <row r="43" spans="1:16" s="77" customFormat="1">
      <c r="A43" s="122">
        <f t="shared" si="2"/>
        <v>43100</v>
      </c>
      <c r="B43" s="413">
        <f t="shared" si="0"/>
        <v>1006</v>
      </c>
      <c r="C43" s="415">
        <f>AVERAGE(B40:B43)</f>
        <v>1002.723491</v>
      </c>
      <c r="D43" s="416"/>
      <c r="E43" s="416"/>
      <c r="F43" s="526"/>
      <c r="G43" s="526"/>
      <c r="P43" s="94"/>
    </row>
    <row r="44" spans="1:16" s="77" customFormat="1">
      <c r="A44" s="122">
        <f t="shared" si="2"/>
        <v>43190</v>
      </c>
      <c r="B44" s="413">
        <f t="shared" si="0"/>
        <v>1011</v>
      </c>
      <c r="C44" s="415">
        <f>AVERAGE(B41:B44)</f>
        <v>1005.473491</v>
      </c>
      <c r="D44" s="416"/>
      <c r="E44" s="416"/>
      <c r="F44" s="526"/>
      <c r="G44" s="526"/>
      <c r="P44" s="94"/>
    </row>
    <row r="45" spans="1:16" s="77" customFormat="1">
      <c r="A45" s="122">
        <f t="shared" si="2"/>
        <v>43281</v>
      </c>
      <c r="B45" s="413">
        <f t="shared" si="0"/>
        <v>1015</v>
      </c>
      <c r="C45" s="415">
        <f>AVERAGE(B42:B45)</f>
        <v>1009.223491</v>
      </c>
      <c r="D45" s="416"/>
      <c r="E45" s="416">
        <f>C45/$C$57</f>
        <v>0.94696081726483694</v>
      </c>
      <c r="F45" s="526"/>
      <c r="G45" s="526"/>
      <c r="P45" s="94"/>
    </row>
    <row r="46" spans="1:16" s="77" customFormat="1">
      <c r="A46" s="122">
        <f t="shared" si="2"/>
        <v>43373</v>
      </c>
      <c r="B46" s="413">
        <f t="shared" si="0"/>
        <v>1024</v>
      </c>
      <c r="C46" s="415">
        <f t="shared" ref="C46:C58" si="4">AVERAGE(B43:B46)</f>
        <v>1014</v>
      </c>
      <c r="D46" s="416">
        <f>C46/$C$58</f>
        <v>0.93997682502896873</v>
      </c>
      <c r="E46" s="416"/>
      <c r="F46" s="526"/>
      <c r="G46" s="526"/>
      <c r="P46" s="94"/>
    </row>
    <row r="47" spans="1:16" s="77" customFormat="1">
      <c r="A47" s="122">
        <f t="shared" si="2"/>
        <v>43465</v>
      </c>
      <c r="B47" s="413">
        <f t="shared" si="0"/>
        <v>1025</v>
      </c>
      <c r="C47" s="415">
        <f t="shared" si="4"/>
        <v>1018.75</v>
      </c>
      <c r="D47" s="416"/>
      <c r="E47" s="416"/>
      <c r="F47" s="526"/>
      <c r="G47" s="526"/>
      <c r="P47" s="94"/>
    </row>
    <row r="48" spans="1:16" s="77" customFormat="1">
      <c r="A48" s="122">
        <f t="shared" si="2"/>
        <v>43555</v>
      </c>
      <c r="B48" s="413">
        <f t="shared" si="0"/>
        <v>1026</v>
      </c>
      <c r="C48" s="415">
        <f t="shared" si="4"/>
        <v>1022.5</v>
      </c>
      <c r="D48" s="416"/>
      <c r="E48" s="416"/>
      <c r="F48" s="526"/>
      <c r="G48" s="526"/>
      <c r="P48" s="94"/>
    </row>
    <row r="49" spans="1:16" s="77" customFormat="1">
      <c r="A49" s="122">
        <f t="shared" si="2"/>
        <v>43646</v>
      </c>
      <c r="B49" s="413">
        <f t="shared" si="0"/>
        <v>1032</v>
      </c>
      <c r="C49" s="415">
        <f t="shared" si="4"/>
        <v>1026.75</v>
      </c>
      <c r="D49" s="416"/>
      <c r="E49" s="416">
        <f>C49/$C$57</f>
        <v>0.96340605207600283</v>
      </c>
      <c r="F49" s="526"/>
      <c r="G49" s="526"/>
      <c r="P49" s="94"/>
    </row>
    <row r="50" spans="1:16" s="77" customFormat="1">
      <c r="A50" s="122">
        <f t="shared" si="2"/>
        <v>43738</v>
      </c>
      <c r="B50" s="413">
        <f t="shared" si="0"/>
        <v>1039</v>
      </c>
      <c r="C50" s="415">
        <f t="shared" si="4"/>
        <v>1030.5</v>
      </c>
      <c r="D50" s="416">
        <f>C50/$C$58</f>
        <v>0.95527230590961765</v>
      </c>
      <c r="E50" s="416"/>
      <c r="F50" s="526"/>
      <c r="G50" s="526"/>
      <c r="P50" s="94"/>
    </row>
    <row r="51" spans="1:16" s="77" customFormat="1">
      <c r="A51" s="122">
        <f t="shared" si="2"/>
        <v>43830</v>
      </c>
      <c r="B51" s="413">
        <f t="shared" si="0"/>
        <v>1044</v>
      </c>
      <c r="C51" s="415">
        <f t="shared" si="4"/>
        <v>1035.25</v>
      </c>
      <c r="D51" s="416"/>
      <c r="E51" s="416"/>
      <c r="F51" s="526"/>
      <c r="G51" s="526"/>
      <c r="P51" s="94"/>
    </row>
    <row r="52" spans="1:16" s="77" customFormat="1">
      <c r="A52" s="122">
        <f t="shared" si="2"/>
        <v>43921</v>
      </c>
      <c r="B52" s="413">
        <f t="shared" si="0"/>
        <v>1052</v>
      </c>
      <c r="C52" s="415">
        <f t="shared" si="4"/>
        <v>1041.75</v>
      </c>
      <c r="D52" s="416"/>
      <c r="E52" s="416"/>
      <c r="F52" s="526"/>
      <c r="G52" s="526"/>
      <c r="P52" s="94"/>
    </row>
    <row r="53" spans="1:16" s="77" customFormat="1">
      <c r="A53" s="122">
        <f t="shared" si="2"/>
        <v>44012</v>
      </c>
      <c r="B53" s="413">
        <f t="shared" si="0"/>
        <v>1047</v>
      </c>
      <c r="C53" s="415">
        <f t="shared" si="4"/>
        <v>1045.5</v>
      </c>
      <c r="D53" s="416"/>
      <c r="E53" s="416">
        <f>C53/$C$57</f>
        <v>0.98099929627023219</v>
      </c>
      <c r="F53" s="526"/>
      <c r="G53" s="526"/>
      <c r="P53" s="94"/>
    </row>
    <row r="54" spans="1:16" s="77" customFormat="1">
      <c r="A54" s="122">
        <f t="shared" si="2"/>
        <v>44104</v>
      </c>
      <c r="B54" s="413">
        <f t="shared" si="0"/>
        <v>1054</v>
      </c>
      <c r="C54" s="415">
        <f t="shared" si="4"/>
        <v>1049.25</v>
      </c>
      <c r="D54" s="416">
        <f>C54/$C$58</f>
        <v>0.97265353418308231</v>
      </c>
      <c r="E54" s="416"/>
      <c r="F54" s="526"/>
      <c r="G54" s="526"/>
      <c r="P54" s="94"/>
    </row>
    <row r="55" spans="1:16" s="77" customFormat="1">
      <c r="A55" s="122">
        <f t="shared" si="2"/>
        <v>44196</v>
      </c>
      <c r="B55" s="413">
        <f t="shared" si="0"/>
        <v>1059</v>
      </c>
      <c r="C55" s="415">
        <f t="shared" si="4"/>
        <v>1053</v>
      </c>
      <c r="D55" s="416"/>
      <c r="E55" s="416"/>
      <c r="F55" s="526"/>
      <c r="G55" s="526"/>
      <c r="P55" s="94"/>
    </row>
    <row r="56" spans="1:16" s="77" customFormat="1">
      <c r="A56" s="122">
        <f t="shared" si="2"/>
        <v>44286</v>
      </c>
      <c r="B56" s="413">
        <f t="shared" si="0"/>
        <v>1068</v>
      </c>
      <c r="C56" s="415">
        <f t="shared" si="4"/>
        <v>1057</v>
      </c>
      <c r="D56" s="416"/>
      <c r="E56" s="416"/>
      <c r="F56" s="526"/>
      <c r="G56" s="526"/>
      <c r="P56" s="94"/>
    </row>
    <row r="57" spans="1:16" s="77" customFormat="1">
      <c r="A57" s="122">
        <f t="shared" si="2"/>
        <v>44377</v>
      </c>
      <c r="B57" s="413">
        <f t="shared" si="0"/>
        <v>1082</v>
      </c>
      <c r="C57" s="415">
        <f>AVERAGE(B54:B57)</f>
        <v>1065.75</v>
      </c>
      <c r="D57" s="416"/>
      <c r="E57" s="416">
        <f>C57/$C$57</f>
        <v>1</v>
      </c>
      <c r="F57" s="526"/>
      <c r="G57" s="526"/>
      <c r="P57" s="94"/>
    </row>
    <row r="58" spans="1:16" s="77" customFormat="1">
      <c r="A58" s="122">
        <f t="shared" si="2"/>
        <v>44469</v>
      </c>
      <c r="B58" s="413">
        <f t="shared" si="0"/>
        <v>1106</v>
      </c>
      <c r="C58" s="415">
        <f t="shared" si="4"/>
        <v>1078.75</v>
      </c>
      <c r="D58" s="416">
        <f>C58/$C$58</f>
        <v>1</v>
      </c>
      <c r="E58" s="416"/>
      <c r="F58" s="526"/>
      <c r="G58" s="526"/>
      <c r="I58" s="118"/>
      <c r="J58" s="118"/>
      <c r="K58" s="118"/>
      <c r="L58" s="118"/>
      <c r="M58" s="118"/>
      <c r="N58" s="118"/>
      <c r="O58" s="118"/>
      <c r="P58" s="94"/>
    </row>
    <row r="59" spans="1:16" s="77" customFormat="1">
      <c r="A59" s="4"/>
      <c r="B59" s="3"/>
      <c r="P59" s="94"/>
    </row>
    <row r="60" spans="1:16" ht="21">
      <c r="A60" s="17" t="s">
        <v>34</v>
      </c>
      <c r="P60" s="94"/>
    </row>
    <row r="61" spans="1:16" ht="18">
      <c r="A61" s="31" t="s">
        <v>125</v>
      </c>
      <c r="B61" s="135">
        <v>2017</v>
      </c>
      <c r="C61" s="135">
        <v>2018</v>
      </c>
      <c r="D61" s="135">
        <v>2019</v>
      </c>
      <c r="E61" s="135">
        <v>2020</v>
      </c>
      <c r="F61" s="263">
        <v>2021</v>
      </c>
      <c r="G61" s="135"/>
      <c r="H61" s="135"/>
      <c r="I61" s="135"/>
      <c r="J61" s="135"/>
      <c r="K61" s="135"/>
      <c r="L61" s="135"/>
      <c r="M61" s="135"/>
      <c r="P61" s="94"/>
    </row>
    <row r="62" spans="1:16">
      <c r="A62" s="124" t="s">
        <v>9</v>
      </c>
      <c r="B62" s="123">
        <f>Inputs!B83</f>
        <v>19</v>
      </c>
      <c r="C62" s="123">
        <f>Inputs!C83</f>
        <v>3</v>
      </c>
      <c r="D62" s="123">
        <f>Inputs!D83</f>
        <v>12</v>
      </c>
      <c r="E62" s="123">
        <f>Inputs!E83</f>
        <v>28</v>
      </c>
      <c r="F62" s="123">
        <f>Inputs!F83</f>
        <v>41</v>
      </c>
      <c r="G62" s="118"/>
      <c r="H62" s="118"/>
      <c r="I62" s="118"/>
      <c r="P62" s="94"/>
    </row>
    <row r="63" spans="1:16">
      <c r="A63" s="124" t="s">
        <v>2</v>
      </c>
      <c r="B63" s="123">
        <f>Inputs!B84</f>
        <v>326.70800000000003</v>
      </c>
      <c r="C63" s="123">
        <f>Inputs!C84</f>
        <v>331</v>
      </c>
      <c r="D63" s="123">
        <f>Inputs!D84</f>
        <v>178</v>
      </c>
      <c r="E63" s="123">
        <f>Inputs!E84</f>
        <v>138</v>
      </c>
      <c r="F63" s="123">
        <f>Inputs!F84</f>
        <v>271</v>
      </c>
      <c r="G63" s="118"/>
      <c r="H63" s="118"/>
      <c r="I63" s="118"/>
      <c r="P63" s="94"/>
    </row>
    <row r="64" spans="1:16">
      <c r="A64" s="124" t="s">
        <v>10</v>
      </c>
      <c r="B64" s="123">
        <f>Inputs!B85</f>
        <v>113</v>
      </c>
      <c r="C64" s="123">
        <f>Inputs!C85</f>
        <v>184</v>
      </c>
      <c r="D64" s="123">
        <f>Inputs!D85</f>
        <v>214</v>
      </c>
      <c r="E64" s="123">
        <f>Inputs!E85</f>
        <v>174</v>
      </c>
      <c r="F64" s="123">
        <f>Inputs!F85</f>
        <v>193</v>
      </c>
      <c r="G64" s="118"/>
      <c r="H64" s="118"/>
      <c r="I64" s="118"/>
      <c r="P64" s="94"/>
    </row>
    <row r="65" spans="1:16">
      <c r="A65" s="124" t="s">
        <v>11</v>
      </c>
      <c r="B65" s="123">
        <f>Inputs!B86</f>
        <v>41</v>
      </c>
      <c r="C65" s="123">
        <f>Inputs!C86</f>
        <v>17</v>
      </c>
      <c r="D65" s="123">
        <f>Inputs!D86</f>
        <v>92</v>
      </c>
      <c r="E65" s="123">
        <f>Inputs!E86</f>
        <v>44</v>
      </c>
      <c r="F65" s="123">
        <f>Inputs!F86</f>
        <v>91</v>
      </c>
      <c r="G65" s="118"/>
      <c r="H65" s="118"/>
      <c r="I65" s="118"/>
      <c r="P65" s="94"/>
    </row>
    <row r="66" spans="1:16">
      <c r="A66" s="124" t="s">
        <v>12</v>
      </c>
      <c r="B66" s="123">
        <f>Inputs!B87</f>
        <v>97.329000000000008</v>
      </c>
      <c r="C66" s="123">
        <f>Inputs!C87</f>
        <v>253</v>
      </c>
      <c r="D66" s="123">
        <f>Inputs!D87</f>
        <v>52</v>
      </c>
      <c r="E66" s="123">
        <f>Inputs!E87</f>
        <v>93</v>
      </c>
      <c r="F66" s="123">
        <f>Inputs!F87</f>
        <v>140</v>
      </c>
      <c r="G66" s="118"/>
      <c r="H66" s="118"/>
      <c r="I66" s="118"/>
      <c r="P66" s="94"/>
    </row>
    <row r="67" spans="1:16">
      <c r="A67" s="124" t="s">
        <v>13</v>
      </c>
      <c r="B67" s="123">
        <f>Inputs!B88</f>
        <v>157</v>
      </c>
      <c r="C67" s="123">
        <f>Inputs!C88</f>
        <v>3</v>
      </c>
      <c r="D67" s="123">
        <f>Inputs!D88</f>
        <v>297</v>
      </c>
      <c r="E67" s="123">
        <f>Inputs!E88</f>
        <v>83</v>
      </c>
      <c r="F67" s="123">
        <f>Inputs!F88</f>
        <v>224</v>
      </c>
      <c r="G67" s="118"/>
      <c r="H67" s="118"/>
      <c r="I67" s="118"/>
      <c r="P67" s="94"/>
    </row>
    <row r="68" spans="1:16">
      <c r="B68" s="119"/>
      <c r="C68" s="119"/>
      <c r="D68" s="119"/>
      <c r="E68" s="119"/>
      <c r="F68" s="528"/>
      <c r="G68" s="118"/>
      <c r="H68" s="118"/>
      <c r="I68" s="118"/>
      <c r="P68" s="94"/>
    </row>
    <row r="69" spans="1:16" ht="18">
      <c r="A69" s="32" t="s">
        <v>7</v>
      </c>
      <c r="B69" s="22"/>
      <c r="C69" s="22"/>
      <c r="D69" s="22"/>
      <c r="E69" s="22"/>
      <c r="F69" s="529"/>
      <c r="G69" s="236"/>
      <c r="H69" s="236"/>
      <c r="I69" s="236"/>
      <c r="J69" s="236"/>
      <c r="K69" s="236"/>
      <c r="L69" s="236"/>
      <c r="M69" s="236"/>
      <c r="N69" s="72"/>
      <c r="P69" s="94"/>
    </row>
    <row r="70" spans="1:16">
      <c r="A70" s="124" t="s">
        <v>9</v>
      </c>
      <c r="B70" s="123">
        <f>Inputs!B93</f>
        <v>400.22629999999998</v>
      </c>
      <c r="C70" s="123">
        <f>Inputs!C93</f>
        <v>611.44982999999991</v>
      </c>
      <c r="D70" s="123">
        <f>Inputs!D93</f>
        <v>133.34374</v>
      </c>
      <c r="E70" s="123">
        <f>Inputs!E93</f>
        <v>153.75253000000001</v>
      </c>
      <c r="F70" s="123">
        <f>Inputs!F93</f>
        <v>403</v>
      </c>
      <c r="G70" s="172"/>
      <c r="H70" s="172"/>
      <c r="I70" s="172"/>
      <c r="J70" s="172"/>
      <c r="K70" s="172"/>
      <c r="L70" s="172"/>
      <c r="M70" s="172"/>
      <c r="N70" s="72"/>
      <c r="P70" s="94"/>
    </row>
    <row r="71" spans="1:16">
      <c r="A71" s="124" t="s">
        <v>2</v>
      </c>
      <c r="B71" s="123">
        <f>Inputs!B94</f>
        <v>1501.9744599999999</v>
      </c>
      <c r="C71" s="123">
        <f>Inputs!C94</f>
        <v>2136.5058100000001</v>
      </c>
      <c r="D71" s="123">
        <f>Inputs!D94</f>
        <v>1640.1703199999999</v>
      </c>
      <c r="E71" s="123">
        <f>Inputs!E94</f>
        <v>3516</v>
      </c>
      <c r="F71" s="123">
        <f>Inputs!F94</f>
        <v>3867</v>
      </c>
      <c r="G71" s="172"/>
      <c r="H71" s="172"/>
      <c r="I71" s="172"/>
      <c r="J71" s="172"/>
      <c r="K71" s="172"/>
      <c r="L71" s="172"/>
      <c r="M71" s="172"/>
      <c r="N71" s="72"/>
      <c r="P71" s="94"/>
    </row>
    <row r="72" spans="1:16">
      <c r="A72" s="124" t="s">
        <v>10</v>
      </c>
      <c r="B72" s="123">
        <f>Inputs!B95</f>
        <v>6649.8773200000087</v>
      </c>
      <c r="C72" s="123">
        <f>Inputs!C95</f>
        <v>8017.6830100000252</v>
      </c>
      <c r="D72" s="123">
        <f>Inputs!D95</f>
        <v>7699.7152261871761</v>
      </c>
      <c r="E72" s="123">
        <f>Inputs!E95</f>
        <v>6876.9227485199999</v>
      </c>
      <c r="F72" s="123">
        <f>Inputs!F95</f>
        <v>8103</v>
      </c>
      <c r="G72" s="172"/>
      <c r="H72" s="172"/>
      <c r="I72" s="172"/>
      <c r="J72" s="172"/>
      <c r="K72" s="172"/>
      <c r="L72" s="172"/>
      <c r="M72" s="172"/>
      <c r="N72" s="72"/>
      <c r="P72" s="94"/>
    </row>
    <row r="73" spans="1:16">
      <c r="A73" s="124" t="s">
        <v>11</v>
      </c>
      <c r="B73" s="123">
        <f>Inputs!B96</f>
        <v>2615.7844598535498</v>
      </c>
      <c r="C73" s="123">
        <f>Inputs!C96</f>
        <v>4119.7639017883666</v>
      </c>
      <c r="D73" s="123">
        <f>Inputs!D96</f>
        <v>3270.2872567039999</v>
      </c>
      <c r="E73" s="123">
        <f>Inputs!E96</f>
        <v>2382.05314658</v>
      </c>
      <c r="F73" s="123">
        <f>Inputs!F96</f>
        <v>2922</v>
      </c>
      <c r="G73" s="172"/>
      <c r="H73" s="172"/>
      <c r="I73" s="172"/>
      <c r="J73" s="172"/>
      <c r="K73" s="172"/>
      <c r="L73" s="172"/>
      <c r="M73" s="172"/>
      <c r="N73" s="72"/>
      <c r="P73" s="94"/>
    </row>
    <row r="74" spans="1:16">
      <c r="A74" s="124" t="s">
        <v>12</v>
      </c>
      <c r="B74" s="123">
        <f>Inputs!B97</f>
        <v>1188.76866</v>
      </c>
      <c r="C74" s="123">
        <f>Inputs!C97</f>
        <v>1374.4065800000001</v>
      </c>
      <c r="D74" s="123">
        <f>Inputs!D97</f>
        <v>1632.0674499999991</v>
      </c>
      <c r="E74" s="123">
        <f>Inputs!E97</f>
        <v>1354.7979600000001</v>
      </c>
      <c r="F74" s="123">
        <f>Inputs!F97</f>
        <v>1322</v>
      </c>
      <c r="G74" s="172"/>
      <c r="H74" s="172"/>
      <c r="I74" s="172"/>
      <c r="J74" s="172"/>
      <c r="K74" s="172"/>
      <c r="L74" s="172"/>
      <c r="M74" s="172"/>
      <c r="N74" s="72"/>
      <c r="P74" s="94"/>
    </row>
    <row r="75" spans="1:16">
      <c r="A75" s="124" t="s">
        <v>13</v>
      </c>
      <c r="B75" s="123">
        <f>Inputs!B98</f>
        <v>3934.0636300000001</v>
      </c>
      <c r="C75" s="123">
        <f>Inputs!C98</f>
        <v>3534.27961</v>
      </c>
      <c r="D75" s="123">
        <f>Inputs!D98</f>
        <v>4339.6109500000002</v>
      </c>
      <c r="E75" s="123">
        <f>Inputs!E98</f>
        <v>3683.2738599999998</v>
      </c>
      <c r="F75" s="123">
        <f>Inputs!F98</f>
        <v>3063</v>
      </c>
      <c r="G75" s="172"/>
      <c r="H75" s="172"/>
      <c r="I75" s="172"/>
      <c r="J75" s="172"/>
      <c r="K75" s="172"/>
      <c r="L75" s="172"/>
      <c r="M75" s="172"/>
      <c r="N75" s="72"/>
      <c r="P75" s="94"/>
    </row>
    <row r="76" spans="1:16">
      <c r="B76" s="71"/>
      <c r="C76" s="71"/>
      <c r="D76" s="71"/>
      <c r="E76" s="71"/>
      <c r="F76" s="336"/>
      <c r="G76" s="118"/>
      <c r="H76" s="118"/>
      <c r="I76" s="118"/>
      <c r="P76" s="94"/>
    </row>
    <row r="77" spans="1:16" ht="18">
      <c r="A77" s="31" t="s">
        <v>8</v>
      </c>
      <c r="B77" s="120"/>
      <c r="C77" s="120"/>
      <c r="D77" s="120"/>
      <c r="E77" s="120"/>
      <c r="F77" s="530"/>
      <c r="G77" s="118"/>
      <c r="H77" s="118"/>
      <c r="I77" s="118"/>
      <c r="P77" s="94"/>
    </row>
    <row r="78" spans="1:16">
      <c r="A78" s="124" t="s">
        <v>9</v>
      </c>
      <c r="B78" s="123">
        <f>Inputs!B104</f>
        <v>2254</v>
      </c>
      <c r="C78" s="123">
        <f>Inputs!C104</f>
        <v>2971</v>
      </c>
      <c r="D78" s="123">
        <f>Inputs!D104</f>
        <v>2319</v>
      </c>
      <c r="E78" s="123">
        <f>Inputs!E104</f>
        <v>2147</v>
      </c>
      <c r="F78" s="123">
        <f>Inputs!F104</f>
        <v>2864</v>
      </c>
      <c r="G78" s="118"/>
      <c r="H78" s="118"/>
      <c r="I78" s="118"/>
      <c r="P78" s="94"/>
    </row>
    <row r="79" spans="1:16">
      <c r="A79" s="124" t="s">
        <v>2</v>
      </c>
      <c r="B79" s="123">
        <f>Inputs!B105</f>
        <v>1094</v>
      </c>
      <c r="C79" s="123">
        <f>Inputs!C105</f>
        <v>770</v>
      </c>
      <c r="D79" s="123">
        <f>Inputs!D105</f>
        <v>1201</v>
      </c>
      <c r="E79" s="123">
        <f>Inputs!E105</f>
        <v>2020</v>
      </c>
      <c r="F79" s="123">
        <f>Inputs!F105</f>
        <v>3004</v>
      </c>
      <c r="G79" s="118"/>
      <c r="H79" s="118"/>
      <c r="I79" s="118"/>
      <c r="P79" s="94"/>
    </row>
    <row r="80" spans="1:16">
      <c r="A80" s="124" t="s">
        <v>10</v>
      </c>
      <c r="B80" s="123">
        <f>Inputs!B106</f>
        <v>18413</v>
      </c>
      <c r="C80" s="123">
        <f>Inputs!C106</f>
        <v>21019</v>
      </c>
      <c r="D80" s="123">
        <f>Inputs!D106</f>
        <v>18055</v>
      </c>
      <c r="E80" s="123">
        <f>Inputs!E106</f>
        <v>15786</v>
      </c>
      <c r="F80" s="123">
        <f>Inputs!F106</f>
        <v>17523</v>
      </c>
      <c r="G80" s="118"/>
      <c r="H80" s="118"/>
      <c r="I80" s="118"/>
      <c r="P80" s="94"/>
    </row>
    <row r="81" spans="1:16">
      <c r="A81" s="124" t="s">
        <v>11</v>
      </c>
      <c r="B81" s="123">
        <f>Inputs!B107</f>
        <v>1279</v>
      </c>
      <c r="C81" s="123">
        <f>Inputs!C107</f>
        <v>1743</v>
      </c>
      <c r="D81" s="123">
        <f>Inputs!D107</f>
        <v>3834</v>
      </c>
      <c r="E81" s="123">
        <f>Inputs!E107</f>
        <v>1001</v>
      </c>
      <c r="F81" s="123">
        <f>Inputs!F107</f>
        <v>1079</v>
      </c>
      <c r="G81" s="118"/>
      <c r="H81" s="118"/>
      <c r="I81" s="118"/>
      <c r="P81" s="94"/>
    </row>
    <row r="82" spans="1:16">
      <c r="A82" s="124" t="s">
        <v>12</v>
      </c>
      <c r="B82" s="123">
        <f>Inputs!B108</f>
        <v>609</v>
      </c>
      <c r="C82" s="123">
        <f>Inputs!C108</f>
        <v>1204</v>
      </c>
      <c r="D82" s="123">
        <f>Inputs!D108</f>
        <v>663</v>
      </c>
      <c r="E82" s="123">
        <f>Inputs!E108</f>
        <v>615</v>
      </c>
      <c r="F82" s="123">
        <f>Inputs!F108</f>
        <v>2811</v>
      </c>
      <c r="G82" s="118"/>
      <c r="H82" s="118"/>
      <c r="I82" s="118"/>
      <c r="P82" s="94"/>
    </row>
    <row r="83" spans="1:16">
      <c r="A83" s="124" t="s">
        <v>13</v>
      </c>
      <c r="B83" s="123">
        <f>Inputs!B109</f>
        <v>561</v>
      </c>
      <c r="C83" s="123">
        <f>Inputs!C109</f>
        <v>673</v>
      </c>
      <c r="D83" s="123">
        <f>Inputs!D109</f>
        <v>911</v>
      </c>
      <c r="E83" s="123">
        <f>Inputs!E109</f>
        <v>537</v>
      </c>
      <c r="F83" s="123">
        <f>Inputs!F109</f>
        <v>496</v>
      </c>
      <c r="G83" s="118"/>
      <c r="H83" s="118"/>
      <c r="I83" s="118"/>
      <c r="P83" s="94"/>
    </row>
    <row r="84" spans="1:16">
      <c r="B84" s="71"/>
      <c r="C84" s="71"/>
      <c r="D84" s="118"/>
      <c r="E84" s="71"/>
      <c r="F84" s="336"/>
      <c r="G84" s="118"/>
      <c r="H84" s="118"/>
      <c r="I84" s="118"/>
      <c r="P84" s="94"/>
    </row>
    <row r="85" spans="1:16" ht="18">
      <c r="A85" s="31" t="s">
        <v>19</v>
      </c>
      <c r="B85" s="120"/>
      <c r="C85" s="120"/>
      <c r="D85" s="120"/>
      <c r="E85" s="120"/>
      <c r="F85" s="530"/>
      <c r="G85" s="118"/>
      <c r="H85" s="118"/>
      <c r="I85" s="118"/>
      <c r="P85" s="94"/>
    </row>
    <row r="86" spans="1:16">
      <c r="A86" s="124" t="s">
        <v>9</v>
      </c>
      <c r="B86" s="123">
        <f>Inputs!B115</f>
        <v>950.79233999999997</v>
      </c>
      <c r="C86" s="123">
        <f>Inputs!C115</f>
        <v>2145.8491399999989</v>
      </c>
      <c r="D86" s="123">
        <f>Inputs!D115</f>
        <v>1153.1961100000001</v>
      </c>
      <c r="E86" s="123">
        <f>Inputs!E115</f>
        <v>1016.076000000001</v>
      </c>
      <c r="F86" s="123">
        <f>Inputs!F115</f>
        <v>381</v>
      </c>
      <c r="G86" s="172"/>
      <c r="H86" s="172"/>
      <c r="I86" s="172"/>
      <c r="J86" s="172"/>
      <c r="K86" s="172"/>
      <c r="L86" s="172"/>
      <c r="M86" s="172"/>
      <c r="P86" s="94"/>
    </row>
    <row r="87" spans="1:16">
      <c r="A87" s="124" t="s">
        <v>2</v>
      </c>
      <c r="B87" s="123">
        <f>Inputs!B116</f>
        <v>3089.6206900000002</v>
      </c>
      <c r="C87" s="123">
        <f>Inputs!C116</f>
        <v>2065.92895</v>
      </c>
      <c r="D87" s="123">
        <f>Inputs!D116</f>
        <v>3539.0361100000009</v>
      </c>
      <c r="E87" s="123">
        <f>Inputs!E116</f>
        <v>4198.6261999999997</v>
      </c>
      <c r="F87" s="123">
        <f>Inputs!F116</f>
        <v>2798</v>
      </c>
      <c r="G87" s="172"/>
      <c r="H87" s="172"/>
      <c r="I87" s="172"/>
      <c r="J87" s="172"/>
      <c r="K87" s="172"/>
      <c r="L87" s="172"/>
      <c r="M87" s="172"/>
      <c r="P87" s="94"/>
    </row>
    <row r="88" spans="1:16">
      <c r="A88" s="124" t="s">
        <v>10</v>
      </c>
      <c r="B88" s="123">
        <f>Inputs!B117</f>
        <v>11449.651159999999</v>
      </c>
      <c r="C88" s="123">
        <f>Inputs!C117</f>
        <v>7126.3347399999993</v>
      </c>
      <c r="D88" s="123">
        <f>Inputs!D117</f>
        <v>5915.7447499999998</v>
      </c>
      <c r="E88" s="123">
        <f>Inputs!E117</f>
        <v>8316.2297699999999</v>
      </c>
      <c r="F88" s="123">
        <f>Inputs!F117</f>
        <v>6456</v>
      </c>
      <c r="G88" s="172"/>
      <c r="H88" s="172"/>
      <c r="I88" s="172"/>
      <c r="J88" s="172"/>
      <c r="K88" s="172"/>
      <c r="L88" s="172"/>
      <c r="M88" s="172"/>
      <c r="P88" s="94"/>
    </row>
    <row r="89" spans="1:16">
      <c r="A89" s="124" t="s">
        <v>11</v>
      </c>
      <c r="B89" s="123">
        <f>Inputs!B118</f>
        <v>1873.5001072499999</v>
      </c>
      <c r="C89" s="123">
        <f>Inputs!C118</f>
        <v>193.65638509999999</v>
      </c>
      <c r="D89" s="123">
        <f>Inputs!D118</f>
        <v>396.69496199999998</v>
      </c>
      <c r="E89" s="123">
        <f>Inputs!E118</f>
        <v>699.98637559999997</v>
      </c>
      <c r="F89" s="123">
        <f>Inputs!F118</f>
        <v>230</v>
      </c>
      <c r="G89" s="172"/>
      <c r="H89" s="172"/>
      <c r="I89" s="172"/>
      <c r="J89" s="172"/>
      <c r="K89" s="172"/>
      <c r="L89" s="172"/>
      <c r="M89" s="172"/>
      <c r="P89" s="94"/>
    </row>
    <row r="90" spans="1:16">
      <c r="A90" s="124" t="s">
        <v>12</v>
      </c>
      <c r="B90" s="123">
        <f>Inputs!B119</f>
        <v>3351.4848000000002</v>
      </c>
      <c r="C90" s="123">
        <f>Inputs!C119</f>
        <v>2017.9487799999999</v>
      </c>
      <c r="D90" s="123">
        <f>Inputs!D119</f>
        <v>5791.1835199999996</v>
      </c>
      <c r="E90" s="123">
        <f>Inputs!E119</f>
        <v>1284.4307100000001</v>
      </c>
      <c r="F90" s="123">
        <f>Inputs!F119</f>
        <v>2705</v>
      </c>
      <c r="G90" s="172"/>
      <c r="H90" s="172"/>
      <c r="I90" s="172"/>
      <c r="J90" s="172"/>
      <c r="K90" s="172"/>
      <c r="L90" s="172"/>
      <c r="M90" s="172"/>
      <c r="P90" s="94"/>
    </row>
    <row r="91" spans="1:16">
      <c r="A91" s="124" t="s">
        <v>13</v>
      </c>
      <c r="B91" s="123">
        <f>Inputs!B120</f>
        <v>253.00556</v>
      </c>
      <c r="C91" s="123">
        <f>Inputs!C120</f>
        <v>43.015819999999998</v>
      </c>
      <c r="D91" s="123">
        <f>Inputs!D120</f>
        <v>105.32095</v>
      </c>
      <c r="E91" s="123">
        <f>Inputs!E120</f>
        <v>1.7543200000000001</v>
      </c>
      <c r="F91" s="123">
        <f>Inputs!F120</f>
        <v>0</v>
      </c>
      <c r="G91" s="172"/>
      <c r="H91" s="172"/>
      <c r="I91" s="172"/>
      <c r="J91" s="172"/>
      <c r="K91" s="172"/>
      <c r="L91" s="172"/>
      <c r="M91" s="172"/>
      <c r="P91" s="94"/>
    </row>
    <row r="92" spans="1:16">
      <c r="A92" s="8"/>
      <c r="B92" s="6"/>
      <c r="C92" s="118"/>
      <c r="D92" s="118"/>
      <c r="E92" s="118"/>
      <c r="F92" s="522"/>
      <c r="G92" s="118"/>
      <c r="H92" s="118"/>
      <c r="I92" s="118"/>
      <c r="P92" s="94"/>
    </row>
    <row r="93" spans="1:16" ht="18">
      <c r="A93" s="151" t="s">
        <v>51</v>
      </c>
      <c r="B93" s="6"/>
      <c r="C93" s="118"/>
      <c r="D93" s="118"/>
      <c r="E93" s="118"/>
      <c r="F93" s="522"/>
      <c r="G93" s="118"/>
      <c r="H93" s="118"/>
      <c r="I93" s="118"/>
      <c r="P93" s="94"/>
    </row>
    <row r="94" spans="1:16">
      <c r="A94" s="149" t="s">
        <v>9</v>
      </c>
      <c r="B94" s="123"/>
      <c r="C94" s="123">
        <f>Inputs!C126</f>
        <v>2896.56095</v>
      </c>
      <c r="D94" s="123">
        <f>Inputs!D126</f>
        <v>1332.62817</v>
      </c>
      <c r="E94" s="123">
        <f>Inputs!E126</f>
        <v>1499.0706600000001</v>
      </c>
      <c r="F94" s="123">
        <f>Inputs!F126</f>
        <v>864</v>
      </c>
      <c r="G94" s="172"/>
      <c r="H94" s="172"/>
      <c r="I94" s="172"/>
      <c r="J94" s="221"/>
      <c r="K94" s="221"/>
      <c r="L94" s="221"/>
      <c r="M94" s="221"/>
      <c r="P94" s="94"/>
    </row>
    <row r="95" spans="1:16">
      <c r="A95" s="149" t="s">
        <v>2</v>
      </c>
      <c r="B95" s="123"/>
      <c r="C95" s="123">
        <f>Inputs!C127</f>
        <v>19721.980579999999</v>
      </c>
      <c r="D95" s="123">
        <f>Inputs!D127</f>
        <v>35551.58042999998</v>
      </c>
      <c r="E95" s="123">
        <f>Inputs!E127</f>
        <v>29779.451509999992</v>
      </c>
      <c r="F95" s="123">
        <f>Inputs!F127</f>
        <v>23941</v>
      </c>
      <c r="G95" s="172"/>
      <c r="H95" s="172"/>
      <c r="I95" s="172"/>
      <c r="J95" s="221"/>
      <c r="K95" s="221"/>
      <c r="L95" s="221"/>
      <c r="M95" s="221"/>
      <c r="P95" s="94"/>
    </row>
    <row r="96" spans="1:16">
      <c r="A96" s="149" t="s">
        <v>10</v>
      </c>
      <c r="B96" s="123"/>
      <c r="C96" s="123">
        <f>Inputs!C128</f>
        <v>2540.7894899999992</v>
      </c>
      <c r="D96" s="123">
        <f>Inputs!D128</f>
        <v>3810.7411799999991</v>
      </c>
      <c r="E96" s="123">
        <f>Inputs!E128</f>
        <v>970.81414000000143</v>
      </c>
      <c r="F96" s="123">
        <f>Inputs!F128</f>
        <v>286</v>
      </c>
      <c r="G96" s="172"/>
      <c r="H96" s="172"/>
      <c r="I96" s="172"/>
      <c r="J96" s="221"/>
      <c r="K96" s="221"/>
      <c r="L96" s="221"/>
      <c r="M96" s="221"/>
      <c r="P96" s="94"/>
    </row>
    <row r="97" spans="1:16">
      <c r="A97" s="149" t="s">
        <v>11</v>
      </c>
      <c r="B97" s="123"/>
      <c r="C97" s="123">
        <f>Inputs!C129</f>
        <v>3772.8803748999999</v>
      </c>
      <c r="D97" s="123">
        <f>Inputs!D129</f>
        <v>11505.144978</v>
      </c>
      <c r="E97" s="123">
        <f>Inputs!E129</f>
        <v>12739.7880236</v>
      </c>
      <c r="F97" s="123">
        <f>Inputs!F129</f>
        <v>-9616</v>
      </c>
      <c r="G97" s="172"/>
      <c r="H97" s="172"/>
      <c r="I97" s="172"/>
      <c r="J97" s="221"/>
      <c r="K97" s="221"/>
      <c r="L97" s="221"/>
      <c r="M97" s="221"/>
      <c r="P97" s="94"/>
    </row>
    <row r="98" spans="1:16">
      <c r="A98" s="149" t="s">
        <v>21</v>
      </c>
      <c r="B98" s="123"/>
      <c r="C98" s="123">
        <f>Inputs!C130</f>
        <v>0</v>
      </c>
      <c r="D98" s="123">
        <f>Inputs!D130</f>
        <v>0</v>
      </c>
      <c r="E98" s="123">
        <f>Inputs!E130</f>
        <v>0</v>
      </c>
      <c r="F98" s="123">
        <f>Inputs!F130</f>
        <v>85</v>
      </c>
      <c r="G98" s="172"/>
      <c r="H98" s="172"/>
      <c r="I98" s="172"/>
      <c r="J98" s="221"/>
      <c r="K98" s="221"/>
      <c r="L98" s="221"/>
      <c r="M98" s="221"/>
      <c r="P98" s="94"/>
    </row>
    <row r="99" spans="1:16">
      <c r="A99" s="149" t="s">
        <v>12</v>
      </c>
      <c r="B99" s="123"/>
      <c r="C99" s="123">
        <f>Inputs!C131</f>
        <v>318.55619000000002</v>
      </c>
      <c r="D99" s="123">
        <f>Inputs!D131</f>
        <v>196.27486999999999</v>
      </c>
      <c r="E99" s="123">
        <f>Inputs!E131</f>
        <v>-22.253410000000169</v>
      </c>
      <c r="F99" s="123">
        <f>Inputs!F131</f>
        <v>1010</v>
      </c>
      <c r="G99" s="172"/>
      <c r="H99" s="172"/>
      <c r="I99" s="172"/>
      <c r="J99" s="221"/>
      <c r="K99" s="221"/>
      <c r="L99" s="221"/>
      <c r="M99" s="221"/>
      <c r="P99" s="94"/>
    </row>
    <row r="100" spans="1:16">
      <c r="B100" s="118"/>
      <c r="C100" s="118"/>
      <c r="D100" s="118"/>
      <c r="E100" s="118"/>
      <c r="F100" s="522"/>
      <c r="G100" s="118"/>
      <c r="H100" s="118"/>
      <c r="I100" s="118"/>
      <c r="P100" s="94"/>
    </row>
    <row r="101" spans="1:16" ht="23.4">
      <c r="A101" s="16" t="s">
        <v>18</v>
      </c>
      <c r="B101" s="118"/>
      <c r="C101" s="71"/>
      <c r="D101" s="71"/>
      <c r="E101" s="71"/>
      <c r="F101" s="336"/>
      <c r="G101" s="118"/>
      <c r="H101" s="118"/>
      <c r="I101" s="118"/>
      <c r="P101" s="94"/>
    </row>
    <row r="102" spans="1:16" ht="21">
      <c r="A102" s="18" t="s">
        <v>1</v>
      </c>
      <c r="B102" s="135">
        <v>2017</v>
      </c>
      <c r="C102" s="135">
        <v>2018</v>
      </c>
      <c r="D102" s="135">
        <v>2019</v>
      </c>
      <c r="E102" s="135">
        <v>2020</v>
      </c>
      <c r="F102" s="135">
        <v>2021</v>
      </c>
      <c r="G102" s="236"/>
      <c r="H102" s="236"/>
      <c r="I102" s="236"/>
      <c r="J102" s="236"/>
      <c r="K102" s="236"/>
      <c r="L102" s="236"/>
      <c r="M102" s="236"/>
      <c r="P102" s="94"/>
    </row>
    <row r="103" spans="1:16">
      <c r="A103" s="124" t="s">
        <v>14</v>
      </c>
      <c r="B103" s="123">
        <f>Inputs!B139</f>
        <v>0</v>
      </c>
      <c r="C103" s="123">
        <f>Inputs!C139</f>
        <v>0</v>
      </c>
      <c r="D103" s="123">
        <f>Inputs!D139</f>
        <v>13</v>
      </c>
      <c r="E103" s="123">
        <f>Inputs!E139</f>
        <v>0</v>
      </c>
      <c r="F103" s="123">
        <f>Inputs!F139</f>
        <v>0</v>
      </c>
      <c r="G103" s="45"/>
      <c r="H103" s="45"/>
      <c r="I103" s="45"/>
      <c r="J103" s="72"/>
      <c r="K103" s="72"/>
      <c r="L103" s="72"/>
      <c r="M103" s="72"/>
      <c r="P103" s="94"/>
    </row>
    <row r="104" spans="1:16">
      <c r="A104" s="124" t="s">
        <v>15</v>
      </c>
      <c r="B104" s="123">
        <f>Inputs!B140</f>
        <v>0</v>
      </c>
      <c r="C104" s="123">
        <f>Inputs!C140</f>
        <v>0</v>
      </c>
      <c r="D104" s="123">
        <f>Inputs!D140</f>
        <v>0</v>
      </c>
      <c r="E104" s="123">
        <f>Inputs!E140</f>
        <v>0</v>
      </c>
      <c r="F104" s="123">
        <f>Inputs!F140</f>
        <v>0</v>
      </c>
      <c r="G104" s="45"/>
      <c r="H104" s="45"/>
      <c r="I104" s="45"/>
      <c r="J104" s="72"/>
      <c r="K104" s="72"/>
      <c r="L104" s="72"/>
      <c r="M104" s="72"/>
      <c r="P104" s="94"/>
    </row>
    <row r="105" spans="1:16">
      <c r="A105" s="124" t="s">
        <v>16</v>
      </c>
      <c r="B105" s="123">
        <f>Inputs!B141</f>
        <v>0</v>
      </c>
      <c r="C105" s="123">
        <f>Inputs!C141</f>
        <v>0</v>
      </c>
      <c r="D105" s="123">
        <f>Inputs!D141</f>
        <v>0</v>
      </c>
      <c r="E105" s="123">
        <f>Inputs!E141</f>
        <v>0</v>
      </c>
      <c r="F105" s="123">
        <f>Inputs!F141</f>
        <v>0</v>
      </c>
      <c r="G105" s="45"/>
      <c r="H105" s="45"/>
      <c r="I105" s="45"/>
      <c r="J105" s="72"/>
      <c r="K105" s="72"/>
      <c r="L105" s="72"/>
      <c r="M105" s="72"/>
      <c r="P105" s="94"/>
    </row>
    <row r="106" spans="1:16">
      <c r="A106" s="124" t="s">
        <v>17</v>
      </c>
      <c r="B106" s="123">
        <f>Inputs!B142</f>
        <v>0</v>
      </c>
      <c r="C106" s="123">
        <f>Inputs!C142</f>
        <v>0</v>
      </c>
      <c r="D106" s="123">
        <f>Inputs!D142</f>
        <v>0</v>
      </c>
      <c r="E106" s="123">
        <f>Inputs!E142</f>
        <v>0</v>
      </c>
      <c r="F106" s="123">
        <f>Inputs!F142</f>
        <v>0</v>
      </c>
      <c r="G106" s="45"/>
      <c r="H106" s="45"/>
      <c r="I106" s="45"/>
      <c r="J106" s="72"/>
      <c r="K106" s="72"/>
      <c r="L106" s="72"/>
      <c r="M106" s="72"/>
      <c r="P106" s="94"/>
    </row>
    <row r="107" spans="1:16" s="170" customFormat="1">
      <c r="A107" s="139" t="s">
        <v>43</v>
      </c>
      <c r="B107" s="123">
        <f>SUM(B103:B106)</f>
        <v>0</v>
      </c>
      <c r="C107" s="123">
        <f>SUM(C103:C106)</f>
        <v>0</v>
      </c>
      <c r="D107" s="123">
        <f t="shared" ref="D107:E107" si="5">SUM(D103:D106)</f>
        <v>13</v>
      </c>
      <c r="E107" s="123">
        <f t="shared" si="5"/>
        <v>0</v>
      </c>
      <c r="F107" s="123">
        <f t="shared" ref="F107" si="6">SUM(F103:F106)</f>
        <v>0</v>
      </c>
      <c r="G107" s="45"/>
      <c r="H107" s="45"/>
      <c r="I107" s="45"/>
      <c r="J107" s="72"/>
      <c r="K107" s="72"/>
      <c r="L107" s="72"/>
      <c r="M107" s="72"/>
      <c r="P107" s="94"/>
    </row>
    <row r="108" spans="1:16">
      <c r="B108" s="118"/>
      <c r="C108" s="118"/>
      <c r="D108" s="118"/>
      <c r="E108" s="118"/>
      <c r="F108" s="522"/>
      <c r="G108" s="45"/>
      <c r="H108" s="45"/>
      <c r="I108" s="45"/>
      <c r="J108" s="72"/>
      <c r="K108" s="72"/>
      <c r="L108" s="72"/>
      <c r="M108" s="72"/>
      <c r="P108" s="94"/>
    </row>
    <row r="109" spans="1:16" ht="21">
      <c r="A109" s="18" t="s">
        <v>7</v>
      </c>
      <c r="B109" s="118"/>
      <c r="C109" s="118"/>
      <c r="D109" s="118"/>
      <c r="E109" s="118"/>
      <c r="F109" s="522"/>
      <c r="G109" s="45"/>
      <c r="H109" s="45"/>
      <c r="I109" s="45"/>
      <c r="J109" s="72"/>
      <c r="K109" s="72"/>
      <c r="L109" s="72"/>
      <c r="M109" s="72"/>
      <c r="P109" s="94"/>
    </row>
    <row r="110" spans="1:16">
      <c r="A110" s="124" t="s">
        <v>14</v>
      </c>
      <c r="B110" s="123">
        <f>Inputs!B147</f>
        <v>25.637080000000001</v>
      </c>
      <c r="C110" s="123">
        <f>Inputs!C147</f>
        <v>535.54045999999994</v>
      </c>
      <c r="D110" s="123">
        <f>Inputs!D147</f>
        <v>361.96258999999998</v>
      </c>
      <c r="E110" s="123">
        <f>Inputs!E147</f>
        <v>36.448210000000003</v>
      </c>
      <c r="F110" s="123">
        <f>Inputs!F147</f>
        <v>107</v>
      </c>
      <c r="G110" s="172"/>
      <c r="H110" s="172"/>
      <c r="I110" s="172"/>
      <c r="J110" s="172"/>
      <c r="K110" s="172"/>
      <c r="L110" s="172"/>
      <c r="M110" s="172"/>
      <c r="P110" s="94"/>
    </row>
    <row r="111" spans="1:16">
      <c r="A111" s="124" t="s">
        <v>15</v>
      </c>
      <c r="B111" s="123">
        <f>Inputs!B148</f>
        <v>0</v>
      </c>
      <c r="C111" s="123">
        <f>Inputs!C148</f>
        <v>0</v>
      </c>
      <c r="D111" s="123">
        <f>Inputs!D148</f>
        <v>0</v>
      </c>
      <c r="E111" s="123">
        <f>Inputs!E148</f>
        <v>0.50117999999999996</v>
      </c>
      <c r="F111" s="123">
        <f>Inputs!F148</f>
        <v>8</v>
      </c>
      <c r="G111" s="172"/>
      <c r="H111" s="172"/>
      <c r="I111" s="172"/>
      <c r="J111" s="172"/>
      <c r="K111" s="172"/>
      <c r="L111" s="172"/>
      <c r="M111" s="172"/>
      <c r="P111" s="94"/>
    </row>
    <row r="112" spans="1:16">
      <c r="A112" s="124" t="s">
        <v>16</v>
      </c>
      <c r="B112" s="123">
        <f>Inputs!B149</f>
        <v>92.707299999999989</v>
      </c>
      <c r="C112" s="123">
        <f>Inputs!C149</f>
        <v>221.3819</v>
      </c>
      <c r="D112" s="123">
        <f>Inputs!D149</f>
        <v>217.83274</v>
      </c>
      <c r="E112" s="123">
        <f>Inputs!E149</f>
        <v>164.66971852</v>
      </c>
      <c r="F112" s="123">
        <f>Inputs!F149</f>
        <v>215</v>
      </c>
      <c r="G112" s="172"/>
      <c r="H112" s="172"/>
      <c r="I112" s="172"/>
      <c r="J112" s="172"/>
      <c r="K112" s="172"/>
      <c r="L112" s="172"/>
      <c r="M112" s="172"/>
      <c r="P112" s="94"/>
    </row>
    <row r="113" spans="1:16">
      <c r="A113" s="124" t="s">
        <v>17</v>
      </c>
      <c r="B113" s="123">
        <f>Inputs!B150</f>
        <v>75.499729999999985</v>
      </c>
      <c r="C113" s="123">
        <f>Inputs!C150</f>
        <v>134.95921999999999</v>
      </c>
      <c r="D113" s="123">
        <f>Inputs!D150</f>
        <v>161.80790999999999</v>
      </c>
      <c r="E113" s="123">
        <f>Inputs!E150</f>
        <v>190.27432999999999</v>
      </c>
      <c r="F113" s="123">
        <f>Inputs!F150</f>
        <v>165</v>
      </c>
      <c r="G113" s="172"/>
      <c r="H113" s="172"/>
      <c r="I113" s="172"/>
      <c r="J113" s="172"/>
      <c r="K113" s="172"/>
      <c r="L113" s="172"/>
      <c r="M113" s="172"/>
      <c r="P113" s="94"/>
    </row>
    <row r="114" spans="1:16" s="170" customFormat="1">
      <c r="A114" s="139" t="s">
        <v>43</v>
      </c>
      <c r="B114" s="123">
        <f>SUM(B110:B113)</f>
        <v>193.84410999999997</v>
      </c>
      <c r="C114" s="123">
        <f>SUM(C110:C113)</f>
        <v>891.88157999999987</v>
      </c>
      <c r="D114" s="123">
        <f t="shared" ref="D114:E114" si="7">SUM(D110:D113)</f>
        <v>741.60323999999991</v>
      </c>
      <c r="E114" s="123">
        <f t="shared" si="7"/>
        <v>391.89343852000002</v>
      </c>
      <c r="F114" s="123">
        <f t="shared" ref="F114" si="8">SUM(F110:F113)</f>
        <v>495</v>
      </c>
      <c r="G114" s="172"/>
      <c r="H114" s="172"/>
      <c r="I114" s="172"/>
      <c r="J114" s="172"/>
      <c r="K114" s="172"/>
      <c r="L114" s="172"/>
      <c r="M114" s="172"/>
      <c r="P114" s="94"/>
    </row>
    <row r="115" spans="1:16">
      <c r="B115" s="118"/>
      <c r="C115" s="71"/>
      <c r="D115" s="118"/>
      <c r="E115" s="71"/>
      <c r="F115" s="336"/>
      <c r="G115" s="45"/>
      <c r="H115" s="45"/>
      <c r="I115" s="45"/>
      <c r="J115" s="72"/>
      <c r="K115" s="72"/>
      <c r="L115" s="72"/>
      <c r="M115" s="72"/>
      <c r="P115" s="94"/>
    </row>
    <row r="116" spans="1:16" ht="21">
      <c r="A116" s="18" t="s">
        <v>8</v>
      </c>
      <c r="B116" s="118"/>
      <c r="C116" s="71"/>
      <c r="D116" s="118"/>
      <c r="E116" s="71"/>
      <c r="F116" s="336"/>
      <c r="G116" s="45"/>
      <c r="H116" s="45"/>
      <c r="I116" s="45"/>
      <c r="J116" s="72"/>
      <c r="K116" s="72"/>
      <c r="L116" s="72"/>
      <c r="M116" s="72"/>
      <c r="P116" s="94"/>
    </row>
    <row r="117" spans="1:16">
      <c r="A117" s="124" t="s">
        <v>14</v>
      </c>
      <c r="B117" s="123">
        <f>Inputs!B155</f>
        <v>2127</v>
      </c>
      <c r="C117" s="123">
        <f>Inputs!C155</f>
        <v>2238</v>
      </c>
      <c r="D117" s="123">
        <f>Inputs!D155</f>
        <v>2061</v>
      </c>
      <c r="E117" s="123">
        <f>Inputs!E155</f>
        <v>2241</v>
      </c>
      <c r="F117" s="123">
        <f>Inputs!F155</f>
        <v>3300</v>
      </c>
      <c r="G117" s="45"/>
      <c r="H117" s="45"/>
      <c r="I117" s="45"/>
      <c r="J117" s="72"/>
      <c r="K117" s="72"/>
      <c r="L117" s="72"/>
      <c r="M117" s="72"/>
      <c r="P117" s="94"/>
    </row>
    <row r="118" spans="1:16">
      <c r="A118" s="124" t="s">
        <v>15</v>
      </c>
      <c r="B118" s="123">
        <f>Inputs!B156</f>
        <v>0</v>
      </c>
      <c r="C118" s="123">
        <f>Inputs!C156</f>
        <v>85</v>
      </c>
      <c r="D118" s="123">
        <f>Inputs!D156</f>
        <v>0</v>
      </c>
      <c r="E118" s="123">
        <f>Inputs!E156</f>
        <v>76</v>
      </c>
      <c r="F118" s="123">
        <f>Inputs!F156</f>
        <v>0</v>
      </c>
      <c r="G118" s="45"/>
      <c r="H118" s="45"/>
      <c r="I118" s="45"/>
      <c r="J118" s="72"/>
      <c r="K118" s="72"/>
      <c r="L118" s="72"/>
      <c r="M118" s="72"/>
      <c r="P118" s="94"/>
    </row>
    <row r="119" spans="1:16">
      <c r="A119" s="124" t="s">
        <v>16</v>
      </c>
      <c r="B119" s="123">
        <f>Inputs!B157</f>
        <v>2244</v>
      </c>
      <c r="C119" s="123">
        <f>Inputs!C157</f>
        <v>3805</v>
      </c>
      <c r="D119" s="123">
        <f>Inputs!D157</f>
        <v>3996</v>
      </c>
      <c r="E119" s="123">
        <f>Inputs!E157</f>
        <v>4030</v>
      </c>
      <c r="F119" s="123">
        <f>Inputs!F157</f>
        <v>6747</v>
      </c>
      <c r="G119" s="45"/>
      <c r="H119" s="45"/>
      <c r="I119" s="45"/>
      <c r="J119" s="72"/>
      <c r="K119" s="72"/>
      <c r="L119" s="72"/>
      <c r="M119" s="72"/>
      <c r="P119" s="94"/>
    </row>
    <row r="120" spans="1:16">
      <c r="A120" s="124" t="s">
        <v>17</v>
      </c>
      <c r="B120" s="123">
        <f>Inputs!B158</f>
        <v>0</v>
      </c>
      <c r="C120" s="123">
        <f>Inputs!C158</f>
        <v>0</v>
      </c>
      <c r="D120" s="123">
        <f>Inputs!D158</f>
        <v>0</v>
      </c>
      <c r="E120" s="123">
        <f>Inputs!E158</f>
        <v>0</v>
      </c>
      <c r="F120" s="123">
        <f>Inputs!F158</f>
        <v>0</v>
      </c>
      <c r="G120" s="45"/>
      <c r="H120" s="45"/>
      <c r="I120" s="45"/>
      <c r="J120" s="72"/>
      <c r="K120" s="72"/>
      <c r="L120" s="72"/>
      <c r="M120" s="72"/>
      <c r="P120" s="652"/>
    </row>
    <row r="121" spans="1:16">
      <c r="A121" s="139" t="s">
        <v>43</v>
      </c>
      <c r="B121" s="123">
        <f>Inputs!B159</f>
        <v>4371</v>
      </c>
      <c r="C121" s="123">
        <f>Inputs!C159</f>
        <v>6128</v>
      </c>
      <c r="D121" s="123">
        <f>Inputs!D159</f>
        <v>6057</v>
      </c>
      <c r="E121" s="123">
        <f>Inputs!E159</f>
        <v>6347</v>
      </c>
      <c r="F121" s="123">
        <f>Inputs!F159</f>
        <v>10047</v>
      </c>
      <c r="G121" s="45"/>
      <c r="H121" s="45"/>
      <c r="I121" s="45"/>
      <c r="J121" s="72"/>
      <c r="K121" s="72"/>
      <c r="L121" s="72"/>
      <c r="M121" s="72"/>
      <c r="P121" s="652"/>
    </row>
    <row r="122" spans="1:16">
      <c r="B122" s="118"/>
      <c r="C122" s="71"/>
      <c r="D122" s="118"/>
      <c r="E122" s="118"/>
      <c r="F122" s="522"/>
      <c r="G122" s="45"/>
      <c r="H122" s="45"/>
      <c r="I122" s="45"/>
      <c r="J122" s="72"/>
      <c r="K122" s="72"/>
      <c r="L122" s="72"/>
      <c r="M122" s="72"/>
      <c r="P122" s="652"/>
    </row>
    <row r="123" spans="1:16" ht="21">
      <c r="A123" s="18" t="s">
        <v>19</v>
      </c>
      <c r="B123" s="118"/>
      <c r="C123" s="71"/>
      <c r="D123" s="118"/>
      <c r="E123" s="118"/>
      <c r="F123" s="522"/>
      <c r="G123" s="45"/>
      <c r="H123" s="45"/>
      <c r="I123" s="45"/>
      <c r="J123" s="72"/>
      <c r="K123" s="72"/>
      <c r="L123" s="72"/>
      <c r="M123" s="72"/>
      <c r="P123" s="652"/>
    </row>
    <row r="124" spans="1:16">
      <c r="A124" s="124" t="s">
        <v>14</v>
      </c>
      <c r="B124" s="123">
        <f>Inputs!B163</f>
        <v>378.52247999999992</v>
      </c>
      <c r="C124" s="123">
        <f>Inputs!C163</f>
        <v>1816.0095699999999</v>
      </c>
      <c r="D124" s="123">
        <f>Inputs!D163</f>
        <v>816.01026999999999</v>
      </c>
      <c r="E124" s="123">
        <f>Inputs!E163</f>
        <v>465.01632999999998</v>
      </c>
      <c r="F124" s="123">
        <f>Inputs!F163</f>
        <v>13</v>
      </c>
      <c r="G124" s="172"/>
      <c r="H124" s="172"/>
      <c r="I124" s="172"/>
      <c r="J124" s="172"/>
      <c r="K124" s="172"/>
      <c r="L124" s="172"/>
      <c r="M124" s="172"/>
      <c r="P124" s="652"/>
    </row>
    <row r="125" spans="1:16">
      <c r="A125" s="124" t="s">
        <v>15</v>
      </c>
      <c r="B125" s="123">
        <f>Inputs!B164</f>
        <v>0</v>
      </c>
      <c r="C125" s="123">
        <f>Inputs!C164</f>
        <v>0</v>
      </c>
      <c r="D125" s="123">
        <f>Inputs!D164</f>
        <v>0</v>
      </c>
      <c r="E125" s="123">
        <f>Inputs!E164</f>
        <v>0</v>
      </c>
      <c r="F125" s="123">
        <f>Inputs!F164</f>
        <v>47</v>
      </c>
      <c r="G125" s="172"/>
      <c r="H125" s="172"/>
      <c r="I125" s="172"/>
      <c r="J125" s="172"/>
      <c r="K125" s="172"/>
      <c r="L125" s="172"/>
      <c r="M125" s="172"/>
      <c r="P125" s="652"/>
    </row>
    <row r="126" spans="1:16">
      <c r="A126" s="124" t="s">
        <v>16</v>
      </c>
      <c r="B126" s="123">
        <f>Inputs!B165</f>
        <v>1260.342449999999</v>
      </c>
      <c r="C126" s="123">
        <f>Inputs!C165</f>
        <v>326.44792999999942</v>
      </c>
      <c r="D126" s="123">
        <f>Inputs!D165</f>
        <v>239.88458000000051</v>
      </c>
      <c r="E126" s="123">
        <f>Inputs!E165</f>
        <v>231.43700999999999</v>
      </c>
      <c r="F126" s="123">
        <f>Inputs!F165</f>
        <v>153</v>
      </c>
      <c r="G126" s="172"/>
      <c r="H126" s="172"/>
      <c r="I126" s="172"/>
      <c r="J126" s="172"/>
      <c r="K126" s="172"/>
      <c r="L126" s="172"/>
      <c r="M126" s="172"/>
      <c r="P126" s="652"/>
    </row>
    <row r="127" spans="1:16">
      <c r="A127" s="124" t="s">
        <v>17</v>
      </c>
      <c r="B127" s="123">
        <f>Inputs!B166</f>
        <v>0</v>
      </c>
      <c r="C127" s="123">
        <f>Inputs!C166</f>
        <v>0</v>
      </c>
      <c r="D127" s="123">
        <f>Inputs!D166</f>
        <v>584.86375999999996</v>
      </c>
      <c r="E127" s="123">
        <f>Inputs!E166</f>
        <v>1.5</v>
      </c>
      <c r="F127" s="123">
        <f>Inputs!F166</f>
        <v>0</v>
      </c>
      <c r="G127" s="172"/>
      <c r="H127" s="172"/>
      <c r="I127" s="172"/>
      <c r="J127" s="172"/>
      <c r="K127" s="172"/>
      <c r="L127" s="172"/>
      <c r="M127" s="172"/>
      <c r="P127" s="652"/>
    </row>
    <row r="128" spans="1:16">
      <c r="A128" s="139" t="s">
        <v>43</v>
      </c>
      <c r="B128" s="123">
        <f>Inputs!B167</f>
        <v>1638.864929999999</v>
      </c>
      <c r="C128" s="123">
        <f>Inputs!C167</f>
        <v>2142.4575</v>
      </c>
      <c r="D128" s="123">
        <f>Inputs!D167</f>
        <v>1640.758610000001</v>
      </c>
      <c r="E128" s="123">
        <f>Inputs!E167</f>
        <v>697.95334000000003</v>
      </c>
      <c r="F128" s="123">
        <f>Inputs!F167</f>
        <v>213</v>
      </c>
      <c r="G128" s="172"/>
      <c r="H128" s="172"/>
      <c r="I128" s="172"/>
      <c r="J128" s="172"/>
      <c r="K128" s="172"/>
      <c r="L128" s="172"/>
      <c r="M128" s="172"/>
      <c r="P128" s="94"/>
    </row>
    <row r="129" spans="1:16">
      <c r="B129" s="118"/>
      <c r="C129" s="118"/>
      <c r="D129" s="71"/>
      <c r="E129" s="71"/>
      <c r="F129" s="336"/>
      <c r="G129" s="45"/>
      <c r="H129" s="45"/>
      <c r="I129" s="45"/>
      <c r="J129" s="72"/>
      <c r="K129" s="72"/>
      <c r="L129" s="72"/>
      <c r="M129" s="72"/>
      <c r="P129" s="94"/>
    </row>
    <row r="130" spans="1:16" ht="21">
      <c r="A130" s="19" t="s">
        <v>51</v>
      </c>
      <c r="B130" s="118"/>
      <c r="C130" s="71"/>
      <c r="D130" s="71"/>
      <c r="E130" s="71"/>
      <c r="F130" s="336"/>
      <c r="G130" s="45"/>
      <c r="H130" s="45"/>
      <c r="I130" s="45"/>
      <c r="J130" s="72"/>
      <c r="K130" s="72"/>
      <c r="L130" s="72"/>
      <c r="M130" s="72"/>
      <c r="P130" s="94"/>
    </row>
    <row r="131" spans="1:16">
      <c r="A131" s="149" t="s">
        <v>14</v>
      </c>
      <c r="B131" s="123">
        <f>Inputs!B171</f>
        <v>0</v>
      </c>
      <c r="C131" s="123">
        <f>Inputs!C171</f>
        <v>2867.02007</v>
      </c>
      <c r="D131" s="123">
        <f>Inputs!D171</f>
        <v>1216.72198</v>
      </c>
      <c r="E131" s="123">
        <f>Inputs!E171</f>
        <v>971.86752000000001</v>
      </c>
      <c r="F131" s="123">
        <f>Inputs!F171</f>
        <v>595</v>
      </c>
      <c r="G131" s="172"/>
      <c r="H131" s="172"/>
      <c r="I131" s="172"/>
      <c r="J131" s="221"/>
      <c r="K131" s="221"/>
      <c r="L131" s="221"/>
      <c r="M131" s="221"/>
      <c r="P131" s="94"/>
    </row>
    <row r="132" spans="1:16">
      <c r="A132" s="149" t="s">
        <v>15</v>
      </c>
      <c r="B132" s="123">
        <f>Inputs!B172</f>
        <v>0</v>
      </c>
      <c r="C132" s="123">
        <f>Inputs!C172</f>
        <v>115</v>
      </c>
      <c r="D132" s="123">
        <f>Inputs!D172</f>
        <v>382.02076</v>
      </c>
      <c r="E132" s="123">
        <f>Inputs!E172</f>
        <v>2.5914999999999999</v>
      </c>
      <c r="F132" s="123">
        <f>Inputs!F172</f>
        <v>367</v>
      </c>
      <c r="G132" s="172"/>
      <c r="H132" s="172"/>
      <c r="I132" s="172"/>
      <c r="J132" s="221"/>
      <c r="K132" s="221"/>
      <c r="L132" s="221"/>
      <c r="M132" s="221"/>
      <c r="P132" s="94"/>
    </row>
    <row r="133" spans="1:16">
      <c r="A133" s="149" t="s">
        <v>16</v>
      </c>
      <c r="B133" s="123">
        <f>Inputs!B173</f>
        <v>0</v>
      </c>
      <c r="C133" s="123">
        <f>Inputs!C173</f>
        <v>44.692660000000011</v>
      </c>
      <c r="D133" s="123">
        <f>Inputs!D173</f>
        <v>0</v>
      </c>
      <c r="E133" s="123">
        <f>Inputs!E173</f>
        <v>948.51069999999993</v>
      </c>
      <c r="F133" s="123">
        <f>Inputs!F173</f>
        <v>0</v>
      </c>
      <c r="G133" s="172"/>
      <c r="H133" s="172"/>
      <c r="I133" s="172"/>
      <c r="J133" s="221"/>
      <c r="K133" s="221"/>
      <c r="L133" s="221"/>
      <c r="M133" s="221"/>
      <c r="P133" s="94"/>
    </row>
    <row r="134" spans="1:16">
      <c r="A134" s="149" t="s">
        <v>17</v>
      </c>
      <c r="B134" s="123">
        <f>Inputs!B174</f>
        <v>0</v>
      </c>
      <c r="C134" s="123">
        <f>Inputs!C174</f>
        <v>0</v>
      </c>
      <c r="D134" s="123">
        <f>Inputs!D174</f>
        <v>0</v>
      </c>
      <c r="E134" s="123">
        <f>Inputs!E174</f>
        <v>0</v>
      </c>
      <c r="F134" s="123">
        <f>Inputs!F174</f>
        <v>0</v>
      </c>
      <c r="G134" s="172"/>
      <c r="H134" s="172"/>
      <c r="I134" s="172"/>
      <c r="J134" s="221"/>
      <c r="K134" s="221"/>
      <c r="L134" s="221"/>
      <c r="M134" s="221"/>
      <c r="P134" s="94"/>
    </row>
    <row r="135" spans="1:16">
      <c r="A135" s="153" t="s">
        <v>43</v>
      </c>
      <c r="B135" s="123">
        <f>Inputs!B175</f>
        <v>0</v>
      </c>
      <c r="C135" s="123">
        <f>Inputs!C175</f>
        <v>3026.7127300000011</v>
      </c>
      <c r="D135" s="123">
        <f>Inputs!D175</f>
        <v>1598.7427399999999</v>
      </c>
      <c r="E135" s="123">
        <f>Inputs!E175</f>
        <v>1922.9697200000001</v>
      </c>
      <c r="F135" s="123">
        <f>Inputs!F175</f>
        <v>962</v>
      </c>
      <c r="G135" s="417"/>
      <c r="H135" s="417"/>
      <c r="I135" s="417"/>
      <c r="J135" s="239"/>
      <c r="K135" s="239"/>
      <c r="L135" s="239"/>
      <c r="M135" s="239"/>
      <c r="P135" s="108"/>
    </row>
    <row r="136" spans="1:16">
      <c r="B136" s="118"/>
      <c r="C136" s="118"/>
      <c r="D136" s="118"/>
      <c r="E136" s="118"/>
      <c r="F136" s="522"/>
      <c r="G136" s="118"/>
      <c r="H136" s="118"/>
      <c r="I136" s="118"/>
      <c r="P136" s="94"/>
    </row>
    <row r="137" spans="1:16">
      <c r="B137" s="118"/>
      <c r="C137" s="118"/>
      <c r="D137" s="118"/>
      <c r="E137" s="118"/>
      <c r="F137" s="522"/>
      <c r="G137" s="118"/>
      <c r="H137" s="118"/>
      <c r="I137" s="118"/>
      <c r="P137" s="94"/>
    </row>
    <row r="138" spans="1:16" ht="23.4">
      <c r="A138" s="16" t="s">
        <v>35</v>
      </c>
      <c r="B138" s="418"/>
      <c r="C138" s="71"/>
      <c r="D138" s="71"/>
      <c r="E138" s="118"/>
      <c r="F138" s="522"/>
      <c r="G138" s="118"/>
      <c r="H138" s="118"/>
      <c r="I138" s="118"/>
      <c r="P138" s="94"/>
    </row>
    <row r="139" spans="1:16" ht="21">
      <c r="A139" s="17" t="s">
        <v>1</v>
      </c>
      <c r="B139" s="135">
        <v>2017</v>
      </c>
      <c r="C139" s="135">
        <v>2018</v>
      </c>
      <c r="D139" s="135">
        <v>2019</v>
      </c>
      <c r="E139" s="135">
        <v>2020</v>
      </c>
      <c r="F139" s="263">
        <v>2021</v>
      </c>
      <c r="G139" s="236"/>
      <c r="H139" s="236"/>
      <c r="I139" s="236"/>
      <c r="J139" s="236"/>
      <c r="K139" s="236"/>
      <c r="L139" s="236"/>
      <c r="M139" s="236"/>
      <c r="P139" s="94"/>
    </row>
    <row r="140" spans="1:16">
      <c r="A140" s="124" t="s">
        <v>2</v>
      </c>
      <c r="B140" s="123">
        <f>Inputs!B183</f>
        <v>0</v>
      </c>
      <c r="C140" s="123">
        <f>Inputs!C183</f>
        <v>0</v>
      </c>
      <c r="D140" s="123">
        <f>Inputs!D183</f>
        <v>16</v>
      </c>
      <c r="E140" s="123">
        <f>Inputs!E183</f>
        <v>11</v>
      </c>
      <c r="F140" s="123">
        <f>Inputs!F183</f>
        <v>13</v>
      </c>
      <c r="G140" s="45"/>
      <c r="H140" s="45"/>
      <c r="I140" s="45"/>
      <c r="J140" s="72"/>
      <c r="K140" s="72"/>
      <c r="L140" s="72"/>
      <c r="M140" s="72"/>
      <c r="P140" s="94"/>
    </row>
    <row r="141" spans="1:16">
      <c r="A141" s="124" t="s">
        <v>3</v>
      </c>
      <c r="B141" s="123">
        <f>Inputs!B184</f>
        <v>929</v>
      </c>
      <c r="C141" s="123">
        <f>Inputs!C184</f>
        <v>1006</v>
      </c>
      <c r="D141" s="123">
        <f>Inputs!D184</f>
        <v>859</v>
      </c>
      <c r="E141" s="123">
        <f>Inputs!E184</f>
        <v>1003</v>
      </c>
      <c r="F141" s="123">
        <f>Inputs!F184</f>
        <v>1124</v>
      </c>
      <c r="G141" s="45"/>
      <c r="H141" s="45"/>
      <c r="I141" s="45"/>
      <c r="J141" s="72"/>
      <c r="K141" s="72"/>
      <c r="L141" s="72"/>
      <c r="M141" s="72"/>
      <c r="P141" s="94"/>
    </row>
    <row r="142" spans="1:16">
      <c r="A142" s="124" t="s">
        <v>4</v>
      </c>
      <c r="B142" s="123">
        <f>Inputs!B185</f>
        <v>66</v>
      </c>
      <c r="C142" s="123">
        <f>Inputs!C185</f>
        <v>78</v>
      </c>
      <c r="D142" s="123">
        <f>Inputs!D185</f>
        <v>115</v>
      </c>
      <c r="E142" s="123">
        <f>Inputs!E185</f>
        <v>70</v>
      </c>
      <c r="F142" s="123">
        <f>Inputs!F185</f>
        <v>111</v>
      </c>
      <c r="G142" s="45"/>
      <c r="H142" s="45"/>
      <c r="I142" s="45"/>
      <c r="J142" s="72"/>
      <c r="K142" s="72"/>
      <c r="L142" s="72"/>
      <c r="M142" s="72"/>
      <c r="P142" s="94"/>
    </row>
    <row r="143" spans="1:16">
      <c r="A143" s="124" t="s">
        <v>5</v>
      </c>
      <c r="B143" s="123">
        <f>Inputs!B186</f>
        <v>44</v>
      </c>
      <c r="C143" s="123">
        <f>Inputs!C186</f>
        <v>46</v>
      </c>
      <c r="D143" s="123">
        <f>Inputs!D186</f>
        <v>47</v>
      </c>
      <c r="E143" s="123">
        <f>Inputs!E186</f>
        <v>438</v>
      </c>
      <c r="F143" s="123">
        <f>Inputs!F186</f>
        <v>60</v>
      </c>
      <c r="G143" s="45"/>
      <c r="H143" s="45"/>
      <c r="I143" s="45"/>
      <c r="J143" s="72"/>
      <c r="K143" s="72"/>
      <c r="L143" s="72"/>
      <c r="M143" s="72"/>
      <c r="P143" s="94"/>
    </row>
    <row r="144" spans="1:16">
      <c r="A144" s="124" t="s">
        <v>6</v>
      </c>
      <c r="B144" s="123">
        <f>Inputs!B187</f>
        <v>497</v>
      </c>
      <c r="C144" s="123">
        <f>Inputs!C187</f>
        <v>624</v>
      </c>
      <c r="D144" s="123">
        <f>Inputs!D187</f>
        <v>730</v>
      </c>
      <c r="E144" s="123">
        <f>Inputs!E187</f>
        <v>789</v>
      </c>
      <c r="F144" s="123">
        <f>Inputs!F187</f>
        <v>701</v>
      </c>
      <c r="G144" s="45"/>
      <c r="H144" s="45"/>
      <c r="I144" s="45"/>
      <c r="J144" s="72"/>
      <c r="K144" s="72"/>
      <c r="L144" s="72"/>
      <c r="M144" s="72"/>
      <c r="P144" s="94"/>
    </row>
    <row r="145" spans="1:16">
      <c r="B145" s="119"/>
      <c r="C145" s="119"/>
      <c r="D145" s="119"/>
      <c r="E145" s="118"/>
      <c r="F145" s="118"/>
      <c r="G145" s="45"/>
      <c r="H145" s="45"/>
      <c r="I145" s="45"/>
      <c r="J145" s="72"/>
      <c r="K145" s="72"/>
      <c r="L145" s="72"/>
      <c r="M145" s="72"/>
      <c r="P145" s="94"/>
    </row>
    <row r="146" spans="1:16" ht="21">
      <c r="A146" s="17" t="s">
        <v>7</v>
      </c>
      <c r="B146" s="120"/>
      <c r="C146" s="71"/>
      <c r="D146" s="71"/>
      <c r="E146" s="118"/>
      <c r="F146" s="118"/>
      <c r="G146" s="45"/>
      <c r="H146" s="45"/>
      <c r="I146" s="45"/>
      <c r="J146" s="72"/>
      <c r="K146" s="72"/>
      <c r="L146" s="72"/>
      <c r="M146" s="72"/>
      <c r="P146" s="94"/>
    </row>
    <row r="147" spans="1:16">
      <c r="A147" s="124" t="s">
        <v>2</v>
      </c>
      <c r="B147" s="123">
        <f>Inputs!B190</f>
        <v>2889.968820000001</v>
      </c>
      <c r="C147" s="123">
        <f>Inputs!C190</f>
        <v>2686.6899699999999</v>
      </c>
      <c r="D147" s="123">
        <f>Inputs!D190</f>
        <v>2401.8095499999999</v>
      </c>
      <c r="E147" s="123">
        <f>Inputs!E190</f>
        <v>2955.1952799999999</v>
      </c>
      <c r="F147" s="123">
        <f>Inputs!F190</f>
        <v>2906</v>
      </c>
      <c r="G147" s="172"/>
      <c r="H147" s="172"/>
      <c r="I147" s="172"/>
      <c r="J147" s="172"/>
      <c r="K147" s="172"/>
      <c r="L147" s="172"/>
      <c r="M147" s="172"/>
      <c r="P147" s="94"/>
    </row>
    <row r="148" spans="1:16">
      <c r="A148" s="124" t="s">
        <v>3</v>
      </c>
      <c r="B148" s="123">
        <f>Inputs!B191</f>
        <v>5863.3214626458876</v>
      </c>
      <c r="C148" s="123">
        <f>Inputs!C191</f>
        <v>5534.924019836948</v>
      </c>
      <c r="D148" s="123">
        <f>Inputs!D191</f>
        <v>5976.5692255927706</v>
      </c>
      <c r="E148" s="123">
        <f>Inputs!E191</f>
        <v>7007.4582700000001</v>
      </c>
      <c r="F148" s="123">
        <f>Inputs!F191</f>
        <v>6746</v>
      </c>
      <c r="G148" s="172"/>
      <c r="H148" s="172"/>
      <c r="I148" s="172"/>
      <c r="J148" s="172"/>
      <c r="K148" s="172"/>
      <c r="L148" s="172"/>
      <c r="M148" s="172"/>
      <c r="P148" s="94"/>
    </row>
    <row r="149" spans="1:16">
      <c r="A149" s="124" t="s">
        <v>4</v>
      </c>
      <c r="B149" s="123">
        <f>Inputs!B192</f>
        <v>2447.5461300000002</v>
      </c>
      <c r="C149" s="123">
        <f>Inputs!C192</f>
        <v>2649.7834600000001</v>
      </c>
      <c r="D149" s="123">
        <f>Inputs!D192</f>
        <v>3053.374080000001</v>
      </c>
      <c r="E149" s="123">
        <f>Inputs!E192</f>
        <v>2932.5614700000001</v>
      </c>
      <c r="F149" s="123">
        <f>Inputs!F192</f>
        <v>3469</v>
      </c>
      <c r="G149" s="172"/>
      <c r="H149" s="172"/>
      <c r="I149" s="172"/>
      <c r="J149" s="172"/>
      <c r="K149" s="172"/>
      <c r="L149" s="172"/>
      <c r="M149" s="172"/>
      <c r="P149" s="94"/>
    </row>
    <row r="150" spans="1:16">
      <c r="A150" s="124" t="s">
        <v>5</v>
      </c>
      <c r="B150" s="123">
        <f>Inputs!B193</f>
        <v>366.73209000000003</v>
      </c>
      <c r="C150" s="123">
        <f>Inputs!C193</f>
        <v>468.61930000000001</v>
      </c>
      <c r="D150" s="123">
        <f>Inputs!D193</f>
        <v>542.94528999999989</v>
      </c>
      <c r="E150" s="123">
        <f>Inputs!E193</f>
        <v>633.64416000000006</v>
      </c>
      <c r="F150" s="123">
        <f>Inputs!F193</f>
        <v>620</v>
      </c>
      <c r="G150" s="172"/>
      <c r="H150" s="172"/>
      <c r="I150" s="172"/>
      <c r="J150" s="172"/>
      <c r="K150" s="172"/>
      <c r="L150" s="172"/>
      <c r="M150" s="172"/>
      <c r="P150" s="94"/>
    </row>
    <row r="151" spans="1:16">
      <c r="A151" s="124" t="s">
        <v>6</v>
      </c>
      <c r="B151" s="123">
        <f>Inputs!B194</f>
        <v>3870.7218305935039</v>
      </c>
      <c r="C151" s="123">
        <f>Inputs!C194</f>
        <v>3574.9174857727398</v>
      </c>
      <c r="D151" s="123">
        <f>Inputs!D194</f>
        <v>4086.1279606849998</v>
      </c>
      <c r="E151" s="123">
        <f>Inputs!E194</f>
        <v>4417.0516799999996</v>
      </c>
      <c r="F151" s="123">
        <f>Inputs!F194</f>
        <v>4332</v>
      </c>
      <c r="G151" s="172"/>
      <c r="H151" s="172"/>
      <c r="I151" s="172"/>
      <c r="J151" s="172"/>
      <c r="K151" s="172"/>
      <c r="L151" s="172"/>
      <c r="M151" s="172"/>
      <c r="P151" s="94"/>
    </row>
    <row r="152" spans="1:16">
      <c r="B152" s="71"/>
      <c r="C152" s="71"/>
      <c r="D152" s="71"/>
      <c r="E152" s="118"/>
      <c r="F152" s="118"/>
      <c r="G152" s="45"/>
      <c r="H152" s="45"/>
      <c r="I152" s="45"/>
      <c r="J152" s="72"/>
      <c r="K152" s="72"/>
      <c r="L152" s="72"/>
      <c r="M152" s="72"/>
      <c r="P152" s="94"/>
    </row>
    <row r="153" spans="1:16" ht="21">
      <c r="A153" s="17" t="s">
        <v>8</v>
      </c>
      <c r="B153" s="120"/>
      <c r="C153" s="71"/>
      <c r="D153" s="71"/>
      <c r="E153" s="118"/>
      <c r="F153" s="118"/>
      <c r="G153" s="45"/>
      <c r="H153" s="45"/>
      <c r="I153" s="45"/>
      <c r="J153" s="72"/>
      <c r="K153" s="72"/>
      <c r="L153" s="72"/>
      <c r="M153" s="72"/>
      <c r="P153" s="94"/>
    </row>
    <row r="154" spans="1:16">
      <c r="A154" s="124" t="s">
        <v>2</v>
      </c>
      <c r="B154" s="123">
        <f>Inputs!B197</f>
        <v>0</v>
      </c>
      <c r="C154" s="123">
        <f>Inputs!C197</f>
        <v>0</v>
      </c>
      <c r="D154" s="123">
        <f>Inputs!D197</f>
        <v>0</v>
      </c>
      <c r="E154" s="123">
        <f>Inputs!E197</f>
        <v>0</v>
      </c>
      <c r="F154" s="123">
        <f>Inputs!F197</f>
        <v>0</v>
      </c>
      <c r="G154" s="45"/>
      <c r="H154" s="45"/>
      <c r="I154" s="45"/>
      <c r="J154" s="72"/>
      <c r="K154" s="72"/>
      <c r="L154" s="72"/>
      <c r="M154" s="72"/>
      <c r="P154" s="94"/>
    </row>
    <row r="155" spans="1:16">
      <c r="A155" s="124" t="s">
        <v>3</v>
      </c>
      <c r="B155" s="123">
        <f>Inputs!B198</f>
        <v>4380</v>
      </c>
      <c r="C155" s="123">
        <f>Inputs!C198</f>
        <v>4552</v>
      </c>
      <c r="D155" s="123">
        <f>Inputs!D198</f>
        <v>4870</v>
      </c>
      <c r="E155" s="123">
        <f>Inputs!E198</f>
        <v>4944</v>
      </c>
      <c r="F155" s="123">
        <f>Inputs!F198</f>
        <v>5105</v>
      </c>
      <c r="G155" s="45"/>
      <c r="H155" s="45"/>
      <c r="I155" s="45"/>
      <c r="J155" s="72"/>
      <c r="K155" s="72"/>
      <c r="L155" s="72"/>
      <c r="M155" s="72"/>
      <c r="P155" s="94"/>
    </row>
    <row r="156" spans="1:16">
      <c r="A156" s="124" t="s">
        <v>4</v>
      </c>
      <c r="B156" s="123">
        <f>Inputs!B199</f>
        <v>2422</v>
      </c>
      <c r="C156" s="123">
        <f>Inputs!C199</f>
        <v>2552.11</v>
      </c>
      <c r="D156" s="123">
        <f>Inputs!D199</f>
        <v>2975</v>
      </c>
      <c r="E156" s="123">
        <f>Inputs!E199</f>
        <v>3013</v>
      </c>
      <c r="F156" s="123">
        <f>Inputs!F199</f>
        <v>3100</v>
      </c>
      <c r="G156" s="45"/>
      <c r="H156" s="45"/>
      <c r="I156" s="45"/>
      <c r="J156" s="72"/>
      <c r="K156" s="72"/>
      <c r="L156" s="72"/>
      <c r="M156" s="72"/>
      <c r="P156" s="94"/>
    </row>
    <row r="157" spans="1:16">
      <c r="A157" s="124" t="s">
        <v>5</v>
      </c>
      <c r="B157" s="123">
        <f>Inputs!B200</f>
        <v>2081</v>
      </c>
      <c r="C157" s="123">
        <f>Inputs!C200</f>
        <v>2159.5</v>
      </c>
      <c r="D157" s="123">
        <f>Inputs!D200</f>
        <v>2200</v>
      </c>
      <c r="E157" s="123">
        <f>Inputs!E200</f>
        <v>2225</v>
      </c>
      <c r="F157" s="123">
        <f>Inputs!F200</f>
        <v>2232</v>
      </c>
      <c r="G157" s="45"/>
      <c r="H157" s="45"/>
      <c r="I157" s="45"/>
      <c r="J157" s="72"/>
      <c r="K157" s="72"/>
      <c r="L157" s="72"/>
      <c r="M157" s="72"/>
      <c r="P157" s="94"/>
    </row>
    <row r="158" spans="1:16">
      <c r="A158" s="124" t="s">
        <v>6</v>
      </c>
      <c r="B158" s="123">
        <f>Inputs!B201</f>
        <v>2805</v>
      </c>
      <c r="C158" s="123">
        <f>Inputs!C201</f>
        <v>2124</v>
      </c>
      <c r="D158" s="123">
        <f>Inputs!D201</f>
        <v>2982</v>
      </c>
      <c r="E158" s="123">
        <f>Inputs!E201</f>
        <v>2911</v>
      </c>
      <c r="F158" s="123">
        <f>Inputs!F201</f>
        <v>2886</v>
      </c>
      <c r="G158" s="45"/>
      <c r="H158" s="45"/>
      <c r="I158" s="45"/>
      <c r="J158" s="72"/>
      <c r="K158" s="72"/>
      <c r="L158" s="72"/>
      <c r="M158" s="72"/>
      <c r="P158" s="94"/>
    </row>
    <row r="159" spans="1:16">
      <c r="B159" s="71"/>
      <c r="C159" s="71"/>
      <c r="D159" s="71"/>
      <c r="E159" s="118"/>
      <c r="F159" s="118"/>
      <c r="G159" s="45"/>
      <c r="H159" s="45"/>
      <c r="I159" s="45"/>
      <c r="J159" s="72"/>
      <c r="K159" s="72"/>
      <c r="L159" s="72"/>
      <c r="M159" s="72"/>
      <c r="P159" s="94"/>
    </row>
    <row r="160" spans="1:16" ht="21">
      <c r="A160" s="17" t="s">
        <v>23</v>
      </c>
      <c r="B160" s="120"/>
      <c r="C160" s="71"/>
      <c r="D160" s="71"/>
      <c r="E160" s="118"/>
      <c r="F160" s="118"/>
      <c r="G160" s="45"/>
      <c r="H160" s="45"/>
      <c r="I160" s="45"/>
      <c r="J160" s="72"/>
      <c r="K160" s="72"/>
      <c r="L160" s="72"/>
      <c r="M160" s="72"/>
      <c r="P160" s="94"/>
    </row>
    <row r="161" spans="1:16">
      <c r="A161" s="124" t="s">
        <v>2</v>
      </c>
      <c r="B161" s="123">
        <f>Inputs!B204</f>
        <v>0</v>
      </c>
      <c r="C161" s="123">
        <f>Inputs!C204</f>
        <v>0</v>
      </c>
      <c r="D161" s="123">
        <f>Inputs!D204</f>
        <v>0</v>
      </c>
      <c r="E161" s="123">
        <f>Inputs!E204</f>
        <v>0</v>
      </c>
      <c r="F161" s="123">
        <f>Inputs!F204</f>
        <v>0</v>
      </c>
      <c r="G161" s="172"/>
      <c r="H161" s="172"/>
      <c r="I161" s="172"/>
      <c r="J161" s="172"/>
      <c r="K161" s="172"/>
      <c r="L161" s="172"/>
      <c r="M161" s="172"/>
      <c r="P161" s="94"/>
    </row>
    <row r="162" spans="1:16">
      <c r="A162" s="124" t="s">
        <v>3</v>
      </c>
      <c r="B162" s="123">
        <f>Inputs!B205</f>
        <v>2493.7595294700009</v>
      </c>
      <c r="C162" s="123">
        <f>Inputs!C205</f>
        <v>4971.2031100283084</v>
      </c>
      <c r="D162" s="123">
        <f>Inputs!D205</f>
        <v>2314.3833531187101</v>
      </c>
      <c r="E162" s="123">
        <f>Inputs!E205</f>
        <v>2606.1803719701452</v>
      </c>
      <c r="F162" s="123">
        <f>Inputs!F205</f>
        <v>3784</v>
      </c>
      <c r="G162" s="172"/>
      <c r="H162" s="172"/>
      <c r="I162" s="172"/>
      <c r="J162" s="172"/>
      <c r="K162" s="172"/>
      <c r="L162" s="172"/>
      <c r="M162" s="172"/>
      <c r="P162" s="94"/>
    </row>
    <row r="163" spans="1:16">
      <c r="A163" s="124" t="s">
        <v>4</v>
      </c>
      <c r="B163" s="123">
        <f>Inputs!B206</f>
        <v>2424.4469770455098</v>
      </c>
      <c r="C163" s="123">
        <f>Inputs!C206</f>
        <v>1499.7265500000001</v>
      </c>
      <c r="D163" s="123">
        <f>Inputs!D206</f>
        <v>719.99801000000002</v>
      </c>
      <c r="E163" s="123">
        <f>Inputs!E206</f>
        <v>935.70270999999991</v>
      </c>
      <c r="F163" s="123">
        <f>Inputs!F206</f>
        <v>1168</v>
      </c>
      <c r="G163" s="172"/>
      <c r="H163" s="172"/>
      <c r="I163" s="172"/>
      <c r="J163" s="172"/>
      <c r="K163" s="172"/>
      <c r="L163" s="172"/>
      <c r="M163" s="172"/>
      <c r="P163" s="94"/>
    </row>
    <row r="164" spans="1:16">
      <c r="A164" s="124" t="s">
        <v>5</v>
      </c>
      <c r="B164" s="123">
        <f>Inputs!B207</f>
        <v>2707.3466844724621</v>
      </c>
      <c r="C164" s="123">
        <f>Inputs!C207</f>
        <v>2384.3423400000001</v>
      </c>
      <c r="D164" s="123">
        <f>Inputs!D207</f>
        <v>2705.0027799999998</v>
      </c>
      <c r="E164" s="123">
        <f>Inputs!E207</f>
        <v>2815.19013</v>
      </c>
      <c r="F164" s="123">
        <f>Inputs!F207</f>
        <v>3049</v>
      </c>
      <c r="G164" s="172"/>
      <c r="H164" s="172"/>
      <c r="I164" s="172"/>
      <c r="J164" s="172"/>
      <c r="K164" s="172"/>
      <c r="L164" s="172"/>
      <c r="M164" s="172"/>
      <c r="P164" s="94"/>
    </row>
    <row r="165" spans="1:16">
      <c r="A165" s="124" t="s">
        <v>6</v>
      </c>
      <c r="B165" s="123">
        <f>Inputs!B208</f>
        <v>1998.3968584820279</v>
      </c>
      <c r="C165" s="123">
        <f>Inputs!C208</f>
        <v>1140.4186</v>
      </c>
      <c r="D165" s="123">
        <f>Inputs!D208</f>
        <v>1259.920910000001</v>
      </c>
      <c r="E165" s="123">
        <f>Inputs!E208</f>
        <v>2006.7975799999999</v>
      </c>
      <c r="F165" s="123">
        <f>Inputs!F208</f>
        <v>1987</v>
      </c>
      <c r="G165" s="172"/>
      <c r="H165" s="172"/>
      <c r="I165" s="172"/>
      <c r="J165" s="172"/>
      <c r="K165" s="172"/>
      <c r="L165" s="172"/>
      <c r="M165" s="172"/>
      <c r="P165" s="94"/>
    </row>
    <row r="166" spans="1:16">
      <c r="A166" s="8"/>
      <c r="B166" s="6"/>
      <c r="C166" s="121"/>
      <c r="D166" s="121"/>
      <c r="E166" s="118"/>
      <c r="F166" s="118"/>
      <c r="G166" s="45"/>
      <c r="H166" s="45"/>
      <c r="I166" s="45"/>
      <c r="J166" s="72"/>
      <c r="K166" s="72"/>
      <c r="L166" s="72"/>
      <c r="M166" s="72"/>
      <c r="P166" s="94"/>
    </row>
    <row r="167" spans="1:16" ht="21">
      <c r="A167" s="19" t="s">
        <v>51</v>
      </c>
      <c r="B167" s="9"/>
      <c r="C167" s="121"/>
      <c r="D167" s="121"/>
      <c r="E167" s="118"/>
      <c r="F167" s="118"/>
      <c r="G167" s="45"/>
      <c r="H167" s="45"/>
      <c r="I167" s="45"/>
      <c r="J167" s="72"/>
      <c r="K167" s="72"/>
      <c r="L167" s="72"/>
      <c r="M167" s="72"/>
      <c r="P167" s="94"/>
    </row>
    <row r="168" spans="1:16">
      <c r="A168" s="67" t="s">
        <v>2</v>
      </c>
      <c r="B168" s="123">
        <f>Inputs!B211</f>
        <v>0</v>
      </c>
      <c r="C168" s="123">
        <f>Inputs!C211</f>
        <v>0</v>
      </c>
      <c r="D168" s="123">
        <f>Inputs!D211</f>
        <v>0</v>
      </c>
      <c r="E168" s="123">
        <f>Inputs!E211</f>
        <v>0</v>
      </c>
      <c r="F168" s="123">
        <f>Inputs!F211</f>
        <v>0</v>
      </c>
      <c r="G168" s="172"/>
      <c r="H168" s="172"/>
      <c r="I168" s="172"/>
      <c r="J168" s="172"/>
      <c r="K168" s="172"/>
      <c r="L168" s="172"/>
      <c r="M168" s="172"/>
      <c r="P168" s="94"/>
    </row>
    <row r="169" spans="1:16">
      <c r="A169" s="67" t="s">
        <v>3</v>
      </c>
      <c r="B169" s="123">
        <f>Inputs!B212</f>
        <v>0</v>
      </c>
      <c r="C169" s="123">
        <f>Inputs!C212</f>
        <v>14605.12325997169</v>
      </c>
      <c r="D169" s="123">
        <f>Inputs!D212</f>
        <v>12394.29779858672</v>
      </c>
      <c r="E169" s="123">
        <f>Inputs!E212</f>
        <v>15169.81944442347</v>
      </c>
      <c r="F169" s="123">
        <f>Inputs!F212</f>
        <v>34276</v>
      </c>
      <c r="G169" s="172"/>
      <c r="H169" s="172"/>
      <c r="I169" s="172"/>
      <c r="J169" s="172"/>
      <c r="K169" s="172"/>
      <c r="L169" s="172"/>
      <c r="M169" s="172"/>
      <c r="P169" s="94"/>
    </row>
    <row r="170" spans="1:16">
      <c r="A170" s="67" t="s">
        <v>24</v>
      </c>
      <c r="B170" s="123">
        <f>Inputs!B213</f>
        <v>0</v>
      </c>
      <c r="C170" s="123">
        <f>Inputs!C213</f>
        <v>3789.0861500000001</v>
      </c>
      <c r="D170" s="123">
        <f>Inputs!D213</f>
        <v>4658.8498900000004</v>
      </c>
      <c r="E170" s="123">
        <f>Inputs!E213</f>
        <v>6406.06801</v>
      </c>
      <c r="F170" s="123">
        <f>Inputs!F213</f>
        <v>4657</v>
      </c>
      <c r="G170" s="172"/>
      <c r="H170" s="172"/>
      <c r="I170" s="172"/>
      <c r="J170" s="172"/>
      <c r="K170" s="172"/>
      <c r="L170" s="172"/>
      <c r="M170" s="172"/>
      <c r="P170" s="94"/>
    </row>
    <row r="171" spans="1:16">
      <c r="A171" s="67" t="s">
        <v>25</v>
      </c>
      <c r="B171" s="123">
        <f>Inputs!B214</f>
        <v>0</v>
      </c>
      <c r="C171" s="123">
        <f>Inputs!C214</f>
        <v>1077.4146699999999</v>
      </c>
      <c r="D171" s="123">
        <f>Inputs!D214</f>
        <v>1608.9433200000001</v>
      </c>
      <c r="E171" s="123">
        <f>Inputs!E214</f>
        <v>1462.76208</v>
      </c>
      <c r="F171" s="123">
        <f>Inputs!F214</f>
        <v>1660</v>
      </c>
      <c r="G171" s="172"/>
      <c r="H171" s="172"/>
      <c r="I171" s="172"/>
      <c r="J171" s="172"/>
      <c r="K171" s="172"/>
      <c r="L171" s="172"/>
      <c r="M171" s="172"/>
      <c r="P171" s="94"/>
    </row>
    <row r="172" spans="1:16" s="48" customFormat="1">
      <c r="A172" s="67" t="s">
        <v>69</v>
      </c>
      <c r="B172" s="123">
        <f>Inputs!B215</f>
        <v>0</v>
      </c>
      <c r="C172" s="123">
        <f>Inputs!C215</f>
        <v>4803.2036899999994</v>
      </c>
      <c r="D172" s="123">
        <f>Inputs!D215</f>
        <v>3458.285538999975</v>
      </c>
      <c r="E172" s="123">
        <f>Inputs!E215</f>
        <v>5765.8823400041629</v>
      </c>
      <c r="F172" s="123">
        <f>Inputs!F215</f>
        <v>3825</v>
      </c>
      <c r="G172" s="172"/>
      <c r="H172" s="172"/>
      <c r="I172" s="172"/>
      <c r="J172" s="172"/>
      <c r="K172" s="172"/>
      <c r="L172" s="172"/>
      <c r="M172" s="172"/>
      <c r="P172" s="94"/>
    </row>
    <row r="173" spans="1:16">
      <c r="A173" s="67" t="s">
        <v>4</v>
      </c>
      <c r="B173" s="123">
        <f>Inputs!B216</f>
        <v>0</v>
      </c>
      <c r="C173" s="123">
        <f>Inputs!C216</f>
        <v>12960.47618</v>
      </c>
      <c r="D173" s="123">
        <f>Inputs!D216</f>
        <v>15073.571809999999</v>
      </c>
      <c r="E173" s="123">
        <f>Inputs!E216</f>
        <v>13470.323050000001</v>
      </c>
      <c r="F173" s="123">
        <f>Inputs!F216</f>
        <v>13182</v>
      </c>
      <c r="G173" s="172"/>
      <c r="H173" s="172"/>
      <c r="I173" s="172"/>
      <c r="J173" s="172"/>
      <c r="K173" s="172"/>
      <c r="L173" s="172"/>
      <c r="M173" s="172"/>
      <c r="P173" s="94"/>
    </row>
    <row r="174" spans="1:16">
      <c r="A174" s="67" t="s">
        <v>5</v>
      </c>
      <c r="B174" s="123">
        <f>Inputs!B217</f>
        <v>0</v>
      </c>
      <c r="C174" s="123">
        <f>Inputs!C217</f>
        <v>689.84662000000014</v>
      </c>
      <c r="D174" s="123">
        <f>Inputs!D217</f>
        <v>631.91978000000006</v>
      </c>
      <c r="E174" s="123">
        <f>Inputs!E217</f>
        <v>835.42157999999995</v>
      </c>
      <c r="F174" s="123">
        <f>Inputs!F217</f>
        <v>696</v>
      </c>
      <c r="G174" s="172"/>
      <c r="H174" s="172"/>
      <c r="I174" s="172"/>
      <c r="J174" s="172"/>
      <c r="K174" s="172"/>
      <c r="L174" s="172"/>
      <c r="M174" s="172"/>
      <c r="P174" s="94"/>
    </row>
    <row r="175" spans="1:16">
      <c r="A175" s="67" t="s">
        <v>26</v>
      </c>
      <c r="B175" s="123">
        <f>Inputs!B218</f>
        <v>0</v>
      </c>
      <c r="C175" s="123">
        <f>Inputs!C218</f>
        <v>2488.3083499999998</v>
      </c>
      <c r="D175" s="123">
        <f>Inputs!D218</f>
        <v>3594.55204</v>
      </c>
      <c r="E175" s="123">
        <f>Inputs!E218</f>
        <v>3344.88778</v>
      </c>
      <c r="F175" s="123">
        <f>Inputs!F218</f>
        <v>3816</v>
      </c>
      <c r="G175" s="172"/>
      <c r="H175" s="172"/>
      <c r="I175" s="172"/>
      <c r="J175" s="172"/>
      <c r="K175" s="172"/>
      <c r="L175" s="172"/>
      <c r="M175" s="172"/>
      <c r="P175" s="94"/>
    </row>
    <row r="176" spans="1:16">
      <c r="B176" s="118"/>
      <c r="C176" s="118"/>
      <c r="D176" s="118"/>
      <c r="E176" s="118"/>
      <c r="F176" s="45"/>
      <c r="G176" s="45"/>
      <c r="H176" s="45"/>
      <c r="I176" s="45"/>
      <c r="J176" s="72"/>
      <c r="K176" s="72"/>
      <c r="L176" s="72"/>
      <c r="M176" s="72"/>
      <c r="P176" s="94"/>
    </row>
    <row r="177" spans="1:16" s="226" customFormat="1" ht="23.4">
      <c r="A177" s="228" t="s">
        <v>289</v>
      </c>
      <c r="B177" s="118"/>
      <c r="C177" s="118"/>
      <c r="D177" s="118"/>
      <c r="E177" s="118"/>
      <c r="F177" s="118"/>
      <c r="G177" s="118"/>
      <c r="H177" s="118"/>
      <c r="I177" s="118"/>
      <c r="P177" s="94"/>
    </row>
    <row r="178" spans="1:16" s="226" customFormat="1" ht="23.4">
      <c r="A178" s="95" t="s">
        <v>290</v>
      </c>
      <c r="B178" s="118"/>
      <c r="C178" s="118"/>
      <c r="D178" s="118"/>
      <c r="E178" s="118"/>
      <c r="F178" s="118"/>
      <c r="G178" s="118"/>
      <c r="H178" s="118"/>
      <c r="I178" s="118"/>
      <c r="P178" s="94"/>
    </row>
    <row r="179" spans="1:16" s="226" customFormat="1" ht="21">
      <c r="A179" s="104" t="s">
        <v>1</v>
      </c>
      <c r="B179" s="135">
        <v>2016</v>
      </c>
      <c r="C179" s="135">
        <v>2017</v>
      </c>
      <c r="D179" s="135">
        <v>2018</v>
      </c>
      <c r="E179" s="135">
        <v>2019</v>
      </c>
      <c r="F179" s="135">
        <v>2020</v>
      </c>
      <c r="G179" s="135">
        <v>2021</v>
      </c>
      <c r="H179" s="135">
        <v>2022</v>
      </c>
      <c r="I179" s="135">
        <v>2023</v>
      </c>
      <c r="P179" s="94"/>
    </row>
    <row r="180" spans="1:16" s="226" customFormat="1">
      <c r="A180" s="124" t="s">
        <v>9</v>
      </c>
      <c r="B180" s="123">
        <f>Inputs!B447</f>
        <v>9</v>
      </c>
      <c r="C180" s="123">
        <f>Inputs!C447</f>
        <v>0</v>
      </c>
      <c r="D180" s="123">
        <f>Inputs!D447</f>
        <v>130</v>
      </c>
      <c r="E180" s="123">
        <f>Inputs!E447</f>
        <v>0</v>
      </c>
      <c r="F180" s="123">
        <f>Inputs!F447</f>
        <v>0</v>
      </c>
      <c r="G180" s="123">
        <f>Inputs!G447</f>
        <v>0</v>
      </c>
      <c r="H180" s="123">
        <f>Inputs!H447</f>
        <v>0</v>
      </c>
      <c r="I180" s="123">
        <f>Inputs!I447</f>
        <v>0</v>
      </c>
      <c r="K180" s="28"/>
      <c r="L180" s="28"/>
      <c r="P180" s="94"/>
    </row>
    <row r="181" spans="1:16" s="226" customFormat="1">
      <c r="A181" s="124" t="s">
        <v>2</v>
      </c>
      <c r="B181" s="123">
        <f>Inputs!B448</f>
        <v>424</v>
      </c>
      <c r="C181" s="123">
        <f>Inputs!C448</f>
        <v>300</v>
      </c>
      <c r="D181" s="123">
        <f>Inputs!D448</f>
        <v>330</v>
      </c>
      <c r="E181" s="123">
        <f>Inputs!E448</f>
        <v>419.78820511838904</v>
      </c>
      <c r="F181" s="123">
        <f>Inputs!F448</f>
        <v>419.78820511838904</v>
      </c>
      <c r="G181" s="123">
        <f>Inputs!G448</f>
        <v>419.78820511838904</v>
      </c>
      <c r="H181" s="123">
        <f>Inputs!H448</f>
        <v>419.78820511838904</v>
      </c>
      <c r="I181" s="123">
        <f>Inputs!I448</f>
        <v>419.78820511838904</v>
      </c>
      <c r="K181" s="28"/>
      <c r="L181" s="28"/>
      <c r="P181" s="94"/>
    </row>
    <row r="182" spans="1:16" s="226" customFormat="1">
      <c r="A182" s="124" t="s">
        <v>10</v>
      </c>
      <c r="B182" s="123">
        <f>Inputs!B449</f>
        <v>119</v>
      </c>
      <c r="C182" s="123">
        <f>Inputs!C449</f>
        <v>105</v>
      </c>
      <c r="D182" s="123">
        <f>Inputs!D449</f>
        <v>105</v>
      </c>
      <c r="E182" s="123">
        <f>Inputs!E449</f>
        <v>105</v>
      </c>
      <c r="F182" s="123">
        <f>Inputs!F449</f>
        <v>105</v>
      </c>
      <c r="G182" s="123">
        <f>Inputs!G449</f>
        <v>105</v>
      </c>
      <c r="H182" s="123">
        <f>Inputs!H449</f>
        <v>105</v>
      </c>
      <c r="I182" s="123">
        <f>Inputs!I449</f>
        <v>105</v>
      </c>
      <c r="K182" s="28"/>
      <c r="L182" s="28"/>
      <c r="P182" s="94"/>
    </row>
    <row r="183" spans="1:16" s="226" customFormat="1">
      <c r="A183" s="124" t="s">
        <v>11</v>
      </c>
      <c r="B183" s="123">
        <f>Inputs!B450</f>
        <v>97</v>
      </c>
      <c r="C183" s="123">
        <f>Inputs!C450</f>
        <v>35</v>
      </c>
      <c r="D183" s="123">
        <f>Inputs!D450</f>
        <v>140</v>
      </c>
      <c r="E183" s="123">
        <f>Inputs!E450</f>
        <v>65</v>
      </c>
      <c r="F183" s="123">
        <f>Inputs!F450</f>
        <v>140</v>
      </c>
      <c r="G183" s="123">
        <f>Inputs!G450</f>
        <v>65</v>
      </c>
      <c r="H183" s="123">
        <f>Inputs!H450</f>
        <v>140</v>
      </c>
      <c r="I183" s="123">
        <f>Inputs!I450</f>
        <v>65</v>
      </c>
      <c r="K183" s="28"/>
      <c r="L183" s="28"/>
      <c r="P183" s="94"/>
    </row>
    <row r="184" spans="1:16" s="226" customFormat="1">
      <c r="A184" s="124" t="s">
        <v>12</v>
      </c>
      <c r="B184" s="123">
        <f>Inputs!B451</f>
        <v>67</v>
      </c>
      <c r="C184" s="123">
        <f>Inputs!C451</f>
        <v>315</v>
      </c>
      <c r="D184" s="123">
        <f>Inputs!D451</f>
        <v>315</v>
      </c>
      <c r="E184" s="123">
        <f>Inputs!E451</f>
        <v>65</v>
      </c>
      <c r="F184" s="123">
        <f>Inputs!F451</f>
        <v>65</v>
      </c>
      <c r="G184" s="123">
        <f>Inputs!G451</f>
        <v>65</v>
      </c>
      <c r="H184" s="123">
        <f>Inputs!H451</f>
        <v>65</v>
      </c>
      <c r="I184" s="123">
        <f>Inputs!I451</f>
        <v>65</v>
      </c>
      <c r="K184" s="28"/>
      <c r="L184" s="28"/>
      <c r="P184" s="94"/>
    </row>
    <row r="185" spans="1:16" s="226" customFormat="1">
      <c r="A185" s="124" t="s">
        <v>13</v>
      </c>
      <c r="B185" s="123">
        <f>Inputs!B452</f>
        <v>47</v>
      </c>
      <c r="C185" s="123">
        <f>Inputs!C452</f>
        <v>156</v>
      </c>
      <c r="D185" s="123">
        <f>Inputs!D452</f>
        <v>60</v>
      </c>
      <c r="E185" s="123">
        <f>Inputs!E452</f>
        <v>85</v>
      </c>
      <c r="F185" s="123">
        <f>Inputs!F452</f>
        <v>85</v>
      </c>
      <c r="G185" s="123">
        <f>Inputs!G452</f>
        <v>85</v>
      </c>
      <c r="H185" s="123">
        <f>Inputs!H452</f>
        <v>85</v>
      </c>
      <c r="I185" s="123">
        <f>Inputs!I452</f>
        <v>85</v>
      </c>
      <c r="P185" s="94"/>
    </row>
    <row r="186" spans="1:16" s="226" customFormat="1">
      <c r="A186" s="93"/>
      <c r="B186" s="377"/>
      <c r="C186" s="377"/>
      <c r="D186" s="377"/>
      <c r="E186" s="377"/>
      <c r="F186" s="377"/>
      <c r="G186" s="377"/>
      <c r="H186" s="377"/>
      <c r="I186" s="377"/>
      <c r="P186" s="94"/>
    </row>
    <row r="187" spans="1:16" s="226" customFormat="1" ht="21">
      <c r="A187" s="104" t="s">
        <v>291</v>
      </c>
      <c r="B187" s="104"/>
      <c r="C187" s="118"/>
      <c r="D187" s="118"/>
      <c r="E187" s="118"/>
      <c r="F187" s="118"/>
      <c r="G187" s="118"/>
      <c r="H187" s="118"/>
      <c r="I187" s="118"/>
      <c r="P187" s="94"/>
    </row>
    <row r="188" spans="1:16" s="226" customFormat="1">
      <c r="A188" s="124" t="s">
        <v>9</v>
      </c>
      <c r="B188" s="123">
        <f>Inputs!B455</f>
        <v>-9</v>
      </c>
      <c r="C188" s="123">
        <f>Inputs!C455</f>
        <v>43.028238099999982</v>
      </c>
      <c r="D188" s="123">
        <f>Inputs!D455</f>
        <v>16.746679879999988</v>
      </c>
      <c r="E188" s="123">
        <f>Inputs!E455</f>
        <v>16.791374190000013</v>
      </c>
      <c r="F188" s="123">
        <f>Inputs!F455</f>
        <v>16.806610599999999</v>
      </c>
      <c r="G188" s="123">
        <f>Inputs!G455</f>
        <v>16.750046319999996</v>
      </c>
      <c r="H188" s="123">
        <f>Inputs!H455</f>
        <v>16.835437956687656</v>
      </c>
      <c r="I188" s="123">
        <f>Inputs!I455</f>
        <v>16.904473011715069</v>
      </c>
      <c r="P188" s="94"/>
    </row>
    <row r="189" spans="1:16" s="226" customFormat="1">
      <c r="A189" s="124" t="s">
        <v>2</v>
      </c>
      <c r="B189" s="123">
        <f>Inputs!B456</f>
        <v>1799</v>
      </c>
      <c r="C189" s="123">
        <f>Inputs!C456</f>
        <v>2036.215549</v>
      </c>
      <c r="D189" s="123">
        <f>Inputs!D456</f>
        <v>2699.4942489999999</v>
      </c>
      <c r="E189" s="123">
        <f>Inputs!E456</f>
        <v>3004.1343350000002</v>
      </c>
      <c r="F189" s="123">
        <f>Inputs!F456</f>
        <v>2750.1726450000001</v>
      </c>
      <c r="G189" s="123">
        <f>Inputs!G456</f>
        <v>2740.9166740000001</v>
      </c>
      <c r="H189" s="123">
        <f>Inputs!H456</f>
        <v>2754.889846</v>
      </c>
      <c r="I189" s="123">
        <f>Inputs!I456</f>
        <v>3319.4237889999999</v>
      </c>
      <c r="P189" s="94"/>
    </row>
    <row r="190" spans="1:16" s="226" customFormat="1">
      <c r="A190" s="124" t="s">
        <v>10</v>
      </c>
      <c r="B190" s="123">
        <f>Inputs!B457</f>
        <v>4863</v>
      </c>
      <c r="C190" s="123">
        <f>Inputs!C457</f>
        <v>3767.2353544000007</v>
      </c>
      <c r="D190" s="123">
        <f>Inputs!D457</f>
        <v>3346.9674061999999</v>
      </c>
      <c r="E190" s="123">
        <f>Inputs!E457</f>
        <v>3382.8469674999997</v>
      </c>
      <c r="F190" s="123">
        <f>Inputs!F457</f>
        <v>3389.0774774000001</v>
      </c>
      <c r="G190" s="123">
        <f>Inputs!G457</f>
        <v>3375.3424156000001</v>
      </c>
      <c r="H190" s="123">
        <f>Inputs!H457</f>
        <v>3393.7751648406261</v>
      </c>
      <c r="I190" s="123">
        <f>Inputs!I457</f>
        <v>3407.6916105884884</v>
      </c>
      <c r="P190" s="94"/>
    </row>
    <row r="191" spans="1:16" s="226" customFormat="1">
      <c r="A191" s="124" t="s">
        <v>11</v>
      </c>
      <c r="B191" s="123">
        <f>Inputs!B458</f>
        <v>1206</v>
      </c>
      <c r="C191" s="123">
        <f>Inputs!C458</f>
        <v>2118.8486269999999</v>
      </c>
      <c r="D191" s="123">
        <f>Inputs!D458</f>
        <v>1452.7330750000001</v>
      </c>
      <c r="E191" s="123">
        <f>Inputs!E458</f>
        <v>1103.030749</v>
      </c>
      <c r="F191" s="123">
        <f>Inputs!F458</f>
        <v>1067.612331</v>
      </c>
      <c r="G191" s="123">
        <f>Inputs!G458</f>
        <v>1042.3134600000001</v>
      </c>
      <c r="H191" s="123">
        <f>Inputs!H458</f>
        <v>1042.3134600000001</v>
      </c>
      <c r="I191" s="123">
        <f>Inputs!I458</f>
        <v>1042.3134600000001</v>
      </c>
      <c r="P191" s="94"/>
    </row>
    <row r="192" spans="1:16" s="226" customFormat="1">
      <c r="A192" s="124" t="s">
        <v>12</v>
      </c>
      <c r="B192" s="123">
        <f>Inputs!B459</f>
        <v>613</v>
      </c>
      <c r="C192" s="123">
        <f>Inputs!C459</f>
        <v>1355.3185599999999</v>
      </c>
      <c r="D192" s="123">
        <f>Inputs!D459</f>
        <v>1291.2671089999999</v>
      </c>
      <c r="E192" s="123">
        <f>Inputs!E459</f>
        <v>1341.806902</v>
      </c>
      <c r="F192" s="123">
        <f>Inputs!F459</f>
        <v>1498.5955509999999</v>
      </c>
      <c r="G192" s="123">
        <f>Inputs!G459</f>
        <v>2334.7466220000001</v>
      </c>
      <c r="H192" s="123">
        <f>Inputs!H459</f>
        <v>1866.46264</v>
      </c>
      <c r="I192" s="123">
        <f>Inputs!I459</f>
        <v>1313.6842340000001</v>
      </c>
      <c r="P192" s="94"/>
    </row>
    <row r="193" spans="1:16" s="226" customFormat="1">
      <c r="A193" s="124" t="s">
        <v>13</v>
      </c>
      <c r="B193" s="123">
        <f>Inputs!B460</f>
        <v>4057</v>
      </c>
      <c r="C193" s="123">
        <f>Inputs!C460</f>
        <v>5876.9303419999997</v>
      </c>
      <c r="D193" s="123">
        <f>Inputs!D460</f>
        <v>5217.2279589999998</v>
      </c>
      <c r="E193" s="123">
        <f>Inputs!E460</f>
        <v>4892.9583979999998</v>
      </c>
      <c r="F193" s="123">
        <f>Inputs!F460</f>
        <v>3722.9188949999998</v>
      </c>
      <c r="G193" s="123">
        <f>Inputs!G460</f>
        <v>4157.0377959999996</v>
      </c>
      <c r="H193" s="123">
        <f>Inputs!H460</f>
        <v>3615.8531379999999</v>
      </c>
      <c r="I193" s="123">
        <f>Inputs!I460</f>
        <v>3411.6300059999999</v>
      </c>
      <c r="P193" s="94"/>
    </row>
    <row r="194" spans="1:16" s="226" customFormat="1">
      <c r="A194" s="93"/>
      <c r="B194" s="267"/>
      <c r="C194" s="267"/>
      <c r="D194" s="267"/>
      <c r="E194" s="267"/>
      <c r="F194" s="267"/>
      <c r="G194" s="267"/>
      <c r="H194" s="267"/>
      <c r="I194" s="267"/>
      <c r="P194" s="94"/>
    </row>
    <row r="195" spans="1:16" s="226" customFormat="1" ht="21">
      <c r="A195" s="105" t="s">
        <v>8</v>
      </c>
      <c r="B195" s="268"/>
      <c r="C195" s="269"/>
      <c r="D195" s="270"/>
      <c r="E195" s="270"/>
      <c r="F195" s="270"/>
      <c r="G195" s="269"/>
      <c r="H195" s="269"/>
      <c r="I195" s="269"/>
      <c r="P195" s="94"/>
    </row>
    <row r="196" spans="1:16" s="226" customFormat="1">
      <c r="A196" s="124" t="s">
        <v>9</v>
      </c>
      <c r="B196" s="419">
        <f>Inputs!B463</f>
        <v>325</v>
      </c>
      <c r="C196" s="419">
        <f>Inputs!C463</f>
        <v>126</v>
      </c>
      <c r="D196" s="419">
        <f>Inputs!D463</f>
        <v>164</v>
      </c>
      <c r="E196" s="419">
        <f>Inputs!E463</f>
        <v>126</v>
      </c>
      <c r="F196" s="419">
        <f>Inputs!F463</f>
        <v>160</v>
      </c>
      <c r="G196" s="419">
        <f>Inputs!G463</f>
        <v>114</v>
      </c>
      <c r="H196" s="419">
        <f>Inputs!H463</f>
        <v>80.410654827968756</v>
      </c>
      <c r="I196" s="419">
        <f>Inputs!I463</f>
        <v>95.116537180909972</v>
      </c>
      <c r="J196" s="118"/>
      <c r="P196" s="94"/>
    </row>
    <row r="197" spans="1:16" s="226" customFormat="1">
      <c r="A197" s="124" t="s">
        <v>2</v>
      </c>
      <c r="B197" s="419">
        <f>Inputs!B464</f>
        <v>1397</v>
      </c>
      <c r="C197" s="419">
        <f>Inputs!C464</f>
        <v>1644</v>
      </c>
      <c r="D197" s="419">
        <f>Inputs!D464</f>
        <v>1272</v>
      </c>
      <c r="E197" s="419">
        <f>Inputs!E464</f>
        <v>1199</v>
      </c>
      <c r="F197" s="419">
        <f>Inputs!F464</f>
        <v>1688</v>
      </c>
      <c r="G197" s="419">
        <f>Inputs!G464</f>
        <v>1688</v>
      </c>
      <c r="H197" s="419">
        <f>Inputs!H464</f>
        <v>1688</v>
      </c>
      <c r="I197" s="419">
        <f>Inputs!I464</f>
        <v>1688</v>
      </c>
      <c r="J197" s="118"/>
      <c r="P197" s="94"/>
    </row>
    <row r="198" spans="1:16" s="226" customFormat="1">
      <c r="A198" s="124" t="s">
        <v>10</v>
      </c>
      <c r="B198" s="419">
        <f>Inputs!B465</f>
        <v>14548</v>
      </c>
      <c r="C198" s="419">
        <f>Inputs!C465</f>
        <v>15095</v>
      </c>
      <c r="D198" s="419">
        <f>Inputs!D465</f>
        <v>12339</v>
      </c>
      <c r="E198" s="419">
        <f>Inputs!E465</f>
        <v>12447</v>
      </c>
      <c r="F198" s="419">
        <f>Inputs!F465</f>
        <v>12678</v>
      </c>
      <c r="G198" s="419">
        <f>Inputs!G465</f>
        <v>12795</v>
      </c>
      <c r="H198" s="419">
        <f>Inputs!H465</f>
        <v>12909.586567473571</v>
      </c>
      <c r="I198" s="419">
        <f>Inputs!I465</f>
        <v>12954.129488449225</v>
      </c>
      <c r="J198" s="118"/>
      <c r="P198" s="94"/>
    </row>
    <row r="199" spans="1:16" s="226" customFormat="1">
      <c r="A199" s="124" t="s">
        <v>11</v>
      </c>
      <c r="B199" s="419">
        <f>Inputs!B466</f>
        <v>623</v>
      </c>
      <c r="C199" s="419">
        <f>Inputs!C466</f>
        <v>1234</v>
      </c>
      <c r="D199" s="419">
        <f>Inputs!D466</f>
        <v>1280.0171329210402</v>
      </c>
      <c r="E199" s="419">
        <f>Inputs!E466</f>
        <v>1280.0171329210402</v>
      </c>
      <c r="F199" s="419">
        <f>Inputs!F466</f>
        <v>1280.0171329210402</v>
      </c>
      <c r="G199" s="419">
        <f>Inputs!G466</f>
        <v>1280.0171329210402</v>
      </c>
      <c r="H199" s="419">
        <f>Inputs!H466</f>
        <v>1280.0171329210402</v>
      </c>
      <c r="I199" s="419">
        <f>Inputs!I466</f>
        <v>1280.0171329210402</v>
      </c>
      <c r="J199" s="118"/>
      <c r="P199" s="94"/>
    </row>
    <row r="200" spans="1:16" s="226" customFormat="1">
      <c r="A200" s="124" t="s">
        <v>12</v>
      </c>
      <c r="B200" s="419">
        <f>Inputs!B467</f>
        <v>294</v>
      </c>
      <c r="C200" s="419">
        <f>Inputs!C467</f>
        <v>994</v>
      </c>
      <c r="D200" s="419">
        <f>Inputs!D467</f>
        <v>1295</v>
      </c>
      <c r="E200" s="419">
        <f>Inputs!E467</f>
        <v>1646</v>
      </c>
      <c r="F200" s="419">
        <f>Inputs!F467</f>
        <v>799</v>
      </c>
      <c r="G200" s="419">
        <f>Inputs!G467</f>
        <v>1623</v>
      </c>
      <c r="H200" s="419">
        <f>Inputs!H467</f>
        <v>449</v>
      </c>
      <c r="I200" s="419">
        <f>Inputs!I467</f>
        <v>517</v>
      </c>
      <c r="J200" s="118"/>
      <c r="P200" s="94"/>
    </row>
    <row r="201" spans="1:16" s="226" customFormat="1">
      <c r="A201" s="124" t="s">
        <v>13</v>
      </c>
      <c r="B201" s="419">
        <f>Inputs!B468</f>
        <v>304</v>
      </c>
      <c r="C201" s="419">
        <f>Inputs!C468</f>
        <v>492</v>
      </c>
      <c r="D201" s="419">
        <f>Inputs!D468</f>
        <v>583</v>
      </c>
      <c r="E201" s="419">
        <f>Inputs!E468</f>
        <v>605</v>
      </c>
      <c r="F201" s="419">
        <f>Inputs!F468</f>
        <v>518</v>
      </c>
      <c r="G201" s="419">
        <f>Inputs!G468</f>
        <v>197</v>
      </c>
      <c r="H201" s="419">
        <f>Inputs!H468</f>
        <v>137</v>
      </c>
      <c r="I201" s="419">
        <f>Inputs!I468</f>
        <v>0</v>
      </c>
      <c r="J201" s="118"/>
      <c r="P201" s="94"/>
    </row>
    <row r="202" spans="1:16" s="226" customFormat="1">
      <c r="A202" s="93"/>
      <c r="B202" s="420"/>
      <c r="C202" s="420"/>
      <c r="D202" s="420"/>
      <c r="E202" s="420"/>
      <c r="F202" s="420"/>
      <c r="G202" s="420"/>
      <c r="H202" s="420"/>
      <c r="I202" s="420"/>
      <c r="J202" s="118"/>
      <c r="P202" s="94"/>
    </row>
    <row r="203" spans="1:16" s="226" customFormat="1" ht="21">
      <c r="A203" s="105" t="s">
        <v>19</v>
      </c>
      <c r="B203" s="374"/>
      <c r="C203" s="118"/>
      <c r="D203" s="118"/>
      <c r="E203" s="118"/>
      <c r="F203" s="118"/>
      <c r="G203" s="118"/>
      <c r="H203" s="118"/>
      <c r="I203" s="118"/>
      <c r="J203" s="118"/>
      <c r="P203" s="94"/>
    </row>
    <row r="204" spans="1:16" s="226" customFormat="1">
      <c r="A204" s="124" t="s">
        <v>9</v>
      </c>
      <c r="B204" s="123">
        <f>Inputs!B471</f>
        <v>-119</v>
      </c>
      <c r="C204" s="123">
        <f>Inputs!C471</f>
        <v>192.56499999999994</v>
      </c>
      <c r="D204" s="123">
        <f>Inputs!D471</f>
        <v>162.16075000000004</v>
      </c>
      <c r="E204" s="123">
        <f>Inputs!E471</f>
        <v>141.08403571428573</v>
      </c>
      <c r="F204" s="123">
        <f>Inputs!F471</f>
        <v>137.43671428571429</v>
      </c>
      <c r="G204" s="123">
        <f>Inputs!G471</f>
        <v>136.87346428571431</v>
      </c>
      <c r="H204" s="123">
        <f>Inputs!H471</f>
        <v>137.06121428571433</v>
      </c>
      <c r="I204" s="123">
        <f>Inputs!I471</f>
        <v>137.186380952381</v>
      </c>
      <c r="J204" s="118"/>
      <c r="P204" s="94"/>
    </row>
    <row r="205" spans="1:16" s="226" customFormat="1">
      <c r="A205" s="124" t="s">
        <v>2</v>
      </c>
      <c r="B205" s="123">
        <f>Inputs!B472</f>
        <v>2178</v>
      </c>
      <c r="C205" s="123">
        <f>Inputs!C472</f>
        <v>4105.2299999999996</v>
      </c>
      <c r="D205" s="123">
        <f>Inputs!D472</f>
        <v>3561.3074999999999</v>
      </c>
      <c r="E205" s="123">
        <f>Inputs!E472</f>
        <v>3605</v>
      </c>
      <c r="F205" s="123">
        <f>Inputs!F472</f>
        <v>3665</v>
      </c>
      <c r="G205" s="123">
        <f>Inputs!G472</f>
        <v>3660</v>
      </c>
      <c r="H205" s="123">
        <f>Inputs!H472</f>
        <v>3652.5</v>
      </c>
      <c r="I205" s="123">
        <f>Inputs!I472</f>
        <v>3650</v>
      </c>
      <c r="J205" s="118"/>
      <c r="P205" s="94"/>
    </row>
    <row r="206" spans="1:16" s="226" customFormat="1">
      <c r="A206" s="124" t="s">
        <v>10</v>
      </c>
      <c r="B206" s="123">
        <f>Inputs!B473</f>
        <v>3207</v>
      </c>
      <c r="C206" s="123">
        <f>Inputs!C473</f>
        <v>2934.1534022769706</v>
      </c>
      <c r="D206" s="123">
        <f>Inputs!D473</f>
        <v>2372.9949446254586</v>
      </c>
      <c r="E206" s="123">
        <f>Inputs!E473</f>
        <v>2257.6885193419375</v>
      </c>
      <c r="F206" s="123">
        <f>Inputs!F473</f>
        <v>2342.9915026667099</v>
      </c>
      <c r="G206" s="123">
        <f>Inputs!G473</f>
        <v>2427.5117917993684</v>
      </c>
      <c r="H206" s="123">
        <f>Inputs!H473</f>
        <v>2529.682244507404</v>
      </c>
      <c r="I206" s="123">
        <f>Inputs!I473</f>
        <v>2633.6625812313232</v>
      </c>
      <c r="J206" s="118"/>
      <c r="P206" s="94"/>
    </row>
    <row r="207" spans="1:16" s="226" customFormat="1">
      <c r="A207" s="124" t="s">
        <v>11</v>
      </c>
      <c r="B207" s="123">
        <f>Inputs!B474</f>
        <v>444</v>
      </c>
      <c r="C207" s="123">
        <f>Inputs!C474</f>
        <v>745.24800000000005</v>
      </c>
      <c r="D207" s="123">
        <f>Inputs!D474</f>
        <v>632.38800000000003</v>
      </c>
      <c r="E207" s="123">
        <f>Inputs!E474</f>
        <v>402.39299999999997</v>
      </c>
      <c r="F207" s="123">
        <f>Inputs!F474</f>
        <v>280.89299999999997</v>
      </c>
      <c r="G207" s="123">
        <f>Inputs!G474</f>
        <v>522.678</v>
      </c>
      <c r="H207" s="123">
        <f>Inputs!H474</f>
        <v>338.613</v>
      </c>
      <c r="I207" s="123">
        <f>Inputs!I474</f>
        <v>258.39299999999997</v>
      </c>
      <c r="J207" s="118"/>
      <c r="P207" s="94"/>
    </row>
    <row r="208" spans="1:16" s="226" customFormat="1">
      <c r="A208" s="124" t="s">
        <v>12</v>
      </c>
      <c r="B208" s="123">
        <f>Inputs!B475</f>
        <v>169</v>
      </c>
      <c r="C208" s="123">
        <f>Inputs!C475</f>
        <v>6824.7690000000002</v>
      </c>
      <c r="D208" s="123">
        <f>Inputs!D475</f>
        <v>4498.4422500000001</v>
      </c>
      <c r="E208" s="123">
        <f>Inputs!E475</f>
        <v>2247.75</v>
      </c>
      <c r="F208" s="123">
        <f>Inputs!F475</f>
        <v>3511</v>
      </c>
      <c r="G208" s="123">
        <f>Inputs!G475</f>
        <v>3120.25</v>
      </c>
      <c r="H208" s="123">
        <f>Inputs!H475</f>
        <v>3728.75</v>
      </c>
      <c r="I208" s="123">
        <f>Inputs!I475</f>
        <v>2378.75</v>
      </c>
      <c r="J208" s="118"/>
      <c r="P208" s="94"/>
    </row>
    <row r="209" spans="1:16" s="226" customFormat="1">
      <c r="A209" s="124" t="s">
        <v>13</v>
      </c>
      <c r="B209" s="123">
        <f>Inputs!B476</f>
        <v>110</v>
      </c>
      <c r="C209" s="123">
        <f>Inputs!C476</f>
        <v>0</v>
      </c>
      <c r="D209" s="123">
        <f>Inputs!D476</f>
        <v>0</v>
      </c>
      <c r="E209" s="123">
        <f>Inputs!E476</f>
        <v>0</v>
      </c>
      <c r="F209" s="123">
        <f>Inputs!F476</f>
        <v>0</v>
      </c>
      <c r="G209" s="123">
        <f>Inputs!G476</f>
        <v>0</v>
      </c>
      <c r="H209" s="123">
        <f>Inputs!H476</f>
        <v>0</v>
      </c>
      <c r="I209" s="123">
        <f>Inputs!I476</f>
        <v>0</v>
      </c>
      <c r="J209" s="118"/>
      <c r="P209" s="94"/>
    </row>
    <row r="210" spans="1:16" s="226" customFormat="1">
      <c r="A210" s="106"/>
      <c r="B210" s="421"/>
      <c r="C210" s="421"/>
      <c r="D210" s="421"/>
      <c r="E210" s="421"/>
      <c r="F210" s="421"/>
      <c r="G210" s="421"/>
      <c r="H210" s="421"/>
      <c r="I210" s="421"/>
      <c r="J210" s="118"/>
      <c r="P210" s="94"/>
    </row>
    <row r="211" spans="1:16" s="226" customFormat="1" ht="21">
      <c r="A211" s="148" t="s">
        <v>51</v>
      </c>
      <c r="B211" s="104"/>
      <c r="C211" s="118"/>
      <c r="D211" s="118"/>
      <c r="E211" s="118"/>
      <c r="F211" s="118"/>
      <c r="G211" s="118"/>
      <c r="H211" s="118"/>
      <c r="I211" s="118"/>
      <c r="J211" s="118"/>
      <c r="P211" s="94"/>
    </row>
    <row r="212" spans="1:16" s="226" customFormat="1">
      <c r="A212" s="149" t="s">
        <v>9</v>
      </c>
      <c r="B212" s="123">
        <f>Inputs!B479</f>
        <v>802</v>
      </c>
      <c r="C212" s="123">
        <f>Inputs!C479</f>
        <v>760.50770000000011</v>
      </c>
      <c r="D212" s="123">
        <f>Inputs!D479</f>
        <v>715.12692500000003</v>
      </c>
      <c r="E212" s="123">
        <f>Inputs!E479</f>
        <v>377.5</v>
      </c>
      <c r="F212" s="123">
        <f>Inputs!F479</f>
        <v>270</v>
      </c>
      <c r="G212" s="123">
        <f>Inputs!G479</f>
        <v>270</v>
      </c>
      <c r="H212" s="123">
        <f>Inputs!H479</f>
        <v>270</v>
      </c>
      <c r="I212" s="123">
        <f>Inputs!I479</f>
        <v>270</v>
      </c>
      <c r="J212" s="118"/>
      <c r="P212" s="94"/>
    </row>
    <row r="213" spans="1:16" s="226" customFormat="1">
      <c r="A213" s="149" t="s">
        <v>2</v>
      </c>
      <c r="B213" s="123">
        <f>Inputs!B480</f>
        <v>12291.745086867813</v>
      </c>
      <c r="C213" s="123">
        <f>Inputs!C480</f>
        <v>19635.401295199023</v>
      </c>
      <c r="D213" s="123">
        <f>Inputs!D480</f>
        <v>23490.905252491317</v>
      </c>
      <c r="E213" s="123">
        <f>Inputs!E480</f>
        <v>19364.222392949578</v>
      </c>
      <c r="F213" s="123">
        <f>Inputs!F480</f>
        <v>18444.132006602918</v>
      </c>
      <c r="G213" s="123">
        <f>Inputs!G480</f>
        <v>17301.477421535976</v>
      </c>
      <c r="H213" s="123">
        <f>Inputs!H480</f>
        <v>15525.699398449069</v>
      </c>
      <c r="I213" s="123">
        <f>Inputs!I480</f>
        <v>11772.014053447612</v>
      </c>
      <c r="J213" s="118"/>
      <c r="P213" s="94"/>
    </row>
    <row r="214" spans="1:16" s="226" customFormat="1">
      <c r="A214" s="149" t="s">
        <v>10</v>
      </c>
      <c r="B214" s="123">
        <f>Inputs!B481</f>
        <v>5719</v>
      </c>
      <c r="C214" s="123">
        <f>Inputs!C481</f>
        <v>11225</v>
      </c>
      <c r="D214" s="123">
        <f>Inputs!D481</f>
        <v>3706.25</v>
      </c>
      <c r="E214" s="123">
        <f>Inputs!E481</f>
        <v>1200</v>
      </c>
      <c r="F214" s="123">
        <f>Inputs!F481</f>
        <v>1200</v>
      </c>
      <c r="G214" s="123">
        <f>Inputs!G481</f>
        <v>1200</v>
      </c>
      <c r="H214" s="123">
        <f>Inputs!H481</f>
        <v>1200</v>
      </c>
      <c r="I214" s="123">
        <f>Inputs!I481</f>
        <v>1100</v>
      </c>
      <c r="J214" s="118"/>
      <c r="P214" s="94"/>
    </row>
    <row r="215" spans="1:16" s="226" customFormat="1">
      <c r="A215" s="149" t="s">
        <v>11</v>
      </c>
      <c r="B215" s="123">
        <f>Inputs!B482</f>
        <v>3819.6239999999998</v>
      </c>
      <c r="C215" s="123">
        <f>Inputs!C482</f>
        <v>4422.3320000000003</v>
      </c>
      <c r="D215" s="123">
        <f>Inputs!D482</f>
        <v>5904.5420000000004</v>
      </c>
      <c r="E215" s="123">
        <f>Inputs!E482</f>
        <v>4839.2269999999999</v>
      </c>
      <c r="F215" s="123">
        <f>Inputs!F482</f>
        <v>2239.5169999999998</v>
      </c>
      <c r="G215" s="123">
        <f>Inputs!G482</f>
        <v>3255.0920000000001</v>
      </c>
      <c r="H215" s="123">
        <f>Inputs!H482</f>
        <v>1808.2670000000003</v>
      </c>
      <c r="I215" s="123">
        <f>Inputs!I482</f>
        <v>1340.0929999999998</v>
      </c>
      <c r="J215" s="118"/>
      <c r="P215" s="94"/>
    </row>
    <row r="216" spans="1:16" s="226" customFormat="1">
      <c r="A216" s="149" t="s">
        <v>21</v>
      </c>
      <c r="B216" s="123">
        <f>Inputs!B483</f>
        <v>0</v>
      </c>
      <c r="C216" s="123">
        <f>Inputs!C483</f>
        <v>0</v>
      </c>
      <c r="D216" s="123">
        <f>Inputs!D483</f>
        <v>0</v>
      </c>
      <c r="E216" s="123">
        <f>Inputs!E483</f>
        <v>0</v>
      </c>
      <c r="F216" s="123">
        <f>Inputs!F483</f>
        <v>0</v>
      </c>
      <c r="G216" s="123">
        <f>Inputs!G483</f>
        <v>0</v>
      </c>
      <c r="H216" s="123">
        <f>Inputs!H483</f>
        <v>0</v>
      </c>
      <c r="I216" s="123">
        <f>Inputs!I483</f>
        <v>0</v>
      </c>
      <c r="J216" s="118"/>
      <c r="P216" s="94"/>
    </row>
    <row r="217" spans="1:16" s="226" customFormat="1">
      <c r="A217" s="149" t="s">
        <v>12</v>
      </c>
      <c r="B217" s="123">
        <f>Inputs!B484</f>
        <v>780</v>
      </c>
      <c r="C217" s="123">
        <f>Inputs!C484</f>
        <v>1159</v>
      </c>
      <c r="D217" s="123">
        <f>Inputs!D484</f>
        <v>6913.75</v>
      </c>
      <c r="E217" s="123">
        <f>Inputs!E484</f>
        <v>3712.5</v>
      </c>
      <c r="F217" s="123">
        <f>Inputs!F484</f>
        <v>2046.5</v>
      </c>
      <c r="G217" s="123">
        <f>Inputs!G484</f>
        <v>2015</v>
      </c>
      <c r="H217" s="123">
        <f>Inputs!H484</f>
        <v>2000</v>
      </c>
      <c r="I217" s="123">
        <f>Inputs!I484</f>
        <v>2000</v>
      </c>
      <c r="J217" s="118"/>
      <c r="P217" s="94"/>
    </row>
    <row r="218" spans="1:16" s="226" customFormat="1">
      <c r="B218" s="255"/>
      <c r="C218" s="255"/>
      <c r="D218" s="255"/>
      <c r="E218" s="255"/>
      <c r="F218" s="255"/>
      <c r="G218" s="255"/>
      <c r="H218" s="255"/>
      <c r="I218" s="255"/>
      <c r="P218" s="94"/>
    </row>
    <row r="219" spans="1:16" s="226" customFormat="1" ht="23.4">
      <c r="A219" s="95" t="s">
        <v>292</v>
      </c>
      <c r="B219" s="95"/>
      <c r="D219" s="118"/>
      <c r="E219" s="118"/>
      <c r="F219" s="118"/>
      <c r="H219" s="250"/>
      <c r="I219" s="257"/>
      <c r="P219" s="108"/>
    </row>
    <row r="220" spans="1:16" s="226" customFormat="1" ht="21">
      <c r="A220" s="105" t="s">
        <v>136</v>
      </c>
      <c r="B220" s="105"/>
      <c r="D220" s="118"/>
      <c r="E220" s="118"/>
      <c r="F220" s="118"/>
      <c r="H220" s="250"/>
      <c r="I220" s="257"/>
      <c r="P220" s="94"/>
    </row>
    <row r="221" spans="1:16" s="226" customFormat="1">
      <c r="A221" s="124" t="s">
        <v>2</v>
      </c>
      <c r="B221" s="123">
        <f>Inputs!B488</f>
        <v>0</v>
      </c>
      <c r="C221" s="123">
        <f>Inputs!C488</f>
        <v>0</v>
      </c>
      <c r="D221" s="123">
        <f>Inputs!D488</f>
        <v>0</v>
      </c>
      <c r="E221" s="123">
        <f>Inputs!E488</f>
        <v>0</v>
      </c>
      <c r="F221" s="123">
        <f>Inputs!F488</f>
        <v>0</v>
      </c>
      <c r="G221" s="123">
        <f>Inputs!G488</f>
        <v>0</v>
      </c>
      <c r="H221" s="123">
        <f>Inputs!H488</f>
        <v>0</v>
      </c>
      <c r="I221" s="123">
        <f>Inputs!I488</f>
        <v>0</v>
      </c>
      <c r="P221" s="94"/>
    </row>
    <row r="222" spans="1:16" s="226" customFormat="1">
      <c r="A222" s="124" t="s">
        <v>3</v>
      </c>
      <c r="B222" s="123">
        <f>Inputs!B489</f>
        <v>797</v>
      </c>
      <c r="C222" s="123">
        <f>Inputs!C489</f>
        <v>765</v>
      </c>
      <c r="D222" s="123">
        <f>Inputs!D489</f>
        <v>765</v>
      </c>
      <c r="E222" s="123">
        <f>Inputs!E489</f>
        <v>765</v>
      </c>
      <c r="F222" s="123">
        <f>Inputs!F489</f>
        <v>765</v>
      </c>
      <c r="G222" s="123">
        <f>Inputs!G489</f>
        <v>765</v>
      </c>
      <c r="H222" s="123">
        <f>Inputs!H489</f>
        <v>765</v>
      </c>
      <c r="I222" s="123">
        <f>Inputs!I489</f>
        <v>765</v>
      </c>
      <c r="P222" s="94"/>
    </row>
    <row r="223" spans="1:16" s="226" customFormat="1">
      <c r="A223" s="124" t="s">
        <v>4</v>
      </c>
      <c r="B223" s="123">
        <f>Inputs!B490</f>
        <v>65</v>
      </c>
      <c r="C223" s="123">
        <f>Inputs!C490</f>
        <v>85</v>
      </c>
      <c r="D223" s="123">
        <f>Inputs!D490</f>
        <v>85</v>
      </c>
      <c r="E223" s="123">
        <f>Inputs!E490</f>
        <v>85</v>
      </c>
      <c r="F223" s="123">
        <f>Inputs!F490</f>
        <v>85</v>
      </c>
      <c r="G223" s="123">
        <f>Inputs!G490</f>
        <v>85</v>
      </c>
      <c r="H223" s="123">
        <f>Inputs!H490</f>
        <v>85</v>
      </c>
      <c r="I223" s="123">
        <f>Inputs!I490</f>
        <v>85</v>
      </c>
      <c r="P223" s="94"/>
    </row>
    <row r="224" spans="1:16" s="226" customFormat="1">
      <c r="A224" s="124" t="s">
        <v>5</v>
      </c>
      <c r="B224" s="123">
        <f>Inputs!B491</f>
        <v>41</v>
      </c>
      <c r="C224" s="123">
        <f>Inputs!C491</f>
        <v>60</v>
      </c>
      <c r="D224" s="123">
        <f>Inputs!D491</f>
        <v>60</v>
      </c>
      <c r="E224" s="123">
        <f>Inputs!E491</f>
        <v>60</v>
      </c>
      <c r="F224" s="123">
        <f>Inputs!F491</f>
        <v>60</v>
      </c>
      <c r="G224" s="123">
        <f>Inputs!G491</f>
        <v>60</v>
      </c>
      <c r="H224" s="123">
        <f>Inputs!H491</f>
        <v>60</v>
      </c>
      <c r="I224" s="123">
        <f>Inputs!I491</f>
        <v>60</v>
      </c>
      <c r="P224" s="94"/>
    </row>
    <row r="225" spans="1:16" s="226" customFormat="1">
      <c r="A225" s="124" t="s">
        <v>6</v>
      </c>
      <c r="B225" s="123">
        <f>Inputs!B492</f>
        <v>673</v>
      </c>
      <c r="C225" s="123">
        <f>Inputs!C492</f>
        <v>680</v>
      </c>
      <c r="D225" s="123">
        <f>Inputs!D492</f>
        <v>680</v>
      </c>
      <c r="E225" s="123">
        <f>Inputs!E492</f>
        <v>680</v>
      </c>
      <c r="F225" s="123">
        <f>Inputs!F492</f>
        <v>680</v>
      </c>
      <c r="G225" s="123">
        <f>Inputs!G492</f>
        <v>680</v>
      </c>
      <c r="H225" s="123">
        <f>Inputs!H492</f>
        <v>680</v>
      </c>
      <c r="I225" s="123">
        <f>Inputs!I492</f>
        <v>680</v>
      </c>
      <c r="P225" s="94"/>
    </row>
    <row r="226" spans="1:16" s="226" customFormat="1">
      <c r="A226" s="93"/>
      <c r="B226" s="169"/>
      <c r="C226" s="118"/>
      <c r="D226" s="118"/>
      <c r="E226" s="118"/>
      <c r="F226" s="118"/>
      <c r="G226" s="118"/>
      <c r="H226" s="118"/>
      <c r="I226" s="118"/>
      <c r="P226" s="94"/>
    </row>
    <row r="227" spans="1:16" s="226" customFormat="1" ht="21">
      <c r="A227" s="105" t="s">
        <v>7</v>
      </c>
      <c r="B227" s="374"/>
      <c r="C227" s="118"/>
      <c r="D227" s="118"/>
      <c r="E227" s="118"/>
      <c r="F227" s="118"/>
      <c r="G227" s="118"/>
      <c r="H227" s="118"/>
      <c r="I227" s="118"/>
      <c r="P227" s="94"/>
    </row>
    <row r="228" spans="1:16" s="226" customFormat="1">
      <c r="A228" s="124" t="s">
        <v>2</v>
      </c>
      <c r="B228" s="123">
        <f>Inputs!B495</f>
        <v>2540</v>
      </c>
      <c r="C228" s="123">
        <f>Inputs!C495</f>
        <v>3024.630075</v>
      </c>
      <c r="D228" s="123">
        <f>Inputs!D495</f>
        <v>2978.958161</v>
      </c>
      <c r="E228" s="123">
        <f>Inputs!E495</f>
        <v>2993.8529520000002</v>
      </c>
      <c r="F228" s="123">
        <f>Inputs!F495</f>
        <v>3008.822216</v>
      </c>
      <c r="G228" s="123">
        <f>Inputs!G495</f>
        <v>3023.8663280000001</v>
      </c>
      <c r="H228" s="123">
        <f>Inputs!H495</f>
        <v>3038.9856589999999</v>
      </c>
      <c r="I228" s="123">
        <f>Inputs!I495</f>
        <v>3054.1805869999998</v>
      </c>
      <c r="P228" s="94"/>
    </row>
    <row r="229" spans="1:16" s="226" customFormat="1">
      <c r="A229" s="124" t="s">
        <v>3</v>
      </c>
      <c r="B229" s="123">
        <f>Inputs!B496</f>
        <v>6301</v>
      </c>
      <c r="C229" s="123">
        <f>Inputs!C496</f>
        <v>6688.9744799999999</v>
      </c>
      <c r="D229" s="123">
        <f>Inputs!D496</f>
        <v>6672.2778950000002</v>
      </c>
      <c r="E229" s="123">
        <f>Inputs!E496</f>
        <v>6674.2767690000001</v>
      </c>
      <c r="F229" s="123">
        <f>Inputs!F496</f>
        <v>6674.3045330000004</v>
      </c>
      <c r="G229" s="123">
        <f>Inputs!G496</f>
        <v>6674.3066159999998</v>
      </c>
      <c r="H229" s="123">
        <f>Inputs!H496</f>
        <v>6674.3063650000004</v>
      </c>
      <c r="I229" s="123">
        <f>Inputs!I496</f>
        <v>6674.3062170000003</v>
      </c>
      <c r="P229" s="94"/>
    </row>
    <row r="230" spans="1:16" s="226" customFormat="1">
      <c r="A230" s="124" t="s">
        <v>4</v>
      </c>
      <c r="B230" s="123">
        <f>Inputs!B497</f>
        <v>2304</v>
      </c>
      <c r="C230" s="123">
        <f>Inputs!C497</f>
        <v>2036.36625</v>
      </c>
      <c r="D230" s="123">
        <f>Inputs!D497</f>
        <v>2046.5480809999999</v>
      </c>
      <c r="E230" s="123">
        <f>Inputs!E497</f>
        <v>2056.7808220000002</v>
      </c>
      <c r="F230" s="123">
        <f>Inputs!F497</f>
        <v>2067.0647260000001</v>
      </c>
      <c r="G230" s="123">
        <f>Inputs!G497</f>
        <v>2077.4000489999999</v>
      </c>
      <c r="H230" s="123">
        <f>Inputs!H497</f>
        <v>2087.7870499999999</v>
      </c>
      <c r="I230" s="123">
        <f>Inputs!I497</f>
        <v>2098.225985</v>
      </c>
      <c r="P230" s="94"/>
    </row>
    <row r="231" spans="1:16" s="226" customFormat="1">
      <c r="A231" s="124" t="s">
        <v>5</v>
      </c>
      <c r="B231" s="123">
        <f>Inputs!B498</f>
        <v>367</v>
      </c>
      <c r="C231" s="123">
        <f>Inputs!C498</f>
        <v>408.34428000000003</v>
      </c>
      <c r="D231" s="123">
        <f>Inputs!D498</f>
        <v>410.3860014</v>
      </c>
      <c r="E231" s="123">
        <f>Inputs!E498</f>
        <v>412.43793140000002</v>
      </c>
      <c r="F231" s="123">
        <f>Inputs!F498</f>
        <v>414.5001211</v>
      </c>
      <c r="G231" s="123">
        <f>Inputs!G498</f>
        <v>416.57262170000001</v>
      </c>
      <c r="H231" s="123">
        <f>Inputs!H498</f>
        <v>418.65548480000001</v>
      </c>
      <c r="I231" s="123">
        <f>Inputs!I498</f>
        <v>420.74876219999999</v>
      </c>
      <c r="P231" s="94"/>
    </row>
    <row r="232" spans="1:16" s="226" customFormat="1">
      <c r="A232" s="124" t="s">
        <v>6</v>
      </c>
      <c r="B232" s="123">
        <f>Inputs!B499</f>
        <v>4724</v>
      </c>
      <c r="C232" s="123">
        <f>Inputs!C499</f>
        <v>4211.5577659999999</v>
      </c>
      <c r="D232" s="123">
        <f>Inputs!D499</f>
        <v>4135.9896200000003</v>
      </c>
      <c r="E232" s="123">
        <f>Inputs!E499</f>
        <v>4136.1407799999997</v>
      </c>
      <c r="F232" s="123">
        <f>Inputs!F499</f>
        <v>4136.1976670000004</v>
      </c>
      <c r="G232" s="123">
        <f>Inputs!G499</f>
        <v>4136.2090250000001</v>
      </c>
      <c r="H232" s="123">
        <f>Inputs!H499</f>
        <v>4136.2106290000002</v>
      </c>
      <c r="I232" s="123">
        <f>Inputs!I499</f>
        <v>4136.2107599999999</v>
      </c>
      <c r="P232" s="94"/>
    </row>
    <row r="233" spans="1:16" s="226" customFormat="1">
      <c r="A233" s="93"/>
      <c r="B233" s="169"/>
      <c r="C233" s="118"/>
      <c r="D233" s="118"/>
      <c r="E233" s="118"/>
      <c r="F233" s="118"/>
      <c r="G233" s="118"/>
      <c r="H233" s="118"/>
      <c r="I233" s="118"/>
      <c r="P233" s="94"/>
    </row>
    <row r="234" spans="1:16" s="226" customFormat="1" ht="21">
      <c r="A234" s="105" t="s">
        <v>8</v>
      </c>
      <c r="B234" s="374"/>
      <c r="C234" s="118"/>
      <c r="D234" s="118"/>
      <c r="E234" s="118"/>
      <c r="F234" s="118"/>
      <c r="G234" s="118"/>
      <c r="H234" s="118"/>
      <c r="I234" s="118"/>
      <c r="P234" s="94"/>
    </row>
    <row r="235" spans="1:16" s="226" customFormat="1">
      <c r="A235" s="124" t="s">
        <v>2</v>
      </c>
      <c r="B235" s="123">
        <f>Inputs!B502</f>
        <v>0</v>
      </c>
      <c r="C235" s="123">
        <f>Inputs!C502</f>
        <v>0</v>
      </c>
      <c r="D235" s="123">
        <f>Inputs!D502</f>
        <v>0</v>
      </c>
      <c r="E235" s="123">
        <f>Inputs!E502</f>
        <v>0</v>
      </c>
      <c r="F235" s="123">
        <f>Inputs!F502</f>
        <v>0</v>
      </c>
      <c r="G235" s="123">
        <f>Inputs!G502</f>
        <v>0</v>
      </c>
      <c r="H235" s="123">
        <f>Inputs!H502</f>
        <v>0</v>
      </c>
      <c r="I235" s="123">
        <f>Inputs!I502</f>
        <v>0</v>
      </c>
      <c r="P235" s="94"/>
    </row>
    <row r="236" spans="1:16" s="226" customFormat="1">
      <c r="A236" s="124" t="s">
        <v>3</v>
      </c>
      <c r="B236" s="123">
        <f>Inputs!B503</f>
        <v>4134</v>
      </c>
      <c r="C236" s="123">
        <f>Inputs!C503</f>
        <v>4336</v>
      </c>
      <c r="D236" s="123">
        <f>Inputs!D503</f>
        <v>4162</v>
      </c>
      <c r="E236" s="123">
        <f>Inputs!E503</f>
        <v>4280</v>
      </c>
      <c r="F236" s="123">
        <f>Inputs!F503</f>
        <v>4402</v>
      </c>
      <c r="G236" s="123">
        <f>Inputs!G503</f>
        <v>4477</v>
      </c>
      <c r="H236" s="123">
        <f>Inputs!H503</f>
        <v>4336</v>
      </c>
      <c r="I236" s="123">
        <f>Inputs!I503</f>
        <v>4336</v>
      </c>
      <c r="P236" s="94"/>
    </row>
    <row r="237" spans="1:16" s="226" customFormat="1">
      <c r="A237" s="124" t="s">
        <v>4</v>
      </c>
      <c r="B237" s="123">
        <f>Inputs!B504</f>
        <v>2504</v>
      </c>
      <c r="C237" s="123">
        <f>Inputs!C504</f>
        <v>2453</v>
      </c>
      <c r="D237" s="123">
        <f>Inputs!D504</f>
        <v>2456</v>
      </c>
      <c r="E237" s="123">
        <f>Inputs!E504</f>
        <v>2458</v>
      </c>
      <c r="F237" s="123">
        <f>Inputs!F504</f>
        <v>2461</v>
      </c>
      <c r="G237" s="123">
        <f>Inputs!G504</f>
        <v>2464</v>
      </c>
      <c r="H237" s="123">
        <f>Inputs!H504</f>
        <v>2466</v>
      </c>
      <c r="I237" s="123">
        <f>Inputs!I504</f>
        <v>2469</v>
      </c>
      <c r="P237" s="94"/>
    </row>
    <row r="238" spans="1:16" s="226" customFormat="1">
      <c r="A238" s="124" t="s">
        <v>5</v>
      </c>
      <c r="B238" s="123">
        <f>Inputs!B505</f>
        <v>1959</v>
      </c>
      <c r="C238" s="123">
        <f>Inputs!C505</f>
        <v>1957</v>
      </c>
      <c r="D238" s="123">
        <f>Inputs!D505</f>
        <v>1957</v>
      </c>
      <c r="E238" s="123">
        <f>Inputs!E505</f>
        <v>1957</v>
      </c>
      <c r="F238" s="123">
        <f>Inputs!F505</f>
        <v>1957</v>
      </c>
      <c r="G238" s="123">
        <f>Inputs!G505</f>
        <v>1957</v>
      </c>
      <c r="H238" s="123">
        <f>Inputs!H505</f>
        <v>1957</v>
      </c>
      <c r="I238" s="123">
        <f>Inputs!I505</f>
        <v>1957</v>
      </c>
      <c r="P238" s="94"/>
    </row>
    <row r="239" spans="1:16" s="226" customFormat="1">
      <c r="A239" s="124" t="s">
        <v>6</v>
      </c>
      <c r="B239" s="123">
        <f>Inputs!B506</f>
        <v>1924</v>
      </c>
      <c r="C239" s="123">
        <f>Inputs!C506</f>
        <v>3021</v>
      </c>
      <c r="D239" s="123">
        <f>Inputs!D506</f>
        <v>2202</v>
      </c>
      <c r="E239" s="123">
        <f>Inputs!E506</f>
        <v>2265</v>
      </c>
      <c r="F239" s="123">
        <f>Inputs!F506</f>
        <v>2329</v>
      </c>
      <c r="G239" s="123">
        <f>Inputs!G506</f>
        <v>2551</v>
      </c>
      <c r="H239" s="123">
        <f>Inputs!H506</f>
        <v>3021</v>
      </c>
      <c r="I239" s="123">
        <f>Inputs!I506</f>
        <v>3021</v>
      </c>
      <c r="P239" s="94"/>
    </row>
    <row r="240" spans="1:16" s="226" customFormat="1">
      <c r="A240" s="93"/>
      <c r="B240" s="169"/>
      <c r="C240" s="118"/>
      <c r="D240" s="118"/>
      <c r="E240" s="118"/>
      <c r="F240" s="118"/>
      <c r="G240" s="118"/>
      <c r="H240" s="118"/>
      <c r="I240" s="118"/>
      <c r="P240" s="94"/>
    </row>
    <row r="241" spans="1:16" s="226" customFormat="1" ht="21">
      <c r="A241" s="105" t="s">
        <v>19</v>
      </c>
      <c r="B241" s="374"/>
      <c r="C241" s="118"/>
      <c r="D241" s="118"/>
      <c r="E241" s="118"/>
      <c r="F241" s="118"/>
      <c r="G241" s="118"/>
      <c r="H241" s="118"/>
      <c r="I241" s="118"/>
      <c r="P241" s="94"/>
    </row>
    <row r="242" spans="1:16" s="226" customFormat="1">
      <c r="A242" s="124" t="s">
        <v>2</v>
      </c>
      <c r="B242" s="123">
        <f>Inputs!B509</f>
        <v>0</v>
      </c>
      <c r="C242" s="123">
        <f>Inputs!C509</f>
        <v>0</v>
      </c>
      <c r="D242" s="123">
        <f>Inputs!D509</f>
        <v>0</v>
      </c>
      <c r="E242" s="123">
        <f>Inputs!E509</f>
        <v>0</v>
      </c>
      <c r="F242" s="123">
        <f>Inputs!F509</f>
        <v>0</v>
      </c>
      <c r="G242" s="123">
        <f>Inputs!G509</f>
        <v>0</v>
      </c>
      <c r="H242" s="123">
        <f>Inputs!H509</f>
        <v>0</v>
      </c>
      <c r="I242" s="123">
        <f>Inputs!I509</f>
        <v>0</v>
      </c>
      <c r="P242" s="94"/>
    </row>
    <row r="243" spans="1:16" s="226" customFormat="1">
      <c r="A243" s="124" t="s">
        <v>3</v>
      </c>
      <c r="B243" s="123">
        <f>Inputs!B510</f>
        <v>1982</v>
      </c>
      <c r="C243" s="123">
        <f>Inputs!C510</f>
        <v>1840.11</v>
      </c>
      <c r="D243" s="123">
        <f>Inputs!D510</f>
        <v>1689.77925</v>
      </c>
      <c r="E243" s="123">
        <f>Inputs!E510</f>
        <v>1639.6690000000001</v>
      </c>
      <c r="F243" s="123">
        <f>Inputs!F510</f>
        <v>1639.6690000000001</v>
      </c>
      <c r="G243" s="123">
        <f>Inputs!G510</f>
        <v>1639.6690000000001</v>
      </c>
      <c r="H243" s="123">
        <f>Inputs!H510</f>
        <v>1639.6690000000001</v>
      </c>
      <c r="I243" s="123">
        <f>Inputs!I510</f>
        <v>1639.6690000000001</v>
      </c>
      <c r="P243" s="94"/>
    </row>
    <row r="244" spans="1:16" s="226" customFormat="1">
      <c r="A244" s="124" t="s">
        <v>4</v>
      </c>
      <c r="B244" s="123">
        <f>Inputs!B511</f>
        <v>1812</v>
      </c>
      <c r="C244" s="123">
        <f>Inputs!C511</f>
        <v>1841.2381580000001</v>
      </c>
      <c r="D244" s="123">
        <f>Inputs!D511</f>
        <v>1842.2810382499999</v>
      </c>
      <c r="E244" s="123">
        <f>Inputs!E511</f>
        <v>1843.6819732500001</v>
      </c>
      <c r="F244" s="123">
        <f>Inputs!F511</f>
        <v>1845.096918</v>
      </c>
      <c r="G244" s="123">
        <f>Inputs!G511</f>
        <v>1846.526012</v>
      </c>
      <c r="H244" s="123">
        <f>Inputs!H511</f>
        <v>1847.9693965000001</v>
      </c>
      <c r="I244" s="123">
        <f>Inputs!I511</f>
        <v>1849.4272150000002</v>
      </c>
      <c r="P244" s="94"/>
    </row>
    <row r="245" spans="1:16" s="226" customFormat="1">
      <c r="A245" s="124" t="s">
        <v>5</v>
      </c>
      <c r="B245" s="123">
        <f>Inputs!B512</f>
        <v>2197</v>
      </c>
      <c r="C245" s="123">
        <f>Inputs!C512</f>
        <v>2270.513109</v>
      </c>
      <c r="D245" s="123">
        <f>Inputs!D512</f>
        <v>2270.513109</v>
      </c>
      <c r="E245" s="123">
        <f>Inputs!E512</f>
        <v>2270.513109</v>
      </c>
      <c r="F245" s="123">
        <f>Inputs!F512</f>
        <v>2270.513109</v>
      </c>
      <c r="G245" s="123">
        <f>Inputs!G512</f>
        <v>2270.513109</v>
      </c>
      <c r="H245" s="123">
        <f>Inputs!H512</f>
        <v>2270.513109</v>
      </c>
      <c r="I245" s="123">
        <f>Inputs!I512</f>
        <v>2270.513109</v>
      </c>
      <c r="P245" s="94"/>
    </row>
    <row r="246" spans="1:16" s="226" customFormat="1">
      <c r="A246" s="124" t="s">
        <v>6</v>
      </c>
      <c r="B246" s="123">
        <f>Inputs!B513</f>
        <v>784</v>
      </c>
      <c r="C246" s="123">
        <f>Inputs!C513</f>
        <v>1338.995594</v>
      </c>
      <c r="D246" s="123">
        <f>Inputs!D513</f>
        <v>1338.995594</v>
      </c>
      <c r="E246" s="123">
        <f>Inputs!E513</f>
        <v>1338.995594</v>
      </c>
      <c r="F246" s="123">
        <f>Inputs!F513</f>
        <v>1338.995594</v>
      </c>
      <c r="G246" s="123">
        <f>Inputs!G513</f>
        <v>1261.745594</v>
      </c>
      <c r="H246" s="123">
        <f>Inputs!H513</f>
        <v>1235.995594</v>
      </c>
      <c r="I246" s="123">
        <f>Inputs!I513</f>
        <v>1235.995594</v>
      </c>
      <c r="P246" s="94"/>
    </row>
    <row r="247" spans="1:16" s="226" customFormat="1">
      <c r="A247" s="106"/>
      <c r="B247" s="378"/>
      <c r="C247" s="118"/>
      <c r="D247" s="118"/>
      <c r="E247" s="118"/>
      <c r="F247" s="118"/>
      <c r="G247" s="118"/>
      <c r="H247" s="118"/>
      <c r="I247" s="118"/>
      <c r="P247" s="94"/>
    </row>
    <row r="248" spans="1:16" s="226" customFormat="1" ht="21">
      <c r="A248" s="107" t="s">
        <v>51</v>
      </c>
      <c r="B248" s="104"/>
      <c r="C248" s="118"/>
      <c r="D248" s="118"/>
      <c r="E248" s="118"/>
      <c r="F248" s="118"/>
      <c r="G248" s="118"/>
      <c r="H248" s="118"/>
      <c r="I248" s="118"/>
      <c r="P248" s="94"/>
    </row>
    <row r="249" spans="1:16" s="226" customFormat="1">
      <c r="A249" s="67" t="s">
        <v>2</v>
      </c>
      <c r="B249" s="123">
        <f>Inputs!B516</f>
        <v>0</v>
      </c>
      <c r="C249" s="123">
        <f>Inputs!C516</f>
        <v>0</v>
      </c>
      <c r="D249" s="123">
        <f>Inputs!D516</f>
        <v>0</v>
      </c>
      <c r="E249" s="123">
        <f>Inputs!E516</f>
        <v>0</v>
      </c>
      <c r="F249" s="123">
        <f>Inputs!F516</f>
        <v>0</v>
      </c>
      <c r="G249" s="123">
        <f>Inputs!G516</f>
        <v>0</v>
      </c>
      <c r="H249" s="123">
        <f>Inputs!H516</f>
        <v>0</v>
      </c>
      <c r="I249" s="123">
        <f>Inputs!I516</f>
        <v>0</v>
      </c>
      <c r="P249" s="94"/>
    </row>
    <row r="250" spans="1:16" s="226" customFormat="1">
      <c r="A250" s="67" t="s">
        <v>3</v>
      </c>
      <c r="B250" s="123">
        <f>Inputs!B517</f>
        <v>12298.856</v>
      </c>
      <c r="C250" s="123">
        <f>Inputs!C517</f>
        <v>13096.844766944545</v>
      </c>
      <c r="D250" s="123">
        <f>Inputs!D517</f>
        <v>12364.969380944545</v>
      </c>
      <c r="E250" s="123">
        <f>Inputs!E517</f>
        <v>12204.797</v>
      </c>
      <c r="F250" s="123">
        <f>Inputs!F517</f>
        <v>12204.797</v>
      </c>
      <c r="G250" s="123">
        <f>Inputs!G517</f>
        <v>12204.797</v>
      </c>
      <c r="H250" s="123">
        <f>Inputs!H517</f>
        <v>12188.362581055455</v>
      </c>
      <c r="I250" s="123">
        <f>Inputs!I517</f>
        <v>10831.179831055455</v>
      </c>
      <c r="P250" s="94"/>
    </row>
    <row r="251" spans="1:16" s="226" customFormat="1">
      <c r="A251" s="67" t="s">
        <v>24</v>
      </c>
      <c r="B251" s="123">
        <f>Inputs!B518</f>
        <v>2730.6399479166666</v>
      </c>
      <c r="C251" s="123">
        <f>Inputs!C518</f>
        <v>4255.4718194030665</v>
      </c>
      <c r="D251" s="123">
        <f>Inputs!D518</f>
        <v>4368.7218194030675</v>
      </c>
      <c r="E251" s="123">
        <f>Inputs!E518</f>
        <v>4406</v>
      </c>
      <c r="F251" s="123">
        <f>Inputs!F518</f>
        <v>4406</v>
      </c>
      <c r="G251" s="123">
        <f>Inputs!G518</f>
        <v>4406</v>
      </c>
      <c r="H251" s="123">
        <f>Inputs!H518</f>
        <v>4406</v>
      </c>
      <c r="I251" s="123">
        <f>Inputs!I518</f>
        <v>4284.7482326802674</v>
      </c>
      <c r="P251" s="94"/>
    </row>
    <row r="252" spans="1:16" s="226" customFormat="1">
      <c r="A252" s="67" t="s">
        <v>25</v>
      </c>
      <c r="B252" s="123">
        <f>Inputs!B519</f>
        <v>357.85047125</v>
      </c>
      <c r="C252" s="123">
        <f>Inputs!C519</f>
        <v>832.65097000000003</v>
      </c>
      <c r="D252" s="123">
        <f>Inputs!D519</f>
        <v>829.43222000000003</v>
      </c>
      <c r="E252" s="123">
        <f>Inputs!E519</f>
        <v>752.18222000000003</v>
      </c>
      <c r="F252" s="123">
        <f>Inputs!F519</f>
        <v>729.65097000000003</v>
      </c>
      <c r="G252" s="123">
        <f>Inputs!G519</f>
        <v>729.65097000000003</v>
      </c>
      <c r="H252" s="123">
        <f>Inputs!H519</f>
        <v>729.65097000000003</v>
      </c>
      <c r="I252" s="123">
        <f>Inputs!I519</f>
        <v>651.32178750000003</v>
      </c>
      <c r="P252" s="94"/>
    </row>
    <row r="253" spans="1:16" s="226" customFormat="1">
      <c r="A253" s="67" t="s">
        <v>69</v>
      </c>
      <c r="B253" s="123">
        <f>Inputs!B520</f>
        <v>7309.085</v>
      </c>
      <c r="C253" s="123">
        <f>Inputs!C520</f>
        <v>3927.9084525000003</v>
      </c>
      <c r="D253" s="123">
        <f>Inputs!D520</f>
        <v>4198.3262025000004</v>
      </c>
      <c r="E253" s="123">
        <f>Inputs!E520</f>
        <v>4222.4654525000005</v>
      </c>
      <c r="F253" s="123">
        <f>Inputs!F520</f>
        <v>3952.0477025000005</v>
      </c>
      <c r="G253" s="123">
        <f>Inputs!G520</f>
        <v>3894.9084525000003</v>
      </c>
      <c r="H253" s="123">
        <f>Inputs!H520</f>
        <v>3894.9084525000003</v>
      </c>
      <c r="I253" s="123">
        <f>Inputs!I520</f>
        <v>3640.9084525000003</v>
      </c>
      <c r="P253" s="94"/>
    </row>
    <row r="254" spans="1:16" s="226" customFormat="1">
      <c r="A254" s="67" t="s">
        <v>4</v>
      </c>
      <c r="B254" s="123">
        <f>Inputs!B521</f>
        <v>13467.6386475</v>
      </c>
      <c r="C254" s="123">
        <f>Inputs!C521</f>
        <v>19592.70635</v>
      </c>
      <c r="D254" s="123">
        <f>Inputs!D521</f>
        <v>17941.467822499999</v>
      </c>
      <c r="E254" s="123">
        <f>Inputs!E521</f>
        <v>17308.135782500001</v>
      </c>
      <c r="F254" s="123">
        <f>Inputs!F521</f>
        <v>17258.764365000003</v>
      </c>
      <c r="G254" s="123">
        <f>Inputs!G521</f>
        <v>16668.417002499998</v>
      </c>
      <c r="H254" s="123">
        <f>Inputs!H521</f>
        <v>16674.332547500002</v>
      </c>
      <c r="I254" s="123">
        <f>Inputs!I521</f>
        <v>15813.100235</v>
      </c>
      <c r="P254" s="94"/>
    </row>
    <row r="255" spans="1:16" s="226" customFormat="1">
      <c r="A255" s="67" t="s">
        <v>5</v>
      </c>
      <c r="B255" s="123">
        <f>Inputs!B522</f>
        <v>491.66421124999999</v>
      </c>
      <c r="C255" s="123">
        <f>Inputs!C522</f>
        <v>652.48439999999994</v>
      </c>
      <c r="D255" s="123">
        <f>Inputs!D522</f>
        <v>652.48439999999994</v>
      </c>
      <c r="E255" s="123">
        <f>Inputs!E522</f>
        <v>652.48439999999994</v>
      </c>
      <c r="F255" s="123">
        <f>Inputs!F522</f>
        <v>652.48439999999994</v>
      </c>
      <c r="G255" s="123">
        <f>Inputs!G522</f>
        <v>652.48439999999994</v>
      </c>
      <c r="H255" s="123">
        <f>Inputs!H522</f>
        <v>652.48439999999994</v>
      </c>
      <c r="I255" s="123">
        <f>Inputs!I522</f>
        <v>623.38689999999997</v>
      </c>
      <c r="P255" s="94"/>
    </row>
    <row r="256" spans="1:16" s="226" customFormat="1">
      <c r="A256" s="67" t="s">
        <v>26</v>
      </c>
      <c r="B256" s="123">
        <f>Inputs!B523</f>
        <v>2394.4802062500003</v>
      </c>
      <c r="C256" s="123">
        <f>Inputs!C523</f>
        <v>3129.4613600000002</v>
      </c>
      <c r="D256" s="123">
        <f>Inputs!D523</f>
        <v>3234.4794320000001</v>
      </c>
      <c r="E256" s="123">
        <f>Inputs!E523</f>
        <v>3269.4854560000003</v>
      </c>
      <c r="F256" s="123">
        <f>Inputs!F523</f>
        <v>3269.4854560000003</v>
      </c>
      <c r="G256" s="123">
        <f>Inputs!G523</f>
        <v>3269.4854560000003</v>
      </c>
      <c r="H256" s="123">
        <f>Inputs!H523</f>
        <v>3269.4854560000003</v>
      </c>
      <c r="I256" s="123">
        <f>Inputs!I523</f>
        <v>2810.8779560000003</v>
      </c>
      <c r="P256" s="94"/>
    </row>
    <row r="257" spans="1:16" s="226" customFormat="1">
      <c r="B257" s="118"/>
      <c r="C257" s="118"/>
      <c r="D257" s="118"/>
      <c r="E257" s="118"/>
      <c r="F257" s="118"/>
      <c r="G257" s="118"/>
      <c r="H257" s="118"/>
      <c r="I257" s="118"/>
      <c r="P257" s="94"/>
    </row>
    <row r="258" spans="1:16" ht="23.4">
      <c r="A258" s="16" t="s">
        <v>48</v>
      </c>
      <c r="C258" s="74"/>
      <c r="D258" s="74"/>
      <c r="E258" s="74"/>
      <c r="P258" s="94"/>
    </row>
    <row r="259" spans="1:16" s="65" customFormat="1" ht="18">
      <c r="A259" s="56" t="s">
        <v>140</v>
      </c>
      <c r="B259" s="56" t="s">
        <v>312</v>
      </c>
      <c r="C259" s="135">
        <v>2017</v>
      </c>
      <c r="D259" s="135">
        <v>2018</v>
      </c>
      <c r="E259" s="135">
        <v>2019</v>
      </c>
      <c r="F259" s="135">
        <v>2020</v>
      </c>
      <c r="G259" s="263">
        <v>2021</v>
      </c>
      <c r="H259" s="135"/>
      <c r="I259" s="135"/>
      <c r="J259" s="135"/>
      <c r="K259" s="135"/>
      <c r="L259" s="135"/>
      <c r="M259" s="135"/>
      <c r="N259" s="135"/>
      <c r="P259" s="94"/>
    </row>
    <row r="260" spans="1:16" s="65" customFormat="1">
      <c r="A260" s="126" t="s">
        <v>132</v>
      </c>
      <c r="B260" s="422">
        <f>E37</f>
        <v>0.91974687156931745</v>
      </c>
      <c r="C260" s="423">
        <f>E41</f>
        <v>0.93275764480412859</v>
      </c>
      <c r="D260" s="423">
        <f>E45</f>
        <v>0.94696081726483694</v>
      </c>
      <c r="E260" s="423">
        <f>E49</f>
        <v>0.96340605207600283</v>
      </c>
      <c r="F260" s="423">
        <f>E53</f>
        <v>0.98099929627023219</v>
      </c>
      <c r="G260" s="531">
        <f>E57</f>
        <v>1</v>
      </c>
      <c r="P260" s="94"/>
    </row>
    <row r="261" spans="1:16" s="65" customFormat="1">
      <c r="A261" s="126" t="s">
        <v>133</v>
      </c>
      <c r="B261" s="422">
        <f>D38</f>
        <v>0.90960816143684831</v>
      </c>
      <c r="C261" s="423">
        <f>D42</f>
        <v>0.92586466646581689</v>
      </c>
      <c r="D261" s="423">
        <f>D46</f>
        <v>0.93997682502896873</v>
      </c>
      <c r="E261" s="423">
        <f>D50</f>
        <v>0.95527230590961765</v>
      </c>
      <c r="F261" s="423">
        <f>D54</f>
        <v>0.97265353418308231</v>
      </c>
      <c r="G261" s="531">
        <f>D58</f>
        <v>1</v>
      </c>
      <c r="P261" s="94"/>
    </row>
    <row r="262" spans="1:16" s="65" customFormat="1">
      <c r="A262" s="126" t="s">
        <v>311</v>
      </c>
      <c r="B262" s="422">
        <f>(0.25*B260)+(0.75*B261)</f>
        <v>0.91214283896996562</v>
      </c>
      <c r="C262" s="423">
        <f t="shared" ref="C262:G262" si="9">(0.25*C260)+(0.75*C261)</f>
        <v>0.92758791105039484</v>
      </c>
      <c r="D262" s="423">
        <f t="shared" si="9"/>
        <v>0.94172282308793576</v>
      </c>
      <c r="E262" s="423">
        <f t="shared" si="9"/>
        <v>0.95730574245121391</v>
      </c>
      <c r="F262" s="423">
        <f t="shared" si="9"/>
        <v>0.97473997470486973</v>
      </c>
      <c r="G262" s="531">
        <f t="shared" si="9"/>
        <v>1</v>
      </c>
      <c r="P262" s="404" t="s">
        <v>318</v>
      </c>
    </row>
    <row r="263" spans="1:16" s="237" customFormat="1">
      <c r="A263" s="424"/>
      <c r="B263" s="425"/>
      <c r="C263" s="426"/>
      <c r="D263" s="426"/>
      <c r="E263" s="426"/>
      <c r="F263" s="426"/>
      <c r="G263" s="426"/>
      <c r="P263" s="404" t="s">
        <v>319</v>
      </c>
    </row>
    <row r="264" spans="1:16" s="237" customFormat="1">
      <c r="A264" s="240"/>
      <c r="B264" s="241"/>
      <c r="C264" s="241"/>
      <c r="D264" s="241"/>
      <c r="E264" s="241"/>
      <c r="F264" s="241"/>
      <c r="G264" s="241"/>
      <c r="I264" s="255"/>
      <c r="P264" s="94"/>
    </row>
    <row r="265" spans="1:16" s="65" customFormat="1" ht="18">
      <c r="A265" s="54" t="s">
        <v>137</v>
      </c>
      <c r="B265" s="135">
        <v>2017</v>
      </c>
      <c r="C265" s="135">
        <v>2018</v>
      </c>
      <c r="D265" s="135">
        <v>2019</v>
      </c>
      <c r="E265" s="135">
        <v>2020</v>
      </c>
      <c r="F265" s="263">
        <v>2021</v>
      </c>
      <c r="P265" s="94"/>
    </row>
    <row r="266" spans="1:16">
      <c r="A266" s="124" t="s">
        <v>9</v>
      </c>
      <c r="B266" s="123">
        <f t="shared" ref="B266:F271" si="10">B62/C$260</f>
        <v>20.369707078616162</v>
      </c>
      <c r="C266" s="123">
        <f t="shared" si="10"/>
        <v>3.1680297065142335</v>
      </c>
      <c r="D266" s="123">
        <f t="shared" si="10"/>
        <v>12.455807158509861</v>
      </c>
      <c r="E266" s="123">
        <f t="shared" si="10"/>
        <v>28.54232424677188</v>
      </c>
      <c r="F266" s="123">
        <f t="shared" si="10"/>
        <v>41</v>
      </c>
      <c r="G266" s="88"/>
      <c r="H266" s="118"/>
      <c r="I266" s="118"/>
      <c r="J266" s="255"/>
      <c r="P266" s="94"/>
    </row>
    <row r="267" spans="1:16">
      <c r="A267" s="124" t="s">
        <v>2</v>
      </c>
      <c r="B267" s="123">
        <f t="shared" si="10"/>
        <v>350.26032948634372</v>
      </c>
      <c r="C267" s="123">
        <f t="shared" si="10"/>
        <v>349.53927761873706</v>
      </c>
      <c r="D267" s="123">
        <f t="shared" si="10"/>
        <v>184.76113951789628</v>
      </c>
      <c r="E267" s="123">
        <f t="shared" si="10"/>
        <v>140.67288378766142</v>
      </c>
      <c r="F267" s="123">
        <f t="shared" si="10"/>
        <v>271</v>
      </c>
      <c r="G267" s="118"/>
      <c r="H267" s="118"/>
      <c r="I267" s="118"/>
      <c r="P267" s="94"/>
    </row>
    <row r="268" spans="1:16">
      <c r="A268" s="124" t="s">
        <v>10</v>
      </c>
      <c r="B268" s="123">
        <f t="shared" si="10"/>
        <v>121.14615262545404</v>
      </c>
      <c r="C268" s="123">
        <f t="shared" si="10"/>
        <v>194.30582199953966</v>
      </c>
      <c r="D268" s="123">
        <f t="shared" si="10"/>
        <v>222.12856099342585</v>
      </c>
      <c r="E268" s="123">
        <f t="shared" si="10"/>
        <v>177.37015781922526</v>
      </c>
      <c r="F268" s="123">
        <f t="shared" si="10"/>
        <v>193</v>
      </c>
      <c r="G268" s="118"/>
      <c r="H268" s="118"/>
      <c r="I268" s="118"/>
      <c r="P268" s="94"/>
    </row>
    <row r="269" spans="1:16">
      <c r="A269" s="124" t="s">
        <v>11</v>
      </c>
      <c r="B269" s="123">
        <f t="shared" si="10"/>
        <v>43.955683695961199</v>
      </c>
      <c r="C269" s="123">
        <f t="shared" si="10"/>
        <v>17.952168336913989</v>
      </c>
      <c r="D269" s="123">
        <f t="shared" si="10"/>
        <v>95.494521548575605</v>
      </c>
      <c r="E269" s="123">
        <f t="shared" si="10"/>
        <v>44.85222381635581</v>
      </c>
      <c r="F269" s="123">
        <f t="shared" si="10"/>
        <v>91</v>
      </c>
      <c r="G269" s="118"/>
      <c r="H269" s="118"/>
      <c r="I269" s="118"/>
      <c r="P269" s="94"/>
    </row>
    <row r="270" spans="1:16">
      <c r="A270" s="124" t="s">
        <v>12</v>
      </c>
      <c r="B270" s="123">
        <f t="shared" si="10"/>
        <v>104.34543264498068</v>
      </c>
      <c r="C270" s="123">
        <f t="shared" si="10"/>
        <v>267.17050524936701</v>
      </c>
      <c r="D270" s="123">
        <f t="shared" si="10"/>
        <v>53.975164353542731</v>
      </c>
      <c r="E270" s="123">
        <f t="shared" si="10"/>
        <v>94.80129124820661</v>
      </c>
      <c r="F270" s="123">
        <f t="shared" si="10"/>
        <v>140</v>
      </c>
      <c r="G270" s="118"/>
      <c r="H270" s="118"/>
      <c r="I270" s="118"/>
      <c r="P270" s="94"/>
    </row>
    <row r="271" spans="1:16">
      <c r="A271" s="124" t="s">
        <v>13</v>
      </c>
      <c r="B271" s="123">
        <f t="shared" si="10"/>
        <v>168.3181058601441</v>
      </c>
      <c r="C271" s="123">
        <f t="shared" si="10"/>
        <v>3.1680297065142335</v>
      </c>
      <c r="D271" s="123">
        <f t="shared" si="10"/>
        <v>308.28122717311908</v>
      </c>
      <c r="E271" s="123">
        <f t="shared" si="10"/>
        <v>84.607604017216644</v>
      </c>
      <c r="F271" s="123">
        <f t="shared" si="10"/>
        <v>224</v>
      </c>
      <c r="G271" s="118"/>
      <c r="H271" s="118"/>
      <c r="I271" s="118"/>
      <c r="P271" s="94"/>
    </row>
    <row r="272" spans="1:16">
      <c r="B272" s="127"/>
      <c r="C272" s="88"/>
      <c r="D272" s="88"/>
      <c r="E272" s="88"/>
      <c r="F272" s="155"/>
      <c r="G272" s="118"/>
      <c r="H272" s="118"/>
      <c r="I272" s="118"/>
      <c r="P272" s="94"/>
    </row>
    <row r="273" spans="1:16" ht="18">
      <c r="A273" s="32" t="s">
        <v>138</v>
      </c>
      <c r="B273" s="35"/>
      <c r="C273" s="88"/>
      <c r="D273" s="88"/>
      <c r="E273" s="88"/>
      <c r="F273" s="155"/>
      <c r="G273" s="236"/>
      <c r="H273" s="236"/>
      <c r="I273" s="236"/>
      <c r="J273" s="236"/>
      <c r="K273" s="236"/>
      <c r="L273" s="236"/>
      <c r="M273" s="236"/>
      <c r="P273" s="94"/>
    </row>
    <row r="274" spans="1:16">
      <c r="A274" s="124" t="s">
        <v>9</v>
      </c>
      <c r="B274" s="123">
        <f t="shared" ref="B274:F279" si="11">B70/C$261</f>
        <v>432.27300327566439</v>
      </c>
      <c r="C274" s="123">
        <f t="shared" si="11"/>
        <v>650.49457999260346</v>
      </c>
      <c r="D274" s="123">
        <f t="shared" si="11"/>
        <v>139.58715140708392</v>
      </c>
      <c r="E274" s="123">
        <f t="shared" si="11"/>
        <v>158.07533165356207</v>
      </c>
      <c r="F274" s="123">
        <f t="shared" si="11"/>
        <v>403</v>
      </c>
      <c r="G274" s="134"/>
      <c r="H274" s="134"/>
      <c r="I274" s="134"/>
      <c r="J274" s="134"/>
      <c r="K274" s="134"/>
      <c r="L274" s="134"/>
      <c r="M274" s="134"/>
      <c r="P274" s="94"/>
    </row>
    <row r="275" spans="1:16">
      <c r="A275" s="124" t="s">
        <v>2</v>
      </c>
      <c r="B275" s="123">
        <f t="shared" si="11"/>
        <v>1622.2397445333909</v>
      </c>
      <c r="C275" s="123">
        <f t="shared" si="11"/>
        <v>2272.9345587154835</v>
      </c>
      <c r="D275" s="123">
        <f t="shared" si="11"/>
        <v>1716.9662617176127</v>
      </c>
      <c r="E275" s="123">
        <f t="shared" si="11"/>
        <v>3614.8534667619729</v>
      </c>
      <c r="F275" s="123">
        <f t="shared" si="11"/>
        <v>3867</v>
      </c>
      <c r="G275" s="134"/>
      <c r="H275" s="134"/>
      <c r="I275" s="134"/>
      <c r="J275" s="134"/>
      <c r="K275" s="134"/>
      <c r="L275" s="134"/>
      <c r="M275" s="134"/>
      <c r="P275" s="94"/>
    </row>
    <row r="276" spans="1:16">
      <c r="A276" s="124" t="s">
        <v>10</v>
      </c>
      <c r="B276" s="123">
        <f t="shared" si="11"/>
        <v>7182.3426909504205</v>
      </c>
      <c r="C276" s="123">
        <f t="shared" si="11"/>
        <v>8529.6603027983492</v>
      </c>
      <c r="D276" s="123">
        <f t="shared" si="11"/>
        <v>8060.2307620081665</v>
      </c>
      <c r="E276" s="123">
        <f t="shared" si="11"/>
        <v>7070.2696354214431</v>
      </c>
      <c r="F276" s="123">
        <f t="shared" si="11"/>
        <v>8103</v>
      </c>
      <c r="G276" s="134"/>
      <c r="H276" s="134"/>
      <c r="I276" s="134"/>
      <c r="J276" s="134"/>
      <c r="K276" s="134"/>
      <c r="L276" s="134"/>
      <c r="M276" s="134"/>
      <c r="P276" s="94"/>
    </row>
    <row r="277" spans="1:16">
      <c r="A277" s="124" t="s">
        <v>11</v>
      </c>
      <c r="B277" s="123">
        <f t="shared" si="11"/>
        <v>2825.234134745032</v>
      </c>
      <c r="C277" s="123">
        <f t="shared" si="11"/>
        <v>4382.8356105071007</v>
      </c>
      <c r="D277" s="123">
        <f t="shared" si="11"/>
        <v>3423.4084213192041</v>
      </c>
      <c r="E277" s="123">
        <f t="shared" si="11"/>
        <v>2449.025334165523</v>
      </c>
      <c r="F277" s="123">
        <f t="shared" si="11"/>
        <v>2922</v>
      </c>
      <c r="G277" s="134"/>
      <c r="H277" s="134"/>
      <c r="I277" s="134"/>
      <c r="J277" s="134"/>
      <c r="K277" s="134"/>
      <c r="L277" s="134"/>
      <c r="M277" s="134"/>
      <c r="P277" s="94"/>
    </row>
    <row r="278" spans="1:16">
      <c r="A278" s="124" t="s">
        <v>12</v>
      </c>
      <c r="B278" s="123">
        <f t="shared" si="11"/>
        <v>1283.9550995478987</v>
      </c>
      <c r="C278" s="123">
        <f t="shared" si="11"/>
        <v>1462.1707082593689</v>
      </c>
      <c r="D278" s="123">
        <f t="shared" si="11"/>
        <v>1708.4839996967482</v>
      </c>
      <c r="E278" s="123">
        <f t="shared" si="11"/>
        <v>1392.8885388134381</v>
      </c>
      <c r="F278" s="123">
        <f t="shared" si="11"/>
        <v>1322</v>
      </c>
      <c r="G278" s="134"/>
      <c r="H278" s="134"/>
      <c r="I278" s="134"/>
      <c r="J278" s="134"/>
      <c r="K278" s="134"/>
      <c r="L278" s="134"/>
      <c r="M278" s="134"/>
      <c r="P278" s="94"/>
    </row>
    <row r="279" spans="1:16">
      <c r="A279" s="124" t="s">
        <v>13</v>
      </c>
      <c r="B279" s="123">
        <f t="shared" si="11"/>
        <v>4249.0698397822989</v>
      </c>
      <c r="C279" s="123">
        <f t="shared" si="11"/>
        <v>3759.9646245438857</v>
      </c>
      <c r="D279" s="123">
        <f t="shared" si="11"/>
        <v>4542.7999149078114</v>
      </c>
      <c r="E279" s="123">
        <f t="shared" si="11"/>
        <v>3786.8302849416245</v>
      </c>
      <c r="F279" s="123">
        <f t="shared" si="11"/>
        <v>3063</v>
      </c>
      <c r="G279" s="134"/>
      <c r="H279" s="134"/>
      <c r="I279" s="134"/>
      <c r="J279" s="134"/>
      <c r="K279" s="134"/>
      <c r="L279" s="134"/>
      <c r="M279" s="134"/>
      <c r="P279" s="94"/>
    </row>
    <row r="280" spans="1:16">
      <c r="B280" s="428"/>
      <c r="C280" s="428"/>
      <c r="D280" s="428"/>
      <c r="E280" s="428"/>
      <c r="F280" s="428"/>
      <c r="G280" s="45"/>
      <c r="H280" s="45"/>
      <c r="I280" s="45"/>
      <c r="J280" s="72"/>
      <c r="K280" s="72"/>
      <c r="L280" s="72"/>
      <c r="M280" s="72"/>
      <c r="P280" s="94"/>
    </row>
    <row r="281" spans="1:16" ht="18">
      <c r="A281" s="31" t="s">
        <v>139</v>
      </c>
      <c r="B281" s="429"/>
      <c r="C281" s="428"/>
      <c r="D281" s="428"/>
      <c r="E281" s="428"/>
      <c r="F281" s="428"/>
      <c r="G281" s="236"/>
      <c r="H281" s="236"/>
      <c r="I281" s="236"/>
      <c r="J281" s="236"/>
      <c r="K281" s="236"/>
      <c r="L281" s="236"/>
      <c r="M281" s="236"/>
      <c r="P281" s="94"/>
    </row>
    <row r="282" spans="1:16">
      <c r="A282" s="124" t="s">
        <v>9</v>
      </c>
      <c r="B282" s="123">
        <f t="shared" ref="B282:F287" si="12">B78/C$260</f>
        <v>2416.4905134316227</v>
      </c>
      <c r="C282" s="123">
        <f t="shared" si="12"/>
        <v>3137.4054193512625</v>
      </c>
      <c r="D282" s="123">
        <f t="shared" si="12"/>
        <v>2407.0847333820307</v>
      </c>
      <c r="E282" s="123">
        <f t="shared" si="12"/>
        <v>2188.5846484935437</v>
      </c>
      <c r="F282" s="123">
        <f t="shared" si="12"/>
        <v>2864</v>
      </c>
      <c r="G282" s="134"/>
      <c r="H282" s="134"/>
      <c r="I282" s="134"/>
      <c r="J282" s="134"/>
      <c r="K282" s="134"/>
      <c r="L282" s="134"/>
      <c r="M282" s="134"/>
      <c r="P282" s="94"/>
    </row>
    <row r="283" spans="1:16">
      <c r="A283" s="124" t="s">
        <v>2</v>
      </c>
      <c r="B283" s="123">
        <f t="shared" si="12"/>
        <v>1172.8662917897939</v>
      </c>
      <c r="C283" s="123">
        <f t="shared" si="12"/>
        <v>813.12762467198661</v>
      </c>
      <c r="D283" s="123">
        <f t="shared" si="12"/>
        <v>1246.618699780862</v>
      </c>
      <c r="E283" s="123">
        <f t="shared" si="12"/>
        <v>2059.1248206599712</v>
      </c>
      <c r="F283" s="123">
        <f t="shared" si="12"/>
        <v>3004</v>
      </c>
      <c r="G283" s="134"/>
      <c r="H283" s="134"/>
      <c r="I283" s="134"/>
      <c r="J283" s="134"/>
      <c r="K283" s="134"/>
      <c r="L283" s="134"/>
      <c r="M283" s="134"/>
      <c r="P283" s="94"/>
    </row>
    <row r="284" spans="1:16">
      <c r="A284" s="124" t="s">
        <v>10</v>
      </c>
      <c r="B284" s="123">
        <f t="shared" si="12"/>
        <v>19740.390338871548</v>
      </c>
      <c r="C284" s="123">
        <f t="shared" si="12"/>
        <v>22196.272133740891</v>
      </c>
      <c r="D284" s="123">
        <f t="shared" si="12"/>
        <v>18740.799853907964</v>
      </c>
      <c r="E284" s="123">
        <f t="shared" si="12"/>
        <v>16091.754662840747</v>
      </c>
      <c r="F284" s="123">
        <f t="shared" si="12"/>
        <v>17523</v>
      </c>
      <c r="G284" s="134"/>
      <c r="H284" s="134"/>
      <c r="I284" s="134"/>
      <c r="J284" s="134"/>
      <c r="K284" s="134"/>
      <c r="L284" s="134"/>
      <c r="M284" s="134"/>
      <c r="P284" s="94"/>
    </row>
    <row r="285" spans="1:16">
      <c r="A285" s="124" t="s">
        <v>11</v>
      </c>
      <c r="B285" s="123">
        <f t="shared" si="12"/>
        <v>1371.2029133447406</v>
      </c>
      <c r="C285" s="123">
        <f t="shared" si="12"/>
        <v>1840.6252594847697</v>
      </c>
      <c r="D285" s="123">
        <f t="shared" si="12"/>
        <v>3979.6303871439004</v>
      </c>
      <c r="E285" s="123">
        <f t="shared" si="12"/>
        <v>1020.3880918220947</v>
      </c>
      <c r="F285" s="123">
        <f t="shared" si="12"/>
        <v>1079</v>
      </c>
      <c r="G285" s="134"/>
      <c r="H285" s="134"/>
      <c r="I285" s="134"/>
      <c r="J285" s="134"/>
      <c r="K285" s="134"/>
      <c r="L285" s="134"/>
      <c r="M285" s="134"/>
      <c r="P285" s="94"/>
    </row>
    <row r="286" spans="1:16">
      <c r="A286" s="124" t="s">
        <v>12</v>
      </c>
      <c r="B286" s="123">
        <f t="shared" si="12"/>
        <v>652.90271636196019</v>
      </c>
      <c r="C286" s="123">
        <f t="shared" si="12"/>
        <v>1271.4359222143789</v>
      </c>
      <c r="D286" s="123">
        <f t="shared" si="12"/>
        <v>688.18334550766986</v>
      </c>
      <c r="E286" s="123">
        <f t="shared" si="12"/>
        <v>626.91176470588243</v>
      </c>
      <c r="F286" s="123">
        <f t="shared" si="12"/>
        <v>2811</v>
      </c>
      <c r="G286" s="134"/>
      <c r="H286" s="134"/>
      <c r="I286" s="134"/>
      <c r="J286" s="134"/>
      <c r="K286" s="134"/>
      <c r="L286" s="134"/>
      <c r="M286" s="134"/>
      <c r="P286" s="94"/>
    </row>
    <row r="287" spans="1:16">
      <c r="A287" s="124" t="s">
        <v>13</v>
      </c>
      <c r="B287" s="123">
        <f t="shared" si="12"/>
        <v>601.44240374229832</v>
      </c>
      <c r="C287" s="123">
        <f t="shared" si="12"/>
        <v>710.6946641613597</v>
      </c>
      <c r="D287" s="123">
        <f t="shared" si="12"/>
        <v>945.60336011687366</v>
      </c>
      <c r="E287" s="123">
        <f t="shared" si="12"/>
        <v>547.40100430416067</v>
      </c>
      <c r="F287" s="123">
        <f t="shared" si="12"/>
        <v>496</v>
      </c>
      <c r="G287" s="134"/>
      <c r="H287" s="134"/>
      <c r="I287" s="134"/>
      <c r="J287" s="134"/>
      <c r="K287" s="134"/>
      <c r="L287" s="134"/>
      <c r="M287" s="134"/>
      <c r="P287" s="94"/>
    </row>
    <row r="288" spans="1:16">
      <c r="B288" s="428"/>
      <c r="C288" s="428"/>
      <c r="D288" s="428"/>
      <c r="E288" s="428"/>
      <c r="F288" s="428"/>
      <c r="G288" s="45"/>
      <c r="H288" s="45"/>
      <c r="I288" s="45"/>
      <c r="J288" s="72"/>
      <c r="K288" s="72"/>
      <c r="L288" s="72"/>
      <c r="M288" s="72"/>
      <c r="P288" s="94"/>
    </row>
    <row r="289" spans="1:16" ht="18">
      <c r="A289" s="31" t="s">
        <v>225</v>
      </c>
      <c r="B289" s="429"/>
      <c r="C289" s="428"/>
      <c r="D289" s="428"/>
      <c r="E289" s="428"/>
      <c r="F289" s="428"/>
      <c r="G289" s="236"/>
      <c r="H289" s="236"/>
      <c r="I289" s="236"/>
      <c r="J289" s="236"/>
      <c r="K289" s="236"/>
      <c r="L289" s="236"/>
      <c r="M289" s="236"/>
      <c r="P289" s="94"/>
    </row>
    <row r="290" spans="1:16">
      <c r="A290" s="124" t="s">
        <v>9</v>
      </c>
      <c r="B290" s="123">
        <f t="shared" ref="B290:F295" si="13">B86/C$261</f>
        <v>1026.9236686926786</v>
      </c>
      <c r="C290" s="123">
        <f t="shared" si="13"/>
        <v>2282.8745165433911</v>
      </c>
      <c r="D290" s="123">
        <f t="shared" si="13"/>
        <v>1207.1909788088308</v>
      </c>
      <c r="E290" s="123">
        <f t="shared" si="13"/>
        <v>1044.6433023588288</v>
      </c>
      <c r="F290" s="123">
        <f t="shared" si="13"/>
        <v>381</v>
      </c>
      <c r="G290" s="134"/>
      <c r="H290" s="134"/>
      <c r="I290" s="134"/>
      <c r="J290" s="134"/>
      <c r="K290" s="134"/>
      <c r="L290" s="134"/>
      <c r="M290" s="134"/>
      <c r="P290" s="94"/>
    </row>
    <row r="291" spans="1:16">
      <c r="A291" s="124" t="s">
        <v>2</v>
      </c>
      <c r="B291" s="123">
        <f t="shared" si="13"/>
        <v>3337.0111225797273</v>
      </c>
      <c r="C291" s="123">
        <f t="shared" si="13"/>
        <v>2197.8509416296843</v>
      </c>
      <c r="D291" s="123">
        <f t="shared" si="13"/>
        <v>3704.7406149078124</v>
      </c>
      <c r="E291" s="123">
        <f t="shared" si="13"/>
        <v>4316.6719211341433</v>
      </c>
      <c r="F291" s="123">
        <f t="shared" si="13"/>
        <v>2798</v>
      </c>
      <c r="G291" s="134"/>
      <c r="H291" s="134"/>
      <c r="I291" s="134"/>
      <c r="J291" s="134"/>
      <c r="K291" s="134"/>
      <c r="L291" s="134"/>
      <c r="M291" s="134"/>
      <c r="P291" s="94"/>
    </row>
    <row r="292" spans="1:16">
      <c r="A292" s="124" t="s">
        <v>10</v>
      </c>
      <c r="B292" s="123">
        <f t="shared" si="13"/>
        <v>12366.441419246798</v>
      </c>
      <c r="C292" s="123">
        <f t="shared" si="13"/>
        <v>7581.3940836045358</v>
      </c>
      <c r="D292" s="123">
        <f t="shared" si="13"/>
        <v>6192.7313430980103</v>
      </c>
      <c r="E292" s="123">
        <f t="shared" si="13"/>
        <v>8550.0432350607571</v>
      </c>
      <c r="F292" s="123">
        <f t="shared" si="13"/>
        <v>6456</v>
      </c>
      <c r="G292" s="134"/>
      <c r="H292" s="134"/>
      <c r="I292" s="134"/>
      <c r="J292" s="134"/>
      <c r="K292" s="134"/>
      <c r="L292" s="134"/>
      <c r="M292" s="134"/>
      <c r="P292" s="94"/>
    </row>
    <row r="293" spans="1:16">
      <c r="A293" s="124" t="s">
        <v>11</v>
      </c>
      <c r="B293" s="123">
        <f t="shared" si="13"/>
        <v>2023.5139919546439</v>
      </c>
      <c r="C293" s="123">
        <f t="shared" si="13"/>
        <v>206.02251028266764</v>
      </c>
      <c r="D293" s="123">
        <f t="shared" si="13"/>
        <v>415.26898617903925</v>
      </c>
      <c r="E293" s="123">
        <f t="shared" si="13"/>
        <v>719.6667168725279</v>
      </c>
      <c r="F293" s="123">
        <f t="shared" si="13"/>
        <v>230</v>
      </c>
      <c r="G293" s="134"/>
      <c r="H293" s="134"/>
      <c r="I293" s="134"/>
      <c r="J293" s="134"/>
      <c r="K293" s="134"/>
      <c r="L293" s="134"/>
      <c r="M293" s="134"/>
      <c r="P293" s="94"/>
    </row>
    <row r="294" spans="1:16">
      <c r="A294" s="124" t="s">
        <v>12</v>
      </c>
      <c r="B294" s="123">
        <f t="shared" si="13"/>
        <v>3619.8430736029582</v>
      </c>
      <c r="C294" s="123">
        <f t="shared" si="13"/>
        <v>2146.8069491370807</v>
      </c>
      <c r="D294" s="123">
        <f t="shared" si="13"/>
        <v>6062.3379157690433</v>
      </c>
      <c r="E294" s="123">
        <f t="shared" si="13"/>
        <v>1320.5428910293067</v>
      </c>
      <c r="F294" s="123">
        <f t="shared" si="13"/>
        <v>2705</v>
      </c>
      <c r="G294" s="134"/>
      <c r="H294" s="134"/>
      <c r="I294" s="134"/>
      <c r="J294" s="134"/>
      <c r="K294" s="134"/>
      <c r="L294" s="134"/>
      <c r="M294" s="134"/>
      <c r="P294" s="94"/>
    </row>
    <row r="295" spans="1:16">
      <c r="A295" s="124" t="s">
        <v>13</v>
      </c>
      <c r="B295" s="123">
        <f t="shared" si="13"/>
        <v>273.26408401107403</v>
      </c>
      <c r="C295" s="123">
        <f t="shared" si="13"/>
        <v>45.762638880670607</v>
      </c>
      <c r="D295" s="123">
        <f t="shared" si="13"/>
        <v>110.25228026443473</v>
      </c>
      <c r="E295" s="123">
        <f t="shared" si="13"/>
        <v>1.8036432690016679</v>
      </c>
      <c r="F295" s="123">
        <f t="shared" si="13"/>
        <v>0</v>
      </c>
      <c r="G295" s="134"/>
      <c r="H295" s="134"/>
      <c r="I295" s="134"/>
      <c r="J295" s="134"/>
      <c r="K295" s="134"/>
      <c r="L295" s="134"/>
      <c r="M295" s="134"/>
      <c r="P295" s="94"/>
    </row>
    <row r="296" spans="1:16">
      <c r="A296" s="8"/>
      <c r="B296" s="430"/>
      <c r="C296" s="428"/>
      <c r="D296" s="428"/>
      <c r="E296" s="428"/>
      <c r="F296" s="428"/>
      <c r="G296" s="134"/>
      <c r="H296" s="134"/>
      <c r="I296" s="134"/>
      <c r="J296" s="134"/>
      <c r="K296" s="134"/>
      <c r="L296" s="134"/>
      <c r="M296" s="134"/>
      <c r="P296" s="94"/>
    </row>
    <row r="297" spans="1:16" ht="18">
      <c r="A297" s="33" t="s">
        <v>224</v>
      </c>
      <c r="B297" s="430"/>
      <c r="C297" s="428"/>
      <c r="D297" s="428"/>
      <c r="E297" s="428"/>
      <c r="F297" s="428"/>
      <c r="G297" s="134"/>
      <c r="H297" s="134"/>
      <c r="I297" s="134"/>
      <c r="J297" s="134"/>
      <c r="K297" s="134"/>
      <c r="L297" s="134"/>
      <c r="M297" s="134"/>
      <c r="P297" s="94"/>
    </row>
    <row r="298" spans="1:16">
      <c r="A298" s="67" t="s">
        <v>9</v>
      </c>
      <c r="B298" s="123">
        <f t="shared" ref="B298:F303" si="14">B94/C$261</f>
        <v>0</v>
      </c>
      <c r="C298" s="123">
        <f t="shared" si="14"/>
        <v>3081.5237917283039</v>
      </c>
      <c r="D298" s="123">
        <f t="shared" si="14"/>
        <v>1395.0243943595342</v>
      </c>
      <c r="E298" s="123">
        <f t="shared" si="14"/>
        <v>1541.2175120085776</v>
      </c>
      <c r="F298" s="123">
        <f t="shared" si="14"/>
        <v>864</v>
      </c>
      <c r="G298" s="134"/>
      <c r="H298" s="134"/>
      <c r="I298" s="134"/>
      <c r="J298" s="134"/>
      <c r="K298" s="134"/>
      <c r="L298" s="134"/>
      <c r="M298" s="134"/>
      <c r="P298" s="94"/>
    </row>
    <row r="299" spans="1:16">
      <c r="A299" s="67" t="s">
        <v>2</v>
      </c>
      <c r="B299" s="123">
        <f t="shared" si="14"/>
        <v>0</v>
      </c>
      <c r="C299" s="123">
        <f t="shared" si="14"/>
        <v>20981.347683111439</v>
      </c>
      <c r="D299" s="123">
        <f t="shared" si="14"/>
        <v>37216.174079439574</v>
      </c>
      <c r="E299" s="123">
        <f t="shared" si="14"/>
        <v>30616.710332535135</v>
      </c>
      <c r="F299" s="123">
        <f t="shared" si="14"/>
        <v>23941</v>
      </c>
      <c r="G299" s="134"/>
      <c r="H299" s="134"/>
      <c r="I299" s="134"/>
      <c r="J299" s="134"/>
      <c r="K299" s="134"/>
      <c r="L299" s="134"/>
      <c r="M299" s="134"/>
      <c r="P299" s="94"/>
    </row>
    <row r="300" spans="1:16">
      <c r="A300" s="67" t="s">
        <v>10</v>
      </c>
      <c r="B300" s="123">
        <f t="shared" si="14"/>
        <v>0</v>
      </c>
      <c r="C300" s="123">
        <f t="shared" si="14"/>
        <v>2703.034183764792</v>
      </c>
      <c r="D300" s="123">
        <f t="shared" si="14"/>
        <v>3989.1674409752536</v>
      </c>
      <c r="E300" s="123">
        <f t="shared" si="14"/>
        <v>998.10889065999663</v>
      </c>
      <c r="F300" s="123">
        <f t="shared" si="14"/>
        <v>286</v>
      </c>
      <c r="G300" s="134"/>
      <c r="H300" s="134"/>
      <c r="I300" s="134"/>
      <c r="J300" s="134"/>
      <c r="K300" s="134"/>
      <c r="L300" s="134"/>
      <c r="M300" s="134"/>
      <c r="P300" s="94"/>
    </row>
    <row r="301" spans="1:16">
      <c r="A301" s="67" t="s">
        <v>11</v>
      </c>
      <c r="B301" s="123">
        <f t="shared" si="14"/>
        <v>0</v>
      </c>
      <c r="C301" s="123">
        <f t="shared" si="14"/>
        <v>4013.8014836522434</v>
      </c>
      <c r="D301" s="123">
        <f t="shared" si="14"/>
        <v>12043.838083471615</v>
      </c>
      <c r="E301" s="123">
        <f t="shared" si="14"/>
        <v>13097.971246565165</v>
      </c>
      <c r="F301" s="123">
        <f t="shared" si="14"/>
        <v>-9616</v>
      </c>
      <c r="G301" s="134"/>
      <c r="H301" s="134"/>
      <c r="I301" s="134"/>
      <c r="J301" s="134"/>
      <c r="K301" s="134"/>
      <c r="L301" s="134"/>
      <c r="M301" s="134"/>
      <c r="P301" s="94"/>
    </row>
    <row r="302" spans="1:16">
      <c r="A302" s="67" t="s">
        <v>21</v>
      </c>
      <c r="B302" s="123">
        <f t="shared" si="14"/>
        <v>0</v>
      </c>
      <c r="C302" s="123">
        <f t="shared" si="14"/>
        <v>0</v>
      </c>
      <c r="D302" s="123">
        <f t="shared" si="14"/>
        <v>0</v>
      </c>
      <c r="E302" s="123">
        <f t="shared" si="14"/>
        <v>0</v>
      </c>
      <c r="F302" s="123">
        <f t="shared" si="14"/>
        <v>85</v>
      </c>
      <c r="G302" s="134"/>
      <c r="H302" s="134"/>
      <c r="I302" s="134"/>
      <c r="J302" s="134"/>
      <c r="K302" s="134"/>
      <c r="L302" s="134"/>
      <c r="M302" s="134"/>
      <c r="P302" s="94"/>
    </row>
    <row r="303" spans="1:16">
      <c r="A303" s="67" t="s">
        <v>12</v>
      </c>
      <c r="B303" s="123">
        <f t="shared" si="14"/>
        <v>0</v>
      </c>
      <c r="C303" s="123">
        <f t="shared" si="14"/>
        <v>338.89791909516765</v>
      </c>
      <c r="D303" s="123">
        <f t="shared" si="14"/>
        <v>205.46483844007761</v>
      </c>
      <c r="E303" s="123">
        <f t="shared" si="14"/>
        <v>-22.87907175363372</v>
      </c>
      <c r="F303" s="123">
        <f t="shared" si="14"/>
        <v>1010</v>
      </c>
      <c r="G303" s="134"/>
      <c r="H303" s="134"/>
      <c r="I303" s="134"/>
      <c r="J303" s="134"/>
      <c r="K303" s="134"/>
      <c r="L303" s="134"/>
      <c r="M303" s="134"/>
      <c r="P303" s="94"/>
    </row>
    <row r="304" spans="1:16">
      <c r="B304" s="428"/>
      <c r="C304" s="428"/>
      <c r="D304" s="428"/>
      <c r="E304" s="428"/>
      <c r="F304" s="45"/>
      <c r="G304" s="45"/>
      <c r="H304" s="45"/>
      <c r="I304" s="45"/>
      <c r="J304" s="72"/>
      <c r="K304" s="72"/>
      <c r="L304" s="72"/>
      <c r="M304" s="72"/>
      <c r="P304" s="94"/>
    </row>
    <row r="305" spans="1:16" ht="23.4">
      <c r="A305" s="16" t="s">
        <v>18</v>
      </c>
      <c r="B305" s="88"/>
      <c r="C305" s="88"/>
      <c r="D305" s="88"/>
      <c r="E305" s="88"/>
      <c r="F305" s="118"/>
      <c r="G305" s="118"/>
      <c r="H305" s="118"/>
      <c r="I305" s="118"/>
      <c r="P305" s="94"/>
    </row>
    <row r="306" spans="1:16" ht="21">
      <c r="A306" s="18" t="s">
        <v>1</v>
      </c>
      <c r="B306" s="135">
        <v>2017</v>
      </c>
      <c r="C306" s="135">
        <v>2018</v>
      </c>
      <c r="D306" s="135">
        <v>2019</v>
      </c>
      <c r="E306" s="135">
        <v>2020</v>
      </c>
      <c r="F306" s="263">
        <v>2021</v>
      </c>
      <c r="G306" s="118"/>
      <c r="H306" s="118"/>
      <c r="I306" s="118"/>
      <c r="P306" s="94"/>
    </row>
    <row r="307" spans="1:16">
      <c r="A307" s="124" t="s">
        <v>14</v>
      </c>
      <c r="B307" s="123">
        <f t="shared" ref="B307:F310" si="15">B103/C$260</f>
        <v>0</v>
      </c>
      <c r="C307" s="123">
        <f t="shared" si="15"/>
        <v>0</v>
      </c>
      <c r="D307" s="123">
        <f t="shared" si="15"/>
        <v>13.493791088385683</v>
      </c>
      <c r="E307" s="123">
        <f t="shared" si="15"/>
        <v>0</v>
      </c>
      <c r="F307" s="123">
        <f t="shared" si="15"/>
        <v>0</v>
      </c>
      <c r="G307" s="118"/>
      <c r="H307" s="118"/>
      <c r="I307" s="118"/>
      <c r="P307" s="94"/>
    </row>
    <row r="308" spans="1:16">
      <c r="A308" s="124" t="s">
        <v>15</v>
      </c>
      <c r="B308" s="123">
        <f t="shared" si="15"/>
        <v>0</v>
      </c>
      <c r="C308" s="123">
        <f t="shared" si="15"/>
        <v>0</v>
      </c>
      <c r="D308" s="123">
        <f t="shared" si="15"/>
        <v>0</v>
      </c>
      <c r="E308" s="123">
        <f t="shared" si="15"/>
        <v>0</v>
      </c>
      <c r="F308" s="123">
        <f t="shared" si="15"/>
        <v>0</v>
      </c>
      <c r="G308" s="118"/>
      <c r="H308" s="118"/>
      <c r="I308" s="118"/>
      <c r="P308" s="94"/>
    </row>
    <row r="309" spans="1:16">
      <c r="A309" s="124" t="s">
        <v>16</v>
      </c>
      <c r="B309" s="123">
        <f t="shared" si="15"/>
        <v>0</v>
      </c>
      <c r="C309" s="123">
        <f t="shared" si="15"/>
        <v>0</v>
      </c>
      <c r="D309" s="123">
        <f t="shared" si="15"/>
        <v>0</v>
      </c>
      <c r="E309" s="123">
        <f t="shared" si="15"/>
        <v>0</v>
      </c>
      <c r="F309" s="123">
        <f t="shared" si="15"/>
        <v>0</v>
      </c>
      <c r="G309" s="118"/>
      <c r="H309" s="118"/>
      <c r="I309" s="118"/>
      <c r="P309" s="94"/>
    </row>
    <row r="310" spans="1:16">
      <c r="A310" s="124" t="s">
        <v>17</v>
      </c>
      <c r="B310" s="123">
        <f t="shared" si="15"/>
        <v>0</v>
      </c>
      <c r="C310" s="123">
        <f t="shared" si="15"/>
        <v>0</v>
      </c>
      <c r="D310" s="123">
        <f t="shared" si="15"/>
        <v>0</v>
      </c>
      <c r="E310" s="123">
        <f t="shared" si="15"/>
        <v>0</v>
      </c>
      <c r="F310" s="123">
        <f t="shared" si="15"/>
        <v>0</v>
      </c>
      <c r="G310" s="118"/>
      <c r="H310" s="118"/>
      <c r="I310" s="118"/>
      <c r="P310" s="94"/>
    </row>
    <row r="311" spans="1:16">
      <c r="B311" s="428"/>
      <c r="C311" s="428"/>
      <c r="D311" s="428"/>
      <c r="E311" s="428"/>
      <c r="F311" s="428"/>
      <c r="G311" s="118"/>
      <c r="H311" s="118"/>
      <c r="I311" s="118"/>
      <c r="P311" s="94"/>
    </row>
    <row r="312" spans="1:16" ht="21">
      <c r="A312" s="18" t="s">
        <v>7</v>
      </c>
      <c r="B312" s="428"/>
      <c r="C312" s="428"/>
      <c r="D312" s="428"/>
      <c r="E312" s="428"/>
      <c r="F312" s="428"/>
      <c r="G312" s="236"/>
      <c r="H312" s="236"/>
      <c r="I312" s="236"/>
      <c r="J312" s="236"/>
      <c r="K312" s="236"/>
      <c r="L312" s="236"/>
      <c r="M312" s="236"/>
      <c r="P312" s="94"/>
    </row>
    <row r="313" spans="1:16">
      <c r="A313" s="124" t="s">
        <v>14</v>
      </c>
      <c r="B313" s="123">
        <f t="shared" ref="B313:F316" si="16">B110/C$261</f>
        <v>27.689878368359278</v>
      </c>
      <c r="C313" s="123">
        <f t="shared" si="16"/>
        <v>569.73794006410253</v>
      </c>
      <c r="D313" s="123">
        <f t="shared" si="16"/>
        <v>378.91037745026682</v>
      </c>
      <c r="E313" s="123">
        <f t="shared" si="16"/>
        <v>37.472963104598527</v>
      </c>
      <c r="F313" s="123">
        <f t="shared" si="16"/>
        <v>107</v>
      </c>
      <c r="G313" s="134"/>
      <c r="H313" s="134"/>
      <c r="I313" s="134"/>
      <c r="J313" s="134"/>
      <c r="K313" s="134"/>
      <c r="L313" s="134"/>
      <c r="M313" s="134"/>
      <c r="P313" s="94"/>
    </row>
    <row r="314" spans="1:16">
      <c r="A314" s="124" t="s">
        <v>15</v>
      </c>
      <c r="B314" s="123">
        <f t="shared" si="16"/>
        <v>0</v>
      </c>
      <c r="C314" s="123">
        <f t="shared" si="16"/>
        <v>0</v>
      </c>
      <c r="D314" s="123">
        <f t="shared" si="16"/>
        <v>0</v>
      </c>
      <c r="E314" s="123">
        <f t="shared" si="16"/>
        <v>0.51527083631165116</v>
      </c>
      <c r="F314" s="123">
        <f t="shared" si="16"/>
        <v>8</v>
      </c>
      <c r="G314" s="134"/>
      <c r="H314" s="134"/>
      <c r="I314" s="134"/>
      <c r="J314" s="134"/>
      <c r="K314" s="134"/>
      <c r="L314" s="134"/>
      <c r="M314" s="134"/>
      <c r="P314" s="94"/>
    </row>
    <row r="315" spans="1:16">
      <c r="A315" s="124" t="s">
        <v>16</v>
      </c>
      <c r="B315" s="123">
        <f t="shared" si="16"/>
        <v>100.13050865617276</v>
      </c>
      <c r="C315" s="123">
        <f t="shared" si="16"/>
        <v>235.51846609960552</v>
      </c>
      <c r="D315" s="123">
        <f t="shared" si="16"/>
        <v>228.03208954391073</v>
      </c>
      <c r="E315" s="123">
        <f t="shared" si="16"/>
        <v>169.29946042740053</v>
      </c>
      <c r="F315" s="123">
        <f t="shared" si="16"/>
        <v>215</v>
      </c>
      <c r="G315" s="134"/>
      <c r="H315" s="134"/>
      <c r="I315" s="134"/>
      <c r="J315" s="134"/>
      <c r="K315" s="134"/>
      <c r="L315" s="134"/>
      <c r="M315" s="134"/>
      <c r="P315" s="94"/>
    </row>
    <row r="316" spans="1:16">
      <c r="A316" s="124" t="s">
        <v>17</v>
      </c>
      <c r="B316" s="123">
        <f t="shared" si="16"/>
        <v>81.545103441732266</v>
      </c>
      <c r="C316" s="123">
        <f t="shared" si="16"/>
        <v>143.57717808185402</v>
      </c>
      <c r="D316" s="123">
        <f t="shared" si="16"/>
        <v>169.38406881368266</v>
      </c>
      <c r="E316" s="123">
        <f t="shared" si="16"/>
        <v>195.62395376459375</v>
      </c>
      <c r="F316" s="123">
        <f t="shared" si="16"/>
        <v>165</v>
      </c>
      <c r="G316" s="134"/>
      <c r="H316" s="134"/>
      <c r="I316" s="134"/>
      <c r="J316" s="134"/>
      <c r="K316" s="134"/>
      <c r="L316" s="134"/>
      <c r="M316" s="134"/>
      <c r="P316" s="94"/>
    </row>
    <row r="317" spans="1:16">
      <c r="B317" s="428"/>
      <c r="C317" s="428"/>
      <c r="D317" s="428"/>
      <c r="E317" s="428"/>
      <c r="F317" s="428"/>
      <c r="G317" s="45"/>
      <c r="H317" s="45"/>
      <c r="I317" s="45"/>
      <c r="J317" s="72"/>
      <c r="K317" s="72"/>
      <c r="L317" s="72"/>
      <c r="M317" s="72"/>
      <c r="P317" s="94"/>
    </row>
    <row r="318" spans="1:16" ht="21">
      <c r="A318" s="18" t="s">
        <v>8</v>
      </c>
      <c r="B318" s="428"/>
      <c r="C318" s="428"/>
      <c r="D318" s="428"/>
      <c r="E318" s="428"/>
      <c r="F318" s="428"/>
      <c r="G318" s="45"/>
      <c r="H318" s="45"/>
      <c r="I318" s="45"/>
      <c r="J318" s="72"/>
      <c r="K318" s="72"/>
      <c r="L318" s="72"/>
      <c r="M318" s="72"/>
      <c r="P318" s="94"/>
    </row>
    <row r="319" spans="1:16">
      <c r="A319" s="124" t="s">
        <v>14</v>
      </c>
      <c r="B319" s="123">
        <f t="shared" ref="B319:F323" si="17">B117/C$260</f>
        <v>2280.3351029587675</v>
      </c>
      <c r="C319" s="123">
        <f t="shared" si="17"/>
        <v>2363.3501610596181</v>
      </c>
      <c r="D319" s="123">
        <f t="shared" si="17"/>
        <v>2139.2848794740685</v>
      </c>
      <c r="E319" s="123">
        <f t="shared" si="17"/>
        <v>2284.4053084648494</v>
      </c>
      <c r="F319" s="123">
        <f t="shared" si="17"/>
        <v>3300</v>
      </c>
      <c r="G319" s="45"/>
      <c r="H319" s="45"/>
      <c r="I319" s="45"/>
      <c r="J319" s="72"/>
      <c r="K319" s="72"/>
      <c r="L319" s="72"/>
      <c r="M319" s="72"/>
      <c r="P319" s="94"/>
    </row>
    <row r="320" spans="1:16">
      <c r="A320" s="124" t="s">
        <v>15</v>
      </c>
      <c r="B320" s="123">
        <f t="shared" si="17"/>
        <v>0</v>
      </c>
      <c r="C320" s="123">
        <f t="shared" si="17"/>
        <v>89.760841684569954</v>
      </c>
      <c r="D320" s="123">
        <f t="shared" si="17"/>
        <v>0</v>
      </c>
      <c r="E320" s="123">
        <f t="shared" si="17"/>
        <v>77.47202295552367</v>
      </c>
      <c r="F320" s="123">
        <f t="shared" si="17"/>
        <v>0</v>
      </c>
      <c r="G320" s="45"/>
      <c r="H320" s="45"/>
      <c r="I320" s="45"/>
      <c r="J320" s="72"/>
      <c r="K320" s="72"/>
      <c r="L320" s="72"/>
      <c r="M320" s="72"/>
      <c r="P320" s="94"/>
    </row>
    <row r="321" spans="1:16">
      <c r="A321" s="124" t="s">
        <v>16</v>
      </c>
      <c r="B321" s="123">
        <f t="shared" si="17"/>
        <v>2405.7696149691933</v>
      </c>
      <c r="C321" s="123">
        <f t="shared" si="17"/>
        <v>4018.1176777622195</v>
      </c>
      <c r="D321" s="123">
        <f t="shared" si="17"/>
        <v>4147.7837837837833</v>
      </c>
      <c r="E321" s="123">
        <f t="shared" si="17"/>
        <v>4108.0559540889526</v>
      </c>
      <c r="F321" s="123">
        <f t="shared" si="17"/>
        <v>6747</v>
      </c>
      <c r="G321" s="45"/>
      <c r="H321" s="45"/>
      <c r="I321" s="45"/>
      <c r="J321" s="72"/>
      <c r="K321" s="72"/>
      <c r="L321" s="72"/>
      <c r="M321" s="72"/>
      <c r="P321" s="94"/>
    </row>
    <row r="322" spans="1:16">
      <c r="A322" s="124" t="s">
        <v>17</v>
      </c>
      <c r="B322" s="123">
        <f t="shared" si="17"/>
        <v>0</v>
      </c>
      <c r="C322" s="123">
        <f t="shared" si="17"/>
        <v>0</v>
      </c>
      <c r="D322" s="123">
        <f t="shared" si="17"/>
        <v>0</v>
      </c>
      <c r="E322" s="123">
        <f t="shared" si="17"/>
        <v>0</v>
      </c>
      <c r="F322" s="123">
        <f t="shared" si="17"/>
        <v>0</v>
      </c>
      <c r="G322" s="45"/>
      <c r="H322" s="45"/>
      <c r="I322" s="45"/>
      <c r="J322" s="72"/>
      <c r="K322" s="72"/>
      <c r="L322" s="72"/>
      <c r="M322" s="72"/>
      <c r="P322" s="94"/>
    </row>
    <row r="323" spans="1:16">
      <c r="A323" s="125" t="s">
        <v>43</v>
      </c>
      <c r="B323" s="123">
        <f t="shared" si="17"/>
        <v>4686.1047179279603</v>
      </c>
      <c r="C323" s="123">
        <f t="shared" si="17"/>
        <v>6471.2286805064077</v>
      </c>
      <c r="D323" s="123">
        <f t="shared" si="17"/>
        <v>6287.0686632578527</v>
      </c>
      <c r="E323" s="123">
        <f t="shared" si="17"/>
        <v>6469.9332855093262</v>
      </c>
      <c r="F323" s="123">
        <f t="shared" si="17"/>
        <v>10047</v>
      </c>
      <c r="G323" s="45"/>
      <c r="H323" s="45"/>
      <c r="I323" s="45"/>
      <c r="J323" s="72"/>
      <c r="K323" s="72"/>
      <c r="L323" s="72"/>
      <c r="M323" s="72"/>
      <c r="P323" s="94"/>
    </row>
    <row r="324" spans="1:16">
      <c r="B324" s="428"/>
      <c r="C324" s="428"/>
      <c r="D324" s="428"/>
      <c r="E324" s="428"/>
      <c r="F324" s="428"/>
      <c r="G324" s="45"/>
      <c r="H324" s="45"/>
      <c r="I324" s="45"/>
      <c r="J324" s="72"/>
      <c r="K324" s="72"/>
      <c r="L324" s="72"/>
      <c r="M324" s="72"/>
      <c r="P324" s="94"/>
    </row>
    <row r="325" spans="1:16" ht="21">
      <c r="A325" s="18" t="s">
        <v>19</v>
      </c>
      <c r="B325" s="428"/>
      <c r="C325" s="428"/>
      <c r="D325" s="428"/>
      <c r="E325" s="428"/>
      <c r="F325" s="428"/>
      <c r="G325" s="236"/>
      <c r="H325" s="236"/>
      <c r="I325" s="236"/>
      <c r="J325" s="236"/>
      <c r="K325" s="236"/>
      <c r="L325" s="236"/>
      <c r="M325" s="236"/>
      <c r="P325" s="94"/>
    </row>
    <row r="326" spans="1:16">
      <c r="A326" s="124" t="s">
        <v>14</v>
      </c>
      <c r="B326" s="123">
        <f t="shared" ref="B326:F330" si="18">B124/C$261</f>
        <v>408.83132676926175</v>
      </c>
      <c r="C326" s="123">
        <f t="shared" si="18"/>
        <v>1931.9727057569032</v>
      </c>
      <c r="D326" s="123">
        <f t="shared" si="18"/>
        <v>854.21744663998061</v>
      </c>
      <c r="E326" s="123">
        <f t="shared" si="18"/>
        <v>478.09041314033828</v>
      </c>
      <c r="F326" s="123">
        <f t="shared" si="18"/>
        <v>13</v>
      </c>
      <c r="G326" s="134"/>
      <c r="H326" s="134"/>
      <c r="I326" s="134"/>
      <c r="J326" s="134"/>
      <c r="K326" s="134"/>
      <c r="L326" s="134"/>
      <c r="M326" s="134"/>
      <c r="P326" s="94"/>
    </row>
    <row r="327" spans="1:16">
      <c r="A327" s="124" t="s">
        <v>15</v>
      </c>
      <c r="B327" s="123">
        <f t="shared" si="18"/>
        <v>0</v>
      </c>
      <c r="C327" s="123">
        <f t="shared" si="18"/>
        <v>0</v>
      </c>
      <c r="D327" s="123">
        <f t="shared" si="18"/>
        <v>0</v>
      </c>
      <c r="E327" s="123">
        <f t="shared" si="18"/>
        <v>0</v>
      </c>
      <c r="F327" s="123">
        <f t="shared" si="18"/>
        <v>47</v>
      </c>
      <c r="G327" s="134"/>
      <c r="H327" s="134"/>
      <c r="I327" s="134"/>
      <c r="J327" s="134"/>
      <c r="K327" s="134"/>
      <c r="L327" s="134"/>
      <c r="M327" s="134"/>
      <c r="P327" s="94"/>
    </row>
    <row r="328" spans="1:16">
      <c r="A328" s="124" t="s">
        <v>16</v>
      </c>
      <c r="B328" s="123">
        <f t="shared" si="18"/>
        <v>1361.2599072507439</v>
      </c>
      <c r="C328" s="123">
        <f t="shared" si="18"/>
        <v>347.2935941691315</v>
      </c>
      <c r="D328" s="123">
        <f t="shared" si="18"/>
        <v>251.11643927705049</v>
      </c>
      <c r="E328" s="123">
        <f t="shared" si="18"/>
        <v>237.94393570407431</v>
      </c>
      <c r="F328" s="123">
        <f t="shared" si="18"/>
        <v>153</v>
      </c>
      <c r="G328" s="134"/>
      <c r="H328" s="134"/>
      <c r="I328" s="134"/>
      <c r="J328" s="134"/>
      <c r="K328" s="134"/>
      <c r="L328" s="134"/>
      <c r="M328" s="134"/>
      <c r="P328" s="94"/>
    </row>
    <row r="329" spans="1:16">
      <c r="A329" s="124" t="s">
        <v>17</v>
      </c>
      <c r="B329" s="123">
        <f t="shared" si="18"/>
        <v>0</v>
      </c>
      <c r="C329" s="123">
        <f t="shared" si="18"/>
        <v>0</v>
      </c>
      <c r="D329" s="123">
        <f t="shared" si="18"/>
        <v>612.24821067442986</v>
      </c>
      <c r="E329" s="123">
        <f t="shared" si="18"/>
        <v>1.5421729807005002</v>
      </c>
      <c r="F329" s="123">
        <f t="shared" si="18"/>
        <v>0</v>
      </c>
      <c r="G329" s="134"/>
      <c r="H329" s="134"/>
      <c r="I329" s="134"/>
      <c r="J329" s="134"/>
      <c r="K329" s="134"/>
      <c r="L329" s="134"/>
      <c r="M329" s="134"/>
      <c r="P329" s="94"/>
    </row>
    <row r="330" spans="1:16">
      <c r="A330" s="125" t="s">
        <v>43</v>
      </c>
      <c r="B330" s="123">
        <f t="shared" si="18"/>
        <v>1770.0912340200059</v>
      </c>
      <c r="C330" s="123">
        <f t="shared" si="18"/>
        <v>2279.2662999260356</v>
      </c>
      <c r="D330" s="123">
        <f t="shared" si="18"/>
        <v>1717.5820965914615</v>
      </c>
      <c r="E330" s="123">
        <f t="shared" si="18"/>
        <v>717.57652182511322</v>
      </c>
      <c r="F330" s="123">
        <f t="shared" si="18"/>
        <v>213</v>
      </c>
      <c r="G330" s="134"/>
      <c r="H330" s="134"/>
      <c r="I330" s="134"/>
      <c r="J330" s="134"/>
      <c r="K330" s="134"/>
      <c r="L330" s="134"/>
      <c r="M330" s="134"/>
      <c r="P330" s="94"/>
    </row>
    <row r="331" spans="1:16">
      <c r="B331" s="428"/>
      <c r="C331" s="428"/>
      <c r="D331" s="428"/>
      <c r="E331" s="428"/>
      <c r="F331" s="428"/>
      <c r="G331" s="45"/>
      <c r="H331" s="45"/>
      <c r="I331" s="45"/>
      <c r="J331" s="72"/>
      <c r="K331" s="72"/>
      <c r="L331" s="72"/>
      <c r="M331" s="72"/>
      <c r="P331" s="94"/>
    </row>
    <row r="332" spans="1:16" ht="21">
      <c r="A332" s="19" t="s">
        <v>51</v>
      </c>
      <c r="B332" s="428"/>
      <c r="C332" s="428"/>
      <c r="D332" s="428"/>
      <c r="E332" s="428"/>
      <c r="F332" s="428"/>
      <c r="G332" s="236"/>
      <c r="H332" s="236"/>
      <c r="I332" s="236"/>
      <c r="J332" s="236"/>
      <c r="K332" s="236"/>
      <c r="L332" s="236"/>
      <c r="M332" s="236"/>
      <c r="P332" s="94"/>
    </row>
    <row r="333" spans="1:16">
      <c r="A333" s="67" t="s">
        <v>14</v>
      </c>
      <c r="B333" s="123">
        <f t="shared" ref="B333:F336" si="19">B131/C$261</f>
        <v>0</v>
      </c>
      <c r="C333" s="123">
        <f t="shared" si="19"/>
        <v>3050.0965488288953</v>
      </c>
      <c r="D333" s="123">
        <f t="shared" si="19"/>
        <v>1273.6912527171276</v>
      </c>
      <c r="E333" s="123">
        <f t="shared" si="19"/>
        <v>999.19188677626869</v>
      </c>
      <c r="F333" s="123">
        <f t="shared" si="19"/>
        <v>595</v>
      </c>
      <c r="G333" s="134"/>
      <c r="H333" s="134"/>
      <c r="I333" s="134"/>
      <c r="J333" s="134"/>
      <c r="K333" s="134"/>
      <c r="L333" s="134"/>
      <c r="M333" s="134"/>
      <c r="P333" s="94"/>
    </row>
    <row r="334" spans="1:16">
      <c r="A334" s="67" t="s">
        <v>15</v>
      </c>
      <c r="B334" s="123">
        <f t="shared" si="19"/>
        <v>0</v>
      </c>
      <c r="C334" s="123">
        <f t="shared" si="19"/>
        <v>122.34344181459566</v>
      </c>
      <c r="D334" s="123">
        <f t="shared" si="19"/>
        <v>399.90770970402713</v>
      </c>
      <c r="E334" s="123">
        <f t="shared" si="19"/>
        <v>2.6643608529902307</v>
      </c>
      <c r="F334" s="123">
        <f t="shared" si="19"/>
        <v>367</v>
      </c>
      <c r="G334" s="134"/>
      <c r="H334" s="134"/>
      <c r="I334" s="134"/>
      <c r="J334" s="134"/>
      <c r="K334" s="134"/>
      <c r="L334" s="134"/>
      <c r="M334" s="134"/>
      <c r="P334" s="94"/>
    </row>
    <row r="335" spans="1:16">
      <c r="A335" s="67" t="s">
        <v>16</v>
      </c>
      <c r="B335" s="123">
        <f t="shared" si="19"/>
        <v>0</v>
      </c>
      <c r="C335" s="123">
        <f t="shared" si="19"/>
        <v>47.546555202169635</v>
      </c>
      <c r="D335" s="123">
        <f t="shared" si="19"/>
        <v>0</v>
      </c>
      <c r="E335" s="123">
        <f t="shared" si="19"/>
        <v>975.17838229687857</v>
      </c>
      <c r="F335" s="123">
        <f t="shared" si="19"/>
        <v>0</v>
      </c>
      <c r="G335" s="134"/>
      <c r="H335" s="134"/>
      <c r="I335" s="134"/>
      <c r="J335" s="134"/>
      <c r="K335" s="134"/>
      <c r="L335" s="134"/>
      <c r="M335" s="134"/>
      <c r="P335" s="94"/>
    </row>
    <row r="336" spans="1:16">
      <c r="A336" s="67" t="s">
        <v>17</v>
      </c>
      <c r="B336" s="123">
        <f t="shared" si="19"/>
        <v>0</v>
      </c>
      <c r="C336" s="123">
        <f t="shared" si="19"/>
        <v>0</v>
      </c>
      <c r="D336" s="123">
        <f t="shared" si="19"/>
        <v>0</v>
      </c>
      <c r="E336" s="123">
        <f t="shared" si="19"/>
        <v>0</v>
      </c>
      <c r="F336" s="123">
        <f t="shared" si="19"/>
        <v>0</v>
      </c>
      <c r="G336" s="134"/>
      <c r="H336" s="134"/>
      <c r="I336" s="134"/>
      <c r="J336" s="134"/>
      <c r="K336" s="134"/>
      <c r="L336" s="134"/>
      <c r="M336" s="134"/>
      <c r="P336" s="94"/>
    </row>
    <row r="337" spans="1:16" s="173" customFormat="1">
      <c r="A337" s="125" t="s">
        <v>43</v>
      </c>
      <c r="B337" s="123">
        <f>SUM(B333:B336)</f>
        <v>0</v>
      </c>
      <c r="C337" s="123">
        <f t="shared" ref="C337:E337" si="20">SUM(C333:C336)</f>
        <v>3219.9865458456607</v>
      </c>
      <c r="D337" s="123">
        <f t="shared" si="20"/>
        <v>1673.5989624211547</v>
      </c>
      <c r="E337" s="123">
        <f t="shared" si="20"/>
        <v>1977.0346299261375</v>
      </c>
      <c r="F337" s="123">
        <f t="shared" ref="F337" si="21">SUM(F333:F336)</f>
        <v>962</v>
      </c>
      <c r="G337" s="134"/>
      <c r="H337" s="134"/>
      <c r="I337" s="134"/>
      <c r="J337" s="134"/>
      <c r="K337" s="134"/>
      <c r="L337" s="134"/>
      <c r="M337" s="134"/>
      <c r="P337" s="94"/>
    </row>
    <row r="338" spans="1:16">
      <c r="B338" s="88"/>
      <c r="C338" s="88"/>
      <c r="D338" s="88"/>
      <c r="E338" s="88"/>
      <c r="F338" s="45"/>
      <c r="G338" s="45"/>
      <c r="H338" s="45"/>
      <c r="I338" s="45"/>
      <c r="J338" s="72"/>
      <c r="K338" s="72"/>
      <c r="L338" s="72"/>
      <c r="M338" s="72"/>
      <c r="P338" s="94"/>
    </row>
    <row r="339" spans="1:16">
      <c r="B339" s="118"/>
      <c r="C339" s="118"/>
      <c r="D339" s="118"/>
      <c r="E339" s="118"/>
      <c r="F339" s="118"/>
      <c r="G339" s="118"/>
      <c r="H339" s="118"/>
      <c r="I339" s="118"/>
      <c r="P339" s="94"/>
    </row>
    <row r="340" spans="1:16" ht="23.4">
      <c r="A340" s="16" t="s">
        <v>35</v>
      </c>
      <c r="B340" s="427"/>
      <c r="C340" s="88"/>
      <c r="D340" s="88"/>
      <c r="E340" s="88"/>
      <c r="F340" s="118"/>
      <c r="G340" s="118"/>
      <c r="H340" s="118"/>
      <c r="I340" s="118"/>
      <c r="P340" s="94"/>
    </row>
    <row r="341" spans="1:16" ht="21">
      <c r="A341" s="17" t="s">
        <v>1</v>
      </c>
      <c r="B341" s="135">
        <v>2017</v>
      </c>
      <c r="C341" s="135">
        <v>2018</v>
      </c>
      <c r="D341" s="135">
        <v>2019</v>
      </c>
      <c r="E341" s="135">
        <v>2020</v>
      </c>
      <c r="F341" s="263">
        <v>2021</v>
      </c>
      <c r="G341" s="118"/>
      <c r="H341" s="118"/>
      <c r="I341" s="118"/>
      <c r="P341" s="94"/>
    </row>
    <row r="342" spans="1:16">
      <c r="A342" s="124" t="s">
        <v>2</v>
      </c>
      <c r="B342" s="123">
        <f t="shared" ref="B342:F346" si="22">B140/C$260</f>
        <v>0</v>
      </c>
      <c r="C342" s="123">
        <f t="shared" si="22"/>
        <v>0</v>
      </c>
      <c r="D342" s="123">
        <f t="shared" si="22"/>
        <v>16.607742878013148</v>
      </c>
      <c r="E342" s="123">
        <f t="shared" si="22"/>
        <v>11.213055954088953</v>
      </c>
      <c r="F342" s="123">
        <f t="shared" si="22"/>
        <v>13</v>
      </c>
      <c r="G342" s="118"/>
      <c r="H342" s="118"/>
      <c r="I342" s="118"/>
      <c r="P342" s="94"/>
    </row>
    <row r="343" spans="1:16">
      <c r="A343" s="124" t="s">
        <v>3</v>
      </c>
      <c r="B343" s="123">
        <f t="shared" si="22"/>
        <v>995.97146715970609</v>
      </c>
      <c r="C343" s="123">
        <f t="shared" si="22"/>
        <v>1062.3459615844397</v>
      </c>
      <c r="D343" s="123">
        <f t="shared" si="22"/>
        <v>891.62819576333084</v>
      </c>
      <c r="E343" s="123">
        <f t="shared" si="22"/>
        <v>1022.4268292682927</v>
      </c>
      <c r="F343" s="123">
        <f t="shared" si="22"/>
        <v>1124</v>
      </c>
      <c r="G343" s="118"/>
      <c r="H343" s="118"/>
      <c r="I343" s="118"/>
      <c r="P343" s="94"/>
    </row>
    <row r="344" spans="1:16">
      <c r="A344" s="124" t="s">
        <v>4</v>
      </c>
      <c r="B344" s="123">
        <f t="shared" si="22"/>
        <v>70.75792985203509</v>
      </c>
      <c r="C344" s="123">
        <f t="shared" si="22"/>
        <v>82.368772369370063</v>
      </c>
      <c r="D344" s="123">
        <f t="shared" si="22"/>
        <v>119.3681519357195</v>
      </c>
      <c r="E344" s="123">
        <f t="shared" si="22"/>
        <v>71.355810616929702</v>
      </c>
      <c r="F344" s="123">
        <f t="shared" si="22"/>
        <v>111</v>
      </c>
      <c r="G344" s="118"/>
      <c r="H344" s="118"/>
      <c r="I344" s="118"/>
      <c r="P344" s="94"/>
    </row>
    <row r="345" spans="1:16">
      <c r="A345" s="124" t="s">
        <v>5</v>
      </c>
      <c r="B345" s="123">
        <f t="shared" si="22"/>
        <v>47.171953234690065</v>
      </c>
      <c r="C345" s="123">
        <f t="shared" si="22"/>
        <v>48.576455499884915</v>
      </c>
      <c r="D345" s="123">
        <f t="shared" si="22"/>
        <v>48.785244704163624</v>
      </c>
      <c r="E345" s="123">
        <f t="shared" si="22"/>
        <v>446.48350071736013</v>
      </c>
      <c r="F345" s="123">
        <f t="shared" si="22"/>
        <v>60</v>
      </c>
      <c r="G345" s="118"/>
      <c r="H345" s="118"/>
      <c r="I345" s="118"/>
      <c r="P345" s="94"/>
    </row>
    <row r="346" spans="1:16">
      <c r="A346" s="124" t="s">
        <v>6</v>
      </c>
      <c r="B346" s="123">
        <f t="shared" si="22"/>
        <v>532.8286535827491</v>
      </c>
      <c r="C346" s="123">
        <f t="shared" si="22"/>
        <v>658.95017895496051</v>
      </c>
      <c r="D346" s="123">
        <f t="shared" si="22"/>
        <v>757.72826880934986</v>
      </c>
      <c r="E346" s="123">
        <f t="shared" si="22"/>
        <v>804.28192252510769</v>
      </c>
      <c r="F346" s="123">
        <f t="shared" si="22"/>
        <v>701</v>
      </c>
      <c r="G346" s="118"/>
      <c r="H346" s="118"/>
      <c r="I346" s="118"/>
      <c r="P346" s="94"/>
    </row>
    <row r="347" spans="1:16">
      <c r="B347" s="431"/>
      <c r="C347" s="428"/>
      <c r="D347" s="428"/>
      <c r="E347" s="428"/>
      <c r="F347" s="428"/>
      <c r="G347" s="118"/>
      <c r="H347" s="118"/>
      <c r="I347" s="118"/>
      <c r="P347" s="94"/>
    </row>
    <row r="348" spans="1:16" ht="21">
      <c r="A348" s="17" t="s">
        <v>7</v>
      </c>
      <c r="B348" s="429"/>
      <c r="C348" s="428"/>
      <c r="D348" s="428"/>
      <c r="E348" s="428"/>
      <c r="F348" s="428"/>
      <c r="G348" s="236"/>
      <c r="H348" s="236"/>
      <c r="I348" s="236"/>
      <c r="J348" s="236"/>
      <c r="K348" s="236"/>
      <c r="L348" s="236"/>
      <c r="M348" s="236"/>
      <c r="P348" s="94"/>
    </row>
    <row r="349" spans="1:16">
      <c r="A349" s="124" t="s">
        <v>2</v>
      </c>
      <c r="B349" s="123">
        <f t="shared" ref="B349:F353" si="23">B147/C$261</f>
        <v>3121.3728363039322</v>
      </c>
      <c r="C349" s="123">
        <f t="shared" si="23"/>
        <v>2858.2512871178501</v>
      </c>
      <c r="D349" s="123">
        <f t="shared" si="23"/>
        <v>2514.2669112688013</v>
      </c>
      <c r="E349" s="123">
        <f t="shared" si="23"/>
        <v>3038.2815423397665</v>
      </c>
      <c r="F349" s="123">
        <f t="shared" si="23"/>
        <v>2906</v>
      </c>
      <c r="G349" s="134"/>
      <c r="H349" s="134"/>
      <c r="I349" s="134"/>
      <c r="J349" s="134"/>
      <c r="K349" s="134"/>
      <c r="L349" s="134"/>
      <c r="M349" s="134"/>
      <c r="P349" s="94"/>
    </row>
    <row r="350" spans="1:16">
      <c r="A350" s="124" t="s">
        <v>3</v>
      </c>
      <c r="B350" s="123">
        <f t="shared" si="23"/>
        <v>6332.8061594867686</v>
      </c>
      <c r="C350" s="123">
        <f t="shared" si="23"/>
        <v>5888.362215383735</v>
      </c>
      <c r="D350" s="123">
        <f t="shared" si="23"/>
        <v>6256.4037380962654</v>
      </c>
      <c r="E350" s="123">
        <f t="shared" si="23"/>
        <v>7204.4752049201807</v>
      </c>
      <c r="F350" s="123">
        <f t="shared" si="23"/>
        <v>6746</v>
      </c>
      <c r="G350" s="134"/>
      <c r="H350" s="134"/>
      <c r="I350" s="134"/>
      <c r="J350" s="134"/>
      <c r="K350" s="134"/>
      <c r="L350" s="134"/>
      <c r="M350" s="134"/>
      <c r="P350" s="94"/>
    </row>
    <row r="351" spans="1:16">
      <c r="A351" s="124" t="s">
        <v>4</v>
      </c>
      <c r="B351" s="123">
        <f t="shared" si="23"/>
        <v>2643.524716568676</v>
      </c>
      <c r="C351" s="123">
        <f t="shared" si="23"/>
        <v>2818.9880744329389</v>
      </c>
      <c r="D351" s="123">
        <f t="shared" si="23"/>
        <v>3196.338950800583</v>
      </c>
      <c r="E351" s="123">
        <f t="shared" si="23"/>
        <v>3015.0113755182274</v>
      </c>
      <c r="F351" s="123">
        <f t="shared" si="23"/>
        <v>3469</v>
      </c>
      <c r="G351" s="134"/>
      <c r="H351" s="134"/>
      <c r="I351" s="134"/>
      <c r="J351" s="134"/>
      <c r="K351" s="134"/>
      <c r="L351" s="134"/>
      <c r="M351" s="134"/>
      <c r="P351" s="94"/>
    </row>
    <row r="352" spans="1:16">
      <c r="A352" s="124" t="s">
        <v>5</v>
      </c>
      <c r="B352" s="123">
        <f t="shared" si="23"/>
        <v>396.09686305438015</v>
      </c>
      <c r="C352" s="123">
        <f t="shared" si="23"/>
        <v>498.54346141518738</v>
      </c>
      <c r="D352" s="123">
        <f t="shared" si="23"/>
        <v>568.36703696021334</v>
      </c>
      <c r="E352" s="123">
        <f t="shared" si="23"/>
        <v>651.45926862044325</v>
      </c>
      <c r="F352" s="123">
        <f t="shared" si="23"/>
        <v>620</v>
      </c>
      <c r="G352" s="134"/>
      <c r="H352" s="134"/>
      <c r="I352" s="134"/>
      <c r="J352" s="134"/>
      <c r="K352" s="134"/>
      <c r="L352" s="134"/>
      <c r="M352" s="134"/>
      <c r="P352" s="94"/>
    </row>
    <row r="353" spans="1:16">
      <c r="A353" s="124" t="s">
        <v>6</v>
      </c>
      <c r="B353" s="123">
        <f t="shared" si="23"/>
        <v>4180.6561701600604</v>
      </c>
      <c r="C353" s="123">
        <f t="shared" si="23"/>
        <v>3803.1974731531982</v>
      </c>
      <c r="D353" s="123">
        <f t="shared" si="23"/>
        <v>4277.4483625317262</v>
      </c>
      <c r="E353" s="123">
        <f t="shared" si="23"/>
        <v>4541.2385035025009</v>
      </c>
      <c r="F353" s="123">
        <f t="shared" si="23"/>
        <v>4332</v>
      </c>
      <c r="G353" s="134"/>
      <c r="H353" s="134"/>
      <c r="I353" s="134"/>
      <c r="J353" s="134"/>
      <c r="K353" s="134"/>
      <c r="L353" s="134"/>
      <c r="M353" s="134"/>
      <c r="P353" s="94"/>
    </row>
    <row r="354" spans="1:16">
      <c r="B354" s="428"/>
      <c r="C354" s="428"/>
      <c r="D354" s="428"/>
      <c r="E354" s="428"/>
      <c r="F354" s="428"/>
      <c r="G354" s="45"/>
      <c r="H354" s="45"/>
      <c r="I354" s="45"/>
      <c r="J354" s="72"/>
      <c r="K354" s="72"/>
      <c r="L354" s="72"/>
      <c r="M354" s="72"/>
      <c r="P354" s="94"/>
    </row>
    <row r="355" spans="1:16" ht="21">
      <c r="A355" s="17" t="s">
        <v>8</v>
      </c>
      <c r="B355" s="429"/>
      <c r="C355" s="428"/>
      <c r="D355" s="428"/>
      <c r="E355" s="428"/>
      <c r="F355" s="428"/>
      <c r="G355" s="45"/>
      <c r="H355" s="45"/>
      <c r="I355" s="45"/>
      <c r="J355" s="72"/>
      <c r="K355" s="72"/>
      <c r="L355" s="72"/>
      <c r="M355" s="72"/>
      <c r="P355" s="94"/>
    </row>
    <row r="356" spans="1:16">
      <c r="A356" s="124" t="s">
        <v>2</v>
      </c>
      <c r="B356" s="123">
        <f t="shared" ref="B356:F360" si="24">B154/C$260</f>
        <v>0</v>
      </c>
      <c r="C356" s="123">
        <f t="shared" si="24"/>
        <v>0</v>
      </c>
      <c r="D356" s="123">
        <f t="shared" si="24"/>
        <v>0</v>
      </c>
      <c r="E356" s="123">
        <f t="shared" si="24"/>
        <v>0</v>
      </c>
      <c r="F356" s="123">
        <f t="shared" si="24"/>
        <v>0</v>
      </c>
      <c r="G356" s="45"/>
      <c r="H356" s="45"/>
      <c r="I356" s="45"/>
      <c r="J356" s="72"/>
      <c r="K356" s="72"/>
      <c r="L356" s="72"/>
      <c r="M356" s="72"/>
      <c r="P356" s="94"/>
    </row>
    <row r="357" spans="1:16">
      <c r="A357" s="124" t="s">
        <v>3</v>
      </c>
      <c r="B357" s="123">
        <f t="shared" si="24"/>
        <v>4695.7535265441475</v>
      </c>
      <c r="C357" s="123">
        <f t="shared" si="24"/>
        <v>4806.9570746842637</v>
      </c>
      <c r="D357" s="123">
        <f t="shared" si="24"/>
        <v>5054.9817384952521</v>
      </c>
      <c r="E357" s="123">
        <f t="shared" si="24"/>
        <v>5039.7589670014349</v>
      </c>
      <c r="F357" s="123">
        <f t="shared" si="24"/>
        <v>5105</v>
      </c>
      <c r="G357" s="45"/>
      <c r="H357" s="45"/>
      <c r="I357" s="45"/>
      <c r="J357" s="72"/>
      <c r="K357" s="72"/>
      <c r="L357" s="72"/>
      <c r="M357" s="72"/>
      <c r="P357" s="94"/>
    </row>
    <row r="358" spans="1:16">
      <c r="A358" s="124" t="s">
        <v>4</v>
      </c>
      <c r="B358" s="123">
        <f t="shared" si="24"/>
        <v>2596.6016076004394</v>
      </c>
      <c r="C358" s="123">
        <f t="shared" si="24"/>
        <v>2695.0534314306801</v>
      </c>
      <c r="D358" s="123">
        <f t="shared" si="24"/>
        <v>3088.0021913805699</v>
      </c>
      <c r="E358" s="123">
        <f t="shared" si="24"/>
        <v>3071.3579626972742</v>
      </c>
      <c r="F358" s="123">
        <f t="shared" si="24"/>
        <v>3100</v>
      </c>
      <c r="G358" s="45"/>
      <c r="H358" s="45"/>
      <c r="I358" s="45"/>
      <c r="J358" s="72"/>
      <c r="K358" s="72"/>
      <c r="L358" s="72"/>
      <c r="M358" s="72"/>
      <c r="P358" s="94"/>
    </row>
    <row r="359" spans="1:16">
      <c r="A359" s="124" t="s">
        <v>5</v>
      </c>
      <c r="B359" s="123">
        <f t="shared" si="24"/>
        <v>2231.0189700315914</v>
      </c>
      <c r="C359" s="123">
        <f t="shared" si="24"/>
        <v>2280.4533837391623</v>
      </c>
      <c r="D359" s="123">
        <f t="shared" si="24"/>
        <v>2283.5646457268081</v>
      </c>
      <c r="E359" s="123">
        <f t="shared" si="24"/>
        <v>2268.0954088952653</v>
      </c>
      <c r="F359" s="123">
        <f t="shared" si="24"/>
        <v>2232</v>
      </c>
      <c r="G359" s="45"/>
      <c r="H359" s="45"/>
      <c r="I359" s="45"/>
      <c r="J359" s="72"/>
      <c r="K359" s="72"/>
      <c r="L359" s="72"/>
      <c r="M359" s="72"/>
      <c r="P359" s="94"/>
    </row>
    <row r="360" spans="1:16">
      <c r="A360" s="124" t="s">
        <v>6</v>
      </c>
      <c r="B360" s="123">
        <f t="shared" si="24"/>
        <v>3007.2120187114915</v>
      </c>
      <c r="C360" s="123">
        <f t="shared" si="24"/>
        <v>2242.9650322120774</v>
      </c>
      <c r="D360" s="123">
        <f t="shared" si="24"/>
        <v>3095.2680788897005</v>
      </c>
      <c r="E360" s="123">
        <f t="shared" si="24"/>
        <v>2967.3823529411766</v>
      </c>
      <c r="F360" s="123">
        <f t="shared" si="24"/>
        <v>2886</v>
      </c>
      <c r="G360" s="45"/>
      <c r="H360" s="45"/>
      <c r="I360" s="45"/>
      <c r="J360" s="72"/>
      <c r="K360" s="72"/>
      <c r="L360" s="72"/>
      <c r="M360" s="72"/>
      <c r="P360" s="94"/>
    </row>
    <row r="361" spans="1:16">
      <c r="B361" s="428"/>
      <c r="C361" s="428"/>
      <c r="D361" s="428"/>
      <c r="E361" s="428"/>
      <c r="F361" s="428"/>
      <c r="G361" s="45"/>
      <c r="H361" s="45"/>
      <c r="I361" s="45"/>
      <c r="J361" s="72"/>
      <c r="K361" s="72"/>
      <c r="L361" s="72"/>
      <c r="M361" s="72"/>
      <c r="P361" s="94"/>
    </row>
    <row r="362" spans="1:16" ht="21">
      <c r="A362" s="17" t="s">
        <v>19</v>
      </c>
      <c r="B362" s="429"/>
      <c r="C362" s="428"/>
      <c r="D362" s="428"/>
      <c r="E362" s="428"/>
      <c r="F362" s="428"/>
      <c r="G362" s="236"/>
      <c r="H362" s="236"/>
      <c r="I362" s="236"/>
      <c r="J362" s="236"/>
      <c r="K362" s="236"/>
      <c r="L362" s="236"/>
      <c r="M362" s="236"/>
      <c r="P362" s="94"/>
    </row>
    <row r="363" spans="1:16">
      <c r="A363" s="124" t="s">
        <v>2</v>
      </c>
      <c r="B363" s="123">
        <f t="shared" ref="B363:F367" si="25">B161/C$261</f>
        <v>0</v>
      </c>
      <c r="C363" s="123">
        <f t="shared" si="25"/>
        <v>0</v>
      </c>
      <c r="D363" s="123">
        <f t="shared" si="25"/>
        <v>0</v>
      </c>
      <c r="E363" s="123">
        <f t="shared" si="25"/>
        <v>0</v>
      </c>
      <c r="F363" s="123">
        <f t="shared" si="25"/>
        <v>0</v>
      </c>
      <c r="G363" s="134"/>
      <c r="H363" s="134"/>
      <c r="I363" s="134"/>
      <c r="J363" s="134"/>
      <c r="K363" s="134"/>
      <c r="L363" s="134"/>
      <c r="M363" s="134"/>
      <c r="P363" s="404"/>
    </row>
    <row r="364" spans="1:16">
      <c r="A364" s="124" t="s">
        <v>3</v>
      </c>
      <c r="B364" s="123">
        <f t="shared" si="25"/>
        <v>2693.4384903023738</v>
      </c>
      <c r="C364" s="123">
        <f t="shared" si="25"/>
        <v>5288.6443342633511</v>
      </c>
      <c r="D364" s="123">
        <f t="shared" si="25"/>
        <v>2422.7472510206776</v>
      </c>
      <c r="E364" s="123">
        <f t="shared" si="25"/>
        <v>2679.4539683228918</v>
      </c>
      <c r="F364" s="123">
        <f t="shared" si="25"/>
        <v>3784</v>
      </c>
      <c r="G364" s="134"/>
      <c r="H364" s="134"/>
      <c r="I364" s="134"/>
      <c r="J364" s="134"/>
      <c r="K364" s="134"/>
      <c r="L364" s="134"/>
      <c r="M364" s="134"/>
      <c r="P364" s="94"/>
    </row>
    <row r="365" spans="1:16">
      <c r="A365" s="124" t="s">
        <v>4</v>
      </c>
      <c r="B365" s="123">
        <f t="shared" si="25"/>
        <v>2618.5759807640534</v>
      </c>
      <c r="C365" s="123">
        <f t="shared" si="25"/>
        <v>1595.4931122411244</v>
      </c>
      <c r="D365" s="123">
        <f t="shared" si="25"/>
        <v>753.70970721737024</v>
      </c>
      <c r="E365" s="123">
        <f t="shared" si="25"/>
        <v>962.01029155349045</v>
      </c>
      <c r="F365" s="123">
        <f t="shared" si="25"/>
        <v>1168</v>
      </c>
      <c r="G365" s="134"/>
      <c r="H365" s="134"/>
      <c r="I365" s="134"/>
      <c r="J365" s="134"/>
      <c r="K365" s="134"/>
      <c r="L365" s="134"/>
      <c r="M365" s="134"/>
      <c r="P365" s="94"/>
    </row>
    <row r="366" spans="1:16">
      <c r="A366" s="124" t="s">
        <v>5</v>
      </c>
      <c r="B366" s="123">
        <f t="shared" si="25"/>
        <v>2924.127880165106</v>
      </c>
      <c r="C366" s="123">
        <f t="shared" si="25"/>
        <v>2536.5969420857991</v>
      </c>
      <c r="D366" s="123">
        <f t="shared" si="25"/>
        <v>2831.6562337942742</v>
      </c>
      <c r="E366" s="123">
        <f t="shared" si="25"/>
        <v>2894.3401026804859</v>
      </c>
      <c r="F366" s="123">
        <f t="shared" si="25"/>
        <v>3049</v>
      </c>
      <c r="G366" s="134"/>
      <c r="H366" s="134"/>
      <c r="I366" s="134"/>
      <c r="J366" s="134"/>
      <c r="K366" s="134"/>
      <c r="L366" s="134"/>
      <c r="M366" s="134"/>
      <c r="P366" s="94"/>
    </row>
    <row r="367" spans="1:16">
      <c r="A367" s="124" t="s">
        <v>6</v>
      </c>
      <c r="B367" s="123">
        <f t="shared" si="25"/>
        <v>2158.4114081275497</v>
      </c>
      <c r="C367" s="123">
        <f t="shared" si="25"/>
        <v>1213.2411881163707</v>
      </c>
      <c r="D367" s="123">
        <f t="shared" si="25"/>
        <v>1318.912840041243</v>
      </c>
      <c r="E367" s="123">
        <f t="shared" si="25"/>
        <v>2063.2193370741002</v>
      </c>
      <c r="F367" s="123">
        <f t="shared" si="25"/>
        <v>1987</v>
      </c>
      <c r="G367" s="134"/>
      <c r="H367" s="134"/>
      <c r="I367" s="134"/>
      <c r="J367" s="134"/>
      <c r="K367" s="134"/>
      <c r="L367" s="134"/>
      <c r="M367" s="134"/>
      <c r="P367" s="94"/>
    </row>
    <row r="368" spans="1:16">
      <c r="A368" s="8"/>
      <c r="B368" s="430"/>
      <c r="C368" s="428"/>
      <c r="D368" s="428"/>
      <c r="E368" s="428"/>
      <c r="F368" s="428"/>
      <c r="G368" s="45"/>
      <c r="H368" s="45"/>
      <c r="I368" s="45"/>
      <c r="J368" s="72"/>
      <c r="K368" s="72"/>
      <c r="L368" s="72"/>
      <c r="M368" s="72"/>
      <c r="P368" s="94"/>
    </row>
    <row r="369" spans="1:16" ht="21">
      <c r="A369" s="19" t="s">
        <v>51</v>
      </c>
      <c r="B369" s="432"/>
      <c r="C369" s="428"/>
      <c r="D369" s="428"/>
      <c r="E369" s="428"/>
      <c r="F369" s="428"/>
      <c r="G369" s="236"/>
      <c r="H369" s="236"/>
      <c r="I369" s="236"/>
      <c r="J369" s="236"/>
      <c r="K369" s="236"/>
      <c r="L369" s="236"/>
      <c r="M369" s="236"/>
      <c r="P369" s="94"/>
    </row>
    <row r="370" spans="1:16">
      <c r="A370" s="67" t="s">
        <v>2</v>
      </c>
      <c r="B370" s="123">
        <f t="shared" ref="B370:F377" si="26">B168/C$261</f>
        <v>0</v>
      </c>
      <c r="C370" s="123">
        <f t="shared" si="26"/>
        <v>0</v>
      </c>
      <c r="D370" s="123">
        <f t="shared" si="26"/>
        <v>0</v>
      </c>
      <c r="E370" s="123">
        <f t="shared" si="26"/>
        <v>0</v>
      </c>
      <c r="F370" s="123">
        <f t="shared" si="26"/>
        <v>0</v>
      </c>
      <c r="G370" s="134"/>
      <c r="H370" s="134"/>
      <c r="I370" s="134"/>
      <c r="J370" s="134"/>
      <c r="K370" s="134"/>
      <c r="L370" s="134"/>
      <c r="M370" s="134"/>
    </row>
    <row r="371" spans="1:16">
      <c r="A371" s="67" t="s">
        <v>3</v>
      </c>
      <c r="B371" s="123">
        <f t="shared" si="26"/>
        <v>0</v>
      </c>
      <c r="C371" s="123">
        <f t="shared" si="26"/>
        <v>15537.748241316036</v>
      </c>
      <c r="D371" s="123">
        <f t="shared" si="26"/>
        <v>12974.622756162469</v>
      </c>
      <c r="E371" s="123">
        <f t="shared" si="26"/>
        <v>15596.323779529966</v>
      </c>
      <c r="F371" s="123">
        <f t="shared" si="26"/>
        <v>34276</v>
      </c>
      <c r="G371" s="134"/>
      <c r="H371" s="134"/>
      <c r="I371" s="134"/>
      <c r="J371" s="134"/>
      <c r="K371" s="134"/>
      <c r="L371" s="134"/>
      <c r="M371" s="134"/>
    </row>
    <row r="372" spans="1:16">
      <c r="A372" s="67" t="s">
        <v>24</v>
      </c>
      <c r="B372" s="123">
        <f t="shared" si="26"/>
        <v>0</v>
      </c>
      <c r="C372" s="123">
        <f t="shared" si="26"/>
        <v>4031.0420949827417</v>
      </c>
      <c r="D372" s="123">
        <f t="shared" si="26"/>
        <v>4876.9862385613778</v>
      </c>
      <c r="E372" s="123">
        <f t="shared" si="26"/>
        <v>6586.176665034548</v>
      </c>
      <c r="F372" s="123">
        <f t="shared" si="26"/>
        <v>4657</v>
      </c>
      <c r="G372" s="134"/>
      <c r="H372" s="134"/>
      <c r="I372" s="134"/>
      <c r="J372" s="134"/>
      <c r="K372" s="134"/>
      <c r="L372" s="134"/>
      <c r="M372" s="134"/>
    </row>
    <row r="373" spans="1:16">
      <c r="A373" s="67" t="s">
        <v>25</v>
      </c>
      <c r="B373" s="123">
        <f t="shared" si="26"/>
        <v>0</v>
      </c>
      <c r="C373" s="123">
        <f t="shared" si="26"/>
        <v>1146.2140781681458</v>
      </c>
      <c r="D373" s="123">
        <f t="shared" si="26"/>
        <v>1684.2771532751092</v>
      </c>
      <c r="E373" s="123">
        <f t="shared" si="26"/>
        <v>1503.8881046461756</v>
      </c>
      <c r="F373" s="123">
        <f t="shared" si="26"/>
        <v>1660</v>
      </c>
      <c r="G373" s="134"/>
      <c r="H373" s="134"/>
      <c r="I373" s="134"/>
      <c r="J373" s="134"/>
      <c r="K373" s="134"/>
      <c r="L373" s="134"/>
      <c r="M373" s="134"/>
    </row>
    <row r="374" spans="1:16" s="48" customFormat="1">
      <c r="A374" s="67" t="s">
        <v>69</v>
      </c>
      <c r="B374" s="123">
        <f t="shared" si="26"/>
        <v>0</v>
      </c>
      <c r="C374" s="123">
        <f t="shared" si="26"/>
        <v>5109.9171406188352</v>
      </c>
      <c r="D374" s="123">
        <f t="shared" si="26"/>
        <v>3620.209146236024</v>
      </c>
      <c r="E374" s="123">
        <f t="shared" si="26"/>
        <v>5927.9919697683972</v>
      </c>
      <c r="F374" s="123">
        <f t="shared" si="26"/>
        <v>3825</v>
      </c>
      <c r="G374" s="134"/>
      <c r="H374" s="134"/>
      <c r="I374" s="134"/>
      <c r="J374" s="134"/>
      <c r="K374" s="134"/>
      <c r="L374" s="134"/>
      <c r="M374" s="134"/>
      <c r="P374" s="25"/>
    </row>
    <row r="375" spans="1:16">
      <c r="A375" s="67" t="s">
        <v>4</v>
      </c>
      <c r="B375" s="123">
        <f t="shared" si="26"/>
        <v>0</v>
      </c>
      <c r="C375" s="123">
        <f t="shared" si="26"/>
        <v>13788.080551454634</v>
      </c>
      <c r="D375" s="123">
        <f t="shared" si="26"/>
        <v>15779.34555073993</v>
      </c>
      <c r="E375" s="123">
        <f t="shared" si="26"/>
        <v>13849.045499344771</v>
      </c>
      <c r="F375" s="123">
        <f t="shared" si="26"/>
        <v>13182</v>
      </c>
      <c r="G375" s="134"/>
      <c r="H375" s="134"/>
      <c r="I375" s="134"/>
      <c r="J375" s="134"/>
      <c r="K375" s="134"/>
      <c r="L375" s="134"/>
      <c r="M375" s="134"/>
    </row>
    <row r="376" spans="1:16">
      <c r="A376" s="67" t="s">
        <v>5</v>
      </c>
      <c r="B376" s="123">
        <f t="shared" si="26"/>
        <v>0</v>
      </c>
      <c r="C376" s="123">
        <f t="shared" si="26"/>
        <v>733.89747665187394</v>
      </c>
      <c r="D376" s="123">
        <f t="shared" si="26"/>
        <v>661.50748440077632</v>
      </c>
      <c r="E376" s="123">
        <f t="shared" si="26"/>
        <v>858.90972544674764</v>
      </c>
      <c r="F376" s="123">
        <f t="shared" si="26"/>
        <v>696</v>
      </c>
      <c r="G376" s="134"/>
      <c r="H376" s="134"/>
      <c r="I376" s="134"/>
      <c r="J376" s="134"/>
      <c r="K376" s="134"/>
      <c r="L376" s="134"/>
      <c r="M376" s="134"/>
    </row>
    <row r="377" spans="1:16">
      <c r="A377" s="67" t="s">
        <v>26</v>
      </c>
      <c r="B377" s="123">
        <f t="shared" si="26"/>
        <v>0</v>
      </c>
      <c r="C377" s="123">
        <f t="shared" si="26"/>
        <v>2647.201807260848</v>
      </c>
      <c r="D377" s="123">
        <f t="shared" si="26"/>
        <v>3762.8559079573024</v>
      </c>
      <c r="E377" s="123">
        <f t="shared" si="26"/>
        <v>3438.930371860853</v>
      </c>
      <c r="F377" s="123">
        <f t="shared" si="26"/>
        <v>3816</v>
      </c>
      <c r="G377" s="134"/>
      <c r="H377" s="134"/>
      <c r="I377" s="134"/>
      <c r="J377" s="134"/>
      <c r="K377" s="134"/>
      <c r="L377" s="134"/>
      <c r="M377" s="134"/>
    </row>
    <row r="378" spans="1:16">
      <c r="B378" s="428"/>
      <c r="C378" s="428"/>
      <c r="D378" s="428"/>
      <c r="E378" s="428"/>
      <c r="F378" s="118"/>
      <c r="G378" s="118"/>
      <c r="H378" s="118"/>
      <c r="I378" s="118"/>
    </row>
    <row r="379" spans="1:16" ht="23.4">
      <c r="A379" s="228" t="s">
        <v>289</v>
      </c>
      <c r="B379" s="433"/>
      <c r="C379" s="433"/>
      <c r="D379" s="433"/>
      <c r="E379" s="433"/>
      <c r="F379" s="118"/>
      <c r="G379" s="118"/>
      <c r="H379" s="118"/>
      <c r="I379" s="118"/>
    </row>
    <row r="380" spans="1:16" ht="23.4">
      <c r="A380" s="95" t="s">
        <v>294</v>
      </c>
      <c r="B380" s="433"/>
      <c r="C380" s="433"/>
      <c r="D380" s="433"/>
      <c r="E380" s="433"/>
      <c r="F380" s="118"/>
      <c r="G380" s="118"/>
      <c r="H380" s="118"/>
      <c r="I380" s="118"/>
    </row>
    <row r="381" spans="1:16" ht="21">
      <c r="A381" s="104" t="s">
        <v>1</v>
      </c>
      <c r="B381" s="135">
        <v>2016</v>
      </c>
      <c r="C381" s="135">
        <v>2017</v>
      </c>
      <c r="D381" s="135">
        <v>2018</v>
      </c>
      <c r="E381" s="135">
        <v>2019</v>
      </c>
      <c r="F381" s="135">
        <v>2020</v>
      </c>
      <c r="G381" s="135">
        <v>2021</v>
      </c>
      <c r="H381" s="135">
        <v>2022</v>
      </c>
      <c r="I381" s="135">
        <v>2023</v>
      </c>
    </row>
    <row r="382" spans="1:16">
      <c r="A382" s="124" t="s">
        <v>9</v>
      </c>
      <c r="B382" s="123">
        <f t="shared" ref="B382:H387" si="27">B180/$B$262</f>
        <v>9.8668756860090259</v>
      </c>
      <c r="C382" s="123">
        <f t="shared" si="27"/>
        <v>0</v>
      </c>
      <c r="D382" s="123">
        <f t="shared" si="27"/>
        <v>142.52153768679705</v>
      </c>
      <c r="E382" s="123">
        <f t="shared" si="27"/>
        <v>0</v>
      </c>
      <c r="F382" s="123">
        <f t="shared" si="27"/>
        <v>0</v>
      </c>
      <c r="G382" s="152">
        <f t="shared" si="27"/>
        <v>0</v>
      </c>
      <c r="H382" s="123">
        <f t="shared" si="27"/>
        <v>0</v>
      </c>
      <c r="I382" s="123">
        <f t="shared" ref="I382" si="28">I180/$B$262</f>
        <v>0</v>
      </c>
    </row>
    <row r="383" spans="1:16">
      <c r="A383" s="124" t="s">
        <v>2</v>
      </c>
      <c r="B383" s="123">
        <f t="shared" si="27"/>
        <v>464.83947676309191</v>
      </c>
      <c r="C383" s="123">
        <f t="shared" si="27"/>
        <v>328.89585620030084</v>
      </c>
      <c r="D383" s="123">
        <f t="shared" si="27"/>
        <v>361.78544182033096</v>
      </c>
      <c r="E383" s="123">
        <f t="shared" si="27"/>
        <v>460.22200381733364</v>
      </c>
      <c r="F383" s="123">
        <f t="shared" si="27"/>
        <v>460.22200381733364</v>
      </c>
      <c r="G383" s="152">
        <f t="shared" si="27"/>
        <v>460.22200381733364</v>
      </c>
      <c r="H383" s="123">
        <f t="shared" si="27"/>
        <v>460.22200381733364</v>
      </c>
      <c r="I383" s="123">
        <f t="shared" ref="I383" si="29">I181/$B$262</f>
        <v>460.22200381733364</v>
      </c>
    </row>
    <row r="384" spans="1:16">
      <c r="A384" s="124" t="s">
        <v>10</v>
      </c>
      <c r="B384" s="123">
        <f t="shared" si="27"/>
        <v>130.46202295945267</v>
      </c>
      <c r="C384" s="123">
        <f t="shared" si="27"/>
        <v>115.1135496701053</v>
      </c>
      <c r="D384" s="123">
        <f t="shared" si="27"/>
        <v>115.1135496701053</v>
      </c>
      <c r="E384" s="123">
        <f t="shared" si="27"/>
        <v>115.1135496701053</v>
      </c>
      <c r="F384" s="123">
        <f t="shared" si="27"/>
        <v>115.1135496701053</v>
      </c>
      <c r="G384" s="152">
        <f t="shared" si="27"/>
        <v>115.1135496701053</v>
      </c>
      <c r="H384" s="123">
        <f t="shared" si="27"/>
        <v>115.1135496701053</v>
      </c>
      <c r="I384" s="123">
        <f t="shared" ref="I384" si="30">I182/$B$262</f>
        <v>115.1135496701053</v>
      </c>
    </row>
    <row r="385" spans="1:9">
      <c r="A385" s="124" t="s">
        <v>11</v>
      </c>
      <c r="B385" s="123">
        <f t="shared" si="27"/>
        <v>106.34299350476395</v>
      </c>
      <c r="C385" s="123">
        <f t="shared" si="27"/>
        <v>38.371183223368433</v>
      </c>
      <c r="D385" s="123">
        <f t="shared" si="27"/>
        <v>153.48473289347373</v>
      </c>
      <c r="E385" s="123">
        <f t="shared" si="27"/>
        <v>71.260768843398523</v>
      </c>
      <c r="F385" s="123">
        <f t="shared" si="27"/>
        <v>153.48473289347373</v>
      </c>
      <c r="G385" s="152">
        <f t="shared" si="27"/>
        <v>71.260768843398523</v>
      </c>
      <c r="H385" s="123">
        <f t="shared" si="27"/>
        <v>153.48473289347373</v>
      </c>
      <c r="I385" s="123">
        <f t="shared" ref="I385" si="31">I183/$B$262</f>
        <v>71.260768843398523</v>
      </c>
    </row>
    <row r="386" spans="1:9">
      <c r="A386" s="124" t="s">
        <v>12</v>
      </c>
      <c r="B386" s="123">
        <f t="shared" si="27"/>
        <v>73.453407884733863</v>
      </c>
      <c r="C386" s="123">
        <f t="shared" si="27"/>
        <v>345.34064901031593</v>
      </c>
      <c r="D386" s="123">
        <f t="shared" si="27"/>
        <v>345.34064901031593</v>
      </c>
      <c r="E386" s="123">
        <f t="shared" si="27"/>
        <v>71.260768843398523</v>
      </c>
      <c r="F386" s="123">
        <f t="shared" si="27"/>
        <v>71.260768843398523</v>
      </c>
      <c r="G386" s="152">
        <f t="shared" si="27"/>
        <v>71.260768843398523</v>
      </c>
      <c r="H386" s="123">
        <f t="shared" si="27"/>
        <v>71.260768843398523</v>
      </c>
      <c r="I386" s="123">
        <f t="shared" ref="I386" si="32">I184/$B$262</f>
        <v>71.260768843398523</v>
      </c>
    </row>
    <row r="387" spans="1:9">
      <c r="A387" s="124" t="s">
        <v>13</v>
      </c>
      <c r="B387" s="123">
        <f t="shared" si="27"/>
        <v>51.527017471380468</v>
      </c>
      <c r="C387" s="123">
        <f t="shared" si="27"/>
        <v>171.02584522415646</v>
      </c>
      <c r="D387" s="123">
        <f t="shared" si="27"/>
        <v>65.77917124006018</v>
      </c>
      <c r="E387" s="123">
        <f t="shared" si="27"/>
        <v>93.187159256751912</v>
      </c>
      <c r="F387" s="123">
        <f t="shared" si="27"/>
        <v>93.187159256751912</v>
      </c>
      <c r="G387" s="152">
        <f t="shared" si="27"/>
        <v>93.187159256751912</v>
      </c>
      <c r="H387" s="123">
        <f t="shared" si="27"/>
        <v>93.187159256751912</v>
      </c>
      <c r="I387" s="123">
        <f t="shared" ref="I387" si="33">I185/$B$262</f>
        <v>93.187159256751912</v>
      </c>
    </row>
    <row r="388" spans="1:9">
      <c r="A388" s="93"/>
      <c r="B388" s="434"/>
      <c r="C388" s="434"/>
      <c r="D388" s="434"/>
      <c r="E388" s="434"/>
      <c r="F388" s="434"/>
      <c r="G388" s="532"/>
      <c r="H388" s="434"/>
      <c r="I388" s="433"/>
    </row>
    <row r="389" spans="1:9" ht="21">
      <c r="A389" s="104" t="s">
        <v>291</v>
      </c>
      <c r="B389" s="435"/>
      <c r="C389" s="433"/>
      <c r="D389" s="433"/>
      <c r="E389" s="433"/>
      <c r="F389" s="433"/>
      <c r="G389" s="448"/>
      <c r="H389" s="433"/>
      <c r="I389" s="433"/>
    </row>
    <row r="390" spans="1:9">
      <c r="A390" s="124" t="s">
        <v>9</v>
      </c>
      <c r="B390" s="123">
        <f t="shared" ref="B390:H395" si="34">B188/$B$261</f>
        <v>-9.8943703251115185</v>
      </c>
      <c r="C390" s="123">
        <f t="shared" si="34"/>
        <v>47.304146910941405</v>
      </c>
      <c r="D390" s="123">
        <f t="shared" si="34"/>
        <v>18.41087249431267</v>
      </c>
      <c r="E390" s="123">
        <f t="shared" si="34"/>
        <v>18.460008278153289</v>
      </c>
      <c r="F390" s="123">
        <f t="shared" si="34"/>
        <v>18.476758798482745</v>
      </c>
      <c r="G390" s="152">
        <f t="shared" si="34"/>
        <v>18.41457347253904</v>
      </c>
      <c r="H390" s="123">
        <f t="shared" si="34"/>
        <v>18.508450858767382</v>
      </c>
      <c r="I390" s="123">
        <f t="shared" ref="I390" si="35">I188/$B$261</f>
        <v>18.584346236529125</v>
      </c>
    </row>
    <row r="391" spans="1:9">
      <c r="A391" s="124" t="s">
        <v>2</v>
      </c>
      <c r="B391" s="123">
        <f t="shared" si="34"/>
        <v>1977.7746905417359</v>
      </c>
      <c r="C391" s="123">
        <f t="shared" si="34"/>
        <v>2238.5634115062512</v>
      </c>
      <c r="D391" s="123">
        <f t="shared" si="34"/>
        <v>2967.7550877905337</v>
      </c>
      <c r="E391" s="123">
        <f t="shared" si="34"/>
        <v>3302.6686240969589</v>
      </c>
      <c r="F391" s="123">
        <f t="shared" si="34"/>
        <v>3023.4696230690511</v>
      </c>
      <c r="G391" s="152">
        <f t="shared" si="34"/>
        <v>3013.293844758774</v>
      </c>
      <c r="H391" s="123">
        <f t="shared" si="34"/>
        <v>3028.6555934681605</v>
      </c>
      <c r="I391" s="123">
        <f t="shared" ref="I391" si="36">I189/$B$261</f>
        <v>3649.28980381676</v>
      </c>
    </row>
    <row r="392" spans="1:9">
      <c r="A392" s="124" t="s">
        <v>10</v>
      </c>
      <c r="B392" s="123">
        <f t="shared" si="34"/>
        <v>5346.2580990019242</v>
      </c>
      <c r="C392" s="123">
        <f t="shared" si="34"/>
        <v>4141.6024109207046</v>
      </c>
      <c r="D392" s="123">
        <f t="shared" si="34"/>
        <v>3679.5705536689725</v>
      </c>
      <c r="E392" s="123">
        <f t="shared" si="34"/>
        <v>3719.0156277361652</v>
      </c>
      <c r="F392" s="123">
        <f t="shared" si="34"/>
        <v>3725.8652913211517</v>
      </c>
      <c r="G392" s="152">
        <f t="shared" si="34"/>
        <v>3710.7653148892082</v>
      </c>
      <c r="H392" s="123">
        <f t="shared" si="34"/>
        <v>3731.0298090110605</v>
      </c>
      <c r="I392" s="123">
        <f t="shared" ref="I392" si="37">I190/$B$261</f>
        <v>3746.3291943264685</v>
      </c>
    </row>
    <row r="393" spans="1:9">
      <c r="A393" s="124" t="s">
        <v>11</v>
      </c>
      <c r="B393" s="123">
        <f t="shared" si="34"/>
        <v>1325.8456235649435</v>
      </c>
      <c r="C393" s="123">
        <f t="shared" si="34"/>
        <v>2329.4081087102318</v>
      </c>
      <c r="D393" s="123">
        <f t="shared" si="34"/>
        <v>1597.0976697320009</v>
      </c>
      <c r="E393" s="123">
        <f t="shared" si="34"/>
        <v>1212.643856732348</v>
      </c>
      <c r="F393" s="123">
        <f t="shared" si="34"/>
        <v>1173.7057518410597</v>
      </c>
      <c r="G393" s="152">
        <f t="shared" si="34"/>
        <v>1145.8928186764792</v>
      </c>
      <c r="H393" s="123">
        <f t="shared" si="34"/>
        <v>1145.8928186764792</v>
      </c>
      <c r="I393" s="123">
        <f t="shared" ref="I393" si="38">I191/$B$261</f>
        <v>1145.8928186764792</v>
      </c>
    </row>
    <row r="394" spans="1:9">
      <c r="A394" s="124" t="s">
        <v>12</v>
      </c>
      <c r="B394" s="123">
        <f t="shared" si="34"/>
        <v>673.91655658815125</v>
      </c>
      <c r="C394" s="123">
        <f t="shared" si="34"/>
        <v>1490.0026379040974</v>
      </c>
      <c r="D394" s="123">
        <f t="shared" si="34"/>
        <v>1419.5861072313489</v>
      </c>
      <c r="E394" s="123">
        <f t="shared" si="34"/>
        <v>1475.1482659087355</v>
      </c>
      <c r="F394" s="123">
        <f t="shared" si="34"/>
        <v>1647.5177054620606</v>
      </c>
      <c r="G394" s="152">
        <f t="shared" si="34"/>
        <v>2566.7608548190178</v>
      </c>
      <c r="H394" s="123">
        <f t="shared" si="34"/>
        <v>2051.9413953494782</v>
      </c>
      <c r="I394" s="123">
        <f t="shared" ref="I394" si="39">I192/$B$261</f>
        <v>1444.2309223840509</v>
      </c>
    </row>
    <row r="395" spans="1:9">
      <c r="A395" s="124" t="s">
        <v>13</v>
      </c>
      <c r="B395" s="123">
        <f t="shared" si="34"/>
        <v>4460.1622676641591</v>
      </c>
      <c r="C395" s="123">
        <f t="shared" si="34"/>
        <v>6460.9472420702541</v>
      </c>
      <c r="D395" s="123">
        <f t="shared" si="34"/>
        <v>5735.6872774301928</v>
      </c>
      <c r="E395" s="123">
        <f t="shared" si="34"/>
        <v>5379.1935972418214</v>
      </c>
      <c r="F395" s="123">
        <f t="shared" si="34"/>
        <v>4092.8820263872185</v>
      </c>
      <c r="G395" s="152">
        <f t="shared" si="34"/>
        <v>4570.1412676788214</v>
      </c>
      <c r="H395" s="123">
        <f t="shared" si="34"/>
        <v>3975.1766653987297</v>
      </c>
      <c r="I395" s="123">
        <f t="shared" ref="I395" si="40">I193/$B$261</f>
        <v>3750.6589657362701</v>
      </c>
    </row>
    <row r="396" spans="1:9">
      <c r="A396" s="93"/>
      <c r="B396" s="436"/>
      <c r="C396" s="436"/>
      <c r="D396" s="436"/>
      <c r="E396" s="436"/>
      <c r="F396" s="436"/>
      <c r="G396" s="533"/>
      <c r="H396" s="436"/>
      <c r="I396" s="436"/>
    </row>
    <row r="397" spans="1:9" ht="21">
      <c r="A397" s="105" t="s">
        <v>8</v>
      </c>
      <c r="B397" s="437"/>
      <c r="C397" s="433"/>
      <c r="D397" s="433"/>
      <c r="E397" s="433"/>
      <c r="F397" s="433"/>
      <c r="G397" s="448"/>
      <c r="H397" s="433"/>
      <c r="I397" s="433"/>
    </row>
    <row r="398" spans="1:9">
      <c r="A398" s="124" t="s">
        <v>9</v>
      </c>
      <c r="B398" s="123">
        <f t="shared" ref="B398:H403" si="41">B196/$B$262</f>
        <v>356.30384421699262</v>
      </c>
      <c r="C398" s="123">
        <f t="shared" si="41"/>
        <v>138.13625960412637</v>
      </c>
      <c r="D398" s="123">
        <f t="shared" si="41"/>
        <v>179.79640138949782</v>
      </c>
      <c r="E398" s="123">
        <f t="shared" si="41"/>
        <v>138.13625960412637</v>
      </c>
      <c r="F398" s="123">
        <f t="shared" si="41"/>
        <v>175.41112330682714</v>
      </c>
      <c r="G398" s="152">
        <f t="shared" si="41"/>
        <v>124.98042535611432</v>
      </c>
      <c r="H398" s="123">
        <f t="shared" si="41"/>
        <v>88.15577055757214</v>
      </c>
      <c r="I398" s="123">
        <f t="shared" ref="I398" si="42">I196/$B$262</f>
        <v>104.27811644974379</v>
      </c>
    </row>
    <row r="399" spans="1:9">
      <c r="A399" s="124" t="s">
        <v>2</v>
      </c>
      <c r="B399" s="123">
        <f t="shared" si="41"/>
        <v>1531.5583703727343</v>
      </c>
      <c r="C399" s="123">
        <f t="shared" si="41"/>
        <v>1802.3492919776488</v>
      </c>
      <c r="D399" s="123">
        <f t="shared" si="41"/>
        <v>1394.5184302892756</v>
      </c>
      <c r="E399" s="123">
        <f t="shared" si="41"/>
        <v>1314.4871052805358</v>
      </c>
      <c r="F399" s="123">
        <f t="shared" si="41"/>
        <v>1850.5873508870261</v>
      </c>
      <c r="G399" s="152">
        <f t="shared" si="41"/>
        <v>1850.5873508870261</v>
      </c>
      <c r="H399" s="123">
        <f t="shared" si="41"/>
        <v>1850.5873508870261</v>
      </c>
      <c r="I399" s="123">
        <f t="shared" ref="I399" si="43">I197/$B$262</f>
        <v>1850.5873508870261</v>
      </c>
    </row>
    <row r="400" spans="1:9">
      <c r="A400" s="124" t="s">
        <v>10</v>
      </c>
      <c r="B400" s="123">
        <f t="shared" si="41"/>
        <v>15949.256386673256</v>
      </c>
      <c r="C400" s="123">
        <f t="shared" si="41"/>
        <v>16548.943164478471</v>
      </c>
      <c r="D400" s="123">
        <f t="shared" si="41"/>
        <v>13527.486565518375</v>
      </c>
      <c r="E400" s="123">
        <f t="shared" si="41"/>
        <v>13645.889073750483</v>
      </c>
      <c r="F400" s="123">
        <f t="shared" si="41"/>
        <v>13899.138883024714</v>
      </c>
      <c r="G400" s="152">
        <f t="shared" si="41"/>
        <v>14027.408266942832</v>
      </c>
      <c r="H400" s="123">
        <f t="shared" si="41"/>
        <v>14153.031757670411</v>
      </c>
      <c r="I400" s="123">
        <f t="shared" ref="I400" si="44">I198/$B$262</f>
        <v>14201.865031443578</v>
      </c>
    </row>
    <row r="401" spans="1:9">
      <c r="A401" s="124" t="s">
        <v>11</v>
      </c>
      <c r="B401" s="123">
        <f t="shared" si="41"/>
        <v>683.00706137595807</v>
      </c>
      <c r="C401" s="123">
        <f t="shared" si="41"/>
        <v>1352.8582885039043</v>
      </c>
      <c r="D401" s="123">
        <f t="shared" si="41"/>
        <v>1403.3077696103994</v>
      </c>
      <c r="E401" s="123">
        <f t="shared" si="41"/>
        <v>1403.3077696103994</v>
      </c>
      <c r="F401" s="123">
        <f t="shared" si="41"/>
        <v>1403.3077696103994</v>
      </c>
      <c r="G401" s="152">
        <f t="shared" si="41"/>
        <v>1403.3077696103994</v>
      </c>
      <c r="H401" s="123">
        <f t="shared" si="41"/>
        <v>1403.3077696103994</v>
      </c>
      <c r="I401" s="123">
        <f t="shared" ref="I401" si="45">I199/$B$262</f>
        <v>1403.3077696103994</v>
      </c>
    </row>
    <row r="402" spans="1:9">
      <c r="A402" s="124" t="s">
        <v>12</v>
      </c>
      <c r="B402" s="123">
        <f t="shared" si="41"/>
        <v>322.31793907629486</v>
      </c>
      <c r="C402" s="123">
        <f t="shared" si="41"/>
        <v>1089.7416035436636</v>
      </c>
      <c r="D402" s="123">
        <f t="shared" si="41"/>
        <v>1419.7337792646322</v>
      </c>
      <c r="E402" s="123">
        <f t="shared" si="41"/>
        <v>1804.5419310189841</v>
      </c>
      <c r="F402" s="123">
        <f t="shared" si="41"/>
        <v>875.95929701346802</v>
      </c>
      <c r="G402" s="152">
        <f t="shared" si="41"/>
        <v>1779.3265820436277</v>
      </c>
      <c r="H402" s="123">
        <f t="shared" si="41"/>
        <v>492.24746477978363</v>
      </c>
      <c r="I402" s="123">
        <f t="shared" ref="I402" si="46">I200/$B$262</f>
        <v>566.79719218518517</v>
      </c>
    </row>
    <row r="403" spans="1:9">
      <c r="A403" s="124" t="s">
        <v>13</v>
      </c>
      <c r="B403" s="123">
        <f t="shared" si="41"/>
        <v>333.28113428297155</v>
      </c>
      <c r="C403" s="123">
        <f t="shared" si="41"/>
        <v>539.38920416849339</v>
      </c>
      <c r="D403" s="123">
        <f t="shared" si="41"/>
        <v>639.15428054925133</v>
      </c>
      <c r="E403" s="123">
        <f t="shared" si="41"/>
        <v>663.27331000394008</v>
      </c>
      <c r="F403" s="123">
        <f t="shared" si="41"/>
        <v>567.8935117058528</v>
      </c>
      <c r="G403" s="152">
        <f t="shared" si="41"/>
        <v>215.9749455715309</v>
      </c>
      <c r="H403" s="123">
        <f t="shared" si="41"/>
        <v>150.19577433147072</v>
      </c>
      <c r="I403" s="123">
        <f t="shared" ref="I403" si="47">I201/$B$262</f>
        <v>0</v>
      </c>
    </row>
    <row r="404" spans="1:9">
      <c r="A404" s="93"/>
      <c r="B404" s="436"/>
      <c r="C404" s="436"/>
      <c r="D404" s="436"/>
      <c r="E404" s="436"/>
      <c r="F404" s="436"/>
      <c r="G404" s="533"/>
      <c r="H404" s="436"/>
      <c r="I404" s="436"/>
    </row>
    <row r="405" spans="1:9" ht="21">
      <c r="A405" s="105" t="s">
        <v>19</v>
      </c>
      <c r="B405" s="437"/>
      <c r="C405" s="433"/>
      <c r="D405" s="433"/>
      <c r="E405" s="433"/>
      <c r="F405" s="433"/>
      <c r="G405" s="448"/>
      <c r="H405" s="433"/>
      <c r="I405" s="433"/>
    </row>
    <row r="406" spans="1:9">
      <c r="A406" s="124" t="s">
        <v>9</v>
      </c>
      <c r="B406" s="123">
        <f t="shared" ref="B406:H411" si="48">B204/$B$261</f>
        <v>-130.82556318758563</v>
      </c>
      <c r="C406" s="123">
        <f t="shared" si="48"/>
        <v>211.70104685056657</v>
      </c>
      <c r="D406" s="123">
        <f t="shared" si="48"/>
        <v>178.27539029975867</v>
      </c>
      <c r="E406" s="123">
        <f t="shared" si="48"/>
        <v>155.10418847982251</v>
      </c>
      <c r="F406" s="123">
        <f t="shared" si="48"/>
        <v>151.09441637882242</v>
      </c>
      <c r="G406" s="152">
        <f t="shared" si="48"/>
        <v>150.47519370264254</v>
      </c>
      <c r="H406" s="123">
        <f t="shared" si="48"/>
        <v>150.6816012613692</v>
      </c>
      <c r="I406" s="123">
        <f t="shared" ref="I406" si="49">I204/$B$261</f>
        <v>150.81920630052031</v>
      </c>
    </row>
    <row r="407" spans="1:9">
      <c r="A407" s="124" t="s">
        <v>2</v>
      </c>
      <c r="B407" s="123">
        <f t="shared" si="48"/>
        <v>2394.4376186769878</v>
      </c>
      <c r="C407" s="123">
        <f t="shared" si="48"/>
        <v>4513.1850988619508</v>
      </c>
      <c r="D407" s="123">
        <f t="shared" si="48"/>
        <v>3915.2105829552324</v>
      </c>
      <c r="E407" s="123">
        <f t="shared" si="48"/>
        <v>3963.2450024474474</v>
      </c>
      <c r="F407" s="123">
        <f t="shared" si="48"/>
        <v>4029.2074712815242</v>
      </c>
      <c r="G407" s="152">
        <f t="shared" si="48"/>
        <v>4023.7105988786843</v>
      </c>
      <c r="H407" s="123">
        <f t="shared" si="48"/>
        <v>4015.4652902744247</v>
      </c>
      <c r="I407" s="123">
        <f t="shared" ref="I407" si="50">I205/$B$261</f>
        <v>4012.7168540730049</v>
      </c>
    </row>
    <row r="408" spans="1:9">
      <c r="A408" s="124" t="s">
        <v>10</v>
      </c>
      <c r="B408" s="123">
        <f t="shared" si="48"/>
        <v>3525.6939591814048</v>
      </c>
      <c r="C408" s="123">
        <f t="shared" si="48"/>
        <v>3225.7333725349176</v>
      </c>
      <c r="D408" s="123">
        <f t="shared" si="48"/>
        <v>2608.8100846379766</v>
      </c>
      <c r="E408" s="123">
        <f t="shared" si="48"/>
        <v>2482.045143235759</v>
      </c>
      <c r="F408" s="123">
        <f t="shared" si="48"/>
        <v>2575.8250662193268</v>
      </c>
      <c r="G408" s="152">
        <f t="shared" si="48"/>
        <v>2668.7445151819961</v>
      </c>
      <c r="H408" s="123">
        <f t="shared" si="48"/>
        <v>2781.0681035572843</v>
      </c>
      <c r="I408" s="123">
        <f t="shared" ref="I408" si="51">I206/$B$261</f>
        <v>2895.3814322324233</v>
      </c>
    </row>
    <row r="409" spans="1:9">
      <c r="A409" s="124" t="s">
        <v>11</v>
      </c>
      <c r="B409" s="123">
        <f t="shared" si="48"/>
        <v>488.12226937216826</v>
      </c>
      <c r="C409" s="123">
        <f t="shared" si="48"/>
        <v>819.30663289430106</v>
      </c>
      <c r="D409" s="123">
        <f t="shared" si="48"/>
        <v>695.2312290174026</v>
      </c>
      <c r="E409" s="123">
        <f t="shared" si="48"/>
        <v>442.38059535917768</v>
      </c>
      <c r="F409" s="123">
        <f t="shared" si="48"/>
        <v>308.80659597017217</v>
      </c>
      <c r="G409" s="152">
        <f t="shared" si="48"/>
        <v>574.61885475429312</v>
      </c>
      <c r="H409" s="123">
        <f t="shared" si="48"/>
        <v>372.26249098855408</v>
      </c>
      <c r="I409" s="123">
        <f t="shared" ref="I409" si="52">I207/$B$261</f>
        <v>284.07067015739341</v>
      </c>
    </row>
    <row r="410" spans="1:9">
      <c r="A410" s="124" t="s">
        <v>12</v>
      </c>
      <c r="B410" s="123">
        <f t="shared" si="48"/>
        <v>185.79428721598296</v>
      </c>
      <c r="C410" s="123">
        <f t="shared" si="48"/>
        <v>7502.9768743712248</v>
      </c>
      <c r="D410" s="123">
        <f t="shared" si="48"/>
        <v>4945.4726119586549</v>
      </c>
      <c r="E410" s="123">
        <f t="shared" si="48"/>
        <v>2471.1189886966017</v>
      </c>
      <c r="F410" s="123">
        <f t="shared" si="48"/>
        <v>3859.9038012740602</v>
      </c>
      <c r="G410" s="152">
        <f t="shared" si="48"/>
        <v>3430.3232229921355</v>
      </c>
      <c r="H410" s="123">
        <f t="shared" si="48"/>
        <v>4099.2925944177305</v>
      </c>
      <c r="I410" s="123">
        <f t="shared" ref="I410" si="53">I208/$B$261</f>
        <v>2615.1370456510031</v>
      </c>
    </row>
    <row r="411" spans="1:9">
      <c r="A411" s="124" t="s">
        <v>13</v>
      </c>
      <c r="B411" s="123">
        <f t="shared" si="48"/>
        <v>120.93119286247412</v>
      </c>
      <c r="C411" s="123">
        <f t="shared" si="48"/>
        <v>0</v>
      </c>
      <c r="D411" s="123">
        <f t="shared" si="48"/>
        <v>0</v>
      </c>
      <c r="E411" s="123">
        <f t="shared" si="48"/>
        <v>0</v>
      </c>
      <c r="F411" s="123">
        <f t="shared" si="48"/>
        <v>0</v>
      </c>
      <c r="G411" s="152">
        <f t="shared" si="48"/>
        <v>0</v>
      </c>
      <c r="H411" s="123">
        <f t="shared" si="48"/>
        <v>0</v>
      </c>
      <c r="I411" s="123">
        <f t="shared" ref="I411" si="54">I209/$B$261</f>
        <v>0</v>
      </c>
    </row>
    <row r="412" spans="1:9">
      <c r="A412" s="106"/>
      <c r="B412" s="438"/>
      <c r="C412" s="438"/>
      <c r="D412" s="438"/>
      <c r="E412" s="438"/>
      <c r="F412" s="438"/>
      <c r="G412" s="534"/>
      <c r="H412" s="438"/>
      <c r="I412" s="438"/>
    </row>
    <row r="413" spans="1:9" ht="21">
      <c r="A413" s="148" t="s">
        <v>51</v>
      </c>
      <c r="B413" s="435"/>
      <c r="C413" s="433"/>
      <c r="D413" s="433"/>
      <c r="E413" s="433"/>
      <c r="F413" s="433"/>
      <c r="G413" s="448"/>
      <c r="H413" s="433"/>
      <c r="I413" s="433"/>
    </row>
    <row r="414" spans="1:9">
      <c r="A414" s="149" t="s">
        <v>9</v>
      </c>
      <c r="B414" s="123">
        <f t="shared" ref="B414:H419" si="55">B212/$B$261</f>
        <v>881.69833341549315</v>
      </c>
      <c r="C414" s="123">
        <f t="shared" si="55"/>
        <v>836.08275765542385</v>
      </c>
      <c r="D414" s="123">
        <f t="shared" si="55"/>
        <v>786.1922917120279</v>
      </c>
      <c r="E414" s="123">
        <f t="shared" si="55"/>
        <v>415.01386641439984</v>
      </c>
      <c r="F414" s="123">
        <f t="shared" si="55"/>
        <v>296.83110975334557</v>
      </c>
      <c r="G414" s="152">
        <f t="shared" si="55"/>
        <v>296.83110975334557</v>
      </c>
      <c r="H414" s="123">
        <f t="shared" si="55"/>
        <v>296.83110975334557</v>
      </c>
      <c r="I414" s="123">
        <f t="shared" ref="I414" si="56">I212/$B$261</f>
        <v>296.83110975334557</v>
      </c>
    </row>
    <row r="415" spans="1:9">
      <c r="A415" s="149" t="s">
        <v>2</v>
      </c>
      <c r="B415" s="123">
        <f t="shared" si="55"/>
        <v>13513.230870148911</v>
      </c>
      <c r="C415" s="123">
        <f t="shared" si="55"/>
        <v>21586.65909965261</v>
      </c>
      <c r="D415" s="123">
        <f t="shared" si="55"/>
        <v>25825.301760028491</v>
      </c>
      <c r="E415" s="123">
        <f t="shared" si="55"/>
        <v>21288.53193485114</v>
      </c>
      <c r="F415" s="123">
        <f t="shared" si="55"/>
        <v>20277.008044285722</v>
      </c>
      <c r="G415" s="152">
        <f t="shared" si="55"/>
        <v>19020.80275335917</v>
      </c>
      <c r="H415" s="123">
        <f t="shared" si="55"/>
        <v>17068.557711624027</v>
      </c>
      <c r="I415" s="123">
        <f t="shared" ref="I415" si="57">I213/$B$261</f>
        <v>12941.851835247537</v>
      </c>
    </row>
    <row r="416" spans="1:9">
      <c r="A416" s="149" t="s">
        <v>10</v>
      </c>
      <c r="B416" s="123">
        <f t="shared" si="55"/>
        <v>6287.3226543680867</v>
      </c>
      <c r="C416" s="123">
        <f t="shared" si="55"/>
        <v>12340.478544375201</v>
      </c>
      <c r="D416" s="123">
        <f t="shared" si="55"/>
        <v>4074.5566686049519</v>
      </c>
      <c r="E416" s="123">
        <f t="shared" si="55"/>
        <v>1319.249376681536</v>
      </c>
      <c r="F416" s="123">
        <f t="shared" si="55"/>
        <v>1319.249376681536</v>
      </c>
      <c r="G416" s="152">
        <f t="shared" si="55"/>
        <v>1319.249376681536</v>
      </c>
      <c r="H416" s="123">
        <f t="shared" si="55"/>
        <v>1319.249376681536</v>
      </c>
      <c r="I416" s="123">
        <f t="shared" ref="I416" si="58">I214/$B$261</f>
        <v>1209.3119286247413</v>
      </c>
    </row>
    <row r="417" spans="1:9">
      <c r="A417" s="149" t="s">
        <v>11</v>
      </c>
      <c r="B417" s="123">
        <f t="shared" si="55"/>
        <v>4199.197150964862</v>
      </c>
      <c r="C417" s="123">
        <f t="shared" si="55"/>
        <v>4861.7989453990085</v>
      </c>
      <c r="D417" s="123">
        <f t="shared" si="55"/>
        <v>6491.3027942416247</v>
      </c>
      <c r="E417" s="123">
        <f t="shared" si="55"/>
        <v>5320.1226694753823</v>
      </c>
      <c r="F417" s="123">
        <f t="shared" si="55"/>
        <v>2462.0678385980859</v>
      </c>
      <c r="G417" s="152">
        <f t="shared" si="55"/>
        <v>3578.5650767008783</v>
      </c>
      <c r="H417" s="123">
        <f t="shared" si="55"/>
        <v>1987.9625938531594</v>
      </c>
      <c r="I417" s="123">
        <f t="shared" ref="I417" si="59">I215/$B$261</f>
        <v>1473.264045787741</v>
      </c>
    </row>
    <row r="418" spans="1:9">
      <c r="A418" s="149" t="s">
        <v>21</v>
      </c>
      <c r="B418" s="123">
        <f t="shared" si="55"/>
        <v>0</v>
      </c>
      <c r="C418" s="123">
        <f t="shared" si="55"/>
        <v>0</v>
      </c>
      <c r="D418" s="123">
        <f t="shared" si="55"/>
        <v>0</v>
      </c>
      <c r="E418" s="123">
        <f t="shared" si="55"/>
        <v>0</v>
      </c>
      <c r="F418" s="123">
        <f t="shared" si="55"/>
        <v>0</v>
      </c>
      <c r="G418" s="152">
        <f t="shared" si="55"/>
        <v>0</v>
      </c>
      <c r="H418" s="123">
        <f t="shared" si="55"/>
        <v>0</v>
      </c>
      <c r="I418" s="123">
        <f t="shared" ref="I418" si="60">I216/$B$261</f>
        <v>0</v>
      </c>
    </row>
    <row r="419" spans="1:9">
      <c r="A419" s="149" t="s">
        <v>12</v>
      </c>
      <c r="B419" s="123">
        <f t="shared" si="55"/>
        <v>857.51209484299829</v>
      </c>
      <c r="C419" s="123">
        <f t="shared" si="55"/>
        <v>1274.1750229782501</v>
      </c>
      <c r="D419" s="123">
        <f t="shared" si="55"/>
        <v>7600.8003150266404</v>
      </c>
      <c r="E419" s="123">
        <f t="shared" si="55"/>
        <v>4081.4277591085015</v>
      </c>
      <c r="F419" s="123">
        <f t="shared" si="55"/>
        <v>2249.8698744823027</v>
      </c>
      <c r="G419" s="152">
        <f t="shared" si="55"/>
        <v>2215.2395783444122</v>
      </c>
      <c r="H419" s="123">
        <f t="shared" si="55"/>
        <v>2198.7489611358933</v>
      </c>
      <c r="I419" s="123">
        <f t="shared" ref="I419" si="61">I217/$B$261</f>
        <v>2198.7489611358933</v>
      </c>
    </row>
    <row r="420" spans="1:9">
      <c r="A420" s="226"/>
      <c r="B420" s="439"/>
      <c r="C420" s="439"/>
      <c r="D420" s="439"/>
      <c r="E420" s="439"/>
      <c r="F420" s="439"/>
      <c r="G420" s="535"/>
      <c r="H420" s="439"/>
      <c r="I420" s="439"/>
    </row>
    <row r="421" spans="1:9" ht="23.4">
      <c r="A421" s="95" t="s">
        <v>293</v>
      </c>
      <c r="B421" s="440"/>
      <c r="C421" s="441"/>
      <c r="D421" s="441"/>
      <c r="E421" s="441"/>
      <c r="F421" s="441"/>
      <c r="G421" s="448"/>
      <c r="H421" s="433"/>
      <c r="I421" s="433"/>
    </row>
    <row r="422" spans="1:9" ht="21">
      <c r="A422" s="105" t="s">
        <v>136</v>
      </c>
      <c r="B422" s="437"/>
      <c r="C422" s="433"/>
      <c r="D422" s="433"/>
      <c r="E422" s="433"/>
      <c r="F422" s="433"/>
      <c r="G422" s="448"/>
      <c r="H422" s="433"/>
      <c r="I422" s="433"/>
    </row>
    <row r="423" spans="1:9">
      <c r="A423" s="124" t="s">
        <v>2</v>
      </c>
      <c r="B423" s="123">
        <f t="shared" ref="B423:H427" si="62">B221/$B$262</f>
        <v>0</v>
      </c>
      <c r="C423" s="123">
        <f t="shared" si="62"/>
        <v>0</v>
      </c>
      <c r="D423" s="123">
        <f t="shared" si="62"/>
        <v>0</v>
      </c>
      <c r="E423" s="123">
        <f t="shared" si="62"/>
        <v>0</v>
      </c>
      <c r="F423" s="123">
        <f t="shared" si="62"/>
        <v>0</v>
      </c>
      <c r="G423" s="152">
        <f t="shared" si="62"/>
        <v>0</v>
      </c>
      <c r="H423" s="123">
        <f t="shared" si="62"/>
        <v>0</v>
      </c>
      <c r="I423" s="123">
        <f t="shared" ref="I423" si="63">I221/$B$262</f>
        <v>0</v>
      </c>
    </row>
    <row r="424" spans="1:9">
      <c r="A424" s="124" t="s">
        <v>3</v>
      </c>
      <c r="B424" s="123">
        <f t="shared" si="62"/>
        <v>873.76665797213263</v>
      </c>
      <c r="C424" s="123">
        <f t="shared" si="62"/>
        <v>838.68443331076719</v>
      </c>
      <c r="D424" s="123">
        <f t="shared" si="62"/>
        <v>838.68443331076719</v>
      </c>
      <c r="E424" s="123">
        <f t="shared" si="62"/>
        <v>838.68443331076719</v>
      </c>
      <c r="F424" s="123">
        <f t="shared" si="62"/>
        <v>838.68443331076719</v>
      </c>
      <c r="G424" s="152">
        <f t="shared" si="62"/>
        <v>838.68443331076719</v>
      </c>
      <c r="H424" s="123">
        <f t="shared" si="62"/>
        <v>838.68443331076719</v>
      </c>
      <c r="I424" s="123">
        <f t="shared" ref="I424" si="64">I222/$B$262</f>
        <v>838.68443331076719</v>
      </c>
    </row>
    <row r="425" spans="1:9">
      <c r="A425" s="124" t="s">
        <v>4</v>
      </c>
      <c r="B425" s="123">
        <f t="shared" si="62"/>
        <v>71.260768843398523</v>
      </c>
      <c r="C425" s="123">
        <f t="shared" si="62"/>
        <v>93.187159256751912</v>
      </c>
      <c r="D425" s="123">
        <f t="shared" si="62"/>
        <v>93.187159256751912</v>
      </c>
      <c r="E425" s="123">
        <f t="shared" si="62"/>
        <v>93.187159256751912</v>
      </c>
      <c r="F425" s="123">
        <f t="shared" si="62"/>
        <v>93.187159256751912</v>
      </c>
      <c r="G425" s="152">
        <f t="shared" si="62"/>
        <v>93.187159256751912</v>
      </c>
      <c r="H425" s="123">
        <f t="shared" si="62"/>
        <v>93.187159256751912</v>
      </c>
      <c r="I425" s="123">
        <f t="shared" ref="I425" si="65">I223/$B$262</f>
        <v>93.187159256751912</v>
      </c>
    </row>
    <row r="426" spans="1:9">
      <c r="A426" s="124" t="s">
        <v>5</v>
      </c>
      <c r="B426" s="123">
        <f t="shared" si="62"/>
        <v>44.949100347374454</v>
      </c>
      <c r="C426" s="123">
        <f t="shared" si="62"/>
        <v>65.77917124006018</v>
      </c>
      <c r="D426" s="123">
        <f t="shared" si="62"/>
        <v>65.77917124006018</v>
      </c>
      <c r="E426" s="123">
        <f t="shared" si="62"/>
        <v>65.77917124006018</v>
      </c>
      <c r="F426" s="123">
        <f t="shared" si="62"/>
        <v>65.77917124006018</v>
      </c>
      <c r="G426" s="152">
        <f t="shared" si="62"/>
        <v>65.77917124006018</v>
      </c>
      <c r="H426" s="123">
        <f t="shared" si="62"/>
        <v>65.77917124006018</v>
      </c>
      <c r="I426" s="123">
        <f t="shared" ref="I426" si="66">I224/$B$262</f>
        <v>65.77917124006018</v>
      </c>
    </row>
    <row r="427" spans="1:9">
      <c r="A427" s="124" t="s">
        <v>6</v>
      </c>
      <c r="B427" s="123">
        <f t="shared" si="62"/>
        <v>737.82303740934162</v>
      </c>
      <c r="C427" s="123">
        <f t="shared" si="62"/>
        <v>745.49727405401529</v>
      </c>
      <c r="D427" s="123">
        <f t="shared" si="62"/>
        <v>745.49727405401529</v>
      </c>
      <c r="E427" s="123">
        <f t="shared" si="62"/>
        <v>745.49727405401529</v>
      </c>
      <c r="F427" s="123">
        <f t="shared" si="62"/>
        <v>745.49727405401529</v>
      </c>
      <c r="G427" s="152">
        <f t="shared" si="62"/>
        <v>745.49727405401529</v>
      </c>
      <c r="H427" s="123">
        <f t="shared" si="62"/>
        <v>745.49727405401529</v>
      </c>
      <c r="I427" s="123">
        <f t="shared" ref="I427" si="67">I225/$B$262</f>
        <v>745.49727405401529</v>
      </c>
    </row>
    <row r="428" spans="1:9">
      <c r="A428" s="93"/>
      <c r="B428" s="442"/>
      <c r="C428" s="433"/>
      <c r="D428" s="433"/>
      <c r="E428" s="433"/>
      <c r="F428" s="433"/>
      <c r="G428" s="448"/>
      <c r="H428" s="433"/>
      <c r="I428" s="433"/>
    </row>
    <row r="429" spans="1:9" ht="21">
      <c r="A429" s="105" t="s">
        <v>7</v>
      </c>
      <c r="B429" s="437"/>
      <c r="C429" s="433"/>
      <c r="D429" s="433"/>
      <c r="E429" s="433"/>
      <c r="F429" s="433"/>
      <c r="G429" s="448"/>
      <c r="H429" s="433"/>
      <c r="I429" s="433"/>
    </row>
    <row r="430" spans="1:9">
      <c r="A430" s="124" t="s">
        <v>2</v>
      </c>
      <c r="B430" s="123">
        <f t="shared" ref="B430:H434" si="68">B228/$B$261</f>
        <v>2792.4111806425844</v>
      </c>
      <c r="C430" s="123">
        <f t="shared" si="68"/>
        <v>3325.2011176133142</v>
      </c>
      <c r="D430" s="123">
        <f t="shared" si="68"/>
        <v>3274.9905808830204</v>
      </c>
      <c r="E430" s="123">
        <f t="shared" si="68"/>
        <v>3291.3655340018136</v>
      </c>
      <c r="F430" s="123">
        <f t="shared" si="68"/>
        <v>3307.8223608362978</v>
      </c>
      <c r="G430" s="152">
        <f t="shared" si="68"/>
        <v>3324.3614736519039</v>
      </c>
      <c r="H430" s="123">
        <f t="shared" si="68"/>
        <v>3340.9832803165637</v>
      </c>
      <c r="I430" s="123">
        <f t="shared" ref="I430" si="69">I228/$B$261</f>
        <v>3357.6881963938308</v>
      </c>
    </row>
    <row r="431" spans="1:9">
      <c r="A431" s="124" t="s">
        <v>3</v>
      </c>
      <c r="B431" s="123">
        <f t="shared" si="68"/>
        <v>6927.158602058631</v>
      </c>
      <c r="C431" s="123">
        <f t="shared" si="68"/>
        <v>7353.6878444822505</v>
      </c>
      <c r="D431" s="123">
        <f t="shared" si="68"/>
        <v>7335.3320450206174</v>
      </c>
      <c r="E431" s="123">
        <f t="shared" si="68"/>
        <v>7337.5295560860877</v>
      </c>
      <c r="F431" s="123">
        <f t="shared" si="68"/>
        <v>7337.5600791191664</v>
      </c>
      <c r="G431" s="152">
        <f t="shared" si="68"/>
        <v>7337.5623691162091</v>
      </c>
      <c r="H431" s="123">
        <f t="shared" si="68"/>
        <v>7337.5620931732146</v>
      </c>
      <c r="I431" s="123">
        <f t="shared" ref="I431" si="70">I229/$B$261</f>
        <v>7337.5619304657921</v>
      </c>
    </row>
    <row r="432" spans="1:9">
      <c r="A432" s="124" t="s">
        <v>4</v>
      </c>
      <c r="B432" s="123">
        <f t="shared" si="68"/>
        <v>2532.9588032285487</v>
      </c>
      <c r="C432" s="123">
        <f t="shared" si="68"/>
        <v>2238.7290883398473</v>
      </c>
      <c r="D432" s="123">
        <f t="shared" si="68"/>
        <v>2249.9227335067026</v>
      </c>
      <c r="E432" s="123">
        <f t="shared" si="68"/>
        <v>2261.1723478283643</v>
      </c>
      <c r="F432" s="123">
        <f t="shared" si="68"/>
        <v>2272.478209446575</v>
      </c>
      <c r="G432" s="152">
        <f t="shared" si="68"/>
        <v>2283.8405998012017</v>
      </c>
      <c r="H432" s="123">
        <f t="shared" si="68"/>
        <v>2295.2598036302352</v>
      </c>
      <c r="I432" s="123">
        <f t="shared" ref="I432" si="71">I230/$B$261</f>
        <v>2306.736102373543</v>
      </c>
    </row>
    <row r="433" spans="1:9">
      <c r="A433" s="124" t="s">
        <v>5</v>
      </c>
      <c r="B433" s="123">
        <f t="shared" si="68"/>
        <v>403.47043436843637</v>
      </c>
      <c r="C433" s="123">
        <f t="shared" si="68"/>
        <v>448.92328071789217</v>
      </c>
      <c r="D433" s="123">
        <f t="shared" si="68"/>
        <v>451.16789712148159</v>
      </c>
      <c r="E433" s="123">
        <f t="shared" si="68"/>
        <v>453.42373659939341</v>
      </c>
      <c r="F433" s="123">
        <f t="shared" si="68"/>
        <v>455.69085532966346</v>
      </c>
      <c r="G433" s="152">
        <f t="shared" si="68"/>
        <v>457.96930960026521</v>
      </c>
      <c r="H433" s="123">
        <f t="shared" si="68"/>
        <v>460.25915613892187</v>
      </c>
      <c r="I433" s="123">
        <f t="shared" ref="I433" si="72">I231/$B$261</f>
        <v>462.56045189323146</v>
      </c>
    </row>
    <row r="434" spans="1:9">
      <c r="A434" s="124" t="s">
        <v>6</v>
      </c>
      <c r="B434" s="123">
        <f t="shared" si="68"/>
        <v>5193.4450462029799</v>
      </c>
      <c r="C434" s="123">
        <f t="shared" si="68"/>
        <v>4630.079131378151</v>
      </c>
      <c r="D434" s="123">
        <f t="shared" si="68"/>
        <v>4547.0014401219187</v>
      </c>
      <c r="E434" s="123">
        <f t="shared" si="68"/>
        <v>4547.167621568401</v>
      </c>
      <c r="F434" s="123">
        <f t="shared" si="68"/>
        <v>4547.2301616844779</v>
      </c>
      <c r="G434" s="152">
        <f t="shared" si="68"/>
        <v>4547.2426483798281</v>
      </c>
      <c r="H434" s="123">
        <f t="shared" si="68"/>
        <v>4547.2444117764944</v>
      </c>
      <c r="I434" s="123">
        <f t="shared" ref="I434" si="73">I232/$B$261</f>
        <v>4547.2445557945512</v>
      </c>
    </row>
    <row r="435" spans="1:9">
      <c r="A435" s="93"/>
      <c r="B435" s="442"/>
      <c r="C435" s="433"/>
      <c r="D435" s="433"/>
      <c r="E435" s="433"/>
      <c r="F435" s="433"/>
      <c r="G435" s="448"/>
      <c r="H435" s="433"/>
      <c r="I435" s="433"/>
    </row>
    <row r="436" spans="1:9" ht="21">
      <c r="A436" s="105" t="s">
        <v>8</v>
      </c>
      <c r="B436" s="437"/>
      <c r="C436" s="433"/>
      <c r="D436" s="433"/>
      <c r="E436" s="433"/>
      <c r="F436" s="433"/>
      <c r="G436" s="448"/>
      <c r="H436" s="433"/>
      <c r="I436" s="433"/>
    </row>
    <row r="437" spans="1:9">
      <c r="A437" s="124" t="s">
        <v>2</v>
      </c>
      <c r="B437" s="123">
        <f t="shared" ref="B437:H441" si="74">B235/$B$262</f>
        <v>0</v>
      </c>
      <c r="C437" s="123">
        <f t="shared" si="74"/>
        <v>0</v>
      </c>
      <c r="D437" s="123">
        <f t="shared" si="74"/>
        <v>0</v>
      </c>
      <c r="E437" s="123">
        <f t="shared" si="74"/>
        <v>0</v>
      </c>
      <c r="F437" s="123">
        <f t="shared" si="74"/>
        <v>0</v>
      </c>
      <c r="G437" s="152">
        <f t="shared" si="74"/>
        <v>0</v>
      </c>
      <c r="H437" s="123">
        <f t="shared" si="74"/>
        <v>0</v>
      </c>
      <c r="I437" s="123">
        <f t="shared" ref="I437" si="75">I235/$B$262</f>
        <v>0</v>
      </c>
    </row>
    <row r="438" spans="1:9">
      <c r="A438" s="124" t="s">
        <v>3</v>
      </c>
      <c r="B438" s="123">
        <f t="shared" si="74"/>
        <v>4532.1848984401458</v>
      </c>
      <c r="C438" s="123">
        <f t="shared" si="74"/>
        <v>4753.6414416150155</v>
      </c>
      <c r="D438" s="123">
        <f t="shared" si="74"/>
        <v>4562.881845018841</v>
      </c>
      <c r="E438" s="123">
        <f t="shared" si="74"/>
        <v>4692.2475484576253</v>
      </c>
      <c r="F438" s="123">
        <f t="shared" si="74"/>
        <v>4825.9985299790815</v>
      </c>
      <c r="G438" s="152">
        <f t="shared" si="74"/>
        <v>4908.2224940291562</v>
      </c>
      <c r="H438" s="123">
        <f t="shared" si="74"/>
        <v>4753.6414416150155</v>
      </c>
      <c r="I438" s="123">
        <f t="shared" ref="I438" si="76">I236/$B$262</f>
        <v>4753.6414416150155</v>
      </c>
    </row>
    <row r="439" spans="1:9">
      <c r="A439" s="124" t="s">
        <v>4</v>
      </c>
      <c r="B439" s="123">
        <f t="shared" si="74"/>
        <v>2745.1840797518444</v>
      </c>
      <c r="C439" s="123">
        <f t="shared" si="74"/>
        <v>2689.2717841977933</v>
      </c>
      <c r="D439" s="123">
        <f t="shared" si="74"/>
        <v>2692.5607427597965</v>
      </c>
      <c r="E439" s="123">
        <f t="shared" si="74"/>
        <v>2694.7533818011316</v>
      </c>
      <c r="F439" s="123">
        <f t="shared" si="74"/>
        <v>2698.0423403631348</v>
      </c>
      <c r="G439" s="152">
        <f t="shared" si="74"/>
        <v>2701.3312989251376</v>
      </c>
      <c r="H439" s="123">
        <f t="shared" si="74"/>
        <v>2703.5239379664731</v>
      </c>
      <c r="I439" s="123">
        <f t="shared" ref="I439" si="77">I237/$B$262</f>
        <v>2706.8128965284759</v>
      </c>
    </row>
    <row r="440" spans="1:9">
      <c r="A440" s="124" t="s">
        <v>5</v>
      </c>
      <c r="B440" s="123">
        <f t="shared" si="74"/>
        <v>2147.6899409879647</v>
      </c>
      <c r="C440" s="123">
        <f t="shared" si="74"/>
        <v>2145.4973019466292</v>
      </c>
      <c r="D440" s="123">
        <f t="shared" si="74"/>
        <v>2145.4973019466292</v>
      </c>
      <c r="E440" s="123">
        <f t="shared" si="74"/>
        <v>2145.4973019466292</v>
      </c>
      <c r="F440" s="123">
        <f t="shared" si="74"/>
        <v>2145.4973019466292</v>
      </c>
      <c r="G440" s="152">
        <f t="shared" si="74"/>
        <v>2145.4973019466292</v>
      </c>
      <c r="H440" s="123">
        <f t="shared" si="74"/>
        <v>2145.4973019466292</v>
      </c>
      <c r="I440" s="123">
        <f t="shared" ref="I440" si="78">I238/$B$262</f>
        <v>2145.4973019466292</v>
      </c>
    </row>
    <row r="441" spans="1:9">
      <c r="A441" s="124" t="s">
        <v>6</v>
      </c>
      <c r="B441" s="123">
        <f t="shared" si="74"/>
        <v>2109.3187577645963</v>
      </c>
      <c r="C441" s="123">
        <f t="shared" si="74"/>
        <v>3311.9812719370298</v>
      </c>
      <c r="D441" s="123">
        <f t="shared" si="74"/>
        <v>2414.0955845102085</v>
      </c>
      <c r="E441" s="123">
        <f t="shared" si="74"/>
        <v>2483.1637143122716</v>
      </c>
      <c r="F441" s="123">
        <f t="shared" si="74"/>
        <v>2553.3281636350025</v>
      </c>
      <c r="G441" s="152">
        <f t="shared" si="74"/>
        <v>2796.7110972232249</v>
      </c>
      <c r="H441" s="123">
        <f t="shared" si="74"/>
        <v>3311.9812719370298</v>
      </c>
      <c r="I441" s="123">
        <f t="shared" ref="I441" si="79">I239/$B$262</f>
        <v>3311.9812719370298</v>
      </c>
    </row>
    <row r="442" spans="1:9">
      <c r="A442" s="93"/>
      <c r="B442" s="442"/>
      <c r="C442" s="433"/>
      <c r="D442" s="433"/>
      <c r="E442" s="433"/>
      <c r="F442" s="433"/>
      <c r="G442" s="448"/>
      <c r="H442" s="433"/>
      <c r="I442" s="433"/>
    </row>
    <row r="443" spans="1:9" ht="21">
      <c r="A443" s="105" t="s">
        <v>19</v>
      </c>
      <c r="B443" s="437"/>
      <c r="C443" s="433"/>
      <c r="D443" s="433"/>
      <c r="E443" s="433"/>
      <c r="F443" s="433"/>
      <c r="G443" s="448"/>
      <c r="H443" s="433"/>
      <c r="I443" s="433"/>
    </row>
    <row r="444" spans="1:9">
      <c r="A444" s="124" t="s">
        <v>2</v>
      </c>
      <c r="B444" s="123">
        <f t="shared" ref="B444:H448" si="80">B242/$B$261</f>
        <v>0</v>
      </c>
      <c r="C444" s="123">
        <f t="shared" si="80"/>
        <v>0</v>
      </c>
      <c r="D444" s="123">
        <f t="shared" si="80"/>
        <v>0</v>
      </c>
      <c r="E444" s="123">
        <f t="shared" si="80"/>
        <v>0</v>
      </c>
      <c r="F444" s="123">
        <f t="shared" si="80"/>
        <v>0</v>
      </c>
      <c r="G444" s="152">
        <f t="shared" si="80"/>
        <v>0</v>
      </c>
      <c r="H444" s="123">
        <f t="shared" si="80"/>
        <v>0</v>
      </c>
      <c r="I444" s="123">
        <f t="shared" ref="I444" si="81">I242/$B$261</f>
        <v>0</v>
      </c>
    </row>
    <row r="445" spans="1:9">
      <c r="A445" s="124" t="s">
        <v>3</v>
      </c>
      <c r="B445" s="123">
        <f t="shared" si="80"/>
        <v>2178.9602204856701</v>
      </c>
      <c r="C445" s="123">
        <f t="shared" si="80"/>
        <v>2022.9699754378842</v>
      </c>
      <c r="D445" s="123">
        <f t="shared" si="80"/>
        <v>1857.7001852432445</v>
      </c>
      <c r="E445" s="123">
        <f t="shared" si="80"/>
        <v>1802.6102551783645</v>
      </c>
      <c r="F445" s="123">
        <f t="shared" si="80"/>
        <v>1802.6102551783645</v>
      </c>
      <c r="G445" s="152">
        <f t="shared" si="80"/>
        <v>1802.6102551783645</v>
      </c>
      <c r="H445" s="123">
        <f t="shared" si="80"/>
        <v>1802.6102551783645</v>
      </c>
      <c r="I445" s="123">
        <f t="shared" ref="I445" si="82">I243/$B$261</f>
        <v>1802.6102551783645</v>
      </c>
    </row>
    <row r="446" spans="1:9">
      <c r="A446" s="124" t="s">
        <v>4</v>
      </c>
      <c r="B446" s="123">
        <f t="shared" si="80"/>
        <v>1992.0665587891192</v>
      </c>
      <c r="C446" s="123">
        <f t="shared" si="80"/>
        <v>2024.2102435531328</v>
      </c>
      <c r="D446" s="123">
        <f t="shared" si="80"/>
        <v>2025.3567594862709</v>
      </c>
      <c r="E446" s="123">
        <f t="shared" si="80"/>
        <v>2026.8969116742055</v>
      </c>
      <c r="F446" s="123">
        <f t="shared" si="80"/>
        <v>2028.452465823769</v>
      </c>
      <c r="G446" s="152">
        <f t="shared" si="80"/>
        <v>2030.0235752977019</v>
      </c>
      <c r="H446" s="123">
        <f t="shared" si="80"/>
        <v>2031.6103953826494</v>
      </c>
      <c r="I446" s="123">
        <f t="shared" ref="I446" si="83">I244/$B$261</f>
        <v>2033.2130838388493</v>
      </c>
    </row>
    <row r="447" spans="1:9">
      <c r="A447" s="124" t="s">
        <v>5</v>
      </c>
      <c r="B447" s="123">
        <f t="shared" si="80"/>
        <v>2415.3257338077788</v>
      </c>
      <c r="C447" s="123">
        <f t="shared" si="80"/>
        <v>2496.1441698295885</v>
      </c>
      <c r="D447" s="123">
        <f t="shared" si="80"/>
        <v>2496.1441698295885</v>
      </c>
      <c r="E447" s="123">
        <f t="shared" si="80"/>
        <v>2496.1441698295885</v>
      </c>
      <c r="F447" s="123">
        <f t="shared" si="80"/>
        <v>2496.1441698295885</v>
      </c>
      <c r="G447" s="152">
        <f t="shared" si="80"/>
        <v>2496.1441698295885</v>
      </c>
      <c r="H447" s="123">
        <f t="shared" si="80"/>
        <v>2496.1441698295885</v>
      </c>
      <c r="I447" s="123">
        <f t="shared" ref="I447" si="84">I245/$B$261</f>
        <v>2496.1441698295885</v>
      </c>
    </row>
    <row r="448" spans="1:9">
      <c r="A448" s="124" t="s">
        <v>6</v>
      </c>
      <c r="B448" s="123">
        <f t="shared" si="80"/>
        <v>861.90959276527008</v>
      </c>
      <c r="C448" s="123">
        <f t="shared" si="80"/>
        <v>1472.057585636519</v>
      </c>
      <c r="D448" s="123">
        <f t="shared" si="80"/>
        <v>1472.057585636519</v>
      </c>
      <c r="E448" s="123">
        <f t="shared" si="80"/>
        <v>1472.057585636519</v>
      </c>
      <c r="F448" s="123">
        <f t="shared" si="80"/>
        <v>1472.057585636519</v>
      </c>
      <c r="G448" s="152">
        <f t="shared" si="80"/>
        <v>1387.1309070126451</v>
      </c>
      <c r="H448" s="123">
        <f t="shared" si="80"/>
        <v>1358.8220141380207</v>
      </c>
      <c r="I448" s="123">
        <f t="shared" ref="I448" si="85">I246/$B$261</f>
        <v>1358.8220141380207</v>
      </c>
    </row>
    <row r="449" spans="1:9">
      <c r="A449" s="106"/>
      <c r="B449" s="443"/>
      <c r="C449" s="433"/>
      <c r="D449" s="433"/>
      <c r="E449" s="433"/>
      <c r="F449" s="433"/>
      <c r="G449" s="448"/>
      <c r="H449" s="433"/>
      <c r="I449" s="433"/>
    </row>
    <row r="450" spans="1:9" ht="21">
      <c r="A450" s="107" t="s">
        <v>51</v>
      </c>
      <c r="B450" s="435"/>
      <c r="C450" s="433"/>
      <c r="D450" s="433"/>
      <c r="E450" s="433"/>
      <c r="F450" s="433"/>
      <c r="G450" s="448"/>
      <c r="H450" s="433"/>
      <c r="I450" s="433"/>
    </row>
    <row r="451" spans="1:9">
      <c r="A451" s="67" t="s">
        <v>2</v>
      </c>
      <c r="B451" s="123">
        <f t="shared" ref="B451:H458" si="86">B249/$B$261</f>
        <v>0</v>
      </c>
      <c r="C451" s="123">
        <f t="shared" si="86"/>
        <v>0</v>
      </c>
      <c r="D451" s="123">
        <f t="shared" si="86"/>
        <v>0</v>
      </c>
      <c r="E451" s="123">
        <f t="shared" si="86"/>
        <v>0</v>
      </c>
      <c r="F451" s="123">
        <f t="shared" si="86"/>
        <v>0</v>
      </c>
      <c r="G451" s="152">
        <f t="shared" si="86"/>
        <v>0</v>
      </c>
      <c r="H451" s="123">
        <f t="shared" si="86"/>
        <v>0</v>
      </c>
      <c r="I451" s="123">
        <f t="shared" ref="I451" si="87">I249/$B$261</f>
        <v>0</v>
      </c>
    </row>
    <row r="452" spans="1:9">
      <c r="A452" s="67" t="s">
        <v>3</v>
      </c>
      <c r="B452" s="123">
        <f t="shared" si="86"/>
        <v>13521.048426579973</v>
      </c>
      <c r="C452" s="123">
        <f t="shared" si="86"/>
        <v>14398.336912738689</v>
      </c>
      <c r="D452" s="123">
        <f t="shared" si="86"/>
        <v>13593.731790414473</v>
      </c>
      <c r="E452" s="123">
        <f t="shared" si="86"/>
        <v>13417.642362312234</v>
      </c>
      <c r="F452" s="123">
        <f t="shared" si="86"/>
        <v>13417.642362312234</v>
      </c>
      <c r="G452" s="152">
        <f t="shared" si="86"/>
        <v>13417.642362312234</v>
      </c>
      <c r="H452" s="123">
        <f t="shared" si="86"/>
        <v>13399.574781521638</v>
      </c>
      <c r="I452" s="123">
        <f t="shared" ref="I452" si="88">I250/$B$261</f>
        <v>11907.522700704611</v>
      </c>
    </row>
    <row r="453" spans="1:9">
      <c r="A453" s="67" t="s">
        <v>24</v>
      </c>
      <c r="B453" s="123">
        <f t="shared" si="86"/>
        <v>3001.99587435897</v>
      </c>
      <c r="C453" s="123">
        <f t="shared" si="86"/>
        <v>4678.3571210277805</v>
      </c>
      <c r="D453" s="123">
        <f t="shared" si="86"/>
        <v>4802.8612809521019</v>
      </c>
      <c r="E453" s="123">
        <f t="shared" si="86"/>
        <v>4843.843961382373</v>
      </c>
      <c r="F453" s="123">
        <f t="shared" si="86"/>
        <v>4843.843961382373</v>
      </c>
      <c r="G453" s="152">
        <f t="shared" si="86"/>
        <v>4843.843961382373</v>
      </c>
      <c r="H453" s="123">
        <f t="shared" si="86"/>
        <v>4843.843961382373</v>
      </c>
      <c r="I453" s="123">
        <f t="shared" ref="I453" si="89">I251/$B$261</f>
        <v>4710.5428626672965</v>
      </c>
    </row>
    <row r="454" spans="1:9">
      <c r="A454" s="67" t="s">
        <v>25</v>
      </c>
      <c r="B454" s="123">
        <f t="shared" si="86"/>
        <v>393.41167595146362</v>
      </c>
      <c r="C454" s="123">
        <f t="shared" si="86"/>
        <v>915.39522763814693</v>
      </c>
      <c r="D454" s="123">
        <f t="shared" si="86"/>
        <v>911.85661602881885</v>
      </c>
      <c r="E454" s="123">
        <f t="shared" si="86"/>
        <v>826.92993740494489</v>
      </c>
      <c r="F454" s="123">
        <f t="shared" si="86"/>
        <v>802.1596561396484</v>
      </c>
      <c r="G454" s="152">
        <f t="shared" si="86"/>
        <v>802.1596561396484</v>
      </c>
      <c r="H454" s="123">
        <f t="shared" si="86"/>
        <v>802.1596561396484</v>
      </c>
      <c r="I454" s="123">
        <f t="shared" ref="I454" si="90">I252/$B$261</f>
        <v>716.04655181539897</v>
      </c>
    </row>
    <row r="455" spans="1:9">
      <c r="A455" s="67" t="s">
        <v>69</v>
      </c>
      <c r="B455" s="123">
        <f t="shared" si="86"/>
        <v>8035.4215253019702</v>
      </c>
      <c r="C455" s="123">
        <f t="shared" si="86"/>
        <v>4318.2423146856345</v>
      </c>
      <c r="D455" s="123">
        <f t="shared" si="86"/>
        <v>4615.5326881282372</v>
      </c>
      <c r="E455" s="123">
        <f t="shared" si="86"/>
        <v>4642.0707635582876</v>
      </c>
      <c r="F455" s="123">
        <f t="shared" si="86"/>
        <v>4344.7803901156849</v>
      </c>
      <c r="G455" s="152">
        <f t="shared" si="86"/>
        <v>4281.9629568268929</v>
      </c>
      <c r="H455" s="123">
        <f t="shared" si="86"/>
        <v>4281.9629568268929</v>
      </c>
      <c r="I455" s="123">
        <f t="shared" ref="I455" si="91">I253/$B$261</f>
        <v>4002.721838762634</v>
      </c>
    </row>
    <row r="456" spans="1:9">
      <c r="A456" s="67" t="s">
        <v>4</v>
      </c>
      <c r="B456" s="123">
        <f t="shared" si="86"/>
        <v>14805.978242572115</v>
      </c>
      <c r="C456" s="123">
        <f t="shared" si="86"/>
        <v>21539.721366451558</v>
      </c>
      <c r="D456" s="123">
        <f t="shared" si="86"/>
        <v>19724.391867987462</v>
      </c>
      <c r="E456" s="123">
        <f t="shared" si="86"/>
        <v>19028.12278548543</v>
      </c>
      <c r="F456" s="123">
        <f t="shared" si="86"/>
        <v>18973.845109016464</v>
      </c>
      <c r="G456" s="152">
        <f t="shared" si="86"/>
        <v>18324.832284013366</v>
      </c>
      <c r="H456" s="123">
        <f t="shared" si="86"/>
        <v>18331.335683225021</v>
      </c>
      <c r="I456" s="123">
        <f t="shared" ref="I456" si="92">I254/$B$261</f>
        <v>17384.518857021998</v>
      </c>
    </row>
    <row r="457" spans="1:9">
      <c r="A457" s="67" t="s">
        <v>5</v>
      </c>
      <c r="B457" s="123">
        <f t="shared" si="86"/>
        <v>540.52308685681794</v>
      </c>
      <c r="C457" s="123">
        <f t="shared" si="86"/>
        <v>717.32469832868821</v>
      </c>
      <c r="D457" s="123">
        <f t="shared" si="86"/>
        <v>717.32469832868821</v>
      </c>
      <c r="E457" s="123">
        <f t="shared" si="86"/>
        <v>717.32469832868821</v>
      </c>
      <c r="F457" s="123">
        <f t="shared" si="86"/>
        <v>717.32469832868821</v>
      </c>
      <c r="G457" s="152">
        <f t="shared" si="86"/>
        <v>717.32469832868821</v>
      </c>
      <c r="H457" s="123">
        <f t="shared" si="86"/>
        <v>717.32469832868821</v>
      </c>
      <c r="I457" s="123">
        <f t="shared" ref="I457" si="93">I255/$B$261</f>
        <v>685.33564938036238</v>
      </c>
    </row>
    <row r="458" spans="1:9">
      <c r="A458" s="67" t="s">
        <v>26</v>
      </c>
      <c r="B458" s="123">
        <f t="shared" si="86"/>
        <v>2632.4304329763236</v>
      </c>
      <c r="C458" s="123">
        <f t="shared" si="86"/>
        <v>3440.4499571074598</v>
      </c>
      <c r="D458" s="123">
        <f t="shared" si="86"/>
        <v>3555.9041454627068</v>
      </c>
      <c r="E458" s="123">
        <f t="shared" si="86"/>
        <v>3594.3888749144562</v>
      </c>
      <c r="F458" s="123">
        <f t="shared" si="86"/>
        <v>3594.3888749144562</v>
      </c>
      <c r="G458" s="152">
        <f t="shared" si="86"/>
        <v>3594.3888749144562</v>
      </c>
      <c r="H458" s="123">
        <f t="shared" si="86"/>
        <v>3594.3888749144562</v>
      </c>
      <c r="I458" s="123">
        <f t="shared" ref="I458" si="94">I256/$B$261</f>
        <v>3090.2074928173915</v>
      </c>
    </row>
    <row r="459" spans="1:9">
      <c r="B459" s="433"/>
      <c r="C459" s="433"/>
      <c r="D459" s="433"/>
      <c r="E459" s="433"/>
      <c r="F459" s="433"/>
      <c r="G459" s="433"/>
      <c r="H459" s="433"/>
      <c r="I459" s="433"/>
    </row>
    <row r="460" spans="1:9">
      <c r="B460" s="444"/>
      <c r="C460" s="444"/>
      <c r="D460" s="444"/>
      <c r="E460" s="444"/>
      <c r="F460" s="444"/>
      <c r="G460" s="444"/>
      <c r="H460" s="444"/>
      <c r="I460" s="444"/>
    </row>
    <row r="461" spans="1:9">
      <c r="B461" s="172"/>
      <c r="C461" s="172"/>
      <c r="D461" s="172"/>
      <c r="E461" s="172"/>
      <c r="F461" s="444"/>
      <c r="G461" s="444"/>
      <c r="H461" s="444"/>
      <c r="I461" s="444"/>
    </row>
  </sheetData>
  <mergeCells count="1">
    <mergeCell ref="P120:P127"/>
  </mergeCells>
  <pageMargins left="0.7" right="0.7" top="0.75" bottom="0.75" header="0.3" footer="0.3"/>
  <pageSetup paperSize="9" scale="27" fitToHeight="0" orientation="portrait" r:id="rId1"/>
  <headerFooter>
    <oddFooter>&amp;L&amp;F&amp;C&amp;A&amp;R&amp;P</oddFooter>
  </headerFooter>
  <rowBreaks count="4" manualBreakCount="4">
    <brk id="76" max="15" man="1"/>
    <brk id="145" max="15" man="1"/>
    <brk id="296" max="15" man="1"/>
    <brk id="36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Y369"/>
  <sheetViews>
    <sheetView showGridLines="0" view="pageBreakPreview" zoomScaleNormal="100" zoomScaleSheetLayoutView="100" workbookViewId="0"/>
  </sheetViews>
  <sheetFormatPr defaultRowHeight="14.4"/>
  <cols>
    <col min="1" max="1" width="68.44140625" customWidth="1"/>
    <col min="2" max="2" width="9.109375" style="28" customWidth="1"/>
    <col min="3" max="3" width="11.21875" style="28" customWidth="1"/>
    <col min="4" max="4" width="11.109375" customWidth="1"/>
    <col min="5" max="15" width="9.109375" customWidth="1"/>
    <col min="16" max="16" width="2.77734375" customWidth="1"/>
    <col min="17" max="17" width="9.88671875" bestFit="1" customWidth="1"/>
    <col min="18" max="18" width="135.77734375" style="25" customWidth="1"/>
    <col min="19" max="51" width="98.21875" style="25" bestFit="1" customWidth="1"/>
  </cols>
  <sheetData>
    <row r="1" spans="1:51" ht="25.8">
      <c r="A1" s="14" t="s">
        <v>42</v>
      </c>
      <c r="B1" s="30"/>
      <c r="C1" s="30"/>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row>
    <row r="2" spans="1:51" s="43" customFormat="1">
      <c r="A2" s="38" t="s">
        <v>211</v>
      </c>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row>
    <row r="3" spans="1:51">
      <c r="A3" s="38" t="s">
        <v>213</v>
      </c>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row>
    <row r="4" spans="1:51" s="60" customFormat="1">
      <c r="A4" s="38" t="s">
        <v>223</v>
      </c>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row>
    <row r="5" spans="1:51" ht="23.4">
      <c r="A5" s="16" t="s">
        <v>0</v>
      </c>
      <c r="B5" s="16" t="s">
        <v>148</v>
      </c>
      <c r="C5" s="16"/>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row>
    <row r="6" spans="1:51" s="28" customFormat="1" ht="18">
      <c r="A6" s="27" t="s">
        <v>57</v>
      </c>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row>
    <row r="7" spans="1:51" s="28" customFormat="1">
      <c r="A7" s="67" t="s">
        <v>54</v>
      </c>
      <c r="B7" s="177" t="str">
        <f>Inputs!B17</f>
        <v>Net</v>
      </c>
      <c r="C7" s="178" t="str">
        <f>Inputs!C17</f>
        <v>Net</v>
      </c>
      <c r="D7" s="76"/>
      <c r="R7" s="94"/>
      <c r="S7" s="94"/>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row>
    <row r="8" spans="1:51" ht="18">
      <c r="A8" s="56"/>
      <c r="B8" s="26"/>
      <c r="C8" s="26"/>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row>
    <row r="9" spans="1:51" ht="21">
      <c r="A9" s="17" t="s">
        <v>34</v>
      </c>
      <c r="B9" s="17"/>
      <c r="C9" s="17"/>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row>
    <row r="10" spans="1:51" ht="18">
      <c r="A10" s="20" t="s">
        <v>125</v>
      </c>
      <c r="B10" s="31"/>
      <c r="C10" s="31"/>
      <c r="D10" s="15">
        <v>2017</v>
      </c>
      <c r="E10" s="15">
        <v>2018</v>
      </c>
      <c r="F10" s="15">
        <v>2019</v>
      </c>
      <c r="G10" s="15">
        <v>2020</v>
      </c>
      <c r="H10" s="161">
        <v>2021</v>
      </c>
      <c r="I10" s="11">
        <v>2022</v>
      </c>
      <c r="J10" s="11">
        <v>2023</v>
      </c>
      <c r="K10" s="11">
        <v>2024</v>
      </c>
      <c r="L10" s="11">
        <v>2025</v>
      </c>
      <c r="M10" s="11">
        <v>2026</v>
      </c>
      <c r="N10" s="11">
        <v>2027</v>
      </c>
      <c r="O10" s="11">
        <v>2028</v>
      </c>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row>
    <row r="11" spans="1:51" s="79" customFormat="1" ht="18">
      <c r="A11" s="53"/>
      <c r="B11" s="53"/>
      <c r="C11" s="53"/>
      <c r="D11" s="15"/>
      <c r="E11" s="15"/>
      <c r="F11" s="15"/>
      <c r="G11" s="15"/>
      <c r="H11" s="161"/>
      <c r="I11" s="11"/>
      <c r="J11" s="11"/>
      <c r="K11" s="11"/>
      <c r="L11" s="11"/>
      <c r="M11" s="11"/>
      <c r="N11" s="11"/>
      <c r="O11" s="11"/>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row>
    <row r="12" spans="1:51">
      <c r="A12" s="124" t="s">
        <v>9</v>
      </c>
      <c r="B12" s="124"/>
      <c r="C12" s="124"/>
      <c r="D12" s="123">
        <f>Inflation!B266</f>
        <v>20.369707078616162</v>
      </c>
      <c r="E12" s="123">
        <f>Inflation!C266</f>
        <v>3.1680297065142335</v>
      </c>
      <c r="F12" s="123">
        <f>Inflation!D266</f>
        <v>12.455807158509861</v>
      </c>
      <c r="G12" s="123">
        <f>Inflation!E266</f>
        <v>28.54232424677188</v>
      </c>
      <c r="H12" s="128">
        <f>Inputs!F83</f>
        <v>41</v>
      </c>
      <c r="I12" s="123">
        <f>Inputs!G83</f>
        <v>310</v>
      </c>
      <c r="J12" s="123">
        <f>Inputs!H83</f>
        <v>200</v>
      </c>
      <c r="K12" s="123">
        <f>Inputs!I83</f>
        <v>0</v>
      </c>
      <c r="L12" s="123">
        <f>Inputs!J83</f>
        <v>0</v>
      </c>
      <c r="M12" s="123">
        <f>Inputs!K83</f>
        <v>0</v>
      </c>
      <c r="N12" s="123">
        <f>Inputs!L83</f>
        <v>0</v>
      </c>
      <c r="O12" s="123">
        <f>Inputs!M83</f>
        <v>0</v>
      </c>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row>
    <row r="13" spans="1:51">
      <c r="A13" s="124" t="s">
        <v>2</v>
      </c>
      <c r="B13" s="124"/>
      <c r="C13" s="124"/>
      <c r="D13" s="123">
        <f>Inflation!B267</f>
        <v>350.26032948634372</v>
      </c>
      <c r="E13" s="123">
        <f>Inflation!C267</f>
        <v>349.53927761873706</v>
      </c>
      <c r="F13" s="123">
        <f>Inflation!D267</f>
        <v>184.76113951789628</v>
      </c>
      <c r="G13" s="123">
        <f>Inflation!E267</f>
        <v>140.67288378766142</v>
      </c>
      <c r="H13" s="128">
        <f>Inputs!F84</f>
        <v>271</v>
      </c>
      <c r="I13" s="123">
        <f>Inputs!G84</f>
        <v>338</v>
      </c>
      <c r="J13" s="123">
        <f>Inputs!H84</f>
        <v>495</v>
      </c>
      <c r="K13" s="123">
        <f>Inputs!I84</f>
        <v>495</v>
      </c>
      <c r="L13" s="123">
        <f>Inputs!J84</f>
        <v>495</v>
      </c>
      <c r="M13" s="123">
        <f>Inputs!K84</f>
        <v>495</v>
      </c>
      <c r="N13" s="123">
        <f>Inputs!L84</f>
        <v>495</v>
      </c>
      <c r="O13" s="123">
        <f>Inputs!M84</f>
        <v>495</v>
      </c>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row>
    <row r="14" spans="1:51">
      <c r="A14" s="124" t="s">
        <v>10</v>
      </c>
      <c r="B14" s="124"/>
      <c r="C14" s="124"/>
      <c r="D14" s="123">
        <f>Inflation!B268</f>
        <v>121.14615262545404</v>
      </c>
      <c r="E14" s="123">
        <f>Inflation!C268</f>
        <v>194.30582199953966</v>
      </c>
      <c r="F14" s="123">
        <f>Inflation!D268</f>
        <v>222.12856099342585</v>
      </c>
      <c r="G14" s="123">
        <f>Inflation!E268</f>
        <v>177.37015781922526</v>
      </c>
      <c r="H14" s="128">
        <f>Inputs!F85</f>
        <v>193</v>
      </c>
      <c r="I14" s="123">
        <f>Inputs!G85</f>
        <v>165</v>
      </c>
      <c r="J14" s="123">
        <f>Inputs!H85</f>
        <v>197</v>
      </c>
      <c r="K14" s="123">
        <f>Inputs!I85</f>
        <v>220</v>
      </c>
      <c r="L14" s="123">
        <f>Inputs!J85</f>
        <v>220</v>
      </c>
      <c r="M14" s="123">
        <f>Inputs!K85</f>
        <v>220</v>
      </c>
      <c r="N14" s="123">
        <f>Inputs!L85</f>
        <v>220</v>
      </c>
      <c r="O14" s="123">
        <f>Inputs!M85</f>
        <v>220</v>
      </c>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row>
    <row r="15" spans="1:51">
      <c r="A15" s="124" t="s">
        <v>11</v>
      </c>
      <c r="B15" s="124"/>
      <c r="C15" s="124"/>
      <c r="D15" s="123">
        <f>Inflation!B269</f>
        <v>43.955683695961199</v>
      </c>
      <c r="E15" s="123">
        <f>Inflation!C269</f>
        <v>17.952168336913989</v>
      </c>
      <c r="F15" s="123">
        <f>Inflation!D269</f>
        <v>95.494521548575605</v>
      </c>
      <c r="G15" s="123">
        <f>Inflation!E269</f>
        <v>44.85222381635581</v>
      </c>
      <c r="H15" s="128">
        <f>Inputs!F86</f>
        <v>91</v>
      </c>
      <c r="I15" s="123">
        <f>Inputs!G86</f>
        <v>76</v>
      </c>
      <c r="J15" s="123">
        <f>Inputs!H86</f>
        <v>165</v>
      </c>
      <c r="K15" s="123">
        <f>Inputs!I86</f>
        <v>55</v>
      </c>
      <c r="L15" s="123">
        <f>Inputs!J86</f>
        <v>55</v>
      </c>
      <c r="M15" s="123">
        <f>Inputs!K86</f>
        <v>55</v>
      </c>
      <c r="N15" s="123">
        <f>Inputs!L86</f>
        <v>55</v>
      </c>
      <c r="O15" s="123">
        <f>Inputs!M86</f>
        <v>55</v>
      </c>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row>
    <row r="16" spans="1:51">
      <c r="A16" s="124" t="s">
        <v>12</v>
      </c>
      <c r="B16" s="124"/>
      <c r="C16" s="124"/>
      <c r="D16" s="123">
        <f>Inflation!B270</f>
        <v>104.34543264498068</v>
      </c>
      <c r="E16" s="123">
        <f>Inflation!C270</f>
        <v>267.17050524936701</v>
      </c>
      <c r="F16" s="123">
        <f>Inflation!D270</f>
        <v>53.975164353542731</v>
      </c>
      <c r="G16" s="123">
        <f>Inflation!E270</f>
        <v>94.80129124820661</v>
      </c>
      <c r="H16" s="128">
        <f>Inputs!F87</f>
        <v>140</v>
      </c>
      <c r="I16" s="123">
        <f>Inputs!G87</f>
        <v>98</v>
      </c>
      <c r="J16" s="123">
        <f>Inputs!H87</f>
        <v>150</v>
      </c>
      <c r="K16" s="123">
        <f>Inputs!I87</f>
        <v>150</v>
      </c>
      <c r="L16" s="123">
        <f>Inputs!J87</f>
        <v>150</v>
      </c>
      <c r="M16" s="123">
        <f>Inputs!K87</f>
        <v>150</v>
      </c>
      <c r="N16" s="123">
        <f>Inputs!L87</f>
        <v>150</v>
      </c>
      <c r="O16" s="123">
        <f>Inputs!M87</f>
        <v>150</v>
      </c>
      <c r="R16" s="94"/>
      <c r="S16" s="94"/>
      <c r="T16" s="94"/>
      <c r="U16" s="94"/>
      <c r="V16" s="94"/>
      <c r="W16" s="94"/>
      <c r="X16" s="94"/>
      <c r="Y16" s="94"/>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row>
    <row r="17" spans="1:51">
      <c r="A17" s="124" t="s">
        <v>13</v>
      </c>
      <c r="B17" s="124"/>
      <c r="C17" s="124"/>
      <c r="D17" s="123">
        <f>Inflation!B271</f>
        <v>168.3181058601441</v>
      </c>
      <c r="E17" s="123">
        <f>Inflation!C271</f>
        <v>3.1680297065142335</v>
      </c>
      <c r="F17" s="123">
        <f>Inflation!D271</f>
        <v>308.28122717311908</v>
      </c>
      <c r="G17" s="123">
        <f>Inflation!E271</f>
        <v>84.607604017216644</v>
      </c>
      <c r="H17" s="128">
        <f>Inputs!F88</f>
        <v>224</v>
      </c>
      <c r="I17" s="123">
        <f>Inputs!G88</f>
        <v>96</v>
      </c>
      <c r="J17" s="123">
        <f>Inputs!H88</f>
        <v>80</v>
      </c>
      <c r="K17" s="123">
        <f>Inputs!I88</f>
        <v>80</v>
      </c>
      <c r="L17" s="123">
        <f>Inputs!J88</f>
        <v>80</v>
      </c>
      <c r="M17" s="123">
        <f>Inputs!K88</f>
        <v>80</v>
      </c>
      <c r="N17" s="123">
        <f>Inputs!L88</f>
        <v>80</v>
      </c>
      <c r="O17" s="123">
        <f>Inputs!M88</f>
        <v>80</v>
      </c>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row>
    <row r="18" spans="1:51" s="173" customFormat="1">
      <c r="A18" s="175"/>
      <c r="D18" s="119"/>
      <c r="E18" s="118"/>
      <c r="F18" s="118"/>
      <c r="G18" s="118"/>
      <c r="H18" s="528"/>
      <c r="I18" s="119"/>
      <c r="J18" s="119"/>
      <c r="K18" s="119"/>
      <c r="L18" s="119"/>
      <c r="M18" s="119"/>
      <c r="N18" s="119"/>
      <c r="O18" s="119"/>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row>
    <row r="19" spans="1:51" ht="18">
      <c r="A19" s="21" t="s">
        <v>7</v>
      </c>
      <c r="B19" s="32"/>
      <c r="C19" s="32"/>
      <c r="D19" s="22"/>
      <c r="E19" s="118"/>
      <c r="F19" s="118"/>
      <c r="G19" s="118"/>
      <c r="H19" s="161"/>
      <c r="I19" s="22"/>
      <c r="J19" s="22"/>
      <c r="K19" s="22"/>
      <c r="L19" s="22"/>
      <c r="M19" s="22"/>
      <c r="N19" s="22"/>
      <c r="O19" s="22"/>
      <c r="R19" s="94"/>
      <c r="S19" s="94"/>
      <c r="T19" s="94"/>
      <c r="U19" s="94"/>
      <c r="V19" s="94"/>
      <c r="W19" s="94"/>
      <c r="X19" s="94"/>
      <c r="Y19" s="94"/>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row>
    <row r="20" spans="1:51">
      <c r="A20" s="124" t="s">
        <v>9</v>
      </c>
      <c r="B20" s="124"/>
      <c r="C20" s="124"/>
      <c r="D20" s="123">
        <f>Inflation!B274</f>
        <v>432.27300327566439</v>
      </c>
      <c r="E20" s="123">
        <f>Inflation!C274</f>
        <v>650.49457999260346</v>
      </c>
      <c r="F20" s="123">
        <f>Inflation!D274</f>
        <v>139.58715140708392</v>
      </c>
      <c r="G20" s="123">
        <f>Inflation!E274</f>
        <v>158.07533165356207</v>
      </c>
      <c r="H20" s="309">
        <f>Inputs!F93</f>
        <v>403</v>
      </c>
      <c r="I20" s="123">
        <f>Inputs!G93</f>
        <v>121</v>
      </c>
      <c r="J20" s="123">
        <f>Inputs!H93</f>
        <v>121</v>
      </c>
      <c r="K20" s="123">
        <f>Inputs!I93</f>
        <v>121</v>
      </c>
      <c r="L20" s="123">
        <f>Inputs!J93</f>
        <v>121</v>
      </c>
      <c r="M20" s="123">
        <f>Inputs!K93</f>
        <v>121</v>
      </c>
      <c r="N20" s="123">
        <f>Inputs!L93</f>
        <v>121</v>
      </c>
      <c r="O20" s="123">
        <f>Inputs!M93</f>
        <v>121</v>
      </c>
      <c r="R20" s="94"/>
      <c r="S20" s="94"/>
      <c r="T20" s="94"/>
      <c r="U20" s="94"/>
      <c r="V20" s="94"/>
      <c r="W20" s="94"/>
      <c r="X20" s="94"/>
      <c r="Y20" s="94"/>
      <c r="Z20" s="94"/>
      <c r="AA20" s="94"/>
      <c r="AB20" s="94"/>
      <c r="AC20" s="94"/>
      <c r="AD20" s="94"/>
      <c r="AE20" s="94"/>
      <c r="AF20" s="94"/>
      <c r="AG20" s="94"/>
      <c r="AH20" s="94"/>
      <c r="AI20" s="94"/>
      <c r="AJ20" s="94"/>
      <c r="AK20" s="94"/>
      <c r="AL20" s="94"/>
      <c r="AM20" s="94"/>
      <c r="AN20" s="94"/>
      <c r="AO20" s="94"/>
      <c r="AP20" s="94"/>
      <c r="AQ20" s="94"/>
      <c r="AR20" s="94"/>
      <c r="AS20" s="94"/>
      <c r="AT20" s="94"/>
      <c r="AU20" s="94"/>
      <c r="AV20" s="94"/>
      <c r="AW20" s="94"/>
      <c r="AX20" s="94"/>
      <c r="AY20" s="94"/>
    </row>
    <row r="21" spans="1:51">
      <c r="A21" s="124" t="s">
        <v>2</v>
      </c>
      <c r="B21" s="124"/>
      <c r="C21" s="124"/>
      <c r="D21" s="123">
        <f>Inflation!B275</f>
        <v>1622.2397445333909</v>
      </c>
      <c r="E21" s="123">
        <f>Inflation!C275</f>
        <v>2272.9345587154835</v>
      </c>
      <c r="F21" s="123">
        <f>Inflation!D275</f>
        <v>1716.9662617176127</v>
      </c>
      <c r="G21" s="123">
        <f>Inflation!E275</f>
        <v>3614.8534667619729</v>
      </c>
      <c r="H21" s="128">
        <f>Inputs!F94</f>
        <v>3867</v>
      </c>
      <c r="I21" s="123">
        <f>Inputs!G94</f>
        <v>4069</v>
      </c>
      <c r="J21" s="123">
        <f>Inputs!H94</f>
        <v>4347</v>
      </c>
      <c r="K21" s="123">
        <f>Inputs!I94</f>
        <v>4749</v>
      </c>
      <c r="L21" s="123">
        <f>Inputs!J94</f>
        <v>5850</v>
      </c>
      <c r="M21" s="123">
        <f>Inputs!K94</f>
        <v>5562</v>
      </c>
      <c r="N21" s="123">
        <f>Inputs!L94</f>
        <v>6187</v>
      </c>
      <c r="O21" s="123">
        <f>Inputs!M94</f>
        <v>6317</v>
      </c>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row>
    <row r="22" spans="1:51">
      <c r="A22" s="124" t="s">
        <v>10</v>
      </c>
      <c r="B22" s="124"/>
      <c r="C22" s="124"/>
      <c r="D22" s="123">
        <f>Inflation!B276</f>
        <v>7182.3426909504205</v>
      </c>
      <c r="E22" s="123">
        <f>Inflation!C276</f>
        <v>8529.6603027983492</v>
      </c>
      <c r="F22" s="123">
        <f>Inflation!D276</f>
        <v>8060.2307620081665</v>
      </c>
      <c r="G22" s="123">
        <f>Inflation!E276</f>
        <v>7070.2696354214431</v>
      </c>
      <c r="H22" s="128">
        <f>Inputs!F95</f>
        <v>8103</v>
      </c>
      <c r="I22" s="123">
        <f>Inputs!G95</f>
        <v>7216</v>
      </c>
      <c r="J22" s="123">
        <f>Inputs!H95</f>
        <v>7151</v>
      </c>
      <c r="K22" s="123">
        <f>Inputs!I95</f>
        <v>7224</v>
      </c>
      <c r="L22" s="123">
        <f>Inputs!J95</f>
        <v>7340</v>
      </c>
      <c r="M22" s="123">
        <f>Inputs!K95</f>
        <v>7393</v>
      </c>
      <c r="N22" s="123">
        <f>Inputs!L95</f>
        <v>7396</v>
      </c>
      <c r="O22" s="123">
        <f>Inputs!M95</f>
        <v>7428</v>
      </c>
      <c r="R22" s="94"/>
      <c r="S22" s="94"/>
      <c r="T22" s="94"/>
      <c r="U22" s="94"/>
      <c r="V22" s="94"/>
      <c r="W22" s="94"/>
      <c r="X22" s="94"/>
      <c r="Y22" s="94"/>
      <c r="Z22" s="94"/>
      <c r="AA22" s="94"/>
      <c r="AB22" s="94"/>
      <c r="AC22" s="94"/>
      <c r="AD22" s="94"/>
      <c r="AE22" s="94"/>
      <c r="AF22" s="94"/>
      <c r="AG22" s="94"/>
      <c r="AH22" s="94"/>
      <c r="AI22" s="94"/>
      <c r="AJ22" s="94"/>
      <c r="AK22" s="94"/>
      <c r="AL22" s="94"/>
      <c r="AM22" s="94"/>
      <c r="AN22" s="94"/>
      <c r="AO22" s="94"/>
      <c r="AP22" s="94"/>
      <c r="AQ22" s="94"/>
      <c r="AR22" s="94"/>
      <c r="AS22" s="94"/>
      <c r="AT22" s="94"/>
      <c r="AU22" s="94"/>
      <c r="AV22" s="94"/>
      <c r="AW22" s="94"/>
      <c r="AX22" s="94"/>
      <c r="AY22" s="94"/>
    </row>
    <row r="23" spans="1:51">
      <c r="A23" s="124" t="s">
        <v>11</v>
      </c>
      <c r="B23" s="124"/>
      <c r="C23" s="124"/>
      <c r="D23" s="123">
        <f>Inflation!B277</f>
        <v>2825.234134745032</v>
      </c>
      <c r="E23" s="123">
        <f>Inflation!C277</f>
        <v>4382.8356105071007</v>
      </c>
      <c r="F23" s="123">
        <f>Inflation!D277</f>
        <v>3423.4084213192041</v>
      </c>
      <c r="G23" s="123">
        <f>Inflation!E277</f>
        <v>2449.025334165523</v>
      </c>
      <c r="H23" s="128">
        <f>Inputs!F96</f>
        <v>2922</v>
      </c>
      <c r="I23" s="123">
        <f>Inputs!G96</f>
        <v>2486</v>
      </c>
      <c r="J23" s="123">
        <f>Inputs!H96</f>
        <v>2371</v>
      </c>
      <c r="K23" s="123">
        <f>Inputs!I96</f>
        <v>1795</v>
      </c>
      <c r="L23" s="123">
        <f>Inputs!J96</f>
        <v>1994</v>
      </c>
      <c r="M23" s="123">
        <f>Inputs!K96</f>
        <v>2975</v>
      </c>
      <c r="N23" s="123">
        <f>Inputs!L96</f>
        <v>3039</v>
      </c>
      <c r="O23" s="123">
        <f>Inputs!M96</f>
        <v>2546</v>
      </c>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row>
    <row r="24" spans="1:51">
      <c r="A24" s="124" t="s">
        <v>12</v>
      </c>
      <c r="B24" s="124"/>
      <c r="C24" s="124"/>
      <c r="D24" s="123">
        <f>Inflation!B278</f>
        <v>1283.9550995478987</v>
      </c>
      <c r="E24" s="123">
        <f>Inflation!C278</f>
        <v>1462.1707082593689</v>
      </c>
      <c r="F24" s="123">
        <f>Inflation!D278</f>
        <v>1708.4839996967482</v>
      </c>
      <c r="G24" s="123">
        <f>Inflation!E278</f>
        <v>1392.8885388134381</v>
      </c>
      <c r="H24" s="128">
        <f>Inputs!F97</f>
        <v>1322</v>
      </c>
      <c r="I24" s="123">
        <f>Inputs!G97</f>
        <v>1755</v>
      </c>
      <c r="J24" s="123">
        <f>Inputs!H97</f>
        <v>1429</v>
      </c>
      <c r="K24" s="123">
        <f>Inputs!I97</f>
        <v>1461</v>
      </c>
      <c r="L24" s="123">
        <f>Inputs!J97</f>
        <v>1472</v>
      </c>
      <c r="M24" s="123">
        <f>Inputs!K97</f>
        <v>1374</v>
      </c>
      <c r="N24" s="123">
        <f>Inputs!L97</f>
        <v>946</v>
      </c>
      <c r="O24" s="123">
        <f>Inputs!M97</f>
        <v>899</v>
      </c>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c r="AS24" s="94"/>
      <c r="AT24" s="94"/>
      <c r="AU24" s="94"/>
      <c r="AV24" s="94"/>
      <c r="AW24" s="94"/>
      <c r="AX24" s="94"/>
      <c r="AY24" s="94"/>
    </row>
    <row r="25" spans="1:51">
      <c r="A25" s="124" t="s">
        <v>13</v>
      </c>
      <c r="B25" s="124"/>
      <c r="C25" s="124"/>
      <c r="D25" s="123">
        <f>Inflation!B279</f>
        <v>4249.0698397822989</v>
      </c>
      <c r="E25" s="123">
        <f>Inflation!C279</f>
        <v>3759.9646245438857</v>
      </c>
      <c r="F25" s="123">
        <f>Inflation!D279</f>
        <v>4542.7999149078114</v>
      </c>
      <c r="G25" s="123">
        <f>Inflation!E279</f>
        <v>3786.8302849416245</v>
      </c>
      <c r="H25" s="128">
        <f>Inputs!F98</f>
        <v>3063</v>
      </c>
      <c r="I25" s="123">
        <f>Inputs!G98</f>
        <v>2771</v>
      </c>
      <c r="J25" s="123">
        <f>Inputs!H98</f>
        <v>3708</v>
      </c>
      <c r="K25" s="123">
        <f>Inputs!I98</f>
        <v>3215</v>
      </c>
      <c r="L25" s="123">
        <f>Inputs!J98</f>
        <v>2092</v>
      </c>
      <c r="M25" s="123">
        <f>Inputs!K98</f>
        <v>2236</v>
      </c>
      <c r="N25" s="123">
        <f>Inputs!L98</f>
        <v>2004</v>
      </c>
      <c r="O25" s="123">
        <f>Inputs!M98</f>
        <v>1723</v>
      </c>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4"/>
      <c r="AV25" s="94"/>
      <c r="AW25" s="94"/>
      <c r="AX25" s="94"/>
      <c r="AY25" s="94"/>
    </row>
    <row r="26" spans="1:51" s="173" customFormat="1">
      <c r="A26" s="124" t="s">
        <v>250</v>
      </c>
      <c r="B26" s="124"/>
      <c r="C26" s="124"/>
      <c r="D26" s="123"/>
      <c r="E26" s="123"/>
      <c r="F26" s="123"/>
      <c r="G26" s="123"/>
      <c r="H26" s="128">
        <f>Inputs!F99</f>
        <v>8103</v>
      </c>
      <c r="I26" s="123">
        <f>Inputs!G99</f>
        <v>7333</v>
      </c>
      <c r="J26" s="123">
        <f>Inputs!H99</f>
        <v>7399</v>
      </c>
      <c r="K26" s="123">
        <f>Inputs!I99</f>
        <v>7620</v>
      </c>
      <c r="L26" s="123">
        <f>Inputs!J99</f>
        <v>7897</v>
      </c>
      <c r="M26" s="123">
        <f>Inputs!K99</f>
        <v>8113</v>
      </c>
      <c r="N26" s="123">
        <f>Inputs!L99</f>
        <v>8278</v>
      </c>
      <c r="O26" s="123">
        <f>Inputs!M99</f>
        <v>8481</v>
      </c>
      <c r="R26" s="94"/>
      <c r="S26" s="94"/>
      <c r="T26" s="94"/>
      <c r="U26" s="94"/>
      <c r="V26" s="94"/>
      <c r="W26" s="94"/>
      <c r="X26" s="94"/>
      <c r="Y26" s="94"/>
      <c r="Z26" s="94"/>
      <c r="AA26" s="94"/>
      <c r="AB26" s="94"/>
      <c r="AC26" s="94"/>
      <c r="AD26" s="94"/>
      <c r="AE26" s="94"/>
      <c r="AF26" s="94"/>
      <c r="AG26" s="94"/>
      <c r="AH26" s="94"/>
      <c r="AI26" s="94"/>
      <c r="AJ26" s="94"/>
      <c r="AK26" s="94"/>
      <c r="AL26" s="94"/>
      <c r="AM26" s="94"/>
      <c r="AN26" s="94"/>
      <c r="AO26" s="94"/>
      <c r="AP26" s="94"/>
      <c r="AQ26" s="94"/>
      <c r="AR26" s="94"/>
      <c r="AS26" s="94"/>
      <c r="AT26" s="94"/>
      <c r="AU26" s="94"/>
      <c r="AV26" s="94"/>
      <c r="AW26" s="94"/>
      <c r="AX26" s="94"/>
      <c r="AY26" s="94"/>
    </row>
    <row r="27" spans="1:51">
      <c r="D27" s="10"/>
      <c r="E27" s="28"/>
      <c r="F27" s="28"/>
      <c r="G27" s="28"/>
      <c r="H27" s="336"/>
      <c r="I27" s="10"/>
      <c r="J27" s="10"/>
      <c r="K27" s="10"/>
      <c r="L27" s="10"/>
      <c r="M27" s="10"/>
      <c r="N27" s="10"/>
      <c r="O27" s="10"/>
      <c r="R27" s="94"/>
      <c r="S27" s="94"/>
      <c r="T27" s="94"/>
      <c r="U27" s="94"/>
      <c r="V27" s="94"/>
      <c r="W27" s="94"/>
      <c r="X27" s="94"/>
      <c r="Y27" s="94"/>
      <c r="Z27" s="94"/>
      <c r="AA27" s="94"/>
      <c r="AB27" s="94"/>
      <c r="AC27" s="94"/>
      <c r="AD27" s="94"/>
      <c r="AE27" s="94"/>
      <c r="AF27" s="94"/>
      <c r="AG27" s="94"/>
      <c r="AH27" s="94"/>
      <c r="AI27" s="94"/>
      <c r="AJ27" s="94"/>
      <c r="AK27" s="94"/>
      <c r="AL27" s="94"/>
      <c r="AM27" s="94"/>
      <c r="AN27" s="94"/>
      <c r="AO27" s="94"/>
      <c r="AP27" s="94"/>
      <c r="AQ27" s="94"/>
      <c r="AR27" s="94"/>
      <c r="AS27" s="94"/>
      <c r="AT27" s="94"/>
      <c r="AU27" s="94"/>
      <c r="AV27" s="94"/>
      <c r="AW27" s="94"/>
      <c r="AX27" s="94"/>
      <c r="AY27" s="94"/>
    </row>
    <row r="28" spans="1:51" ht="18">
      <c r="A28" s="20" t="s">
        <v>8</v>
      </c>
      <c r="B28" s="31"/>
      <c r="C28" s="31"/>
      <c r="D28" s="7"/>
      <c r="E28" s="28"/>
      <c r="F28" s="28"/>
      <c r="G28" s="28"/>
      <c r="H28" s="161"/>
      <c r="I28" s="7"/>
      <c r="J28" s="7"/>
      <c r="K28" s="7"/>
      <c r="L28" s="7"/>
      <c r="M28" s="7"/>
      <c r="N28" s="7"/>
      <c r="O28" s="7"/>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row>
    <row r="29" spans="1:51">
      <c r="A29" s="124" t="s">
        <v>9</v>
      </c>
      <c r="B29" s="124"/>
      <c r="C29" s="124"/>
      <c r="D29" s="123">
        <f>Inflation!B282</f>
        <v>2416.4905134316227</v>
      </c>
      <c r="E29" s="123">
        <f>Inflation!C282</f>
        <v>3137.4054193512625</v>
      </c>
      <c r="F29" s="123">
        <f>Inflation!D282</f>
        <v>2407.0847333820307</v>
      </c>
      <c r="G29" s="123">
        <f>Inflation!E282</f>
        <v>2188.5846484935437</v>
      </c>
      <c r="H29" s="309">
        <f>Inputs!F104</f>
        <v>2864</v>
      </c>
      <c r="I29" s="123">
        <f>Inputs!G104</f>
        <v>3533</v>
      </c>
      <c r="J29" s="123">
        <f>Inputs!H104</f>
        <v>2936</v>
      </c>
      <c r="K29" s="123">
        <f>Inputs!I104</f>
        <v>4496</v>
      </c>
      <c r="L29" s="123">
        <f>Inputs!J104</f>
        <v>5740</v>
      </c>
      <c r="M29" s="123">
        <f>Inputs!K104</f>
        <v>5740</v>
      </c>
      <c r="N29" s="123">
        <f>Inputs!L104</f>
        <v>5740</v>
      </c>
      <c r="O29" s="123">
        <f>Inputs!M104</f>
        <v>3943</v>
      </c>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row>
    <row r="30" spans="1:51">
      <c r="A30" s="124" t="s">
        <v>2</v>
      </c>
      <c r="B30" s="124"/>
      <c r="C30" s="124"/>
      <c r="D30" s="123">
        <f>Inflation!B283</f>
        <v>1172.8662917897939</v>
      </c>
      <c r="E30" s="123">
        <f>Inflation!C283</f>
        <v>813.12762467198661</v>
      </c>
      <c r="F30" s="123">
        <f>Inflation!D283</f>
        <v>1246.618699780862</v>
      </c>
      <c r="G30" s="123">
        <f>Inflation!E283</f>
        <v>2059.1248206599712</v>
      </c>
      <c r="H30" s="128">
        <f>Inputs!F105</f>
        <v>3004</v>
      </c>
      <c r="I30" s="123">
        <f>Inputs!G105</f>
        <v>4988</v>
      </c>
      <c r="J30" s="123">
        <f>Inputs!H105</f>
        <v>3552</v>
      </c>
      <c r="K30" s="123">
        <f>Inputs!I105</f>
        <v>3176</v>
      </c>
      <c r="L30" s="123">
        <f>Inputs!J105</f>
        <v>2905</v>
      </c>
      <c r="M30" s="123">
        <f>Inputs!K105</f>
        <v>2594</v>
      </c>
      <c r="N30" s="123">
        <f>Inputs!L105</f>
        <v>2495</v>
      </c>
      <c r="O30" s="123">
        <f>Inputs!M105</f>
        <v>2285</v>
      </c>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row>
    <row r="31" spans="1:51">
      <c r="A31" s="124" t="s">
        <v>10</v>
      </c>
      <c r="B31" s="124"/>
      <c r="C31" s="124"/>
      <c r="D31" s="123">
        <f>Inflation!B284</f>
        <v>19740.390338871548</v>
      </c>
      <c r="E31" s="123">
        <f>Inflation!C284</f>
        <v>22196.272133740891</v>
      </c>
      <c r="F31" s="123">
        <f>Inflation!D284</f>
        <v>18740.799853907964</v>
      </c>
      <c r="G31" s="123">
        <f>Inflation!E284</f>
        <v>16091.754662840747</v>
      </c>
      <c r="H31" s="128">
        <f>Inputs!F106</f>
        <v>17523</v>
      </c>
      <c r="I31" s="123">
        <f>Inputs!G106</f>
        <v>15598</v>
      </c>
      <c r="J31" s="123">
        <f>Inputs!H106</f>
        <v>14693</v>
      </c>
      <c r="K31" s="123">
        <f>Inputs!I106</f>
        <v>14416</v>
      </c>
      <c r="L31" s="123">
        <f>Inputs!J106</f>
        <v>13787</v>
      </c>
      <c r="M31" s="123">
        <f>Inputs!K106</f>
        <v>13003</v>
      </c>
      <c r="N31" s="123">
        <f>Inputs!L106</f>
        <v>12268</v>
      </c>
      <c r="O31" s="123">
        <f>Inputs!M106</f>
        <v>11754</v>
      </c>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c r="AT31" s="94"/>
      <c r="AU31" s="94"/>
      <c r="AV31" s="94"/>
      <c r="AW31" s="94"/>
      <c r="AX31" s="94"/>
      <c r="AY31" s="94"/>
    </row>
    <row r="32" spans="1:51">
      <c r="A32" s="124" t="s">
        <v>11</v>
      </c>
      <c r="B32" s="124"/>
      <c r="C32" s="124"/>
      <c r="D32" s="123">
        <f>Inflation!B285</f>
        <v>1371.2029133447406</v>
      </c>
      <c r="E32" s="123">
        <f>Inflation!C285</f>
        <v>1840.6252594847697</v>
      </c>
      <c r="F32" s="123">
        <f>Inflation!D285</f>
        <v>3979.6303871439004</v>
      </c>
      <c r="G32" s="123">
        <f>Inflation!E285</f>
        <v>1020.3880918220947</v>
      </c>
      <c r="H32" s="128">
        <f>Inputs!F107</f>
        <v>1079</v>
      </c>
      <c r="I32" s="123">
        <f>Inputs!G107</f>
        <v>3245</v>
      </c>
      <c r="J32" s="123">
        <f>Inputs!H107</f>
        <v>2556</v>
      </c>
      <c r="K32" s="123">
        <f>Inputs!I107</f>
        <v>1800</v>
      </c>
      <c r="L32" s="123">
        <f>Inputs!J107</f>
        <v>2186</v>
      </c>
      <c r="M32" s="123">
        <f>Inputs!K107</f>
        <v>2804</v>
      </c>
      <c r="N32" s="123">
        <f>Inputs!L107</f>
        <v>3870</v>
      </c>
      <c r="O32" s="123">
        <f>Inputs!M107</f>
        <v>2535</v>
      </c>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row>
    <row r="33" spans="1:51">
      <c r="A33" s="124" t="s">
        <v>12</v>
      </c>
      <c r="B33" s="124"/>
      <c r="C33" s="124"/>
      <c r="D33" s="123">
        <f>Inflation!B286</f>
        <v>652.90271636196019</v>
      </c>
      <c r="E33" s="123">
        <f>Inflation!C286</f>
        <v>1271.4359222143789</v>
      </c>
      <c r="F33" s="123">
        <f>Inflation!D286</f>
        <v>688.18334550766986</v>
      </c>
      <c r="G33" s="123">
        <f>Inflation!E286</f>
        <v>626.91176470588243</v>
      </c>
      <c r="H33" s="128">
        <f>Inputs!F108</f>
        <v>2811</v>
      </c>
      <c r="I33" s="123">
        <f>Inputs!G108</f>
        <v>2045</v>
      </c>
      <c r="J33" s="123">
        <f>Inputs!H108</f>
        <v>1824</v>
      </c>
      <c r="K33" s="123">
        <f>Inputs!I108</f>
        <v>4343</v>
      </c>
      <c r="L33" s="123">
        <f>Inputs!J108</f>
        <v>2457</v>
      </c>
      <c r="M33" s="123">
        <f>Inputs!K108</f>
        <v>2489</v>
      </c>
      <c r="N33" s="123">
        <f>Inputs!L108</f>
        <v>2780</v>
      </c>
      <c r="O33" s="123">
        <f>Inputs!M108</f>
        <v>868</v>
      </c>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row>
    <row r="34" spans="1:51" s="173" customFormat="1">
      <c r="A34" s="124" t="s">
        <v>13</v>
      </c>
      <c r="B34" s="124"/>
      <c r="C34" s="124"/>
      <c r="D34" s="123">
        <f>Inflation!B287</f>
        <v>601.44240374229832</v>
      </c>
      <c r="E34" s="123">
        <f>Inflation!C287</f>
        <v>710.6946641613597</v>
      </c>
      <c r="F34" s="123">
        <f>Inflation!D287</f>
        <v>945.60336011687366</v>
      </c>
      <c r="G34" s="123">
        <f>Inflation!E287</f>
        <v>547.40100430416067</v>
      </c>
      <c r="H34" s="128">
        <f>Inputs!F109</f>
        <v>496</v>
      </c>
      <c r="I34" s="123">
        <f>Inputs!G109</f>
        <v>2700</v>
      </c>
      <c r="J34" s="123">
        <f>Inputs!H109</f>
        <v>2385</v>
      </c>
      <c r="K34" s="123">
        <f>Inputs!I109</f>
        <v>1391</v>
      </c>
      <c r="L34" s="123">
        <f>Inputs!J109</f>
        <v>1415</v>
      </c>
      <c r="M34" s="123">
        <f>Inputs!K109</f>
        <v>409</v>
      </c>
      <c r="N34" s="123">
        <f>Inputs!L109</f>
        <v>321</v>
      </c>
      <c r="O34" s="123">
        <f>Inputs!M109</f>
        <v>1106</v>
      </c>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94"/>
      <c r="AQ34" s="94"/>
      <c r="AR34" s="94"/>
      <c r="AS34" s="94"/>
      <c r="AT34" s="94"/>
      <c r="AU34" s="94"/>
      <c r="AV34" s="94"/>
      <c r="AW34" s="94"/>
      <c r="AX34" s="94"/>
      <c r="AY34" s="94"/>
    </row>
    <row r="35" spans="1:51" s="242" customFormat="1">
      <c r="A35" s="139" t="s">
        <v>313</v>
      </c>
      <c r="B35" s="124"/>
      <c r="C35" s="124"/>
      <c r="D35" s="123">
        <f>SUM(D29:D34)</f>
        <v>25955.295177541964</v>
      </c>
      <c r="E35" s="123">
        <f t="shared" ref="E35:O35" si="0">SUM(E29:E34)</f>
        <v>29969.56102362465</v>
      </c>
      <c r="F35" s="123">
        <f t="shared" si="0"/>
        <v>28007.920379839303</v>
      </c>
      <c r="G35" s="123">
        <f t="shared" si="0"/>
        <v>22534.164992826394</v>
      </c>
      <c r="H35" s="128">
        <f t="shared" si="0"/>
        <v>27777</v>
      </c>
      <c r="I35" s="123">
        <f t="shared" si="0"/>
        <v>32109</v>
      </c>
      <c r="J35" s="123">
        <f t="shared" si="0"/>
        <v>27946</v>
      </c>
      <c r="K35" s="123">
        <f t="shared" si="0"/>
        <v>29622</v>
      </c>
      <c r="L35" s="123">
        <f t="shared" si="0"/>
        <v>28490</v>
      </c>
      <c r="M35" s="123">
        <f t="shared" si="0"/>
        <v>27039</v>
      </c>
      <c r="N35" s="123">
        <f t="shared" si="0"/>
        <v>27474</v>
      </c>
      <c r="O35" s="123">
        <f t="shared" si="0"/>
        <v>22491</v>
      </c>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row>
    <row r="36" spans="1:51">
      <c r="A36" s="124" t="s">
        <v>250</v>
      </c>
      <c r="B36" s="124"/>
      <c r="C36" s="124"/>
      <c r="D36" s="123"/>
      <c r="E36" s="123"/>
      <c r="F36" s="123"/>
      <c r="G36" s="123"/>
      <c r="H36" s="128"/>
      <c r="I36" s="123">
        <f>Inputs!G110</f>
        <v>15902</v>
      </c>
      <c r="J36" s="123">
        <f>Inputs!H110</f>
        <v>15179</v>
      </c>
      <c r="K36" s="123">
        <f>Inputs!I110</f>
        <v>15155</v>
      </c>
      <c r="L36" s="123">
        <f>Inputs!J110</f>
        <v>14766</v>
      </c>
      <c r="M36" s="123">
        <f>Inputs!K110</f>
        <v>14192</v>
      </c>
      <c r="N36" s="123">
        <f>Inputs!L110</f>
        <v>13658</v>
      </c>
      <c r="O36" s="123">
        <f>Inputs!M110</f>
        <v>13347</v>
      </c>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row>
    <row r="37" spans="1:51">
      <c r="D37" s="71"/>
      <c r="E37" s="118"/>
      <c r="F37" s="118"/>
      <c r="G37" s="118"/>
      <c r="H37" s="336"/>
      <c r="I37" s="71"/>
      <c r="J37" s="71"/>
      <c r="K37" s="71"/>
      <c r="L37" s="71"/>
      <c r="M37" s="71"/>
      <c r="N37" s="71"/>
      <c r="O37" s="71"/>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row>
    <row r="38" spans="1:51" ht="18">
      <c r="A38" s="20" t="s">
        <v>19</v>
      </c>
      <c r="B38" s="31"/>
      <c r="C38" s="31"/>
      <c r="D38" s="120"/>
      <c r="E38" s="118"/>
      <c r="F38" s="118"/>
      <c r="G38" s="118"/>
      <c r="H38" s="161"/>
      <c r="I38" s="120"/>
      <c r="J38" s="120"/>
      <c r="K38" s="120"/>
      <c r="L38" s="120"/>
      <c r="M38" s="120"/>
      <c r="N38" s="120"/>
      <c r="O38" s="120"/>
      <c r="R38" s="94"/>
      <c r="S38" s="94"/>
      <c r="T38" s="94"/>
      <c r="U38" s="94"/>
      <c r="V38" s="94"/>
      <c r="W38" s="94"/>
      <c r="X38" s="94"/>
      <c r="Y38" s="94"/>
      <c r="Z38" s="94"/>
      <c r="AA38" s="94"/>
      <c r="AB38" s="94"/>
      <c r="AC38" s="94"/>
      <c r="AD38" s="94"/>
      <c r="AE38" s="94"/>
      <c r="AF38" s="94"/>
      <c r="AG38" s="94"/>
      <c r="AH38" s="94"/>
      <c r="AI38" s="94"/>
      <c r="AJ38" s="94"/>
      <c r="AK38" s="94"/>
      <c r="AL38" s="94"/>
      <c r="AM38" s="94"/>
      <c r="AN38" s="94"/>
      <c r="AO38" s="94"/>
      <c r="AP38" s="94"/>
      <c r="AQ38" s="94"/>
      <c r="AR38" s="94"/>
      <c r="AS38" s="94"/>
      <c r="AT38" s="94"/>
      <c r="AU38" s="94"/>
      <c r="AV38" s="94"/>
      <c r="AW38" s="94"/>
      <c r="AX38" s="94"/>
      <c r="AY38" s="94"/>
    </row>
    <row r="39" spans="1:51">
      <c r="A39" s="124" t="s">
        <v>9</v>
      </c>
      <c r="B39" s="124"/>
      <c r="C39" s="124"/>
      <c r="D39" s="123">
        <f>Inflation!B290</f>
        <v>1026.9236686926786</v>
      </c>
      <c r="E39" s="123">
        <f>Inflation!C290</f>
        <v>2282.8745165433911</v>
      </c>
      <c r="F39" s="123">
        <f>Inflation!D290</f>
        <v>1207.1909788088308</v>
      </c>
      <c r="G39" s="123">
        <f>Inflation!E290</f>
        <v>1044.6433023588288</v>
      </c>
      <c r="H39" s="309">
        <f>Inputs!F115</f>
        <v>381</v>
      </c>
      <c r="I39" s="123">
        <f>Inputs!G115</f>
        <v>850</v>
      </c>
      <c r="J39" s="123">
        <f>Inputs!H115</f>
        <v>850</v>
      </c>
      <c r="K39" s="123">
        <f>Inputs!I115</f>
        <v>850</v>
      </c>
      <c r="L39" s="123">
        <f>Inputs!J115</f>
        <v>850</v>
      </c>
      <c r="M39" s="123">
        <f>Inputs!K115</f>
        <v>850</v>
      </c>
      <c r="N39" s="123">
        <f>Inputs!L115</f>
        <v>850</v>
      </c>
      <c r="O39" s="123">
        <f>Inputs!M115</f>
        <v>850</v>
      </c>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row>
    <row r="40" spans="1:51">
      <c r="A40" s="124" t="s">
        <v>2</v>
      </c>
      <c r="B40" s="124"/>
      <c r="C40" s="124"/>
      <c r="D40" s="123">
        <f>Inflation!B291</f>
        <v>3337.0111225797273</v>
      </c>
      <c r="E40" s="123">
        <f>Inflation!C291</f>
        <v>2197.8509416296843</v>
      </c>
      <c r="F40" s="123">
        <f>Inflation!D291</f>
        <v>3704.7406149078124</v>
      </c>
      <c r="G40" s="123">
        <f>Inflation!E291</f>
        <v>4316.6719211341433</v>
      </c>
      <c r="H40" s="128">
        <f>Inputs!F116</f>
        <v>2798</v>
      </c>
      <c r="I40" s="123">
        <f>Inputs!G116</f>
        <v>4900</v>
      </c>
      <c r="J40" s="123">
        <f>Inputs!H116</f>
        <v>4920</v>
      </c>
      <c r="K40" s="123">
        <f>Inputs!I116</f>
        <v>4920</v>
      </c>
      <c r="L40" s="123">
        <f>Inputs!J116</f>
        <v>4920</v>
      </c>
      <c r="M40" s="123">
        <f>Inputs!K116</f>
        <v>4920</v>
      </c>
      <c r="N40" s="123">
        <f>Inputs!L116</f>
        <v>4920</v>
      </c>
      <c r="O40" s="123">
        <f>Inputs!M116</f>
        <v>4920</v>
      </c>
      <c r="R40" s="94"/>
      <c r="S40" s="94"/>
      <c r="T40" s="94"/>
      <c r="U40" s="94"/>
      <c r="V40" s="94"/>
      <c r="W40" s="94"/>
      <c r="X40" s="94"/>
      <c r="Y40" s="94"/>
      <c r="Z40" s="94"/>
      <c r="AA40" s="94"/>
      <c r="AB40" s="94"/>
      <c r="AC40" s="94"/>
      <c r="AD40" s="94"/>
      <c r="AE40" s="94"/>
      <c r="AF40" s="94"/>
      <c r="AG40" s="94"/>
      <c r="AH40" s="94"/>
      <c r="AI40" s="94"/>
      <c r="AJ40" s="94"/>
      <c r="AK40" s="94"/>
      <c r="AL40" s="94"/>
      <c r="AM40" s="94"/>
      <c r="AN40" s="94"/>
      <c r="AO40" s="94"/>
      <c r="AP40" s="94"/>
      <c r="AQ40" s="94"/>
      <c r="AR40" s="94"/>
      <c r="AS40" s="94"/>
      <c r="AT40" s="94"/>
      <c r="AU40" s="94"/>
      <c r="AV40" s="94"/>
      <c r="AW40" s="94"/>
      <c r="AX40" s="94"/>
      <c r="AY40" s="94"/>
    </row>
    <row r="41" spans="1:51">
      <c r="A41" s="124" t="s">
        <v>10</v>
      </c>
      <c r="B41" s="124"/>
      <c r="C41" s="124"/>
      <c r="D41" s="123">
        <f>Inflation!B292</f>
        <v>12366.441419246798</v>
      </c>
      <c r="E41" s="123">
        <f>Inflation!C292</f>
        <v>7581.3940836045358</v>
      </c>
      <c r="F41" s="123">
        <f>Inflation!D292</f>
        <v>6192.7313430980103</v>
      </c>
      <c r="G41" s="123">
        <f>Inflation!E292</f>
        <v>8550.0432350607571</v>
      </c>
      <c r="H41" s="128">
        <f>Inputs!F117</f>
        <v>6456</v>
      </c>
      <c r="I41" s="123">
        <f>Inputs!G117</f>
        <v>12885</v>
      </c>
      <c r="J41" s="123">
        <f>Inputs!H117</f>
        <v>6185</v>
      </c>
      <c r="K41" s="123">
        <f>Inputs!I117</f>
        <v>5877</v>
      </c>
      <c r="L41" s="123">
        <f>Inputs!J117</f>
        <v>5569</v>
      </c>
      <c r="M41" s="123">
        <f>Inputs!K117</f>
        <v>5261</v>
      </c>
      <c r="N41" s="123">
        <f>Inputs!L117</f>
        <v>4928</v>
      </c>
      <c r="O41" s="123">
        <f>Inputs!M117</f>
        <v>4620</v>
      </c>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row>
    <row r="42" spans="1:51">
      <c r="A42" s="124" t="s">
        <v>11</v>
      </c>
      <c r="B42" s="124"/>
      <c r="C42" s="124"/>
      <c r="D42" s="123">
        <f>Inflation!B293</f>
        <v>2023.5139919546439</v>
      </c>
      <c r="E42" s="123">
        <f>Inflation!C293</f>
        <v>206.02251028266764</v>
      </c>
      <c r="F42" s="123">
        <f>Inflation!D293</f>
        <v>415.26898617903925</v>
      </c>
      <c r="G42" s="123">
        <f>Inflation!E293</f>
        <v>719.6667168725279</v>
      </c>
      <c r="H42" s="309">
        <f>Inputs!F118</f>
        <v>230</v>
      </c>
      <c r="I42" s="123">
        <f>Inputs!G118</f>
        <v>628</v>
      </c>
      <c r="J42" s="123">
        <f>Inputs!H118</f>
        <v>601</v>
      </c>
      <c r="K42" s="123">
        <f>Inputs!I118</f>
        <v>523</v>
      </c>
      <c r="L42" s="123">
        <f>Inputs!J118</f>
        <v>558</v>
      </c>
      <c r="M42" s="123">
        <f>Inputs!K118</f>
        <v>497</v>
      </c>
      <c r="N42" s="123">
        <f>Inputs!L118</f>
        <v>578</v>
      </c>
      <c r="O42" s="123">
        <f>Inputs!M118</f>
        <v>550</v>
      </c>
      <c r="R42" s="94"/>
      <c r="S42" s="94"/>
      <c r="T42" s="94"/>
      <c r="U42" s="94"/>
      <c r="V42" s="94"/>
      <c r="W42" s="94"/>
      <c r="X42" s="94"/>
      <c r="Y42" s="94"/>
      <c r="Z42" s="94"/>
      <c r="AA42" s="94"/>
      <c r="AB42" s="94"/>
      <c r="AC42" s="94"/>
      <c r="AD42" s="94"/>
      <c r="AE42" s="94"/>
      <c r="AF42" s="94"/>
      <c r="AG42" s="94"/>
      <c r="AH42" s="94"/>
      <c r="AI42" s="94"/>
      <c r="AJ42" s="94"/>
      <c r="AK42" s="94"/>
      <c r="AL42" s="94"/>
      <c r="AM42" s="94"/>
      <c r="AN42" s="94"/>
      <c r="AO42" s="94"/>
      <c r="AP42" s="94"/>
      <c r="AQ42" s="94"/>
      <c r="AR42" s="94"/>
      <c r="AS42" s="94"/>
      <c r="AT42" s="94"/>
      <c r="AU42" s="94"/>
      <c r="AV42" s="94"/>
      <c r="AW42" s="94"/>
      <c r="AX42" s="94"/>
      <c r="AY42" s="94"/>
    </row>
    <row r="43" spans="1:51">
      <c r="A43" s="124" t="s">
        <v>12</v>
      </c>
      <c r="B43" s="124"/>
      <c r="C43" s="124"/>
      <c r="D43" s="123">
        <f>Inflation!B294</f>
        <v>3619.8430736029582</v>
      </c>
      <c r="E43" s="123">
        <f>Inflation!C294</f>
        <v>2146.8069491370807</v>
      </c>
      <c r="F43" s="123">
        <f>Inflation!D294</f>
        <v>6062.3379157690433</v>
      </c>
      <c r="G43" s="123">
        <f>Inflation!E294</f>
        <v>1320.5428910293067</v>
      </c>
      <c r="H43" s="128">
        <f>Inputs!F119</f>
        <v>2705</v>
      </c>
      <c r="I43" s="123">
        <f>Inputs!G119</f>
        <v>4698</v>
      </c>
      <c r="J43" s="123">
        <f>Inputs!H119</f>
        <v>4698</v>
      </c>
      <c r="K43" s="123">
        <f>Inputs!I119</f>
        <v>4463</v>
      </c>
      <c r="L43" s="123">
        <f>Inputs!J119</f>
        <v>4228</v>
      </c>
      <c r="M43" s="123">
        <f>Inputs!K119</f>
        <v>3993</v>
      </c>
      <c r="N43" s="123">
        <f>Inputs!L119</f>
        <v>3758</v>
      </c>
      <c r="O43" s="123">
        <f>Inputs!M119</f>
        <v>3524</v>
      </c>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row>
    <row r="44" spans="1:51" s="173" customFormat="1">
      <c r="A44" s="124" t="s">
        <v>13</v>
      </c>
      <c r="B44" s="124"/>
      <c r="C44" s="124"/>
      <c r="D44" s="123">
        <f>Inflation!B295</f>
        <v>273.26408401107403</v>
      </c>
      <c r="E44" s="123">
        <f>Inflation!C295</f>
        <v>45.762638880670607</v>
      </c>
      <c r="F44" s="123">
        <f>Inflation!D295</f>
        <v>110.25228026443473</v>
      </c>
      <c r="G44" s="123">
        <f>Inflation!E295</f>
        <v>1.8036432690016679</v>
      </c>
      <c r="H44" s="128">
        <f>Inputs!F120</f>
        <v>0</v>
      </c>
      <c r="I44" s="123">
        <f>Inputs!G120</f>
        <v>100</v>
      </c>
      <c r="J44" s="123">
        <f>Inputs!H120</f>
        <v>100</v>
      </c>
      <c r="K44" s="123">
        <f>Inputs!I120</f>
        <v>100</v>
      </c>
      <c r="L44" s="123">
        <f>Inputs!J120</f>
        <v>100</v>
      </c>
      <c r="M44" s="123">
        <f>Inputs!K120</f>
        <v>100</v>
      </c>
      <c r="N44" s="123">
        <f>Inputs!L120</f>
        <v>100</v>
      </c>
      <c r="O44" s="123">
        <f>Inputs!M120</f>
        <v>100</v>
      </c>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row>
    <row r="45" spans="1:51">
      <c r="A45" s="124" t="s">
        <v>250</v>
      </c>
      <c r="B45" s="124"/>
      <c r="C45" s="124"/>
      <c r="D45" s="123"/>
      <c r="E45" s="123"/>
      <c r="F45" s="123"/>
      <c r="G45" s="123"/>
      <c r="H45" s="128"/>
      <c r="I45" s="123">
        <f>Inputs!G121</f>
        <v>13143</v>
      </c>
      <c r="J45" s="123">
        <f>Inputs!H121</f>
        <v>6435</v>
      </c>
      <c r="K45" s="123">
        <f>Inputs!I121</f>
        <v>6237</v>
      </c>
      <c r="L45" s="123">
        <f>Inputs!J121</f>
        <v>6028</v>
      </c>
      <c r="M45" s="123">
        <f>Inputs!K121</f>
        <v>5809</v>
      </c>
      <c r="N45" s="123">
        <f>Inputs!L121</f>
        <v>5578</v>
      </c>
      <c r="O45" s="123">
        <f>Inputs!M121</f>
        <v>5336</v>
      </c>
      <c r="R45" s="94"/>
      <c r="S45" s="94"/>
      <c r="T45" s="94"/>
      <c r="U45" s="94"/>
      <c r="V45" s="94"/>
      <c r="W45" s="94"/>
      <c r="X45" s="94"/>
      <c r="Y45" s="94"/>
      <c r="Z45" s="94"/>
      <c r="AA45" s="94"/>
      <c r="AB45" s="94"/>
      <c r="AC45" s="94"/>
      <c r="AD45" s="94"/>
      <c r="AE45" s="94"/>
      <c r="AF45" s="94"/>
      <c r="AG45" s="94"/>
      <c r="AH45" s="94"/>
      <c r="AI45" s="94"/>
      <c r="AJ45" s="94"/>
      <c r="AK45" s="94"/>
      <c r="AL45" s="94"/>
      <c r="AM45" s="94"/>
      <c r="AN45" s="94"/>
      <c r="AO45" s="94"/>
      <c r="AP45" s="94"/>
      <c r="AQ45" s="94"/>
      <c r="AR45" s="94"/>
      <c r="AS45" s="94"/>
      <c r="AT45" s="94"/>
      <c r="AU45" s="94"/>
      <c r="AV45" s="94"/>
      <c r="AW45" s="94"/>
      <c r="AX45" s="94"/>
      <c r="AY45" s="94"/>
    </row>
    <row r="46" spans="1:51">
      <c r="A46" s="8"/>
      <c r="B46" s="8"/>
      <c r="C46" s="8"/>
      <c r="D46" s="6"/>
      <c r="E46" s="118"/>
      <c r="F46" s="118"/>
      <c r="G46" s="118"/>
      <c r="H46" s="536"/>
      <c r="I46" s="256"/>
      <c r="J46" s="256"/>
      <c r="K46" s="256"/>
      <c r="L46" s="256"/>
      <c r="M46" s="256"/>
      <c r="N46" s="256"/>
      <c r="O46" s="256"/>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row>
    <row r="47" spans="1:51" ht="18">
      <c r="A47" s="24" t="s">
        <v>51</v>
      </c>
      <c r="B47" s="33"/>
      <c r="C47" s="33"/>
      <c r="D47" s="6"/>
      <c r="E47" s="118"/>
      <c r="F47" s="118"/>
      <c r="G47" s="118"/>
      <c r="H47" s="161"/>
      <c r="I47" s="256"/>
      <c r="J47" s="256"/>
      <c r="K47" s="256"/>
      <c r="L47" s="256"/>
      <c r="M47" s="256"/>
      <c r="N47" s="256"/>
      <c r="O47" s="256"/>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row>
    <row r="48" spans="1:51">
      <c r="A48" s="67" t="s">
        <v>9</v>
      </c>
      <c r="B48" s="67"/>
      <c r="C48" s="67"/>
      <c r="D48" s="123"/>
      <c r="E48" s="123">
        <f>Inflation!C298</f>
        <v>3081.5237917283039</v>
      </c>
      <c r="F48" s="123">
        <f>Inflation!D298</f>
        <v>1395.0243943595342</v>
      </c>
      <c r="G48" s="123">
        <f>Inflation!E298</f>
        <v>1541.2175120085776</v>
      </c>
      <c r="H48" s="128">
        <f>Inputs!F126</f>
        <v>864</v>
      </c>
      <c r="I48" s="123">
        <f>Inputs!G126</f>
        <v>2000</v>
      </c>
      <c r="J48" s="123">
        <f>Inputs!H126</f>
        <v>2000</v>
      </c>
      <c r="K48" s="123">
        <f>Inputs!I126</f>
        <v>2000</v>
      </c>
      <c r="L48" s="123">
        <f>Inputs!J126</f>
        <v>2000</v>
      </c>
      <c r="M48" s="123">
        <f>Inputs!K126</f>
        <v>2000</v>
      </c>
      <c r="N48" s="123">
        <f>Inputs!L126</f>
        <v>2000</v>
      </c>
      <c r="O48" s="123">
        <f>Inputs!M126</f>
        <v>2000</v>
      </c>
      <c r="R48" s="94"/>
      <c r="S48" s="94"/>
      <c r="T48" s="94"/>
      <c r="U48" s="94"/>
      <c r="V48" s="94"/>
      <c r="W48" s="94"/>
      <c r="X48" s="94"/>
      <c r="Y48" s="94"/>
      <c r="Z48" s="94"/>
      <c r="AA48" s="94"/>
      <c r="AB48" s="94"/>
      <c r="AC48" s="94"/>
      <c r="AD48" s="94"/>
      <c r="AE48" s="94"/>
      <c r="AF48" s="94"/>
      <c r="AG48" s="94"/>
      <c r="AH48" s="94"/>
      <c r="AI48" s="94"/>
      <c r="AJ48" s="94"/>
      <c r="AK48" s="94"/>
      <c r="AL48" s="94"/>
      <c r="AM48" s="94"/>
      <c r="AN48" s="94"/>
      <c r="AO48" s="94"/>
      <c r="AP48" s="94"/>
      <c r="AQ48" s="94"/>
      <c r="AR48" s="94"/>
      <c r="AS48" s="94"/>
      <c r="AT48" s="94"/>
      <c r="AU48" s="94"/>
      <c r="AV48" s="94"/>
      <c r="AW48" s="94"/>
      <c r="AX48" s="94"/>
      <c r="AY48" s="94"/>
    </row>
    <row r="49" spans="1:51">
      <c r="A49" s="67" t="s">
        <v>2</v>
      </c>
      <c r="B49" s="67"/>
      <c r="C49" s="67"/>
      <c r="D49" s="123"/>
      <c r="E49" s="123">
        <f>Inflation!C299</f>
        <v>20981.347683111439</v>
      </c>
      <c r="F49" s="123">
        <f>Inflation!D299</f>
        <v>37216.174079439574</v>
      </c>
      <c r="G49" s="123">
        <f>Inflation!E299</f>
        <v>30616.710332535135</v>
      </c>
      <c r="H49" s="128">
        <f>Inputs!F127</f>
        <v>23941</v>
      </c>
      <c r="I49" s="123">
        <f>Inputs!G127</f>
        <v>36974</v>
      </c>
      <c r="J49" s="123">
        <f>Inputs!H127</f>
        <v>40072</v>
      </c>
      <c r="K49" s="123">
        <f>Inputs!I127</f>
        <v>27886</v>
      </c>
      <c r="L49" s="123">
        <f>Inputs!J127</f>
        <v>25467</v>
      </c>
      <c r="M49" s="123">
        <f>Inputs!K127</f>
        <v>26680</v>
      </c>
      <c r="N49" s="123">
        <f>Inputs!L127</f>
        <v>26287</v>
      </c>
      <c r="O49" s="123">
        <f>Inputs!M127</f>
        <v>20317</v>
      </c>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row>
    <row r="50" spans="1:51">
      <c r="A50" s="67" t="s">
        <v>10</v>
      </c>
      <c r="B50" s="67"/>
      <c r="C50" s="67"/>
      <c r="D50" s="123"/>
      <c r="E50" s="123">
        <f>Inflation!C300</f>
        <v>2703.034183764792</v>
      </c>
      <c r="F50" s="123">
        <f>Inflation!D300</f>
        <v>3989.1674409752536</v>
      </c>
      <c r="G50" s="123">
        <f>Inflation!E300</f>
        <v>998.10889065999663</v>
      </c>
      <c r="H50" s="128">
        <f>Inputs!F128</f>
        <v>286</v>
      </c>
      <c r="I50" s="123">
        <f>Inputs!G128</f>
        <v>2723</v>
      </c>
      <c r="J50" s="123">
        <f>Inputs!H128</f>
        <v>1400</v>
      </c>
      <c r="K50" s="123">
        <f>Inputs!I128</f>
        <v>1400</v>
      </c>
      <c r="L50" s="123">
        <f>Inputs!J128</f>
        <v>1400</v>
      </c>
      <c r="M50" s="123">
        <f>Inputs!K128</f>
        <v>1400</v>
      </c>
      <c r="N50" s="123">
        <f>Inputs!L128</f>
        <v>1400</v>
      </c>
      <c r="O50" s="123">
        <f>Inputs!M128</f>
        <v>1000</v>
      </c>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row>
    <row r="51" spans="1:51">
      <c r="A51" s="67" t="s">
        <v>11</v>
      </c>
      <c r="B51" s="67"/>
      <c r="C51" s="67"/>
      <c r="D51" s="123"/>
      <c r="E51" s="123">
        <f>Inflation!C301</f>
        <v>4013.8014836522434</v>
      </c>
      <c r="F51" s="123">
        <f>Inflation!D301</f>
        <v>12043.838083471615</v>
      </c>
      <c r="G51" s="123">
        <f>Inflation!E301</f>
        <v>13097.971246565165</v>
      </c>
      <c r="H51" s="128">
        <f>Inputs!F129</f>
        <v>-9616</v>
      </c>
      <c r="I51" s="123">
        <f>Inputs!G129</f>
        <v>6727</v>
      </c>
      <c r="J51" s="123">
        <f>Inputs!H129</f>
        <v>7018</v>
      </c>
      <c r="K51" s="123">
        <f>Inputs!I129</f>
        <v>10606</v>
      </c>
      <c r="L51" s="123">
        <f>Inputs!J129</f>
        <v>6005</v>
      </c>
      <c r="M51" s="123">
        <f>Inputs!K129</f>
        <v>5456</v>
      </c>
      <c r="N51" s="123">
        <f>Inputs!L129</f>
        <v>6733</v>
      </c>
      <c r="O51" s="123">
        <f>Inputs!M129</f>
        <v>6412</v>
      </c>
      <c r="R51" s="94"/>
      <c r="S51" s="94"/>
      <c r="T51" s="94"/>
      <c r="U51" s="94"/>
      <c r="V51" s="94"/>
      <c r="W51" s="94"/>
      <c r="X51" s="94"/>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row>
    <row r="52" spans="1:51">
      <c r="A52" s="67" t="s">
        <v>21</v>
      </c>
      <c r="B52" s="67"/>
      <c r="C52" s="67"/>
      <c r="D52" s="123"/>
      <c r="E52" s="123">
        <f>Inflation!C302</f>
        <v>0</v>
      </c>
      <c r="F52" s="123">
        <f>Inflation!D302</f>
        <v>0</v>
      </c>
      <c r="G52" s="123">
        <f>Inflation!E302</f>
        <v>0</v>
      </c>
      <c r="H52" s="128">
        <f>Inputs!F130</f>
        <v>85</v>
      </c>
      <c r="I52" s="123">
        <f>Inputs!G130</f>
        <v>520</v>
      </c>
      <c r="J52" s="123">
        <f>Inputs!H130</f>
        <v>500</v>
      </c>
      <c r="K52" s="123">
        <f>Inputs!I130</f>
        <v>500</v>
      </c>
      <c r="L52" s="123">
        <f>Inputs!J130</f>
        <v>750</v>
      </c>
      <c r="M52" s="123">
        <f>Inputs!K130</f>
        <v>750</v>
      </c>
      <c r="N52" s="123">
        <f>Inputs!L130</f>
        <v>750</v>
      </c>
      <c r="O52" s="123">
        <f>Inputs!M130</f>
        <v>500</v>
      </c>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row>
    <row r="53" spans="1:51" s="173" customFormat="1">
      <c r="A53" s="67" t="s">
        <v>12</v>
      </c>
      <c r="B53" s="67"/>
      <c r="C53" s="67"/>
      <c r="D53" s="123"/>
      <c r="E53" s="123">
        <f>Inflation!C303</f>
        <v>338.89791909516765</v>
      </c>
      <c r="F53" s="123">
        <f>Inflation!D303</f>
        <v>205.46483844007761</v>
      </c>
      <c r="G53" s="123">
        <f>Inflation!E303</f>
        <v>-22.87907175363372</v>
      </c>
      <c r="H53" s="128">
        <f>Inputs!F131</f>
        <v>1010</v>
      </c>
      <c r="I53" s="123">
        <f>Inputs!G131</f>
        <v>2648</v>
      </c>
      <c r="J53" s="123">
        <f>Inputs!H131</f>
        <v>2500</v>
      </c>
      <c r="K53" s="123">
        <f>Inputs!I131</f>
        <v>500</v>
      </c>
      <c r="L53" s="123">
        <f>Inputs!J131</f>
        <v>500</v>
      </c>
      <c r="M53" s="123">
        <f>Inputs!K131</f>
        <v>500</v>
      </c>
      <c r="N53" s="123">
        <f>Inputs!L131</f>
        <v>500</v>
      </c>
      <c r="O53" s="123">
        <f>Inputs!M131</f>
        <v>500</v>
      </c>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row>
    <row r="54" spans="1:51">
      <c r="A54" s="124" t="s">
        <v>250</v>
      </c>
      <c r="B54" s="124"/>
      <c r="C54" s="124"/>
      <c r="D54" s="123"/>
      <c r="E54" s="123"/>
      <c r="F54" s="123"/>
      <c r="G54" s="123"/>
      <c r="H54" s="128"/>
      <c r="I54" s="123">
        <f>Inputs!G132</f>
        <v>2777</v>
      </c>
      <c r="J54" s="123">
        <f>Inputs!H132</f>
        <v>1457</v>
      </c>
      <c r="K54" s="123">
        <f>Inputs!I132</f>
        <v>1486</v>
      </c>
      <c r="L54" s="123">
        <f>Inputs!J132</f>
        <v>1515</v>
      </c>
      <c r="M54" s="123">
        <f>Inputs!K132</f>
        <v>1546</v>
      </c>
      <c r="N54" s="123">
        <f>Inputs!L132</f>
        <v>1577</v>
      </c>
      <c r="O54" s="123">
        <f>Inputs!M132</f>
        <v>1149</v>
      </c>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row>
    <row r="55" spans="1:51">
      <c r="D55" s="118"/>
      <c r="E55" s="118"/>
      <c r="F55" s="118"/>
      <c r="G55" s="118"/>
      <c r="H55" s="523"/>
      <c r="I55" s="118"/>
      <c r="J55" s="118"/>
      <c r="K55" s="118"/>
      <c r="L55" s="118"/>
      <c r="M55" s="118"/>
      <c r="N55" s="118"/>
      <c r="O55" s="118"/>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row>
    <row r="56" spans="1:51" ht="23.4">
      <c r="A56" s="16" t="s">
        <v>18</v>
      </c>
      <c r="B56" s="16"/>
      <c r="C56" s="16"/>
      <c r="D56" s="118"/>
      <c r="E56" s="71"/>
      <c r="F56" s="71"/>
      <c r="G56" s="71"/>
      <c r="H56" s="336"/>
      <c r="I56" s="71"/>
      <c r="J56" s="71"/>
      <c r="K56" s="71"/>
      <c r="L56" s="71"/>
      <c r="M56" s="71"/>
      <c r="N56" s="71"/>
      <c r="O56" s="71"/>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row>
    <row r="57" spans="1:51" ht="18">
      <c r="A57" s="37" t="s">
        <v>1</v>
      </c>
      <c r="B57" s="37"/>
      <c r="C57" s="37"/>
      <c r="D57" s="118"/>
      <c r="E57" s="71"/>
      <c r="F57" s="71"/>
      <c r="G57" s="71"/>
      <c r="H57" s="161"/>
      <c r="I57" s="71"/>
      <c r="J57" s="71"/>
      <c r="K57" s="71"/>
      <c r="L57" s="71"/>
      <c r="M57" s="71"/>
      <c r="N57" s="71"/>
      <c r="O57" s="71"/>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row>
    <row r="58" spans="1:51">
      <c r="A58" s="124" t="s">
        <v>14</v>
      </c>
      <c r="B58" s="124"/>
      <c r="C58" s="124"/>
      <c r="D58" s="123">
        <f>Inflation!B307</f>
        <v>0</v>
      </c>
      <c r="E58" s="123">
        <f>Inflation!C307</f>
        <v>0</v>
      </c>
      <c r="F58" s="123">
        <f>Inflation!D307</f>
        <v>13.493791088385683</v>
      </c>
      <c r="G58" s="123">
        <f>Inflation!E307</f>
        <v>0</v>
      </c>
      <c r="H58" s="128">
        <f>Inputs!F139</f>
        <v>0</v>
      </c>
      <c r="I58" s="123">
        <f>Inputs!G139</f>
        <v>0</v>
      </c>
      <c r="J58" s="123">
        <f>Inputs!H139</f>
        <v>0</v>
      </c>
      <c r="K58" s="123">
        <f>Inputs!I139</f>
        <v>0</v>
      </c>
      <c r="L58" s="123">
        <f>Inputs!J139</f>
        <v>0</v>
      </c>
      <c r="M58" s="123">
        <f>Inputs!K139</f>
        <v>0</v>
      </c>
      <c r="N58" s="123"/>
      <c r="O58" s="123"/>
      <c r="R58" s="94"/>
      <c r="S58" s="94"/>
      <c r="T58" s="94"/>
      <c r="U58" s="94"/>
      <c r="V58" s="94"/>
      <c r="W58" s="94"/>
      <c r="X58" s="94"/>
      <c r="Y58" s="94"/>
      <c r="Z58" s="94"/>
      <c r="AA58" s="94"/>
      <c r="AB58" s="94"/>
      <c r="AC58" s="94"/>
      <c r="AD58" s="94"/>
      <c r="AE58" s="94"/>
      <c r="AF58" s="94"/>
      <c r="AG58" s="94"/>
      <c r="AH58" s="94"/>
      <c r="AI58" s="94"/>
      <c r="AJ58" s="94"/>
      <c r="AK58" s="94"/>
      <c r="AL58" s="94"/>
      <c r="AM58" s="94"/>
      <c r="AN58" s="94"/>
      <c r="AO58" s="94"/>
      <c r="AP58" s="94"/>
      <c r="AQ58" s="94"/>
      <c r="AR58" s="94"/>
      <c r="AS58" s="94"/>
      <c r="AT58" s="94"/>
      <c r="AU58" s="94"/>
      <c r="AV58" s="94"/>
      <c r="AW58" s="94"/>
      <c r="AX58" s="94"/>
      <c r="AY58" s="94"/>
    </row>
    <row r="59" spans="1:51">
      <c r="A59" s="124" t="s">
        <v>15</v>
      </c>
      <c r="B59" s="124"/>
      <c r="C59" s="124"/>
      <c r="D59" s="123">
        <f>Inflation!B308</f>
        <v>0</v>
      </c>
      <c r="E59" s="123">
        <f>Inflation!C308</f>
        <v>0</v>
      </c>
      <c r="F59" s="123">
        <f>Inflation!D308</f>
        <v>0</v>
      </c>
      <c r="G59" s="123">
        <f>Inflation!E308</f>
        <v>0</v>
      </c>
      <c r="H59" s="128">
        <f>Inputs!F140</f>
        <v>0</v>
      </c>
      <c r="I59" s="123">
        <f>Inputs!G140</f>
        <v>0</v>
      </c>
      <c r="J59" s="123">
        <f>Inputs!H140</f>
        <v>0</v>
      </c>
      <c r="K59" s="123">
        <f>Inputs!I140</f>
        <v>0</v>
      </c>
      <c r="L59" s="123">
        <f>Inputs!J140</f>
        <v>0</v>
      </c>
      <c r="M59" s="123">
        <f>Inputs!K140</f>
        <v>0</v>
      </c>
      <c r="N59" s="123"/>
      <c r="O59" s="123"/>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row>
    <row r="60" spans="1:51">
      <c r="A60" s="124" t="s">
        <v>16</v>
      </c>
      <c r="B60" s="124"/>
      <c r="C60" s="124"/>
      <c r="D60" s="123">
        <f>Inflation!B309</f>
        <v>0</v>
      </c>
      <c r="E60" s="123">
        <f>Inflation!C309</f>
        <v>0</v>
      </c>
      <c r="F60" s="123">
        <f>Inflation!D309</f>
        <v>0</v>
      </c>
      <c r="G60" s="123">
        <f>Inflation!E309</f>
        <v>0</v>
      </c>
      <c r="H60" s="128">
        <f>Inputs!F141</f>
        <v>0</v>
      </c>
      <c r="I60" s="123">
        <f>Inputs!G141</f>
        <v>0</v>
      </c>
      <c r="J60" s="123">
        <f>Inputs!H141</f>
        <v>0</v>
      </c>
      <c r="K60" s="123">
        <f>Inputs!I141</f>
        <v>0</v>
      </c>
      <c r="L60" s="123">
        <f>Inputs!J141</f>
        <v>0</v>
      </c>
      <c r="M60" s="123">
        <f>Inputs!K141</f>
        <v>0</v>
      </c>
      <c r="N60" s="123"/>
      <c r="O60" s="123"/>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row>
    <row r="61" spans="1:51" s="173" customFormat="1">
      <c r="A61" s="124" t="s">
        <v>17</v>
      </c>
      <c r="B61" s="124"/>
      <c r="C61" s="124"/>
      <c r="D61" s="123">
        <f>Inflation!B310</f>
        <v>0</v>
      </c>
      <c r="E61" s="123">
        <f>Inflation!C310</f>
        <v>0</v>
      </c>
      <c r="F61" s="123">
        <f>Inflation!D310</f>
        <v>0</v>
      </c>
      <c r="G61" s="123">
        <f>Inflation!E310</f>
        <v>0</v>
      </c>
      <c r="H61" s="128">
        <f>Inputs!F142</f>
        <v>0</v>
      </c>
      <c r="I61" s="123">
        <f>Inputs!G142</f>
        <v>0</v>
      </c>
      <c r="J61" s="123">
        <f>Inputs!H142</f>
        <v>0</v>
      </c>
      <c r="K61" s="123">
        <f>Inputs!I142</f>
        <v>0</v>
      </c>
      <c r="L61" s="123">
        <f>Inputs!J142</f>
        <v>0</v>
      </c>
      <c r="M61" s="123">
        <f>Inputs!K142</f>
        <v>0</v>
      </c>
      <c r="N61" s="123"/>
      <c r="O61" s="123"/>
      <c r="R61" s="94"/>
      <c r="S61" s="94"/>
      <c r="T61" s="94"/>
      <c r="U61" s="94"/>
      <c r="V61" s="94"/>
      <c r="W61" s="94"/>
      <c r="X61" s="94"/>
      <c r="Y61" s="94"/>
      <c r="Z61" s="94"/>
      <c r="AA61" s="94"/>
      <c r="AB61" s="94"/>
      <c r="AC61" s="94"/>
      <c r="AD61" s="94"/>
      <c r="AE61" s="94"/>
      <c r="AF61" s="94"/>
      <c r="AG61" s="94"/>
      <c r="AH61" s="94"/>
      <c r="AI61" s="94"/>
      <c r="AJ61" s="94"/>
      <c r="AK61" s="94"/>
      <c r="AL61" s="94"/>
      <c r="AM61" s="94"/>
      <c r="AN61" s="94"/>
      <c r="AO61" s="94"/>
      <c r="AP61" s="94"/>
      <c r="AQ61" s="94"/>
      <c r="AR61" s="94"/>
      <c r="AS61" s="94"/>
      <c r="AT61" s="94"/>
      <c r="AU61" s="94"/>
      <c r="AV61" s="94"/>
      <c r="AW61" s="94"/>
      <c r="AX61" s="94"/>
      <c r="AY61" s="94"/>
    </row>
    <row r="62" spans="1:51">
      <c r="A62" s="139" t="s">
        <v>43</v>
      </c>
      <c r="B62" s="124"/>
      <c r="C62" s="124"/>
      <c r="D62" s="123">
        <f>SUM(D58:D61)</f>
        <v>0</v>
      </c>
      <c r="E62" s="123">
        <f t="shared" ref="E62:M62" si="1">SUM(E58:E61)</f>
        <v>0</v>
      </c>
      <c r="F62" s="123">
        <f t="shared" si="1"/>
        <v>13.493791088385683</v>
      </c>
      <c r="G62" s="123">
        <f t="shared" si="1"/>
        <v>0</v>
      </c>
      <c r="H62" s="128">
        <f t="shared" ref="H62" si="2">SUM(H58:H61)</f>
        <v>0</v>
      </c>
      <c r="I62" s="123">
        <f t="shared" si="1"/>
        <v>0</v>
      </c>
      <c r="J62" s="123">
        <f t="shared" si="1"/>
        <v>0</v>
      </c>
      <c r="K62" s="123">
        <f t="shared" si="1"/>
        <v>0</v>
      </c>
      <c r="L62" s="123">
        <f t="shared" si="1"/>
        <v>0</v>
      </c>
      <c r="M62" s="123">
        <f t="shared" si="1"/>
        <v>0</v>
      </c>
      <c r="N62" s="123"/>
      <c r="O62" s="123"/>
      <c r="R62" s="94"/>
      <c r="S62" s="94"/>
      <c r="T62" s="94"/>
      <c r="U62" s="94"/>
      <c r="V62" s="94"/>
      <c r="W62" s="94"/>
      <c r="X62" s="94"/>
      <c r="Y62" s="94"/>
      <c r="Z62" s="94"/>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row>
    <row r="63" spans="1:51">
      <c r="D63" s="118"/>
      <c r="E63" s="118"/>
      <c r="F63" s="118"/>
      <c r="G63" s="118"/>
      <c r="H63" s="523"/>
      <c r="I63" s="118"/>
      <c r="J63" s="118"/>
      <c r="K63" s="118"/>
      <c r="L63" s="118"/>
      <c r="M63" s="118"/>
      <c r="N63" s="71"/>
      <c r="O63" s="71"/>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row>
    <row r="64" spans="1:51" ht="18">
      <c r="A64" s="37" t="s">
        <v>7</v>
      </c>
      <c r="B64" s="37"/>
      <c r="C64" s="37"/>
      <c r="D64" s="118"/>
      <c r="E64" s="118"/>
      <c r="F64" s="118"/>
      <c r="G64" s="118"/>
      <c r="H64" s="161"/>
      <c r="I64" s="118"/>
      <c r="J64" s="118"/>
      <c r="K64" s="118"/>
      <c r="L64" s="118"/>
      <c r="M64" s="118"/>
      <c r="N64" s="71"/>
      <c r="O64" s="71"/>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s="94"/>
      <c r="AT64" s="94"/>
      <c r="AU64" s="94"/>
      <c r="AV64" s="94"/>
      <c r="AW64" s="94"/>
      <c r="AX64" s="94"/>
      <c r="AY64" s="94"/>
    </row>
    <row r="65" spans="1:51">
      <c r="A65" s="124" t="s">
        <v>14</v>
      </c>
      <c r="B65" s="124"/>
      <c r="C65" s="124"/>
      <c r="D65" s="123">
        <f>Inflation!B313</f>
        <v>27.689878368359278</v>
      </c>
      <c r="E65" s="123">
        <f>Inflation!C313</f>
        <v>569.73794006410253</v>
      </c>
      <c r="F65" s="123">
        <f>Inflation!D313</f>
        <v>378.91037745026682</v>
      </c>
      <c r="G65" s="123">
        <f>Inflation!E313</f>
        <v>37.472963104598527</v>
      </c>
      <c r="H65" s="128">
        <f>Inputs!F147</f>
        <v>107</v>
      </c>
      <c r="I65" s="123">
        <f>Inputs!G147</f>
        <v>103</v>
      </c>
      <c r="J65" s="123">
        <f>Inputs!H147</f>
        <v>103</v>
      </c>
      <c r="K65" s="123">
        <f>Inputs!I147</f>
        <v>103</v>
      </c>
      <c r="L65" s="123">
        <f>Inputs!J147</f>
        <v>103</v>
      </c>
      <c r="M65" s="123">
        <f>Inputs!K147</f>
        <v>102</v>
      </c>
      <c r="N65" s="123"/>
      <c r="O65" s="123"/>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s="94"/>
      <c r="AT65" s="94"/>
      <c r="AU65" s="94"/>
      <c r="AV65" s="94"/>
      <c r="AW65" s="94"/>
      <c r="AX65" s="94"/>
      <c r="AY65" s="94"/>
    </row>
    <row r="66" spans="1:51">
      <c r="A66" s="124" t="s">
        <v>15</v>
      </c>
      <c r="B66" s="124"/>
      <c r="C66" s="124"/>
      <c r="D66" s="123">
        <f>Inflation!B314</f>
        <v>0</v>
      </c>
      <c r="E66" s="123">
        <f>Inflation!C314</f>
        <v>0</v>
      </c>
      <c r="F66" s="123">
        <f>Inflation!D314</f>
        <v>0</v>
      </c>
      <c r="G66" s="123">
        <f>Inflation!E314</f>
        <v>0.51527083631165116</v>
      </c>
      <c r="H66" s="128">
        <f>Inputs!F148</f>
        <v>8</v>
      </c>
      <c r="I66" s="123">
        <f>Inputs!G148</f>
        <v>0</v>
      </c>
      <c r="J66" s="123">
        <f>Inputs!H148</f>
        <v>0</v>
      </c>
      <c r="K66" s="123">
        <f>Inputs!I148</f>
        <v>0</v>
      </c>
      <c r="L66" s="123">
        <f>Inputs!J148</f>
        <v>0</v>
      </c>
      <c r="M66" s="123">
        <f>Inputs!K148</f>
        <v>0</v>
      </c>
      <c r="N66" s="123"/>
      <c r="O66" s="123"/>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row>
    <row r="67" spans="1:51">
      <c r="A67" s="124" t="s">
        <v>16</v>
      </c>
      <c r="B67" s="124"/>
      <c r="C67" s="124"/>
      <c r="D67" s="123">
        <f>Inflation!B315</f>
        <v>100.13050865617276</v>
      </c>
      <c r="E67" s="123">
        <f>Inflation!C315</f>
        <v>235.51846609960552</v>
      </c>
      <c r="F67" s="123">
        <f>Inflation!D315</f>
        <v>228.03208954391073</v>
      </c>
      <c r="G67" s="123">
        <f>Inflation!E315</f>
        <v>169.29946042740053</v>
      </c>
      <c r="H67" s="128">
        <f>Inputs!F149</f>
        <v>215</v>
      </c>
      <c r="I67" s="123">
        <f>Inputs!G149</f>
        <v>700</v>
      </c>
      <c r="J67" s="123">
        <f>Inputs!H149</f>
        <v>694</v>
      </c>
      <c r="K67" s="123">
        <f>Inputs!I149</f>
        <v>701</v>
      </c>
      <c r="L67" s="123">
        <f>Inputs!J149</f>
        <v>712</v>
      </c>
      <c r="M67" s="123">
        <f>Inputs!K149</f>
        <v>717</v>
      </c>
      <c r="N67" s="123">
        <f>Inputs!L149</f>
        <v>717</v>
      </c>
      <c r="O67" s="123">
        <f>Inputs!M149</f>
        <v>721</v>
      </c>
      <c r="R67" s="94"/>
      <c r="S67" s="94"/>
      <c r="T67" s="94"/>
      <c r="U67" s="94"/>
      <c r="V67" s="94"/>
      <c r="W67" s="94"/>
      <c r="X67" s="94"/>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row>
    <row r="68" spans="1:51" s="173" customFormat="1">
      <c r="A68" s="124" t="s">
        <v>17</v>
      </c>
      <c r="B68" s="124"/>
      <c r="C68" s="124"/>
      <c r="D68" s="123">
        <f>Inflation!B316</f>
        <v>81.545103441732266</v>
      </c>
      <c r="E68" s="123">
        <f>Inflation!C316</f>
        <v>143.57717808185402</v>
      </c>
      <c r="F68" s="123">
        <f>Inflation!D316</f>
        <v>169.38406881368266</v>
      </c>
      <c r="G68" s="123">
        <f>Inflation!E316</f>
        <v>195.62395376459375</v>
      </c>
      <c r="H68" s="128">
        <f>Inputs!F150</f>
        <v>165</v>
      </c>
      <c r="I68" s="123">
        <f>Inputs!G150</f>
        <v>90</v>
      </c>
      <c r="J68" s="123">
        <f>Inputs!H150</f>
        <v>73</v>
      </c>
      <c r="K68" s="123">
        <f>Inputs!I150</f>
        <v>75</v>
      </c>
      <c r="L68" s="123">
        <f>Inputs!J150</f>
        <v>75</v>
      </c>
      <c r="M68" s="123">
        <f>Inputs!K150</f>
        <v>70</v>
      </c>
      <c r="N68" s="123"/>
      <c r="O68" s="123"/>
      <c r="R68" s="94"/>
      <c r="S68" s="94"/>
      <c r="T68" s="94"/>
      <c r="U68" s="94"/>
      <c r="V68" s="94"/>
      <c r="W68" s="94"/>
      <c r="X68" s="94"/>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row>
    <row r="69" spans="1:51" s="173" customFormat="1">
      <c r="A69" s="139" t="s">
        <v>43</v>
      </c>
      <c r="B69" s="124"/>
      <c r="C69" s="124"/>
      <c r="D69" s="123">
        <f>SUM(D65:D68)</f>
        <v>209.3654904662643</v>
      </c>
      <c r="E69" s="123">
        <f t="shared" ref="E69:G69" si="3">SUM(E65:E68)</f>
        <v>948.83358424556218</v>
      </c>
      <c r="F69" s="172">
        <f t="shared" si="3"/>
        <v>776.32653580786018</v>
      </c>
      <c r="G69" s="123">
        <f t="shared" si="3"/>
        <v>402.91164813290447</v>
      </c>
      <c r="H69" s="128">
        <f>Inputs!F151</f>
        <v>495</v>
      </c>
      <c r="I69" s="123">
        <f>Inputs!G151</f>
        <v>893</v>
      </c>
      <c r="J69" s="123">
        <f>Inputs!H151</f>
        <v>870</v>
      </c>
      <c r="K69" s="123">
        <f>Inputs!I151</f>
        <v>879</v>
      </c>
      <c r="L69" s="123">
        <f>Inputs!J151</f>
        <v>890</v>
      </c>
      <c r="M69" s="123">
        <f>Inputs!K151</f>
        <v>889</v>
      </c>
      <c r="N69" s="123"/>
      <c r="O69" s="123"/>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row>
    <row r="70" spans="1:51">
      <c r="A70" s="139" t="s">
        <v>248</v>
      </c>
      <c r="B70" s="124"/>
      <c r="C70" s="124"/>
      <c r="D70" s="123"/>
      <c r="E70" s="123"/>
      <c r="F70" s="123"/>
      <c r="G70" s="123"/>
      <c r="H70" s="128"/>
      <c r="I70" s="123"/>
      <c r="J70" s="123"/>
      <c r="K70" s="123"/>
      <c r="L70" s="123"/>
      <c r="M70" s="123"/>
      <c r="N70" s="123">
        <f>Inputs!L152</f>
        <v>972</v>
      </c>
      <c r="O70" s="123">
        <f>Inputs!M152</f>
        <v>993</v>
      </c>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row>
    <row r="71" spans="1:51">
      <c r="D71" s="118"/>
      <c r="E71" s="71"/>
      <c r="F71" s="118"/>
      <c r="G71" s="71"/>
      <c r="H71" s="336"/>
      <c r="I71" s="71"/>
      <c r="J71" s="71"/>
      <c r="K71" s="71"/>
      <c r="L71" s="71"/>
      <c r="M71" s="71"/>
      <c r="N71" s="71"/>
      <c r="O71" s="71"/>
      <c r="Q71" s="180"/>
      <c r="R71" s="94"/>
      <c r="S71" s="94"/>
      <c r="T71" s="94"/>
      <c r="U71" s="94"/>
      <c r="V71" s="94"/>
      <c r="W71" s="94"/>
      <c r="X71" s="94"/>
      <c r="Y71" s="94"/>
      <c r="Z71" s="94"/>
      <c r="AA71" s="94"/>
      <c r="AB71" s="94"/>
      <c r="AC71" s="94"/>
      <c r="AD71" s="94"/>
      <c r="AE71" s="94"/>
      <c r="AF71" s="94"/>
      <c r="AG71" s="94"/>
      <c r="AH71" s="94"/>
      <c r="AI71" s="94"/>
      <c r="AJ71" s="94"/>
      <c r="AK71" s="94"/>
      <c r="AL71" s="94"/>
      <c r="AM71" s="94"/>
      <c r="AN71" s="94"/>
      <c r="AO71" s="94"/>
      <c r="AP71" s="94"/>
      <c r="AQ71" s="94"/>
      <c r="AR71" s="94"/>
      <c r="AS71" s="94"/>
      <c r="AT71" s="94"/>
      <c r="AU71" s="94"/>
      <c r="AV71" s="94"/>
      <c r="AW71" s="94"/>
      <c r="AX71" s="94"/>
      <c r="AY71" s="94"/>
    </row>
    <row r="72" spans="1:51" ht="18">
      <c r="A72" s="37" t="s">
        <v>8</v>
      </c>
      <c r="B72" s="37"/>
      <c r="C72" s="37"/>
      <c r="D72" s="118"/>
      <c r="E72" s="71"/>
      <c r="F72" s="118"/>
      <c r="G72" s="71"/>
      <c r="H72" s="161"/>
      <c r="I72" s="71"/>
      <c r="J72" s="71"/>
      <c r="K72" s="71"/>
      <c r="L72" s="71"/>
      <c r="M72" s="71"/>
      <c r="N72" s="71"/>
      <c r="O72" s="71"/>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row>
    <row r="73" spans="1:51">
      <c r="A73" s="124" t="s">
        <v>14</v>
      </c>
      <c r="B73" s="124"/>
      <c r="C73" s="124"/>
      <c r="D73" s="123">
        <f>Inflation!B319</f>
        <v>2280.3351029587675</v>
      </c>
      <c r="E73" s="123">
        <f>Inflation!C319</f>
        <v>2363.3501610596181</v>
      </c>
      <c r="F73" s="123">
        <f>Inflation!D319</f>
        <v>2139.2848794740685</v>
      </c>
      <c r="G73" s="123">
        <f>Inflation!E319</f>
        <v>2284.4053084648494</v>
      </c>
      <c r="H73" s="128">
        <f>Inputs!F155</f>
        <v>3300</v>
      </c>
      <c r="I73" s="123">
        <f>Inputs!G155</f>
        <v>3438</v>
      </c>
      <c r="J73" s="123">
        <f>Inputs!H155</f>
        <v>2747</v>
      </c>
      <c r="K73" s="123">
        <f>Inputs!I155</f>
        <v>4206</v>
      </c>
      <c r="L73" s="123">
        <f>Inputs!J155</f>
        <v>5370</v>
      </c>
      <c r="M73" s="123">
        <f>Inputs!K155</f>
        <v>5370</v>
      </c>
      <c r="N73" s="123"/>
      <c r="O73" s="123"/>
      <c r="R73" s="94"/>
      <c r="S73" s="94"/>
      <c r="T73" s="94"/>
      <c r="U73" s="94"/>
      <c r="V73" s="94"/>
      <c r="W73" s="94"/>
      <c r="X73" s="94"/>
      <c r="Y73" s="94"/>
      <c r="Z73" s="94"/>
      <c r="AA73" s="94"/>
      <c r="AB73" s="94"/>
      <c r="AC73" s="94"/>
      <c r="AD73" s="94"/>
      <c r="AE73" s="94"/>
      <c r="AF73" s="94"/>
      <c r="AG73" s="94"/>
      <c r="AH73" s="94"/>
      <c r="AI73" s="94"/>
      <c r="AJ73" s="94"/>
      <c r="AK73" s="94"/>
      <c r="AL73" s="94"/>
      <c r="AM73" s="94"/>
      <c r="AN73" s="94"/>
      <c r="AO73" s="94"/>
      <c r="AP73" s="94"/>
      <c r="AQ73" s="94"/>
      <c r="AR73" s="94"/>
      <c r="AS73" s="94"/>
      <c r="AT73" s="94"/>
      <c r="AU73" s="94"/>
      <c r="AV73" s="94"/>
      <c r="AW73" s="94"/>
      <c r="AX73" s="94"/>
      <c r="AY73" s="94"/>
    </row>
    <row r="74" spans="1:51">
      <c r="A74" s="124" t="s">
        <v>15</v>
      </c>
      <c r="B74" s="124"/>
      <c r="C74" s="124"/>
      <c r="D74" s="123">
        <f>Inflation!B320</f>
        <v>0</v>
      </c>
      <c r="E74" s="123">
        <f>Inflation!C320</f>
        <v>89.760841684569954</v>
      </c>
      <c r="F74" s="123">
        <f>Inflation!D320</f>
        <v>0</v>
      </c>
      <c r="G74" s="123">
        <f>Inflation!E320</f>
        <v>77.47202295552367</v>
      </c>
      <c r="H74" s="128">
        <f>Inputs!F156</f>
        <v>0</v>
      </c>
      <c r="I74" s="123">
        <f>Inputs!G156</f>
        <v>0</v>
      </c>
      <c r="J74" s="123">
        <f>Inputs!H156</f>
        <v>0</v>
      </c>
      <c r="K74" s="123">
        <f>Inputs!I156</f>
        <v>0</v>
      </c>
      <c r="L74" s="123">
        <f>Inputs!J156</f>
        <v>0</v>
      </c>
      <c r="M74" s="123">
        <f>Inputs!K156</f>
        <v>0</v>
      </c>
      <c r="N74" s="123"/>
      <c r="O74" s="123"/>
      <c r="R74" s="94"/>
      <c r="S74" s="94"/>
      <c r="T74" s="94"/>
      <c r="U74" s="94"/>
      <c r="V74" s="94"/>
      <c r="W74" s="94"/>
      <c r="X74" s="94"/>
      <c r="Y74" s="94"/>
      <c r="Z74" s="94"/>
      <c r="AA74" s="94"/>
      <c r="AB74" s="94"/>
      <c r="AC74" s="94"/>
      <c r="AD74" s="94"/>
      <c r="AE74" s="94"/>
      <c r="AF74" s="94"/>
      <c r="AG74" s="94"/>
      <c r="AH74" s="94"/>
      <c r="AI74" s="94"/>
      <c r="AJ74" s="94"/>
      <c r="AK74" s="94"/>
      <c r="AL74" s="94"/>
      <c r="AM74" s="94"/>
      <c r="AN74" s="94"/>
      <c r="AO74" s="94"/>
      <c r="AP74" s="94"/>
      <c r="AQ74" s="94"/>
      <c r="AR74" s="94"/>
      <c r="AS74" s="94"/>
      <c r="AT74" s="94"/>
      <c r="AU74" s="94"/>
      <c r="AV74" s="94"/>
      <c r="AW74" s="94"/>
      <c r="AX74" s="94"/>
      <c r="AY74" s="94"/>
    </row>
    <row r="75" spans="1:51">
      <c r="A75" s="124" t="s">
        <v>16</v>
      </c>
      <c r="B75" s="124"/>
      <c r="C75" s="124"/>
      <c r="D75" s="123">
        <f>Inflation!B321</f>
        <v>2405.7696149691933</v>
      </c>
      <c r="E75" s="123">
        <f>Inflation!C321</f>
        <v>4018.1176777622195</v>
      </c>
      <c r="F75" s="123">
        <f>Inflation!D321</f>
        <v>4147.7837837837833</v>
      </c>
      <c r="G75" s="123">
        <f>Inflation!E321</f>
        <v>4108.0559540889526</v>
      </c>
      <c r="H75" s="128">
        <f>Inputs!F157</f>
        <v>6747</v>
      </c>
      <c r="I75" s="123">
        <f>Inputs!G157</f>
        <v>15686</v>
      </c>
      <c r="J75" s="123">
        <f>Inputs!H157</f>
        <v>14776</v>
      </c>
      <c r="K75" s="123">
        <f>Inputs!I157</f>
        <v>14497</v>
      </c>
      <c r="L75" s="123">
        <f>Inputs!J157</f>
        <v>13866</v>
      </c>
      <c r="M75" s="123">
        <f>Inputs!K157</f>
        <v>13076</v>
      </c>
      <c r="N75" s="123">
        <f>Inputs!L157</f>
        <v>12338</v>
      </c>
      <c r="O75" s="123">
        <f>Inputs!M157</f>
        <v>11821</v>
      </c>
      <c r="R75" s="94"/>
      <c r="S75" s="94"/>
      <c r="T75" s="94"/>
      <c r="U75" s="94"/>
      <c r="V75" s="94"/>
      <c r="W75" s="94"/>
      <c r="X75" s="94"/>
      <c r="Y75" s="94"/>
      <c r="Z75" s="94"/>
      <c r="AA75" s="94"/>
      <c r="AB75" s="94"/>
      <c r="AC75" s="94"/>
      <c r="AD75" s="94"/>
      <c r="AE75" s="94"/>
      <c r="AF75" s="94"/>
      <c r="AG75" s="94"/>
      <c r="AH75" s="94"/>
      <c r="AI75" s="94"/>
      <c r="AJ75" s="94"/>
      <c r="AK75" s="94"/>
      <c r="AL75" s="94"/>
      <c r="AM75" s="94"/>
      <c r="AN75" s="94"/>
      <c r="AO75" s="94"/>
      <c r="AP75" s="94"/>
      <c r="AQ75" s="94"/>
      <c r="AR75" s="94"/>
      <c r="AS75" s="94"/>
      <c r="AT75" s="94"/>
      <c r="AU75" s="94"/>
      <c r="AV75" s="94"/>
      <c r="AW75" s="94"/>
      <c r="AX75" s="94"/>
      <c r="AY75" s="94"/>
    </row>
    <row r="76" spans="1:51" s="173" customFormat="1">
      <c r="A76" s="124" t="s">
        <v>17</v>
      </c>
      <c r="B76" s="124"/>
      <c r="C76" s="124"/>
      <c r="D76" s="123">
        <f>Inflation!B322</f>
        <v>0</v>
      </c>
      <c r="E76" s="123">
        <f>Inflation!C322</f>
        <v>0</v>
      </c>
      <c r="F76" s="123">
        <f>Inflation!D322</f>
        <v>0</v>
      </c>
      <c r="G76" s="123">
        <f>Inflation!E322</f>
        <v>0</v>
      </c>
      <c r="H76" s="128">
        <f>Inputs!F158</f>
        <v>0</v>
      </c>
      <c r="I76" s="123">
        <f>Inputs!G158</f>
        <v>0</v>
      </c>
      <c r="J76" s="123">
        <f>Inputs!H158</f>
        <v>0</v>
      </c>
      <c r="K76" s="123">
        <f>Inputs!I158</f>
        <v>0</v>
      </c>
      <c r="L76" s="123">
        <f>Inputs!J158</f>
        <v>0</v>
      </c>
      <c r="M76" s="123">
        <f>Inputs!K158</f>
        <v>0</v>
      </c>
      <c r="N76" s="123"/>
      <c r="O76" s="123"/>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row>
    <row r="77" spans="1:51" s="173" customFormat="1">
      <c r="A77" s="139" t="s">
        <v>43</v>
      </c>
      <c r="B77" s="124"/>
      <c r="C77" s="124"/>
      <c r="D77" s="123">
        <f>Inflation!B323</f>
        <v>4686.1047179279603</v>
      </c>
      <c r="E77" s="123">
        <f>Inflation!C323</f>
        <v>6471.2286805064077</v>
      </c>
      <c r="F77" s="172">
        <f>SUM(F73:F76)</f>
        <v>6287.0686632578518</v>
      </c>
      <c r="G77" s="123">
        <f t="shared" ref="G77:M77" si="4">SUM(G73:G76)</f>
        <v>6469.9332855093253</v>
      </c>
      <c r="H77" s="128">
        <f t="shared" ref="H77" si="5">SUM(H73:H76)</f>
        <v>10047</v>
      </c>
      <c r="I77" s="172">
        <f t="shared" si="4"/>
        <v>19124</v>
      </c>
      <c r="J77" s="172">
        <f t="shared" si="4"/>
        <v>17523</v>
      </c>
      <c r="K77" s="172">
        <f t="shared" si="4"/>
        <v>18703</v>
      </c>
      <c r="L77" s="172">
        <f t="shared" si="4"/>
        <v>19236</v>
      </c>
      <c r="M77" s="172">
        <f t="shared" si="4"/>
        <v>18446</v>
      </c>
      <c r="N77" s="123"/>
      <c r="O77" s="123"/>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row>
    <row r="78" spans="1:51">
      <c r="A78" s="139" t="s">
        <v>248</v>
      </c>
      <c r="B78" s="124"/>
      <c r="C78" s="124"/>
      <c r="D78" s="123"/>
      <c r="E78" s="123"/>
      <c r="F78" s="123"/>
      <c r="G78" s="123"/>
      <c r="H78" s="128"/>
      <c r="I78" s="123"/>
      <c r="J78" s="123"/>
      <c r="K78" s="123"/>
      <c r="L78" s="123"/>
      <c r="M78" s="123"/>
      <c r="N78" s="123">
        <f>Inputs!L160</f>
        <v>22886</v>
      </c>
      <c r="O78" s="123">
        <f>Inputs!M160</f>
        <v>18623</v>
      </c>
      <c r="R78" s="94"/>
      <c r="S78" s="94"/>
      <c r="T78" s="94"/>
      <c r="U78" s="94"/>
      <c r="V78" s="94"/>
      <c r="W78" s="94"/>
      <c r="X78" s="94"/>
      <c r="Y78" s="94"/>
      <c r="Z78" s="94"/>
      <c r="AA78" s="94"/>
      <c r="AB78" s="94"/>
      <c r="AC78" s="94"/>
      <c r="AD78" s="94"/>
      <c r="AE78" s="94"/>
      <c r="AF78" s="94"/>
      <c r="AG78" s="94"/>
      <c r="AH78" s="94"/>
      <c r="AI78" s="94"/>
      <c r="AJ78" s="94"/>
      <c r="AK78" s="94"/>
      <c r="AL78" s="94"/>
      <c r="AM78" s="94"/>
      <c r="AN78" s="94"/>
      <c r="AO78" s="94"/>
      <c r="AP78" s="94"/>
      <c r="AQ78" s="94"/>
      <c r="AR78" s="94"/>
      <c r="AS78" s="94"/>
      <c r="AT78" s="94"/>
      <c r="AU78" s="94"/>
      <c r="AV78" s="94"/>
      <c r="AW78" s="94"/>
      <c r="AX78" s="94"/>
      <c r="AY78" s="94"/>
    </row>
    <row r="79" spans="1:51">
      <c r="E79" s="10"/>
      <c r="H79" s="523"/>
      <c r="I79" s="10"/>
      <c r="J79" s="10"/>
      <c r="K79" s="10"/>
      <c r="L79" s="10"/>
      <c r="M79" s="10"/>
      <c r="N79" s="10"/>
      <c r="O79" s="10"/>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row>
    <row r="80" spans="1:51" ht="18">
      <c r="A80" s="37" t="s">
        <v>19</v>
      </c>
      <c r="B80" s="37"/>
      <c r="C80" s="37"/>
      <c r="E80" s="10"/>
      <c r="H80" s="161"/>
      <c r="I80" s="10"/>
      <c r="J80" s="10"/>
      <c r="K80" s="10"/>
      <c r="L80" s="10"/>
      <c r="M80" s="10"/>
      <c r="N80" s="10"/>
      <c r="O80" s="10"/>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row>
    <row r="81" spans="1:51">
      <c r="A81" s="124" t="s">
        <v>14</v>
      </c>
      <c r="B81" s="124"/>
      <c r="C81" s="124"/>
      <c r="D81" s="123">
        <f>Inflation!B326</f>
        <v>408.83132676926175</v>
      </c>
      <c r="E81" s="123">
        <f>Inflation!C326</f>
        <v>1931.9727057569032</v>
      </c>
      <c r="F81" s="123">
        <f>Inflation!D326</f>
        <v>854.21744663998061</v>
      </c>
      <c r="G81" s="123">
        <f>Inflation!E326</f>
        <v>478.09041314033828</v>
      </c>
      <c r="H81" s="128">
        <f>Inputs!F163</f>
        <v>13</v>
      </c>
      <c r="I81" s="123">
        <f>Inputs!G163</f>
        <v>711</v>
      </c>
      <c r="J81" s="123">
        <f>Inputs!H163</f>
        <v>711</v>
      </c>
      <c r="K81" s="123">
        <f>Inputs!I163</f>
        <v>711</v>
      </c>
      <c r="L81" s="123">
        <f>Inputs!J163</f>
        <v>711</v>
      </c>
      <c r="M81" s="123">
        <f>Inputs!K163</f>
        <v>711</v>
      </c>
      <c r="N81" s="123"/>
      <c r="O81" s="123"/>
      <c r="R81" s="94"/>
      <c r="S81" s="94"/>
      <c r="T81" s="94"/>
      <c r="U81" s="94"/>
      <c r="V81" s="94"/>
      <c r="W81" s="94"/>
      <c r="X81" s="94"/>
      <c r="Y81" s="94"/>
      <c r="Z81" s="94"/>
      <c r="AA81" s="94"/>
      <c r="AB81" s="94"/>
      <c r="AC81" s="94"/>
      <c r="AD81" s="94"/>
      <c r="AE81" s="94"/>
      <c r="AF81" s="94"/>
      <c r="AG81" s="94"/>
      <c r="AH81" s="94"/>
      <c r="AI81" s="94"/>
      <c r="AJ81" s="94"/>
      <c r="AK81" s="94"/>
      <c r="AL81" s="94"/>
      <c r="AM81" s="94"/>
      <c r="AN81" s="94"/>
      <c r="AO81" s="94"/>
      <c r="AP81" s="94"/>
      <c r="AQ81" s="94"/>
      <c r="AR81" s="94"/>
      <c r="AS81" s="94"/>
      <c r="AT81" s="94"/>
      <c r="AU81" s="94"/>
      <c r="AV81" s="94"/>
      <c r="AW81" s="94"/>
      <c r="AX81" s="94"/>
      <c r="AY81" s="94"/>
    </row>
    <row r="82" spans="1:51">
      <c r="A82" s="124" t="s">
        <v>15</v>
      </c>
      <c r="B82" s="124"/>
      <c r="C82" s="124"/>
      <c r="D82" s="123">
        <f>Inflation!B327</f>
        <v>0</v>
      </c>
      <c r="E82" s="123">
        <f>Inflation!C327</f>
        <v>0</v>
      </c>
      <c r="F82" s="123">
        <f>Inflation!D327</f>
        <v>0</v>
      </c>
      <c r="G82" s="123">
        <f>Inflation!E327</f>
        <v>0</v>
      </c>
      <c r="H82" s="128">
        <f>Inputs!F164</f>
        <v>47</v>
      </c>
      <c r="I82" s="123">
        <f>Inputs!G164</f>
        <v>0</v>
      </c>
      <c r="J82" s="123">
        <f>Inputs!H164</f>
        <v>0</v>
      </c>
      <c r="K82" s="123">
        <f>Inputs!I164</f>
        <v>0</v>
      </c>
      <c r="L82" s="123">
        <f>Inputs!J164</f>
        <v>0</v>
      </c>
      <c r="M82" s="123">
        <f>Inputs!K164</f>
        <v>0</v>
      </c>
      <c r="N82" s="123"/>
      <c r="O82" s="123"/>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row>
    <row r="83" spans="1:51">
      <c r="A83" s="124" t="s">
        <v>16</v>
      </c>
      <c r="B83" s="124"/>
      <c r="C83" s="124"/>
      <c r="D83" s="123">
        <f>Inflation!B328</f>
        <v>1361.2599072507439</v>
      </c>
      <c r="E83" s="123">
        <f>Inflation!C328</f>
        <v>347.2935941691315</v>
      </c>
      <c r="F83" s="123">
        <f>Inflation!D328</f>
        <v>251.11643927705049</v>
      </c>
      <c r="G83" s="123">
        <f>Inflation!E328</f>
        <v>237.94393570407431</v>
      </c>
      <c r="H83" s="128">
        <f>Inputs!F165</f>
        <v>153</v>
      </c>
      <c r="I83" s="123">
        <f>Inputs!G165</f>
        <v>495</v>
      </c>
      <c r="J83" s="123">
        <f>Inputs!H165</f>
        <v>1232</v>
      </c>
      <c r="K83" s="123">
        <f>Inputs!I165</f>
        <v>1244</v>
      </c>
      <c r="L83" s="123">
        <f>Inputs!J165</f>
        <v>1247</v>
      </c>
      <c r="M83" s="123">
        <f>Inputs!K165</f>
        <v>1244</v>
      </c>
      <c r="N83" s="123">
        <f>Inputs!L165</f>
        <v>1232</v>
      </c>
      <c r="O83" s="123">
        <f>Inputs!M165</f>
        <v>1213</v>
      </c>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row>
    <row r="84" spans="1:51">
      <c r="A84" s="124" t="s">
        <v>17</v>
      </c>
      <c r="B84" s="124"/>
      <c r="C84" s="124"/>
      <c r="D84" s="123">
        <f>Inflation!B329</f>
        <v>0</v>
      </c>
      <c r="E84" s="123">
        <f>Inflation!C329</f>
        <v>0</v>
      </c>
      <c r="F84" s="123">
        <f>Inflation!D329</f>
        <v>612.24821067442986</v>
      </c>
      <c r="G84" s="123">
        <f>Inflation!E329</f>
        <v>1.5421729807005002</v>
      </c>
      <c r="H84" s="128">
        <f>Inputs!F166</f>
        <v>0</v>
      </c>
      <c r="I84" s="123">
        <f>Inputs!G166</f>
        <v>0</v>
      </c>
      <c r="J84" s="123">
        <f>Inputs!H166</f>
        <v>0</v>
      </c>
      <c r="K84" s="123">
        <f>Inputs!I166</f>
        <v>0</v>
      </c>
      <c r="L84" s="123">
        <f>Inputs!J166</f>
        <v>0</v>
      </c>
      <c r="M84" s="123">
        <f>Inputs!K166</f>
        <v>0</v>
      </c>
      <c r="N84" s="123"/>
      <c r="O84" s="123"/>
      <c r="R84" s="94"/>
      <c r="S84" s="94"/>
      <c r="T84" s="94"/>
      <c r="U84" s="94"/>
      <c r="V84" s="94"/>
      <c r="W84" s="94"/>
      <c r="X84" s="94"/>
      <c r="Y84" s="94"/>
      <c r="Z84" s="94"/>
      <c r="AA84" s="94"/>
      <c r="AB84" s="94"/>
      <c r="AC84" s="94"/>
      <c r="AD84" s="94"/>
      <c r="AE84" s="94"/>
      <c r="AF84" s="94"/>
      <c r="AG84" s="94"/>
      <c r="AH84" s="94"/>
      <c r="AI84" s="94"/>
      <c r="AJ84" s="94"/>
      <c r="AK84" s="94"/>
      <c r="AL84" s="94"/>
      <c r="AM84" s="94"/>
      <c r="AN84" s="94"/>
      <c r="AO84" s="94"/>
      <c r="AP84" s="94"/>
      <c r="AQ84" s="94"/>
      <c r="AR84" s="94"/>
      <c r="AS84" s="94"/>
      <c r="AT84" s="94"/>
      <c r="AU84" s="94"/>
      <c r="AV84" s="94"/>
      <c r="AW84" s="94"/>
      <c r="AX84" s="94"/>
      <c r="AY84" s="94"/>
    </row>
    <row r="85" spans="1:51" s="173" customFormat="1">
      <c r="A85" s="125" t="s">
        <v>43</v>
      </c>
      <c r="B85" s="125"/>
      <c r="C85" s="125"/>
      <c r="D85" s="123">
        <f>Inflation!B330</f>
        <v>1770.0912340200059</v>
      </c>
      <c r="E85" s="123">
        <f>Inflation!C330</f>
        <v>2279.2662999260356</v>
      </c>
      <c r="F85" s="123">
        <f>Inflation!D330</f>
        <v>1717.5820965914615</v>
      </c>
      <c r="G85" s="123">
        <f>Inflation!E330</f>
        <v>717.57652182511322</v>
      </c>
      <c r="H85" s="128">
        <f t="shared" ref="H85" si="6">SUM(H81:H84)</f>
        <v>213</v>
      </c>
      <c r="I85" s="123">
        <f t="shared" ref="I85:M85" si="7">SUM(I81:I84)</f>
        <v>1206</v>
      </c>
      <c r="J85" s="123">
        <f t="shared" si="7"/>
        <v>1943</v>
      </c>
      <c r="K85" s="123">
        <f t="shared" si="7"/>
        <v>1955</v>
      </c>
      <c r="L85" s="123">
        <f t="shared" si="7"/>
        <v>1958</v>
      </c>
      <c r="M85" s="123">
        <f t="shared" si="7"/>
        <v>1955</v>
      </c>
      <c r="N85" s="123"/>
      <c r="O85" s="123"/>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row>
    <row r="86" spans="1:51">
      <c r="A86" s="176" t="s">
        <v>248</v>
      </c>
      <c r="B86" s="125"/>
      <c r="C86" s="125"/>
      <c r="D86" s="123"/>
      <c r="E86" s="123"/>
      <c r="F86" s="123"/>
      <c r="G86" s="123"/>
      <c r="H86" s="128"/>
      <c r="I86" s="123"/>
      <c r="J86" s="123"/>
      <c r="K86" s="123"/>
      <c r="L86" s="123"/>
      <c r="M86" s="123"/>
      <c r="N86" s="123">
        <f>Inputs!L168</f>
        <v>2188</v>
      </c>
      <c r="O86" s="123">
        <f>Inputs!M168</f>
        <v>2210</v>
      </c>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row>
    <row r="87" spans="1:51">
      <c r="D87" s="118"/>
      <c r="E87" s="118"/>
      <c r="F87" s="71"/>
      <c r="G87" s="71"/>
      <c r="H87" s="523"/>
      <c r="I87" s="71"/>
      <c r="J87" s="71"/>
      <c r="K87" s="71"/>
      <c r="L87" s="71"/>
      <c r="M87" s="71"/>
      <c r="N87" s="71"/>
      <c r="O87" s="71"/>
      <c r="R87" s="94"/>
      <c r="S87" s="94"/>
      <c r="T87" s="94"/>
      <c r="U87" s="94"/>
      <c r="V87" s="94"/>
      <c r="W87" s="94"/>
      <c r="X87" s="94"/>
      <c r="Y87" s="94"/>
      <c r="Z87" s="94"/>
      <c r="AA87" s="94"/>
      <c r="AB87" s="94"/>
      <c r="AC87" s="94"/>
      <c r="AD87" s="94"/>
      <c r="AE87" s="94"/>
      <c r="AF87" s="94"/>
      <c r="AG87" s="94"/>
      <c r="AH87" s="94"/>
      <c r="AI87" s="94"/>
      <c r="AJ87" s="94"/>
      <c r="AK87" s="94"/>
      <c r="AL87" s="94"/>
      <c r="AM87" s="94"/>
      <c r="AN87" s="94"/>
      <c r="AO87" s="94"/>
      <c r="AP87" s="94"/>
      <c r="AQ87" s="94"/>
      <c r="AR87" s="94"/>
      <c r="AS87" s="94"/>
      <c r="AT87" s="94"/>
      <c r="AU87" s="94"/>
      <c r="AV87" s="94"/>
      <c r="AW87" s="94"/>
      <c r="AX87" s="94"/>
      <c r="AY87" s="94"/>
    </row>
    <row r="88" spans="1:51" ht="18">
      <c r="A88" s="36" t="s">
        <v>51</v>
      </c>
      <c r="B88" s="36"/>
      <c r="C88" s="36"/>
      <c r="D88" s="118"/>
      <c r="E88" s="71"/>
      <c r="F88" s="71"/>
      <c r="G88" s="71"/>
      <c r="H88" s="161"/>
      <c r="I88" s="71"/>
      <c r="J88" s="71"/>
      <c r="K88" s="71"/>
      <c r="L88" s="71"/>
      <c r="M88" s="71"/>
      <c r="N88" s="71"/>
      <c r="O88" s="71"/>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row>
    <row r="89" spans="1:51">
      <c r="A89" s="67" t="s">
        <v>14</v>
      </c>
      <c r="B89" s="67"/>
      <c r="C89" s="67"/>
      <c r="D89" s="123">
        <f>Inflation!B333</f>
        <v>0</v>
      </c>
      <c r="E89" s="123">
        <f>Inflation!C333</f>
        <v>3050.0965488288953</v>
      </c>
      <c r="F89" s="123">
        <f>Inflation!D333</f>
        <v>1273.6912527171276</v>
      </c>
      <c r="G89" s="123">
        <f>Inflation!E333</f>
        <v>999.19188677626869</v>
      </c>
      <c r="H89" s="128">
        <f>Inputs!F171</f>
        <v>595</v>
      </c>
      <c r="I89" s="123">
        <f>Inputs!G171</f>
        <v>1800</v>
      </c>
      <c r="J89" s="123">
        <f>Inputs!H171</f>
        <v>1800</v>
      </c>
      <c r="K89" s="123">
        <f>Inputs!I171</f>
        <v>1800</v>
      </c>
      <c r="L89" s="123">
        <f>Inputs!J171</f>
        <v>1800</v>
      </c>
      <c r="M89" s="123">
        <f>Inputs!K171</f>
        <v>1800</v>
      </c>
      <c r="N89" s="123"/>
      <c r="O89" s="123"/>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row>
    <row r="90" spans="1:51">
      <c r="A90" s="67" t="s">
        <v>15</v>
      </c>
      <c r="B90" s="67"/>
      <c r="C90" s="67"/>
      <c r="D90" s="123">
        <f>Inflation!B334</f>
        <v>0</v>
      </c>
      <c r="E90" s="123">
        <f>Inflation!C334</f>
        <v>122.34344181459566</v>
      </c>
      <c r="F90" s="123">
        <f>Inflation!D334</f>
        <v>399.90770970402713</v>
      </c>
      <c r="G90" s="123">
        <f>Inflation!E334</f>
        <v>2.6643608529902307</v>
      </c>
      <c r="H90" s="128">
        <f>Inputs!F172</f>
        <v>367</v>
      </c>
      <c r="I90" s="123">
        <f>Inputs!G172</f>
        <v>0</v>
      </c>
      <c r="J90" s="123">
        <f>Inputs!H172</f>
        <v>0</v>
      </c>
      <c r="K90" s="123">
        <f>Inputs!I172</f>
        <v>0</v>
      </c>
      <c r="L90" s="123">
        <f>Inputs!J172</f>
        <v>0</v>
      </c>
      <c r="M90" s="123">
        <f>Inputs!K172</f>
        <v>0</v>
      </c>
      <c r="N90" s="123"/>
      <c r="O90" s="123"/>
      <c r="R90" s="94"/>
      <c r="S90" s="94"/>
      <c r="T90" s="94"/>
      <c r="U90" s="94"/>
      <c r="V90" s="94"/>
      <c r="W90" s="94"/>
      <c r="X90" s="94"/>
      <c r="Y90" s="94"/>
      <c r="Z90" s="94"/>
      <c r="AA90" s="94"/>
      <c r="AB90" s="94"/>
      <c r="AC90" s="94"/>
      <c r="AD90" s="94"/>
      <c r="AE90" s="94"/>
      <c r="AF90" s="94"/>
      <c r="AG90" s="94"/>
      <c r="AH90" s="94"/>
      <c r="AI90" s="94"/>
      <c r="AJ90" s="94"/>
      <c r="AK90" s="94"/>
      <c r="AL90" s="94"/>
      <c r="AM90" s="94"/>
      <c r="AN90" s="94"/>
      <c r="AO90" s="94"/>
      <c r="AP90" s="94"/>
      <c r="AQ90" s="94"/>
      <c r="AR90" s="94"/>
      <c r="AS90" s="94"/>
      <c r="AT90" s="94"/>
      <c r="AU90" s="94"/>
      <c r="AV90" s="94"/>
      <c r="AW90" s="94"/>
      <c r="AX90" s="94"/>
      <c r="AY90" s="94"/>
    </row>
    <row r="91" spans="1:51">
      <c r="A91" s="67" t="s">
        <v>16</v>
      </c>
      <c r="B91" s="67"/>
      <c r="C91" s="67"/>
      <c r="D91" s="123">
        <f>Inflation!B335</f>
        <v>0</v>
      </c>
      <c r="E91" s="123">
        <f>Inflation!C335</f>
        <v>47.546555202169635</v>
      </c>
      <c r="F91" s="123">
        <f>Inflation!D335</f>
        <v>0</v>
      </c>
      <c r="G91" s="123">
        <f>Inflation!E335</f>
        <v>975.17838229687857</v>
      </c>
      <c r="H91" s="128">
        <f>Inputs!F173</f>
        <v>0</v>
      </c>
      <c r="I91" s="123">
        <f>Inputs!G173</f>
        <v>0</v>
      </c>
      <c r="J91" s="123">
        <f>Inputs!H173</f>
        <v>0</v>
      </c>
      <c r="K91" s="123">
        <f>Inputs!I173</f>
        <v>0</v>
      </c>
      <c r="L91" s="123">
        <f>Inputs!J173</f>
        <v>0</v>
      </c>
      <c r="M91" s="123">
        <f>Inputs!K173</f>
        <v>0</v>
      </c>
      <c r="N91" s="123"/>
      <c r="O91" s="123"/>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row>
    <row r="92" spans="1:51" s="173" customFormat="1">
      <c r="A92" s="67" t="s">
        <v>17</v>
      </c>
      <c r="B92" s="67"/>
      <c r="C92" s="67"/>
      <c r="D92" s="123">
        <f>Inflation!B336</f>
        <v>0</v>
      </c>
      <c r="E92" s="123">
        <f>Inflation!C336</f>
        <v>0</v>
      </c>
      <c r="F92" s="123">
        <f>Inflation!D336</f>
        <v>0</v>
      </c>
      <c r="G92" s="123">
        <f>Inflation!E336</f>
        <v>0</v>
      </c>
      <c r="H92" s="128">
        <f>Inputs!F174</f>
        <v>0</v>
      </c>
      <c r="I92" s="123">
        <f>Inputs!G174</f>
        <v>0</v>
      </c>
      <c r="J92" s="123">
        <f>Inputs!H174</f>
        <v>0</v>
      </c>
      <c r="K92" s="123">
        <f>Inputs!I174</f>
        <v>0</v>
      </c>
      <c r="L92" s="123">
        <f>Inputs!J174</f>
        <v>0</v>
      </c>
      <c r="M92" s="123">
        <f>Inputs!K174</f>
        <v>0</v>
      </c>
      <c r="N92" s="123"/>
      <c r="O92" s="123"/>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row>
    <row r="93" spans="1:51" s="173" customFormat="1">
      <c r="A93" s="125" t="s">
        <v>43</v>
      </c>
      <c r="B93" s="67"/>
      <c r="C93" s="67"/>
      <c r="D93" s="123">
        <f>Inflation!B337</f>
        <v>0</v>
      </c>
      <c r="E93" s="123">
        <f>Inflation!C337</f>
        <v>3219.9865458456607</v>
      </c>
      <c r="F93" s="123">
        <f>Inflation!D337</f>
        <v>1673.5989624211547</v>
      </c>
      <c r="G93" s="123">
        <f>Inflation!E337</f>
        <v>1977.0346299261375</v>
      </c>
      <c r="H93" s="128">
        <f>SUM(H89:H92)</f>
        <v>962</v>
      </c>
      <c r="I93" s="123">
        <f t="shared" ref="I93:M93" si="8">SUM(I89:I92)</f>
        <v>1800</v>
      </c>
      <c r="J93" s="123">
        <f t="shared" si="8"/>
        <v>1800</v>
      </c>
      <c r="K93" s="123">
        <f t="shared" si="8"/>
        <v>1800</v>
      </c>
      <c r="L93" s="123">
        <f t="shared" si="8"/>
        <v>1800</v>
      </c>
      <c r="M93" s="123">
        <f t="shared" si="8"/>
        <v>1800</v>
      </c>
      <c r="N93" s="123"/>
      <c r="O93" s="123"/>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row>
    <row r="94" spans="1:51">
      <c r="A94" s="176" t="s">
        <v>248</v>
      </c>
      <c r="B94" s="67"/>
      <c r="C94" s="67"/>
      <c r="D94" s="123"/>
      <c r="E94" s="123"/>
      <c r="F94" s="123"/>
      <c r="G94" s="123"/>
      <c r="H94" s="128"/>
      <c r="I94" s="123"/>
      <c r="J94" s="123"/>
      <c r="K94" s="123"/>
      <c r="L94" s="123"/>
      <c r="M94" s="123"/>
      <c r="N94" s="123">
        <f>Inputs!L176</f>
        <v>2027</v>
      </c>
      <c r="O94" s="123">
        <f>Inputs!M176</f>
        <v>2068</v>
      </c>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row>
    <row r="95" spans="1:51">
      <c r="A95" s="13"/>
      <c r="D95" s="118"/>
      <c r="E95" s="118"/>
      <c r="F95" s="118"/>
      <c r="G95" s="118"/>
      <c r="H95" s="71"/>
      <c r="I95" s="71"/>
      <c r="J95" s="71"/>
      <c r="K95" s="71"/>
      <c r="L95" s="71"/>
      <c r="M95" s="71"/>
      <c r="N95" s="71"/>
      <c r="O95" s="71"/>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row>
    <row r="96" spans="1:51" ht="23.4">
      <c r="A96" s="16" t="s">
        <v>40</v>
      </c>
      <c r="B96" s="16"/>
      <c r="C96" s="16"/>
      <c r="D96" s="118"/>
      <c r="E96" s="118"/>
      <c r="F96" s="118"/>
      <c r="G96" s="118"/>
      <c r="H96" s="118"/>
      <c r="I96" s="118"/>
      <c r="J96" s="118"/>
      <c r="K96" s="118"/>
      <c r="L96" s="118"/>
      <c r="M96" s="118"/>
      <c r="N96" s="118"/>
      <c r="O96" s="118"/>
      <c r="P96" s="50"/>
      <c r="R96" s="94"/>
      <c r="S96" s="94"/>
      <c r="T96" s="94"/>
      <c r="U96" s="94"/>
      <c r="V96" s="94"/>
      <c r="W96" s="94"/>
      <c r="X96" s="94"/>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row>
    <row r="97" spans="1:51" ht="21">
      <c r="A97" s="17" t="s">
        <v>49</v>
      </c>
      <c r="B97" s="157"/>
      <c r="C97" s="158"/>
      <c r="D97" s="62"/>
      <c r="E97" s="62"/>
      <c r="F97" s="62"/>
      <c r="G97" s="62"/>
      <c r="H97" s="62"/>
      <c r="I97" s="62"/>
      <c r="J97" s="62"/>
      <c r="K97" s="62"/>
      <c r="L97" s="62"/>
      <c r="M97" s="62"/>
      <c r="N97" s="62"/>
      <c r="O97" s="62"/>
      <c r="P97" s="50"/>
      <c r="R97" s="94"/>
      <c r="S97" s="94"/>
      <c r="T97" s="94"/>
      <c r="U97" s="94"/>
      <c r="V97" s="94"/>
      <c r="W97" s="94"/>
      <c r="X97" s="94"/>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row>
    <row r="98" spans="1:51" ht="18">
      <c r="A98" s="27" t="s">
        <v>50</v>
      </c>
      <c r="B98"/>
      <c r="C98"/>
      <c r="I98" s="250"/>
      <c r="J98" s="250"/>
      <c r="K98" s="250"/>
      <c r="L98" s="250"/>
      <c r="M98" s="250"/>
      <c r="N98" s="250"/>
      <c r="O98" s="250"/>
      <c r="P98" s="50"/>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row>
    <row r="99" spans="1:51" s="173" customFormat="1" ht="18">
      <c r="A99" s="159" t="s">
        <v>7</v>
      </c>
      <c r="B99" s="160"/>
      <c r="C99" s="160"/>
      <c r="D99" s="62"/>
      <c r="E99" s="62"/>
      <c r="F99" s="62"/>
      <c r="G99" s="62"/>
      <c r="H99" s="62"/>
      <c r="I99" s="62"/>
      <c r="J99" s="62"/>
      <c r="K99" s="62"/>
      <c r="L99" s="62"/>
      <c r="M99" s="62"/>
      <c r="N99" s="161">
        <v>2027</v>
      </c>
      <c r="O99" s="161">
        <v>2028</v>
      </c>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row>
    <row r="100" spans="1:51" s="173" customFormat="1" ht="18">
      <c r="A100" s="159"/>
      <c r="B100" s="160"/>
      <c r="C100" s="160"/>
      <c r="D100" s="62"/>
      <c r="E100" s="62"/>
      <c r="F100" s="62"/>
      <c r="G100" s="62"/>
      <c r="H100" s="62"/>
      <c r="I100" s="62"/>
      <c r="J100" s="62"/>
      <c r="K100" s="62"/>
      <c r="L100" s="62"/>
      <c r="M100" s="62"/>
      <c r="N100" s="161"/>
      <c r="O100" s="161"/>
      <c r="R100" s="94"/>
      <c r="S100" s="94"/>
      <c r="T100" s="94"/>
      <c r="U100" s="94"/>
      <c r="V100" s="94"/>
      <c r="W100" s="94"/>
      <c r="X100" s="94"/>
      <c r="Y100" s="94"/>
      <c r="Z100" s="94"/>
      <c r="AA100" s="94"/>
      <c r="AB100" s="94"/>
      <c r="AC100" s="94"/>
      <c r="AD100" s="94"/>
      <c r="AE100" s="94"/>
      <c r="AF100" s="94"/>
      <c r="AG100" s="94"/>
      <c r="AH100" s="94"/>
      <c r="AI100" s="94"/>
      <c r="AJ100" s="94"/>
      <c r="AK100" s="94"/>
      <c r="AL100" s="94"/>
      <c r="AM100" s="94"/>
      <c r="AN100" s="94"/>
      <c r="AO100" s="94"/>
      <c r="AP100" s="94"/>
      <c r="AQ100" s="94"/>
      <c r="AR100" s="94"/>
      <c r="AS100" s="94"/>
      <c r="AT100" s="94"/>
      <c r="AU100" s="94"/>
      <c r="AV100" s="94"/>
      <c r="AW100" s="94"/>
      <c r="AX100" s="94"/>
      <c r="AY100" s="94"/>
    </row>
    <row r="101" spans="1:51" s="173" customFormat="1">
      <c r="A101" s="139" t="s">
        <v>252</v>
      </c>
      <c r="B101" s="445"/>
      <c r="C101" s="449"/>
      <c r="D101" s="67"/>
      <c r="E101" s="67"/>
      <c r="F101" s="67"/>
      <c r="G101" s="67"/>
      <c r="H101" s="67"/>
      <c r="I101" s="67"/>
      <c r="J101" s="67"/>
      <c r="K101" s="67"/>
      <c r="L101" s="67"/>
      <c r="M101" s="450"/>
      <c r="N101" s="451">
        <f>N26/N22</f>
        <v>1.1192536506219579</v>
      </c>
      <c r="O101" s="451">
        <f>O26/O22</f>
        <v>1.1417609046849757</v>
      </c>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row>
    <row r="102" spans="1:51">
      <c r="A102" s="139" t="s">
        <v>251</v>
      </c>
      <c r="B102" s="445"/>
      <c r="C102" s="449"/>
      <c r="D102" s="67"/>
      <c r="E102" s="67"/>
      <c r="F102" s="67"/>
      <c r="G102" s="67"/>
      <c r="H102" s="67"/>
      <c r="I102" s="67"/>
      <c r="J102" s="67"/>
      <c r="K102" s="67"/>
      <c r="L102" s="67"/>
      <c r="M102" s="450"/>
      <c r="N102" s="408">
        <f>N70/N101</f>
        <v>868.4358540710316</v>
      </c>
      <c r="O102" s="408">
        <f>O70/O101</f>
        <v>869.70923240183947</v>
      </c>
      <c r="P102" s="50"/>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row>
    <row r="103" spans="1:51">
      <c r="A103" s="139" t="s">
        <v>323</v>
      </c>
      <c r="B103" s="445"/>
      <c r="C103" s="449"/>
      <c r="D103" s="67"/>
      <c r="E103" s="67"/>
      <c r="F103" s="67"/>
      <c r="G103" s="67"/>
      <c r="H103" s="67"/>
      <c r="I103" s="67"/>
      <c r="J103" s="67"/>
      <c r="K103" s="67"/>
      <c r="L103" s="67"/>
      <c r="M103" s="450"/>
      <c r="N103" s="123">
        <f>N67</f>
        <v>717</v>
      </c>
      <c r="O103" s="123">
        <f>IFERROR((SUM($D67:$L67)/SUM($D$69:$L$69)*O$102),0)</f>
        <v>513.12332844579578</v>
      </c>
      <c r="P103" s="50"/>
      <c r="R103" s="94"/>
      <c r="S103" s="94"/>
      <c r="T103" s="94"/>
      <c r="U103" s="94"/>
      <c r="V103" s="94"/>
      <c r="W103" s="94"/>
      <c r="X103" s="94"/>
      <c r="Y103" s="94"/>
      <c r="Z103" s="94"/>
      <c r="AA103" s="94"/>
      <c r="AB103" s="94"/>
      <c r="AC103" s="94"/>
      <c r="AD103" s="94"/>
      <c r="AE103" s="94"/>
      <c r="AF103" s="94"/>
      <c r="AG103" s="94"/>
      <c r="AH103" s="94"/>
      <c r="AI103" s="94"/>
      <c r="AJ103" s="94"/>
      <c r="AK103" s="94"/>
      <c r="AL103" s="94"/>
      <c r="AM103" s="94"/>
      <c r="AN103" s="94"/>
      <c r="AO103" s="94"/>
      <c r="AP103" s="94"/>
      <c r="AQ103" s="94"/>
      <c r="AR103" s="94"/>
      <c r="AS103" s="94"/>
      <c r="AT103" s="94"/>
      <c r="AU103" s="94"/>
      <c r="AV103" s="94"/>
      <c r="AW103" s="94"/>
      <c r="AX103" s="94"/>
      <c r="AY103" s="94"/>
    </row>
    <row r="104" spans="1:51" s="250" customFormat="1">
      <c r="A104" s="139" t="s">
        <v>324</v>
      </c>
      <c r="B104" s="445"/>
      <c r="C104" s="449"/>
      <c r="D104" s="67"/>
      <c r="E104" s="67"/>
      <c r="F104" s="67"/>
      <c r="G104" s="67"/>
      <c r="H104" s="67"/>
      <c r="I104" s="67"/>
      <c r="J104" s="67"/>
      <c r="K104" s="67"/>
      <c r="L104" s="67"/>
      <c r="M104" s="450"/>
      <c r="N104" s="123">
        <f>N102-N103</f>
        <v>151.4358540710316</v>
      </c>
      <c r="O104" s="123">
        <f>O102-O103</f>
        <v>356.58590395604369</v>
      </c>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row>
    <row r="105" spans="1:51" s="250" customFormat="1">
      <c r="A105" s="139" t="s">
        <v>325</v>
      </c>
      <c r="B105" s="445"/>
      <c r="C105" s="449"/>
      <c r="D105" s="67"/>
      <c r="E105" s="67"/>
      <c r="F105" s="67"/>
      <c r="G105" s="67"/>
      <c r="H105" s="67"/>
      <c r="I105" s="67"/>
      <c r="J105" s="67"/>
      <c r="K105" s="67"/>
      <c r="L105" s="67"/>
      <c r="M105" s="450"/>
      <c r="N105" s="452">
        <f>SUM($D65:$M65)/SUM($D$65:$M$65,$D$66:$M$66,$D$68:$M$68)</f>
        <v>0.58775358215984164</v>
      </c>
      <c r="O105" s="452">
        <f>SUM($D65:$M65)/SUM($D$65:$M$65,$D$66:$M$66,$D$68:$M$68)</f>
        <v>0.58775358215984164</v>
      </c>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row>
    <row r="106" spans="1:51" s="250" customFormat="1">
      <c r="A106" s="139" t="s">
        <v>326</v>
      </c>
      <c r="B106" s="445"/>
      <c r="C106" s="449"/>
      <c r="D106" s="67"/>
      <c r="E106" s="67"/>
      <c r="F106" s="67"/>
      <c r="G106" s="67"/>
      <c r="H106" s="67"/>
      <c r="I106" s="67"/>
      <c r="J106" s="67"/>
      <c r="K106" s="67"/>
      <c r="L106" s="67"/>
      <c r="M106" s="450"/>
      <c r="N106" s="452">
        <f>SUM($D66:$M66)/SUM($D$65:$M$65,$D$66:$M$66,$D$68:$M$68)</f>
        <v>3.0614428520316949E-3</v>
      </c>
      <c r="O106" s="452">
        <f t="shared" ref="O106" si="9">SUM($D66:$M66)/SUM($D$65:$M$65,$D$66:$M$66,$D$68:$M$68)</f>
        <v>3.0614428520316949E-3</v>
      </c>
      <c r="R106" s="94"/>
      <c r="S106" s="94"/>
      <c r="T106" s="94"/>
      <c r="U106" s="94"/>
      <c r="V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row>
    <row r="107" spans="1:51" s="250" customFormat="1">
      <c r="A107" s="139" t="s">
        <v>327</v>
      </c>
      <c r="B107" s="445"/>
      <c r="C107" s="449"/>
      <c r="D107" s="67"/>
      <c r="E107" s="67"/>
      <c r="F107" s="67"/>
      <c r="G107" s="67"/>
      <c r="H107" s="67"/>
      <c r="I107" s="67"/>
      <c r="J107" s="67"/>
      <c r="K107" s="67"/>
      <c r="L107" s="67"/>
      <c r="M107" s="450"/>
      <c r="N107" s="452">
        <f>SUM($D68:$M68)/SUM($D$65:$M$65,$D$66:$M$66,$D$68:$M$68)</f>
        <v>0.40918497498812667</v>
      </c>
      <c r="O107" s="452">
        <f>SUM($D68:$M68)/SUM($D$65:$M$65,$D$66:$M$66,$D$68:$M$68)</f>
        <v>0.40918497498812667</v>
      </c>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row>
    <row r="108" spans="1:51">
      <c r="A108" s="124" t="s">
        <v>14</v>
      </c>
      <c r="B108" s="445"/>
      <c r="C108" s="449"/>
      <c r="D108" s="67"/>
      <c r="E108" s="67"/>
      <c r="F108" s="67"/>
      <c r="G108" s="67"/>
      <c r="H108" s="67"/>
      <c r="I108" s="67"/>
      <c r="J108" s="67"/>
      <c r="K108" s="67"/>
      <c r="L108" s="67"/>
      <c r="M108" s="450"/>
      <c r="N108" s="123">
        <f>N105*N$104</f>
        <v>89.006965697683853</v>
      </c>
      <c r="O108" s="123">
        <f>O105*O$104</f>
        <v>209.58464239786991</v>
      </c>
      <c r="P108" s="50"/>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row>
    <row r="109" spans="1:51">
      <c r="A109" s="124" t="s">
        <v>15</v>
      </c>
      <c r="B109" s="445"/>
      <c r="C109" s="449"/>
      <c r="D109" s="67"/>
      <c r="E109" s="67"/>
      <c r="F109" s="67"/>
      <c r="G109" s="67"/>
      <c r="H109" s="67"/>
      <c r="I109" s="67"/>
      <c r="J109" s="67"/>
      <c r="K109" s="67"/>
      <c r="L109" s="67"/>
      <c r="M109" s="450"/>
      <c r="N109" s="123">
        <f t="shared" ref="N109:O109" si="10">N106*N$104</f>
        <v>0.46361221298707456</v>
      </c>
      <c r="O109" s="123">
        <f t="shared" si="10"/>
        <v>1.0916673668014905</v>
      </c>
      <c r="P109" s="50"/>
      <c r="R109" s="94"/>
      <c r="S109" s="94"/>
      <c r="T109" s="94"/>
      <c r="U109" s="94"/>
      <c r="V109" s="94"/>
      <c r="W109" s="94"/>
      <c r="X109" s="94"/>
      <c r="Y109" s="94"/>
      <c r="Z109" s="94"/>
      <c r="AA109" s="94"/>
      <c r="AB109" s="94"/>
      <c r="AC109" s="94"/>
      <c r="AD109" s="94"/>
      <c r="AE109" s="94"/>
      <c r="AF109" s="94"/>
      <c r="AG109" s="94"/>
      <c r="AH109" s="94"/>
      <c r="AI109" s="94"/>
      <c r="AJ109" s="94"/>
      <c r="AK109" s="94"/>
      <c r="AL109" s="94"/>
      <c r="AM109" s="94"/>
      <c r="AN109" s="94"/>
      <c r="AO109" s="94"/>
      <c r="AP109" s="94"/>
      <c r="AQ109" s="94"/>
      <c r="AR109" s="94"/>
      <c r="AS109" s="94"/>
      <c r="AT109" s="94"/>
      <c r="AU109" s="94"/>
      <c r="AV109" s="94"/>
      <c r="AW109" s="94"/>
      <c r="AX109" s="94"/>
      <c r="AY109" s="94"/>
    </row>
    <row r="110" spans="1:51">
      <c r="A110" s="124" t="s">
        <v>17</v>
      </c>
      <c r="B110" s="445"/>
      <c r="C110" s="449"/>
      <c r="D110" s="67"/>
      <c r="E110" s="67"/>
      <c r="F110" s="67"/>
      <c r="G110" s="67"/>
      <c r="H110" s="67"/>
      <c r="I110" s="67"/>
      <c r="J110" s="67"/>
      <c r="K110" s="67"/>
      <c r="L110" s="67"/>
      <c r="M110" s="450"/>
      <c r="N110" s="123">
        <f t="shared" ref="N110" si="11">N107*N$104</f>
        <v>61.965276160360666</v>
      </c>
      <c r="O110" s="123">
        <f>O107*O$104</f>
        <v>145.90959419137226</v>
      </c>
      <c r="P110" s="50"/>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row>
    <row r="111" spans="1:51">
      <c r="A111" s="118"/>
      <c r="B111" s="118"/>
      <c r="C111" s="118"/>
      <c r="D111" s="118"/>
      <c r="E111" s="118"/>
      <c r="F111" s="118"/>
      <c r="G111" s="118"/>
      <c r="H111" s="118"/>
      <c r="I111" s="118"/>
      <c r="J111" s="118"/>
      <c r="K111" s="118"/>
      <c r="L111" s="118"/>
      <c r="M111" s="433"/>
      <c r="N111" s="433"/>
      <c r="O111" s="433"/>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row>
    <row r="112" spans="1:51" s="173" customFormat="1" ht="18">
      <c r="A112" s="57" t="s">
        <v>8</v>
      </c>
      <c r="B112" s="118"/>
      <c r="C112" s="118"/>
      <c r="D112" s="118"/>
      <c r="E112" s="118"/>
      <c r="F112" s="118"/>
      <c r="G112" s="118"/>
      <c r="H112" s="118"/>
      <c r="I112" s="118"/>
      <c r="J112" s="118"/>
      <c r="K112" s="118"/>
      <c r="L112" s="118"/>
      <c r="M112" s="433"/>
      <c r="N112" s="433"/>
      <c r="O112" s="433"/>
      <c r="R112" s="94"/>
      <c r="S112" s="94"/>
      <c r="T112" s="94"/>
      <c r="U112" s="94"/>
      <c r="V112" s="94"/>
      <c r="W112" s="94"/>
      <c r="X112" s="94"/>
      <c r="Y112" s="94"/>
      <c r="Z112" s="94"/>
      <c r="AA112" s="94"/>
      <c r="AB112" s="94"/>
      <c r="AC112" s="94"/>
      <c r="AD112" s="94"/>
      <c r="AE112" s="94"/>
      <c r="AF112" s="94"/>
      <c r="AG112" s="94"/>
      <c r="AH112" s="94"/>
      <c r="AI112" s="94"/>
      <c r="AJ112" s="94"/>
      <c r="AK112" s="94"/>
      <c r="AL112" s="94"/>
      <c r="AM112" s="94"/>
      <c r="AN112" s="94"/>
      <c r="AO112" s="94"/>
      <c r="AP112" s="94"/>
      <c r="AQ112" s="94"/>
      <c r="AR112" s="94"/>
      <c r="AS112" s="94"/>
      <c r="AT112" s="94"/>
      <c r="AU112" s="94"/>
      <c r="AV112" s="94"/>
      <c r="AW112" s="94"/>
      <c r="AX112" s="94"/>
      <c r="AY112" s="94"/>
    </row>
    <row r="113" spans="1:51" s="173" customFormat="1">
      <c r="A113" s="139" t="s">
        <v>252</v>
      </c>
      <c r="B113" s="445"/>
      <c r="C113" s="449"/>
      <c r="D113" s="67"/>
      <c r="E113" s="67"/>
      <c r="F113" s="67"/>
      <c r="G113" s="67"/>
      <c r="H113" s="67"/>
      <c r="I113" s="67"/>
      <c r="J113" s="67"/>
      <c r="K113" s="67"/>
      <c r="L113" s="67"/>
      <c r="M113" s="450"/>
      <c r="N113" s="451">
        <f>N36/N31</f>
        <v>1.1133029018584937</v>
      </c>
      <c r="O113" s="451">
        <f>O36/O31</f>
        <v>1.1355283307810107</v>
      </c>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row>
    <row r="114" spans="1:51">
      <c r="A114" s="139" t="s">
        <v>251</v>
      </c>
      <c r="B114" s="445"/>
      <c r="C114" s="449"/>
      <c r="D114" s="67"/>
      <c r="E114" s="67"/>
      <c r="F114" s="67"/>
      <c r="G114" s="67"/>
      <c r="H114" s="67"/>
      <c r="I114" s="67"/>
      <c r="J114" s="67"/>
      <c r="K114" s="67"/>
      <c r="L114" s="67"/>
      <c r="M114" s="450"/>
      <c r="N114" s="123">
        <f>N78/N113</f>
        <v>20556.849319080393</v>
      </c>
      <c r="O114" s="123">
        <f>O78/O113</f>
        <v>16400.29534726905</v>
      </c>
      <c r="R114" s="94"/>
      <c r="S114" s="94"/>
      <c r="T114" s="94"/>
      <c r="U114" s="94"/>
      <c r="V114" s="94"/>
      <c r="W114" s="94"/>
      <c r="X114" s="94"/>
      <c r="Y114" s="94"/>
      <c r="Z114" s="94"/>
      <c r="AA114" s="94"/>
      <c r="AB114" s="94"/>
      <c r="AC114" s="94"/>
      <c r="AD114" s="94"/>
      <c r="AE114" s="94"/>
      <c r="AF114" s="94"/>
      <c r="AG114" s="94"/>
      <c r="AH114" s="94"/>
      <c r="AI114" s="94"/>
      <c r="AJ114" s="94"/>
      <c r="AK114" s="94"/>
      <c r="AL114" s="94"/>
      <c r="AM114" s="94"/>
      <c r="AN114" s="94"/>
      <c r="AO114" s="94"/>
      <c r="AP114" s="94"/>
      <c r="AQ114" s="94"/>
      <c r="AR114" s="94"/>
      <c r="AS114" s="94"/>
      <c r="AT114" s="94"/>
      <c r="AU114" s="94"/>
      <c r="AV114" s="94"/>
      <c r="AW114" s="94"/>
      <c r="AX114" s="94"/>
      <c r="AY114" s="94"/>
    </row>
    <row r="115" spans="1:51" s="250" customFormat="1">
      <c r="A115" s="139" t="s">
        <v>323</v>
      </c>
      <c r="B115" s="445"/>
      <c r="C115" s="449"/>
      <c r="D115" s="67"/>
      <c r="E115" s="67"/>
      <c r="F115" s="67"/>
      <c r="G115" s="67"/>
      <c r="H115" s="67"/>
      <c r="I115" s="67"/>
      <c r="J115" s="67"/>
      <c r="K115" s="67"/>
      <c r="L115" s="67"/>
      <c r="M115" s="450"/>
      <c r="N115" s="123">
        <f>N75</f>
        <v>12338</v>
      </c>
      <c r="O115" s="123">
        <f>O75</f>
        <v>11821</v>
      </c>
      <c r="Q115" s="12"/>
      <c r="R115" s="404" t="s">
        <v>427</v>
      </c>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row>
    <row r="116" spans="1:51">
      <c r="A116" s="124" t="s">
        <v>14</v>
      </c>
      <c r="B116" s="445"/>
      <c r="C116" s="449"/>
      <c r="D116" s="67"/>
      <c r="E116" s="67"/>
      <c r="F116" s="67"/>
      <c r="G116" s="67"/>
      <c r="H116" s="67"/>
      <c r="I116" s="67"/>
      <c r="J116" s="67"/>
      <c r="K116" s="67"/>
      <c r="L116" s="67"/>
      <c r="M116" s="450"/>
      <c r="N116" s="123">
        <f>N29</f>
        <v>5740</v>
      </c>
      <c r="O116" s="123">
        <f>O29</f>
        <v>3943</v>
      </c>
      <c r="Q116" s="12"/>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row>
    <row r="117" spans="1:51" s="250" customFormat="1">
      <c r="A117" s="139" t="s">
        <v>324</v>
      </c>
      <c r="B117" s="445"/>
      <c r="C117" s="449"/>
      <c r="D117" s="67"/>
      <c r="E117" s="67"/>
      <c r="F117" s="67"/>
      <c r="G117" s="67"/>
      <c r="H117" s="67"/>
      <c r="I117" s="67"/>
      <c r="J117" s="67"/>
      <c r="K117" s="67"/>
      <c r="L117" s="67"/>
      <c r="M117" s="450"/>
      <c r="N117" s="123">
        <f>N114-N115-N116</f>
        <v>2478.8493190803929</v>
      </c>
      <c r="O117" s="123">
        <f>O114-O115-O116</f>
        <v>636.29534726904967</v>
      </c>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row>
    <row r="118" spans="1:51">
      <c r="A118" s="124" t="s">
        <v>15</v>
      </c>
      <c r="B118" s="445"/>
      <c r="C118" s="449"/>
      <c r="D118" s="67"/>
      <c r="E118" s="67"/>
      <c r="F118" s="67"/>
      <c r="G118" s="67"/>
      <c r="H118" s="67"/>
      <c r="I118" s="67"/>
      <c r="J118" s="67"/>
      <c r="K118" s="67"/>
      <c r="L118" s="67"/>
      <c r="M118" s="450"/>
      <c r="N118" s="123">
        <v>0</v>
      </c>
      <c r="O118" s="123">
        <v>0</v>
      </c>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row>
    <row r="119" spans="1:51">
      <c r="A119" s="124" t="s">
        <v>17</v>
      </c>
      <c r="B119" s="445"/>
      <c r="C119" s="449"/>
      <c r="D119" s="67"/>
      <c r="E119" s="67"/>
      <c r="F119" s="67"/>
      <c r="G119" s="67"/>
      <c r="H119" s="67"/>
      <c r="I119" s="67"/>
      <c r="J119" s="67"/>
      <c r="K119" s="67"/>
      <c r="L119" s="67"/>
      <c r="M119" s="450"/>
      <c r="N119" s="123">
        <f>N117</f>
        <v>2478.8493190803929</v>
      </c>
      <c r="O119" s="123">
        <f>O117</f>
        <v>636.29534726904967</v>
      </c>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row>
    <row r="120" spans="1:51" s="154" customFormat="1">
      <c r="A120" s="118"/>
      <c r="B120" s="118"/>
      <c r="C120" s="118"/>
      <c r="D120" s="118"/>
      <c r="E120" s="118"/>
      <c r="F120" s="118"/>
      <c r="G120" s="118"/>
      <c r="H120" s="118"/>
      <c r="I120" s="118"/>
      <c r="J120" s="118"/>
      <c r="K120" s="118"/>
      <c r="L120" s="118"/>
      <c r="M120" s="433"/>
      <c r="N120" s="433"/>
      <c r="O120" s="433"/>
      <c r="R120" s="453"/>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c r="AN120" s="652"/>
      <c r="AO120" s="652"/>
      <c r="AP120" s="652"/>
      <c r="AQ120" s="652"/>
      <c r="AR120" s="652"/>
      <c r="AS120" s="652"/>
      <c r="AT120" s="652"/>
      <c r="AU120" s="652"/>
      <c r="AV120" s="652"/>
      <c r="AW120" s="652"/>
      <c r="AX120" s="652"/>
      <c r="AY120" s="652"/>
    </row>
    <row r="121" spans="1:51" s="154" customFormat="1" ht="18">
      <c r="A121" s="57" t="s">
        <v>227</v>
      </c>
      <c r="B121" s="118"/>
      <c r="C121" s="118"/>
      <c r="D121" s="118"/>
      <c r="E121" s="118"/>
      <c r="F121" s="118"/>
      <c r="G121" s="118"/>
      <c r="H121" s="118"/>
      <c r="I121" s="118"/>
      <c r="J121" s="118"/>
      <c r="K121" s="118"/>
      <c r="L121" s="118"/>
      <c r="M121" s="433"/>
      <c r="N121" s="433"/>
      <c r="O121" s="433"/>
      <c r="R121" s="453"/>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c r="AN121" s="652"/>
      <c r="AO121" s="652"/>
      <c r="AP121" s="652"/>
      <c r="AQ121" s="652"/>
      <c r="AR121" s="652"/>
      <c r="AS121" s="652"/>
      <c r="AT121" s="652"/>
      <c r="AU121" s="652"/>
      <c r="AV121" s="652"/>
      <c r="AW121" s="652"/>
      <c r="AX121" s="652"/>
      <c r="AY121" s="652"/>
    </row>
    <row r="122" spans="1:51" s="154" customFormat="1">
      <c r="A122" s="124" t="s">
        <v>14</v>
      </c>
      <c r="B122" s="445"/>
      <c r="C122" s="449"/>
      <c r="D122" s="67"/>
      <c r="E122" s="67"/>
      <c r="F122" s="67"/>
      <c r="G122" s="67"/>
      <c r="H122" s="67"/>
      <c r="I122" s="67"/>
      <c r="J122" s="67"/>
      <c r="K122" s="67"/>
      <c r="L122" s="67"/>
      <c r="M122" s="450"/>
      <c r="N122" s="123">
        <f t="shared" ref="N122:O124" si="12">IFERROR((AVERAGE($K58:$M58)/AVERAGE($K12:$M12)*N12),0)</f>
        <v>0</v>
      </c>
      <c r="O122" s="123">
        <f t="shared" si="12"/>
        <v>0</v>
      </c>
      <c r="Q122" s="250"/>
      <c r="R122" s="454" t="s">
        <v>428</v>
      </c>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c r="AN122" s="652"/>
      <c r="AO122" s="652"/>
      <c r="AP122" s="652"/>
      <c r="AQ122" s="652"/>
      <c r="AR122" s="652"/>
      <c r="AS122" s="652"/>
      <c r="AT122" s="652"/>
      <c r="AU122" s="652"/>
      <c r="AV122" s="652"/>
      <c r="AW122" s="652"/>
      <c r="AX122" s="652"/>
      <c r="AY122" s="652"/>
    </row>
    <row r="123" spans="1:51" s="154" customFormat="1">
      <c r="A123" s="124" t="s">
        <v>15</v>
      </c>
      <c r="B123" s="445"/>
      <c r="C123" s="449"/>
      <c r="D123" s="67"/>
      <c r="E123" s="67"/>
      <c r="F123" s="67"/>
      <c r="G123" s="67"/>
      <c r="H123" s="67"/>
      <c r="I123" s="67"/>
      <c r="J123" s="67"/>
      <c r="K123" s="67"/>
      <c r="L123" s="67"/>
      <c r="M123" s="450"/>
      <c r="N123" s="123">
        <f t="shared" si="12"/>
        <v>0</v>
      </c>
      <c r="O123" s="123">
        <f t="shared" si="12"/>
        <v>0</v>
      </c>
      <c r="R123" s="453"/>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c r="AN123" s="652"/>
      <c r="AO123" s="652"/>
      <c r="AP123" s="652"/>
      <c r="AQ123" s="652"/>
      <c r="AR123" s="652"/>
      <c r="AS123" s="652"/>
      <c r="AT123" s="652"/>
      <c r="AU123" s="652"/>
      <c r="AV123" s="652"/>
      <c r="AW123" s="652"/>
      <c r="AX123" s="652"/>
      <c r="AY123" s="652"/>
    </row>
    <row r="124" spans="1:51" s="154" customFormat="1">
      <c r="A124" s="124" t="s">
        <v>16</v>
      </c>
      <c r="B124" s="445"/>
      <c r="C124" s="449"/>
      <c r="D124" s="67"/>
      <c r="E124" s="67"/>
      <c r="F124" s="67"/>
      <c r="G124" s="67"/>
      <c r="H124" s="67"/>
      <c r="I124" s="67"/>
      <c r="J124" s="67"/>
      <c r="K124" s="67"/>
      <c r="L124" s="67"/>
      <c r="M124" s="450"/>
      <c r="N124" s="123">
        <f t="shared" si="12"/>
        <v>0</v>
      </c>
      <c r="O124" s="123">
        <f t="shared" si="12"/>
        <v>0</v>
      </c>
      <c r="R124" s="453"/>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c r="AN124" s="652"/>
      <c r="AO124" s="652"/>
      <c r="AP124" s="652"/>
      <c r="AQ124" s="652"/>
      <c r="AR124" s="652"/>
      <c r="AS124" s="652"/>
      <c r="AT124" s="652"/>
      <c r="AU124" s="652"/>
      <c r="AV124" s="652"/>
      <c r="AW124" s="652"/>
      <c r="AX124" s="652"/>
      <c r="AY124" s="652"/>
    </row>
    <row r="125" spans="1:51" s="154" customFormat="1">
      <c r="A125" s="124" t="s">
        <v>17</v>
      </c>
      <c r="B125" s="445"/>
      <c r="C125" s="449"/>
      <c r="D125" s="67"/>
      <c r="E125" s="67"/>
      <c r="F125" s="67"/>
      <c r="G125" s="67"/>
      <c r="H125" s="67"/>
      <c r="I125" s="67"/>
      <c r="J125" s="67"/>
      <c r="K125" s="67"/>
      <c r="L125" s="67"/>
      <c r="M125" s="450"/>
      <c r="N125" s="123">
        <f>IFERROR((AVERAGE($K61:$M61)/AVERAGE($K16:$M16)*N16),0)</f>
        <v>0</v>
      </c>
      <c r="O125" s="123">
        <f>IFERROR((AVERAGE($K61:$M61)/AVERAGE($K16:$M16)*O16),0)</f>
        <v>0</v>
      </c>
      <c r="R125" s="453"/>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c r="AN125" s="652"/>
      <c r="AO125" s="652"/>
      <c r="AP125" s="652"/>
      <c r="AQ125" s="652"/>
      <c r="AR125" s="652"/>
      <c r="AS125" s="652"/>
      <c r="AT125" s="652"/>
      <c r="AU125" s="652"/>
      <c r="AV125" s="652"/>
      <c r="AW125" s="652"/>
      <c r="AX125" s="652"/>
      <c r="AY125" s="652"/>
    </row>
    <row r="126" spans="1:51">
      <c r="A126" s="118"/>
      <c r="B126" s="118"/>
      <c r="C126" s="118"/>
      <c r="D126" s="118"/>
      <c r="E126" s="118"/>
      <c r="F126" s="118"/>
      <c r="G126" s="118"/>
      <c r="H126" s="118"/>
      <c r="I126" s="118"/>
      <c r="J126" s="118"/>
      <c r="K126" s="118"/>
      <c r="L126" s="118"/>
      <c r="M126" s="433"/>
      <c r="N126" s="433"/>
      <c r="O126" s="433"/>
      <c r="R126" s="453"/>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c r="AN126" s="652"/>
      <c r="AO126" s="652"/>
      <c r="AP126" s="652"/>
      <c r="AQ126" s="652"/>
      <c r="AR126" s="652"/>
      <c r="AS126" s="652"/>
      <c r="AT126" s="652"/>
      <c r="AU126" s="652"/>
      <c r="AV126" s="652"/>
      <c r="AW126" s="652"/>
      <c r="AX126" s="652"/>
      <c r="AY126" s="652"/>
    </row>
    <row r="127" spans="1:51" s="173" customFormat="1" ht="18">
      <c r="A127" s="57" t="s">
        <v>19</v>
      </c>
      <c r="B127" s="118"/>
      <c r="C127" s="118"/>
      <c r="D127" s="118"/>
      <c r="E127" s="118"/>
      <c r="F127" s="118"/>
      <c r="G127" s="118"/>
      <c r="H127" s="118"/>
      <c r="I127" s="118"/>
      <c r="J127" s="118"/>
      <c r="K127" s="118"/>
      <c r="L127" s="118"/>
      <c r="M127" s="433"/>
      <c r="N127" s="433"/>
      <c r="O127" s="433"/>
      <c r="R127" s="453"/>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c r="AN127" s="652"/>
      <c r="AO127" s="652"/>
      <c r="AP127" s="652"/>
      <c r="AQ127" s="652"/>
      <c r="AR127" s="652"/>
      <c r="AS127" s="652"/>
      <c r="AT127" s="652"/>
      <c r="AU127" s="652"/>
      <c r="AV127" s="652"/>
      <c r="AW127" s="652"/>
      <c r="AX127" s="652"/>
      <c r="AY127" s="652"/>
    </row>
    <row r="128" spans="1:51" s="173" customFormat="1">
      <c r="A128" s="139" t="s">
        <v>252</v>
      </c>
      <c r="B128" s="445"/>
      <c r="C128" s="449"/>
      <c r="D128" s="67"/>
      <c r="E128" s="67"/>
      <c r="F128" s="67"/>
      <c r="G128" s="67"/>
      <c r="H128" s="67"/>
      <c r="I128" s="67"/>
      <c r="J128" s="67"/>
      <c r="K128" s="67"/>
      <c r="L128" s="67"/>
      <c r="M128" s="450"/>
      <c r="N128" s="451">
        <f>N45/N41</f>
        <v>1.1318993506493507</v>
      </c>
      <c r="O128" s="451">
        <f>O45/O41</f>
        <v>1.154978354978355</v>
      </c>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row>
    <row r="129" spans="1:51">
      <c r="A129" s="139" t="s">
        <v>251</v>
      </c>
      <c r="B129" s="445"/>
      <c r="C129" s="449"/>
      <c r="D129" s="67"/>
      <c r="E129" s="67"/>
      <c r="F129" s="67"/>
      <c r="G129" s="67"/>
      <c r="H129" s="67"/>
      <c r="I129" s="67"/>
      <c r="J129" s="67"/>
      <c r="K129" s="67"/>
      <c r="L129" s="67"/>
      <c r="M129" s="450"/>
      <c r="N129" s="123">
        <f>N86/N128</f>
        <v>1933.0340623879526</v>
      </c>
      <c r="O129" s="123">
        <f>O86/O128</f>
        <v>1913.4557721139431</v>
      </c>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row>
    <row r="130" spans="1:51">
      <c r="A130" s="124" t="s">
        <v>14</v>
      </c>
      <c r="B130" s="445"/>
      <c r="C130" s="449"/>
      <c r="D130" s="67"/>
      <c r="E130" s="67"/>
      <c r="F130" s="67"/>
      <c r="G130" s="67"/>
      <c r="H130" s="67"/>
      <c r="I130" s="67"/>
      <c r="J130" s="67"/>
      <c r="K130" s="67"/>
      <c r="L130" s="67"/>
      <c r="M130" s="450"/>
      <c r="N130" s="123">
        <f t="shared" ref="N130:O133" si="13">IFERROR(SUM($D81:$M81)/SUM($D$85:$M$85)*$N$129,0)</f>
        <v>890.72522511528155</v>
      </c>
      <c r="O130" s="123">
        <f t="shared" si="13"/>
        <v>890.72522511528155</v>
      </c>
      <c r="R130" s="94"/>
      <c r="S130" s="94"/>
      <c r="T130" s="94"/>
      <c r="U130" s="94"/>
      <c r="V130" s="94"/>
      <c r="W130" s="94"/>
      <c r="X130" s="94"/>
      <c r="Y130" s="94"/>
      <c r="Z130" s="94"/>
      <c r="AA130" s="94"/>
      <c r="AB130" s="94"/>
      <c r="AC130" s="94"/>
      <c r="AD130" s="94"/>
      <c r="AE130" s="94"/>
      <c r="AF130" s="94"/>
      <c r="AG130" s="94"/>
      <c r="AH130" s="94"/>
      <c r="AI130" s="94"/>
      <c r="AJ130" s="94"/>
      <c r="AK130" s="94"/>
      <c r="AL130" s="94"/>
      <c r="AM130" s="94"/>
      <c r="AN130" s="94"/>
      <c r="AO130" s="94"/>
      <c r="AP130" s="94"/>
      <c r="AQ130" s="94"/>
      <c r="AR130" s="94"/>
      <c r="AS130" s="94"/>
      <c r="AT130" s="94"/>
      <c r="AU130" s="94"/>
      <c r="AV130" s="94"/>
      <c r="AW130" s="94"/>
      <c r="AX130" s="94"/>
      <c r="AY130" s="94"/>
    </row>
    <row r="131" spans="1:51">
      <c r="A131" s="124" t="s">
        <v>15</v>
      </c>
      <c r="B131" s="445"/>
      <c r="C131" s="449"/>
      <c r="D131" s="67"/>
      <c r="E131" s="67"/>
      <c r="F131" s="67"/>
      <c r="G131" s="67"/>
      <c r="H131" s="67"/>
      <c r="I131" s="67"/>
      <c r="J131" s="67"/>
      <c r="K131" s="67"/>
      <c r="L131" s="67"/>
      <c r="M131" s="450"/>
      <c r="N131" s="123">
        <f>IFERROR(SUM($D82:$M82)/SUM($D$85:$M$85)*$N$129,0)</f>
        <v>5.7814443697380042</v>
      </c>
      <c r="O131" s="123">
        <f t="shared" si="13"/>
        <v>5.7814443697380042</v>
      </c>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row>
    <row r="132" spans="1:51">
      <c r="A132" s="124" t="s">
        <v>16</v>
      </c>
      <c r="B132" s="445"/>
      <c r="C132" s="449"/>
      <c r="D132" s="67"/>
      <c r="E132" s="67"/>
      <c r="F132" s="67"/>
      <c r="G132" s="67"/>
      <c r="H132" s="67"/>
      <c r="I132" s="67"/>
      <c r="J132" s="67"/>
      <c r="K132" s="67"/>
      <c r="L132" s="67"/>
      <c r="M132" s="450"/>
      <c r="N132" s="123">
        <f>IFERROR(SUM($D83:$M83)/SUM($D$85:$M$85)*$N$129,0)</f>
        <v>961.02537252458649</v>
      </c>
      <c r="O132" s="123">
        <f t="shared" si="13"/>
        <v>961.02537252458649</v>
      </c>
      <c r="R132" s="94"/>
      <c r="S132" s="94"/>
      <c r="T132" s="94"/>
      <c r="U132" s="94"/>
      <c r="V132" s="94"/>
      <c r="W132" s="94"/>
      <c r="X132" s="94"/>
      <c r="Y132" s="94"/>
      <c r="Z132" s="94"/>
      <c r="AA132" s="94"/>
      <c r="AB132" s="94"/>
      <c r="AC132" s="94"/>
      <c r="AD132" s="94"/>
      <c r="AE132" s="94"/>
      <c r="AF132" s="94"/>
      <c r="AG132" s="94"/>
      <c r="AH132" s="94"/>
      <c r="AI132" s="94"/>
      <c r="AJ132" s="94"/>
      <c r="AK132" s="94"/>
      <c r="AL132" s="94"/>
      <c r="AM132" s="94"/>
      <c r="AN132" s="94"/>
      <c r="AO132" s="94"/>
      <c r="AP132" s="94"/>
      <c r="AQ132" s="94"/>
      <c r="AR132" s="94"/>
      <c r="AS132" s="94"/>
      <c r="AT132" s="94"/>
      <c r="AU132" s="94"/>
      <c r="AV132" s="94"/>
      <c r="AW132" s="94"/>
      <c r="AX132" s="94"/>
      <c r="AY132" s="94"/>
    </row>
    <row r="133" spans="1:51">
      <c r="A133" s="124" t="s">
        <v>17</v>
      </c>
      <c r="B133" s="445"/>
      <c r="C133" s="449"/>
      <c r="D133" s="67"/>
      <c r="E133" s="67"/>
      <c r="F133" s="67"/>
      <c r="G133" s="67"/>
      <c r="H133" s="67"/>
      <c r="I133" s="67"/>
      <c r="J133" s="67"/>
      <c r="K133" s="67"/>
      <c r="L133" s="67"/>
      <c r="M133" s="450"/>
      <c r="N133" s="123">
        <f t="shared" si="13"/>
        <v>75.502020378346444</v>
      </c>
      <c r="O133" s="123">
        <f t="shared" si="13"/>
        <v>75.502020378346444</v>
      </c>
      <c r="R133" s="94"/>
      <c r="S133" s="94"/>
      <c r="T133" s="94"/>
      <c r="U133" s="94"/>
      <c r="V133" s="94"/>
      <c r="W133" s="94"/>
      <c r="X133" s="94"/>
      <c r="Y133" s="94"/>
      <c r="Z133" s="94"/>
      <c r="AA133" s="94"/>
      <c r="AB133" s="94"/>
      <c r="AC133" s="94"/>
      <c r="AD133" s="94"/>
      <c r="AE133" s="94"/>
      <c r="AF133" s="94"/>
      <c r="AG133" s="94"/>
      <c r="AH133" s="94"/>
      <c r="AI133" s="94"/>
      <c r="AJ133" s="94"/>
      <c r="AK133" s="94"/>
      <c r="AL133" s="94"/>
      <c r="AM133" s="94"/>
      <c r="AN133" s="94"/>
      <c r="AO133" s="94"/>
      <c r="AP133" s="94"/>
      <c r="AQ133" s="94"/>
      <c r="AR133" s="94"/>
      <c r="AS133" s="94"/>
      <c r="AT133" s="94"/>
      <c r="AU133" s="94"/>
      <c r="AV133" s="94"/>
      <c r="AW133" s="94"/>
      <c r="AX133" s="94"/>
      <c r="AY133" s="94"/>
    </row>
    <row r="134" spans="1:51">
      <c r="A134" s="118"/>
      <c r="B134" s="118"/>
      <c r="C134" s="118"/>
      <c r="D134" s="118"/>
      <c r="E134" s="118"/>
      <c r="F134" s="118"/>
      <c r="G134" s="118"/>
      <c r="H134" s="118"/>
      <c r="I134" s="118"/>
      <c r="J134" s="118"/>
      <c r="K134" s="118"/>
      <c r="L134" s="118"/>
      <c r="M134" s="433"/>
      <c r="N134" s="433"/>
      <c r="O134" s="433"/>
      <c r="R134" s="94"/>
      <c r="S134" s="94"/>
      <c r="T134" s="94"/>
      <c r="U134" s="94"/>
      <c r="V134" s="94"/>
      <c r="W134" s="94"/>
      <c r="X134" s="94"/>
      <c r="Y134" s="94"/>
      <c r="Z134" s="94"/>
      <c r="AA134" s="94"/>
      <c r="AB134" s="94"/>
      <c r="AC134" s="94"/>
      <c r="AD134" s="94"/>
      <c r="AE134" s="94"/>
      <c r="AF134" s="94"/>
      <c r="AG134" s="94"/>
      <c r="AH134" s="94"/>
      <c r="AI134" s="94"/>
      <c r="AJ134" s="94"/>
      <c r="AK134" s="94"/>
      <c r="AL134" s="94"/>
      <c r="AM134" s="94"/>
      <c r="AN134" s="94"/>
      <c r="AO134" s="94"/>
      <c r="AP134" s="94"/>
      <c r="AQ134" s="94"/>
      <c r="AR134" s="94"/>
      <c r="AS134" s="94"/>
      <c r="AT134" s="94"/>
      <c r="AU134" s="94"/>
      <c r="AV134" s="94"/>
      <c r="AW134" s="94"/>
      <c r="AX134" s="94"/>
      <c r="AY134" s="94"/>
    </row>
    <row r="135" spans="1:51" s="173" customFormat="1" ht="18">
      <c r="A135" s="57" t="s">
        <v>51</v>
      </c>
      <c r="B135" s="118"/>
      <c r="C135" s="118"/>
      <c r="D135" s="118"/>
      <c r="E135" s="118"/>
      <c r="F135" s="118"/>
      <c r="G135" s="118"/>
      <c r="H135" s="118"/>
      <c r="I135" s="118"/>
      <c r="J135" s="118"/>
      <c r="K135" s="118"/>
      <c r="L135" s="118"/>
      <c r="M135" s="433"/>
      <c r="N135" s="433"/>
      <c r="O135" s="433"/>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row>
    <row r="136" spans="1:51" s="173" customFormat="1">
      <c r="A136" s="139" t="s">
        <v>252</v>
      </c>
      <c r="B136" s="445"/>
      <c r="C136" s="449"/>
      <c r="D136" s="67"/>
      <c r="E136" s="67"/>
      <c r="F136" s="67"/>
      <c r="G136" s="67"/>
      <c r="H136" s="67"/>
      <c r="I136" s="67"/>
      <c r="J136" s="67"/>
      <c r="K136" s="67"/>
      <c r="L136" s="67"/>
      <c r="M136" s="450"/>
      <c r="N136" s="451">
        <f>N54/N50</f>
        <v>1.1264285714285713</v>
      </c>
      <c r="O136" s="451">
        <f>O54/O50</f>
        <v>1.149</v>
      </c>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row>
    <row r="137" spans="1:51">
      <c r="A137" s="139" t="s">
        <v>251</v>
      </c>
      <c r="B137" s="118"/>
      <c r="C137" s="118"/>
      <c r="D137" s="118"/>
      <c r="E137" s="118"/>
      <c r="F137" s="118"/>
      <c r="G137" s="118"/>
      <c r="H137" s="118"/>
      <c r="I137" s="118"/>
      <c r="J137" s="118"/>
      <c r="K137" s="118"/>
      <c r="L137" s="118"/>
      <c r="M137" s="433"/>
      <c r="N137" s="123">
        <f>N94/N136</f>
        <v>1799.4927076727965</v>
      </c>
      <c r="O137" s="123">
        <f>O94/O136</f>
        <v>1799.8259355961704</v>
      </c>
      <c r="R137" s="94"/>
      <c r="S137" s="94"/>
      <c r="T137" s="94"/>
      <c r="U137" s="94"/>
      <c r="V137" s="94"/>
      <c r="W137" s="94"/>
      <c r="X137" s="94"/>
      <c r="Y137" s="94"/>
      <c r="Z137" s="94"/>
      <c r="AA137" s="94"/>
      <c r="AB137" s="94"/>
      <c r="AC137" s="94"/>
      <c r="AD137" s="94"/>
      <c r="AE137" s="94"/>
      <c r="AF137" s="94"/>
      <c r="AG137" s="94"/>
      <c r="AH137" s="94"/>
      <c r="AI137" s="94"/>
      <c r="AJ137" s="94"/>
      <c r="AK137" s="94"/>
      <c r="AL137" s="94"/>
      <c r="AM137" s="94"/>
      <c r="AN137" s="94"/>
      <c r="AO137" s="94"/>
      <c r="AP137" s="94"/>
      <c r="AQ137" s="94"/>
      <c r="AR137" s="94"/>
      <c r="AS137" s="94"/>
      <c r="AT137" s="94"/>
      <c r="AU137" s="94"/>
      <c r="AV137" s="94"/>
      <c r="AW137" s="94"/>
      <c r="AX137" s="94"/>
      <c r="AY137" s="94"/>
    </row>
    <row r="138" spans="1:51">
      <c r="A138" s="67" t="s">
        <v>14</v>
      </c>
      <c r="B138" s="445"/>
      <c r="C138" s="449"/>
      <c r="D138" s="67"/>
      <c r="E138" s="67"/>
      <c r="F138" s="67"/>
      <c r="G138" s="67"/>
      <c r="H138" s="67"/>
      <c r="I138" s="67"/>
      <c r="J138" s="67"/>
      <c r="K138" s="67"/>
      <c r="L138" s="67"/>
      <c r="M138" s="450"/>
      <c r="N138" s="123">
        <f t="shared" ref="N138:O141" si="14">IFERROR(SUM($D89:$M89)/SUM($D$93:$M$93)*N$137,0)</f>
        <v>1594.8079052432506</v>
      </c>
      <c r="O138" s="123">
        <f t="shared" si="14"/>
        <v>1595.1032298778982</v>
      </c>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row>
    <row r="139" spans="1:51">
      <c r="A139" s="67" t="s">
        <v>15</v>
      </c>
      <c r="B139" s="445"/>
      <c r="C139" s="449"/>
      <c r="D139" s="67"/>
      <c r="E139" s="67"/>
      <c r="F139" s="67"/>
      <c r="G139" s="67"/>
      <c r="H139" s="67"/>
      <c r="I139" s="67"/>
      <c r="J139" s="67"/>
      <c r="K139" s="67"/>
      <c r="L139" s="67"/>
      <c r="M139" s="450"/>
      <c r="N139" s="123">
        <f t="shared" si="14"/>
        <v>95.350304777047398</v>
      </c>
      <c r="O139" s="123">
        <f t="shared" si="14"/>
        <v>95.367961633292737</v>
      </c>
      <c r="R139" s="94"/>
      <c r="S139" s="94"/>
      <c r="T139" s="94"/>
      <c r="U139" s="94"/>
      <c r="V139" s="94"/>
      <c r="W139" s="94"/>
      <c r="X139" s="94"/>
      <c r="Y139" s="94"/>
      <c r="Z139" s="94"/>
      <c r="AA139" s="94"/>
      <c r="AB139" s="94"/>
      <c r="AC139" s="94"/>
      <c r="AD139" s="94"/>
      <c r="AE139" s="94"/>
      <c r="AF139" s="94"/>
      <c r="AG139" s="94"/>
      <c r="AH139" s="94"/>
      <c r="AI139" s="94"/>
      <c r="AJ139" s="94"/>
      <c r="AK139" s="94"/>
      <c r="AL139" s="94"/>
      <c r="AM139" s="94"/>
      <c r="AN139" s="94"/>
      <c r="AO139" s="94"/>
      <c r="AP139" s="94"/>
      <c r="AQ139" s="94"/>
      <c r="AR139" s="94"/>
      <c r="AS139" s="94"/>
      <c r="AT139" s="94"/>
      <c r="AU139" s="94"/>
      <c r="AV139" s="94"/>
      <c r="AW139" s="94"/>
      <c r="AX139" s="94"/>
      <c r="AY139" s="94"/>
    </row>
    <row r="140" spans="1:51">
      <c r="A140" s="67" t="s">
        <v>16</v>
      </c>
      <c r="B140" s="445"/>
      <c r="C140" s="449"/>
      <c r="D140" s="67"/>
      <c r="E140" s="67"/>
      <c r="F140" s="67"/>
      <c r="G140" s="67"/>
      <c r="H140" s="67"/>
      <c r="I140" s="67"/>
      <c r="J140" s="67"/>
      <c r="K140" s="67"/>
      <c r="L140" s="67"/>
      <c r="M140" s="450"/>
      <c r="N140" s="123">
        <f t="shared" si="14"/>
        <v>109.33449765249834</v>
      </c>
      <c r="O140" s="123">
        <f t="shared" si="14"/>
        <v>109.3547440849793</v>
      </c>
      <c r="R140" s="94"/>
      <c r="S140" s="94"/>
      <c r="T140" s="94"/>
      <c r="U140" s="94"/>
      <c r="V140" s="94"/>
      <c r="W140" s="94"/>
      <c r="X140" s="94"/>
      <c r="Y140" s="94"/>
      <c r="Z140" s="94"/>
      <c r="AA140" s="94"/>
      <c r="AB140" s="94"/>
      <c r="AC140" s="94"/>
      <c r="AD140" s="94"/>
      <c r="AE140" s="94"/>
      <c r="AF140" s="94"/>
      <c r="AG140" s="94"/>
      <c r="AH140" s="94"/>
      <c r="AI140" s="94"/>
      <c r="AJ140" s="94"/>
      <c r="AK140" s="94"/>
      <c r="AL140" s="94"/>
      <c r="AM140" s="94"/>
      <c r="AN140" s="94"/>
      <c r="AO140" s="94"/>
      <c r="AP140" s="94"/>
      <c r="AQ140" s="94"/>
      <c r="AR140" s="94"/>
      <c r="AS140" s="94"/>
      <c r="AT140" s="94"/>
      <c r="AU140" s="94"/>
      <c r="AV140" s="94"/>
      <c r="AW140" s="94"/>
      <c r="AX140" s="94"/>
      <c r="AY140" s="94"/>
    </row>
    <row r="141" spans="1:51">
      <c r="A141" s="67" t="s">
        <v>17</v>
      </c>
      <c r="B141" s="445"/>
      <c r="C141" s="449"/>
      <c r="D141" s="67"/>
      <c r="E141" s="67"/>
      <c r="F141" s="67"/>
      <c r="G141" s="67"/>
      <c r="H141" s="67"/>
      <c r="I141" s="67"/>
      <c r="J141" s="67"/>
      <c r="K141" s="67"/>
      <c r="L141" s="67"/>
      <c r="M141" s="450"/>
      <c r="N141" s="123">
        <f t="shared" si="14"/>
        <v>0</v>
      </c>
      <c r="O141" s="123">
        <f t="shared" si="14"/>
        <v>0</v>
      </c>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row>
    <row r="142" spans="1:51">
      <c r="A142" s="62"/>
      <c r="B142" s="62"/>
      <c r="C142" s="62"/>
      <c r="D142" s="62"/>
      <c r="E142" s="62"/>
      <c r="F142" s="62"/>
      <c r="G142" s="62"/>
      <c r="H142" s="62"/>
      <c r="I142" s="62"/>
      <c r="J142" s="62"/>
      <c r="K142" s="62"/>
      <c r="L142" s="62"/>
      <c r="M142" s="62"/>
      <c r="N142" s="62"/>
      <c r="O142" s="62"/>
      <c r="R142" s="94"/>
      <c r="S142" s="94"/>
      <c r="T142" s="94"/>
      <c r="U142" s="94"/>
      <c r="V142" s="94"/>
      <c r="W142" s="94"/>
      <c r="X142" s="94"/>
      <c r="Y142" s="94"/>
      <c r="Z142" s="94"/>
      <c r="AA142" s="94"/>
      <c r="AB142" s="94"/>
      <c r="AC142" s="94"/>
      <c r="AD142" s="94"/>
      <c r="AE142" s="94"/>
      <c r="AF142" s="94"/>
      <c r="AG142" s="94"/>
      <c r="AH142" s="94"/>
      <c r="AI142" s="94"/>
      <c r="AJ142" s="94"/>
      <c r="AK142" s="94"/>
      <c r="AL142" s="94"/>
      <c r="AM142" s="94"/>
      <c r="AN142" s="94"/>
      <c r="AO142" s="94"/>
      <c r="AP142" s="94"/>
      <c r="AQ142" s="94"/>
      <c r="AR142" s="94"/>
      <c r="AS142" s="94"/>
      <c r="AT142" s="94"/>
      <c r="AU142" s="94"/>
      <c r="AV142" s="94"/>
      <c r="AW142" s="94"/>
      <c r="AX142" s="94"/>
      <c r="AY142" s="94"/>
    </row>
    <row r="143" spans="1:51">
      <c r="R143" s="94"/>
      <c r="S143" s="94"/>
      <c r="T143" s="94"/>
      <c r="U143" s="94"/>
      <c r="V143" s="94"/>
      <c r="W143" s="94"/>
      <c r="X143" s="94"/>
      <c r="Y143" s="94"/>
      <c r="Z143" s="94"/>
      <c r="AA143" s="94"/>
      <c r="AB143" s="94"/>
      <c r="AC143" s="94"/>
      <c r="AD143" s="94"/>
      <c r="AE143" s="94"/>
      <c r="AF143" s="94"/>
      <c r="AG143" s="94"/>
      <c r="AH143" s="94"/>
      <c r="AI143" s="94"/>
      <c r="AJ143" s="94"/>
      <c r="AK143" s="94"/>
      <c r="AL143" s="94"/>
      <c r="AM143" s="94"/>
      <c r="AN143" s="94"/>
      <c r="AO143" s="94"/>
      <c r="AP143" s="94"/>
      <c r="AQ143" s="94"/>
      <c r="AR143" s="94"/>
      <c r="AS143" s="94"/>
      <c r="AT143" s="94"/>
      <c r="AU143" s="94"/>
      <c r="AV143" s="94"/>
      <c r="AW143" s="94"/>
      <c r="AX143" s="94"/>
      <c r="AY143" s="94"/>
    </row>
    <row r="144" spans="1:51" ht="21">
      <c r="A144" s="17" t="s">
        <v>56</v>
      </c>
      <c r="B144" s="17"/>
      <c r="C144" s="17"/>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row>
    <row r="145" spans="1:51" ht="18">
      <c r="A145" s="31" t="s">
        <v>1</v>
      </c>
      <c r="B145" s="31"/>
      <c r="C145" s="31"/>
      <c r="D145" s="15">
        <v>2017</v>
      </c>
      <c r="E145" s="15">
        <v>2018</v>
      </c>
      <c r="F145" s="15">
        <v>2019</v>
      </c>
      <c r="G145" s="15">
        <v>2020</v>
      </c>
      <c r="H145" s="537">
        <v>2021</v>
      </c>
      <c r="I145" s="15">
        <v>2022</v>
      </c>
      <c r="J145" s="15">
        <v>2023</v>
      </c>
      <c r="K145" s="15">
        <v>2024</v>
      </c>
      <c r="L145" s="15">
        <v>2025</v>
      </c>
      <c r="M145" s="15">
        <v>2026</v>
      </c>
      <c r="N145" s="15">
        <v>2027</v>
      </c>
      <c r="O145" s="15">
        <v>2028</v>
      </c>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row>
    <row r="146" spans="1:51">
      <c r="A146" s="124" t="s">
        <v>9</v>
      </c>
      <c r="B146" s="124"/>
      <c r="C146" s="124"/>
      <c r="D146" s="123">
        <f t="shared" ref="D146:O146" si="15">D12-D58</f>
        <v>20.369707078616162</v>
      </c>
      <c r="E146" s="123">
        <f t="shared" si="15"/>
        <v>3.1680297065142335</v>
      </c>
      <c r="F146" s="123">
        <f t="shared" si="15"/>
        <v>-1.0379839298758213</v>
      </c>
      <c r="G146" s="123">
        <f t="shared" si="15"/>
        <v>28.54232424677188</v>
      </c>
      <c r="H146" s="152">
        <f>H12-H58</f>
        <v>41</v>
      </c>
      <c r="I146" s="123">
        <f t="shared" si="15"/>
        <v>310</v>
      </c>
      <c r="J146" s="123">
        <f t="shared" si="15"/>
        <v>200</v>
      </c>
      <c r="K146" s="123">
        <f t="shared" si="15"/>
        <v>0</v>
      </c>
      <c r="L146" s="123">
        <f t="shared" si="15"/>
        <v>0</v>
      </c>
      <c r="M146" s="123">
        <f t="shared" si="15"/>
        <v>0</v>
      </c>
      <c r="N146" s="123">
        <f t="shared" si="15"/>
        <v>0</v>
      </c>
      <c r="O146" s="123">
        <f t="shared" si="15"/>
        <v>0</v>
      </c>
      <c r="R146" s="94"/>
      <c r="S146" s="94"/>
      <c r="T146" s="94"/>
      <c r="U146" s="94"/>
      <c r="V146" s="94"/>
      <c r="W146" s="94"/>
      <c r="X146" s="94"/>
      <c r="Y146" s="94"/>
      <c r="Z146" s="94"/>
      <c r="AA146" s="94"/>
      <c r="AB146" s="94"/>
      <c r="AC146" s="94"/>
      <c r="AD146" s="94"/>
      <c r="AE146" s="94"/>
      <c r="AF146" s="94"/>
      <c r="AG146" s="94"/>
      <c r="AH146" s="94"/>
      <c r="AI146" s="94"/>
      <c r="AJ146" s="94"/>
      <c r="AK146" s="94"/>
      <c r="AL146" s="94"/>
      <c r="AM146" s="94"/>
      <c r="AN146" s="94"/>
      <c r="AO146" s="94"/>
      <c r="AP146" s="94"/>
      <c r="AQ146" s="94"/>
      <c r="AR146" s="94"/>
      <c r="AS146" s="94"/>
      <c r="AT146" s="94"/>
      <c r="AU146" s="94"/>
      <c r="AV146" s="94"/>
      <c r="AW146" s="94"/>
      <c r="AX146" s="94"/>
      <c r="AY146" s="94"/>
    </row>
    <row r="147" spans="1:51">
      <c r="A147" s="124" t="s">
        <v>2</v>
      </c>
      <c r="B147" s="124"/>
      <c r="C147" s="124"/>
      <c r="D147" s="123">
        <f t="shared" ref="D147:O147" si="16">D13-D59</f>
        <v>350.26032948634372</v>
      </c>
      <c r="E147" s="123">
        <f t="shared" si="16"/>
        <v>349.53927761873706</v>
      </c>
      <c r="F147" s="123">
        <f t="shared" si="16"/>
        <v>184.76113951789628</v>
      </c>
      <c r="G147" s="123">
        <f t="shared" si="16"/>
        <v>140.67288378766142</v>
      </c>
      <c r="H147" s="152">
        <f t="shared" si="16"/>
        <v>271</v>
      </c>
      <c r="I147" s="123">
        <f t="shared" si="16"/>
        <v>338</v>
      </c>
      <c r="J147" s="123">
        <f t="shared" si="16"/>
        <v>495</v>
      </c>
      <c r="K147" s="123">
        <f t="shared" si="16"/>
        <v>495</v>
      </c>
      <c r="L147" s="123">
        <f t="shared" si="16"/>
        <v>495</v>
      </c>
      <c r="M147" s="123">
        <f t="shared" si="16"/>
        <v>495</v>
      </c>
      <c r="N147" s="123">
        <f t="shared" si="16"/>
        <v>495</v>
      </c>
      <c r="O147" s="123">
        <f t="shared" si="16"/>
        <v>495</v>
      </c>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row>
    <row r="148" spans="1:51">
      <c r="A148" s="124" t="s">
        <v>10</v>
      </c>
      <c r="B148" s="124"/>
      <c r="C148" s="124"/>
      <c r="D148" s="123">
        <f t="shared" ref="D148:O148" si="17">D14-D60</f>
        <v>121.14615262545404</v>
      </c>
      <c r="E148" s="123">
        <f t="shared" si="17"/>
        <v>194.30582199953966</v>
      </c>
      <c r="F148" s="123">
        <f t="shared" si="17"/>
        <v>222.12856099342585</v>
      </c>
      <c r="G148" s="123">
        <f t="shared" si="17"/>
        <v>177.37015781922526</v>
      </c>
      <c r="H148" s="152">
        <f t="shared" si="17"/>
        <v>193</v>
      </c>
      <c r="I148" s="123">
        <f t="shared" si="17"/>
        <v>165</v>
      </c>
      <c r="J148" s="123">
        <f t="shared" si="17"/>
        <v>197</v>
      </c>
      <c r="K148" s="123">
        <f t="shared" si="17"/>
        <v>220</v>
      </c>
      <c r="L148" s="123">
        <f t="shared" si="17"/>
        <v>220</v>
      </c>
      <c r="M148" s="123">
        <f t="shared" si="17"/>
        <v>220</v>
      </c>
      <c r="N148" s="123">
        <f t="shared" si="17"/>
        <v>220</v>
      </c>
      <c r="O148" s="123">
        <f t="shared" si="17"/>
        <v>220</v>
      </c>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row>
    <row r="149" spans="1:51">
      <c r="A149" s="124" t="s">
        <v>11</v>
      </c>
      <c r="B149" s="124"/>
      <c r="C149" s="124"/>
      <c r="D149" s="123">
        <f>D15-D61</f>
        <v>43.955683695961199</v>
      </c>
      <c r="E149" s="123">
        <f t="shared" ref="E149:O149" si="18">E15</f>
        <v>17.952168336913989</v>
      </c>
      <c r="F149" s="123">
        <f t="shared" si="18"/>
        <v>95.494521548575605</v>
      </c>
      <c r="G149" s="123">
        <f t="shared" si="18"/>
        <v>44.85222381635581</v>
      </c>
      <c r="H149" s="152">
        <f t="shared" si="18"/>
        <v>91</v>
      </c>
      <c r="I149" s="123">
        <f t="shared" si="18"/>
        <v>76</v>
      </c>
      <c r="J149" s="123">
        <f t="shared" si="18"/>
        <v>165</v>
      </c>
      <c r="K149" s="123">
        <f t="shared" si="18"/>
        <v>55</v>
      </c>
      <c r="L149" s="123">
        <f t="shared" si="18"/>
        <v>55</v>
      </c>
      <c r="M149" s="123">
        <f t="shared" si="18"/>
        <v>55</v>
      </c>
      <c r="N149" s="123">
        <f t="shared" si="18"/>
        <v>55</v>
      </c>
      <c r="O149" s="123">
        <f t="shared" si="18"/>
        <v>55</v>
      </c>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row>
    <row r="150" spans="1:51">
      <c r="A150" s="124" t="s">
        <v>12</v>
      </c>
      <c r="B150" s="124"/>
      <c r="C150" s="124"/>
      <c r="D150" s="123">
        <f>D16-D62</f>
        <v>104.34543264498068</v>
      </c>
      <c r="E150" s="123">
        <f t="shared" ref="E150:O150" si="19">E16-E61</f>
        <v>267.17050524936701</v>
      </c>
      <c r="F150" s="123">
        <f t="shared" si="19"/>
        <v>53.975164353542731</v>
      </c>
      <c r="G150" s="123">
        <f t="shared" si="19"/>
        <v>94.80129124820661</v>
      </c>
      <c r="H150" s="152">
        <f t="shared" si="19"/>
        <v>140</v>
      </c>
      <c r="I150" s="123">
        <f t="shared" si="19"/>
        <v>98</v>
      </c>
      <c r="J150" s="123">
        <f t="shared" si="19"/>
        <v>150</v>
      </c>
      <c r="K150" s="123">
        <f t="shared" si="19"/>
        <v>150</v>
      </c>
      <c r="L150" s="123">
        <f t="shared" si="19"/>
        <v>150</v>
      </c>
      <c r="M150" s="123">
        <f t="shared" si="19"/>
        <v>150</v>
      </c>
      <c r="N150" s="123">
        <f t="shared" si="19"/>
        <v>150</v>
      </c>
      <c r="O150" s="123">
        <f t="shared" si="19"/>
        <v>150</v>
      </c>
      <c r="R150" s="94"/>
      <c r="S150" s="94"/>
      <c r="T150" s="94"/>
      <c r="U150" s="94"/>
      <c r="V150" s="94"/>
      <c r="W150" s="94"/>
      <c r="X150" s="94"/>
      <c r="Y150" s="94"/>
      <c r="Z150" s="94"/>
      <c r="AA150" s="94"/>
      <c r="AB150" s="94"/>
      <c r="AC150" s="94"/>
      <c r="AD150" s="94"/>
      <c r="AE150" s="94"/>
      <c r="AF150" s="94"/>
      <c r="AG150" s="94"/>
      <c r="AH150" s="94"/>
      <c r="AI150" s="94"/>
      <c r="AJ150" s="94"/>
      <c r="AK150" s="94"/>
      <c r="AL150" s="94"/>
      <c r="AM150" s="94"/>
      <c r="AN150" s="94"/>
      <c r="AO150" s="94"/>
      <c r="AP150" s="94"/>
      <c r="AQ150" s="94"/>
      <c r="AR150" s="94"/>
      <c r="AS150" s="94"/>
      <c r="AT150" s="94"/>
      <c r="AU150" s="94"/>
      <c r="AV150" s="94"/>
      <c r="AW150" s="94"/>
      <c r="AX150" s="94"/>
      <c r="AY150" s="94"/>
    </row>
    <row r="151" spans="1:51">
      <c r="A151" s="124" t="s">
        <v>13</v>
      </c>
      <c r="B151" s="124"/>
      <c r="C151" s="124"/>
      <c r="D151" s="123">
        <f>D17-D63</f>
        <v>168.3181058601441</v>
      </c>
      <c r="E151" s="123">
        <f t="shared" ref="E151:O151" si="20">E17</f>
        <v>3.1680297065142335</v>
      </c>
      <c r="F151" s="123">
        <f t="shared" si="20"/>
        <v>308.28122717311908</v>
      </c>
      <c r="G151" s="123">
        <f t="shared" si="20"/>
        <v>84.607604017216644</v>
      </c>
      <c r="H151" s="152">
        <f t="shared" si="20"/>
        <v>224</v>
      </c>
      <c r="I151" s="123">
        <f t="shared" si="20"/>
        <v>96</v>
      </c>
      <c r="J151" s="123">
        <f t="shared" si="20"/>
        <v>80</v>
      </c>
      <c r="K151" s="123">
        <f t="shared" si="20"/>
        <v>80</v>
      </c>
      <c r="L151" s="123">
        <f t="shared" si="20"/>
        <v>80</v>
      </c>
      <c r="M151" s="123">
        <f t="shared" si="20"/>
        <v>80</v>
      </c>
      <c r="N151" s="123">
        <f t="shared" si="20"/>
        <v>80</v>
      </c>
      <c r="O151" s="123">
        <f t="shared" si="20"/>
        <v>80</v>
      </c>
      <c r="R151" s="94"/>
      <c r="S151" s="94"/>
      <c r="T151" s="94"/>
      <c r="U151" s="94"/>
      <c r="V151" s="94"/>
      <c r="W151" s="94"/>
      <c r="X151" s="94"/>
      <c r="Y151" s="94"/>
      <c r="Z151" s="94"/>
      <c r="AA151" s="94"/>
      <c r="AB151" s="94"/>
      <c r="AC151" s="94"/>
      <c r="AD151" s="94"/>
      <c r="AE151" s="94"/>
      <c r="AF151" s="94"/>
      <c r="AG151" s="94"/>
      <c r="AH151" s="94"/>
      <c r="AI151" s="94"/>
      <c r="AJ151" s="94"/>
      <c r="AK151" s="94"/>
      <c r="AL151" s="94"/>
      <c r="AM151" s="94"/>
      <c r="AN151" s="94"/>
      <c r="AO151" s="94"/>
      <c r="AP151" s="94"/>
      <c r="AQ151" s="94"/>
      <c r="AR151" s="94"/>
      <c r="AS151" s="94"/>
      <c r="AT151" s="94"/>
      <c r="AU151" s="94"/>
      <c r="AV151" s="94"/>
      <c r="AW151" s="94"/>
      <c r="AX151" s="94"/>
      <c r="AY151" s="94"/>
    </row>
    <row r="152" spans="1:51">
      <c r="A152" s="28"/>
      <c r="D152" s="433"/>
      <c r="E152" s="433"/>
      <c r="F152" s="433"/>
      <c r="G152" s="433"/>
      <c r="H152" s="448"/>
      <c r="I152" s="433"/>
      <c r="J152" s="433"/>
      <c r="K152" s="433"/>
      <c r="L152" s="433"/>
      <c r="M152" s="433"/>
      <c r="N152" s="433"/>
      <c r="O152" s="433"/>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row>
    <row r="153" spans="1:51" ht="18">
      <c r="A153" s="32" t="s">
        <v>7</v>
      </c>
      <c r="B153" s="32"/>
      <c r="C153" s="32"/>
      <c r="D153" s="433"/>
      <c r="E153" s="433"/>
      <c r="F153" s="433"/>
      <c r="G153" s="433"/>
      <c r="H153" s="448"/>
      <c r="I153" s="433"/>
      <c r="J153" s="433"/>
      <c r="K153" s="433"/>
      <c r="L153" s="433"/>
      <c r="M153" s="433"/>
      <c r="N153" s="433"/>
      <c r="O153" s="433"/>
      <c r="R153" s="94"/>
      <c r="S153" s="94"/>
      <c r="T153" s="94"/>
      <c r="U153" s="94"/>
      <c r="V153" s="94"/>
      <c r="W153" s="94"/>
      <c r="X153" s="94"/>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row>
    <row r="154" spans="1:51">
      <c r="A154" s="124" t="s">
        <v>9</v>
      </c>
      <c r="B154" s="124"/>
      <c r="C154" s="124"/>
      <c r="D154" s="123">
        <f t="shared" ref="D154:M154" si="21">D20-D65</f>
        <v>404.58312490730509</v>
      </c>
      <c r="E154" s="123">
        <f t="shared" si="21"/>
        <v>80.756639928500931</v>
      </c>
      <c r="F154" s="123">
        <f t="shared" si="21"/>
        <v>-239.3232260431829</v>
      </c>
      <c r="G154" s="123">
        <f t="shared" si="21"/>
        <v>120.60236854896354</v>
      </c>
      <c r="H154" s="152">
        <f t="shared" si="21"/>
        <v>296</v>
      </c>
      <c r="I154" s="123">
        <f t="shared" si="21"/>
        <v>18</v>
      </c>
      <c r="J154" s="123">
        <f t="shared" si="21"/>
        <v>18</v>
      </c>
      <c r="K154" s="123">
        <f t="shared" si="21"/>
        <v>18</v>
      </c>
      <c r="L154" s="123">
        <f t="shared" si="21"/>
        <v>18</v>
      </c>
      <c r="M154" s="123">
        <f t="shared" si="21"/>
        <v>19</v>
      </c>
      <c r="N154" s="123">
        <f>N20-N108</f>
        <v>31.993034302316147</v>
      </c>
      <c r="O154" s="123">
        <f>O20-O108</f>
        <v>-88.584642397869914</v>
      </c>
      <c r="R154" s="94"/>
      <c r="S154" s="94"/>
      <c r="T154" s="94"/>
      <c r="U154" s="94"/>
      <c r="V154" s="94"/>
      <c r="W154" s="94"/>
      <c r="X154" s="94"/>
      <c r="Y154" s="94"/>
      <c r="Z154" s="94"/>
      <c r="AA154" s="94"/>
      <c r="AB154" s="94"/>
      <c r="AC154" s="94"/>
      <c r="AD154" s="94"/>
      <c r="AE154" s="94"/>
      <c r="AF154" s="94"/>
      <c r="AG154" s="94"/>
      <c r="AH154" s="94"/>
      <c r="AI154" s="94"/>
      <c r="AJ154" s="94"/>
      <c r="AK154" s="94"/>
      <c r="AL154" s="94"/>
      <c r="AM154" s="94"/>
      <c r="AN154" s="94"/>
      <c r="AO154" s="94"/>
      <c r="AP154" s="94"/>
      <c r="AQ154" s="94"/>
      <c r="AR154" s="94"/>
      <c r="AS154" s="94"/>
      <c r="AT154" s="94"/>
      <c r="AU154" s="94"/>
      <c r="AV154" s="94"/>
      <c r="AW154" s="94"/>
      <c r="AX154" s="94"/>
      <c r="AY154" s="94"/>
    </row>
    <row r="155" spans="1:51">
      <c r="A155" s="124" t="s">
        <v>2</v>
      </c>
      <c r="B155" s="124"/>
      <c r="C155" s="124"/>
      <c r="D155" s="123">
        <f t="shared" ref="D155:M155" si="22">D21-D66</f>
        <v>1622.2397445333909</v>
      </c>
      <c r="E155" s="123">
        <f t="shared" si="22"/>
        <v>2272.9345587154835</v>
      </c>
      <c r="F155" s="123">
        <f t="shared" si="22"/>
        <v>1716.9662617176127</v>
      </c>
      <c r="G155" s="123">
        <f t="shared" si="22"/>
        <v>3614.3381959256612</v>
      </c>
      <c r="H155" s="152">
        <f>H21-H66</f>
        <v>3859</v>
      </c>
      <c r="I155" s="123">
        <f t="shared" si="22"/>
        <v>4069</v>
      </c>
      <c r="J155" s="123">
        <f t="shared" si="22"/>
        <v>4347</v>
      </c>
      <c r="K155" s="123">
        <f t="shared" si="22"/>
        <v>4749</v>
      </c>
      <c r="L155" s="123">
        <f t="shared" si="22"/>
        <v>5850</v>
      </c>
      <c r="M155" s="123">
        <f t="shared" si="22"/>
        <v>5562</v>
      </c>
      <c r="N155" s="123">
        <f>N21-N109</f>
        <v>6186.5363877870132</v>
      </c>
      <c r="O155" s="123">
        <f>O21-O109</f>
        <v>6315.9083326331984</v>
      </c>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row>
    <row r="156" spans="1:51">
      <c r="A156" s="124" t="s">
        <v>10</v>
      </c>
      <c r="B156" s="124"/>
      <c r="C156" s="124"/>
      <c r="D156" s="123">
        <f t="shared" ref="D156:M156" si="23">D22-D67</f>
        <v>7082.2121822942481</v>
      </c>
      <c r="E156" s="123">
        <f t="shared" si="23"/>
        <v>8294.1418366987436</v>
      </c>
      <c r="F156" s="123">
        <f t="shared" si="23"/>
        <v>7832.1986724642557</v>
      </c>
      <c r="G156" s="123">
        <f t="shared" si="23"/>
        <v>6900.9701749940423</v>
      </c>
      <c r="H156" s="152">
        <f t="shared" si="23"/>
        <v>7888</v>
      </c>
      <c r="I156" s="123">
        <f t="shared" si="23"/>
        <v>6516</v>
      </c>
      <c r="J156" s="123">
        <f t="shared" si="23"/>
        <v>6457</v>
      </c>
      <c r="K156" s="123">
        <f t="shared" si="23"/>
        <v>6523</v>
      </c>
      <c r="L156" s="123">
        <f t="shared" si="23"/>
        <v>6628</v>
      </c>
      <c r="M156" s="123">
        <f t="shared" si="23"/>
        <v>6676</v>
      </c>
      <c r="N156" s="123">
        <f>N22-N103</f>
        <v>6679</v>
      </c>
      <c r="O156" s="123">
        <f>O22-O103</f>
        <v>6914.8766715542042</v>
      </c>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row>
    <row r="157" spans="1:51">
      <c r="A157" s="124" t="s">
        <v>11</v>
      </c>
      <c r="B157" s="124"/>
      <c r="C157" s="124"/>
      <c r="D157" s="123">
        <f t="shared" ref="D157:O157" si="24">D23</f>
        <v>2825.234134745032</v>
      </c>
      <c r="E157" s="123">
        <f t="shared" si="24"/>
        <v>4382.8356105071007</v>
      </c>
      <c r="F157" s="123">
        <f t="shared" si="24"/>
        <v>3423.4084213192041</v>
      </c>
      <c r="G157" s="123">
        <f t="shared" si="24"/>
        <v>2449.025334165523</v>
      </c>
      <c r="H157" s="152">
        <f t="shared" si="24"/>
        <v>2922</v>
      </c>
      <c r="I157" s="123">
        <f t="shared" si="24"/>
        <v>2486</v>
      </c>
      <c r="J157" s="123">
        <f t="shared" si="24"/>
        <v>2371</v>
      </c>
      <c r="K157" s="123">
        <f t="shared" si="24"/>
        <v>1795</v>
      </c>
      <c r="L157" s="123">
        <f t="shared" si="24"/>
        <v>1994</v>
      </c>
      <c r="M157" s="123">
        <f t="shared" si="24"/>
        <v>2975</v>
      </c>
      <c r="N157" s="123">
        <f t="shared" si="24"/>
        <v>3039</v>
      </c>
      <c r="O157" s="123">
        <f t="shared" si="24"/>
        <v>2546</v>
      </c>
      <c r="R157" s="94"/>
      <c r="S157" s="94"/>
      <c r="T157" s="94"/>
      <c r="U157" s="94"/>
      <c r="V157" s="94"/>
      <c r="W157" s="94"/>
      <c r="X157" s="94"/>
      <c r="Y157" s="94"/>
      <c r="Z157" s="94"/>
      <c r="AA157" s="94"/>
      <c r="AB157" s="94"/>
      <c r="AC157" s="94"/>
      <c r="AD157" s="94"/>
      <c r="AE157" s="94"/>
      <c r="AF157" s="94"/>
      <c r="AG157" s="94"/>
      <c r="AH157" s="94"/>
      <c r="AI157" s="94"/>
      <c r="AJ157" s="94"/>
      <c r="AK157" s="94"/>
      <c r="AL157" s="94"/>
      <c r="AM157" s="94"/>
      <c r="AN157" s="94"/>
      <c r="AO157" s="94"/>
      <c r="AP157" s="94"/>
      <c r="AQ157" s="94"/>
      <c r="AR157" s="94"/>
      <c r="AS157" s="94"/>
      <c r="AT157" s="94"/>
      <c r="AU157" s="94"/>
      <c r="AV157" s="94"/>
      <c r="AW157" s="94"/>
      <c r="AX157" s="94"/>
      <c r="AY157" s="94"/>
    </row>
    <row r="158" spans="1:51">
      <c r="A158" s="124" t="s">
        <v>12</v>
      </c>
      <c r="B158" s="124"/>
      <c r="C158" s="124"/>
      <c r="D158" s="123">
        <f t="shared" ref="D158:M158" si="25">D24-D68</f>
        <v>1202.4099961061665</v>
      </c>
      <c r="E158" s="123">
        <f t="shared" si="25"/>
        <v>1318.5935301775148</v>
      </c>
      <c r="F158" s="123">
        <f t="shared" si="25"/>
        <v>1539.0999308830656</v>
      </c>
      <c r="G158" s="123">
        <f t="shared" si="25"/>
        <v>1197.2645850488443</v>
      </c>
      <c r="H158" s="152">
        <f t="shared" si="25"/>
        <v>1157</v>
      </c>
      <c r="I158" s="123">
        <f t="shared" si="25"/>
        <v>1665</v>
      </c>
      <c r="J158" s="123">
        <f t="shared" si="25"/>
        <v>1356</v>
      </c>
      <c r="K158" s="123">
        <f t="shared" si="25"/>
        <v>1386</v>
      </c>
      <c r="L158" s="123">
        <f t="shared" si="25"/>
        <v>1397</v>
      </c>
      <c r="M158" s="123">
        <f t="shared" si="25"/>
        <v>1304</v>
      </c>
      <c r="N158" s="123">
        <f>N24-N110</f>
        <v>884.03472383963935</v>
      </c>
      <c r="O158" s="123">
        <f>O24-O110</f>
        <v>753.09040580862779</v>
      </c>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row>
    <row r="159" spans="1:51">
      <c r="A159" s="124" t="s">
        <v>13</v>
      </c>
      <c r="B159" s="124"/>
      <c r="C159" s="124"/>
      <c r="D159" s="123">
        <f t="shared" ref="D159:O159" si="26">D25</f>
        <v>4249.0698397822989</v>
      </c>
      <c r="E159" s="123">
        <f t="shared" si="26"/>
        <v>3759.9646245438857</v>
      </c>
      <c r="F159" s="123">
        <f t="shared" si="26"/>
        <v>4542.7999149078114</v>
      </c>
      <c r="G159" s="123">
        <f t="shared" si="26"/>
        <v>3786.8302849416245</v>
      </c>
      <c r="H159" s="152">
        <f t="shared" si="26"/>
        <v>3063</v>
      </c>
      <c r="I159" s="123">
        <f t="shared" si="26"/>
        <v>2771</v>
      </c>
      <c r="J159" s="123">
        <f t="shared" si="26"/>
        <v>3708</v>
      </c>
      <c r="K159" s="123">
        <f t="shared" si="26"/>
        <v>3215</v>
      </c>
      <c r="L159" s="123">
        <f t="shared" si="26"/>
        <v>2092</v>
      </c>
      <c r="M159" s="123">
        <f t="shared" si="26"/>
        <v>2236</v>
      </c>
      <c r="N159" s="123">
        <f t="shared" si="26"/>
        <v>2004</v>
      </c>
      <c r="O159" s="123">
        <f t="shared" si="26"/>
        <v>1723</v>
      </c>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row>
    <row r="160" spans="1:51">
      <c r="A160" s="28"/>
      <c r="D160" s="433"/>
      <c r="E160" s="433"/>
      <c r="F160" s="433"/>
      <c r="G160" s="433"/>
      <c r="H160" s="448"/>
      <c r="I160" s="433"/>
      <c r="J160" s="433"/>
      <c r="K160" s="433"/>
      <c r="L160" s="433"/>
      <c r="M160" s="433"/>
      <c r="N160" s="433"/>
      <c r="O160" s="433"/>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row>
    <row r="161" spans="1:51" ht="18">
      <c r="A161" s="31" t="s">
        <v>8</v>
      </c>
      <c r="B161" s="31"/>
      <c r="C161" s="31"/>
      <c r="D161" s="433"/>
      <c r="E161" s="433"/>
      <c r="F161" s="433"/>
      <c r="G161" s="433"/>
      <c r="H161" s="448"/>
      <c r="I161" s="433"/>
      <c r="J161" s="433"/>
      <c r="K161" s="433"/>
      <c r="L161" s="433"/>
      <c r="M161" s="433"/>
      <c r="N161" s="433"/>
      <c r="O161" s="433"/>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row>
    <row r="162" spans="1:51">
      <c r="A162" s="124" t="s">
        <v>9</v>
      </c>
      <c r="B162" s="124"/>
      <c r="C162" s="124"/>
      <c r="D162" s="123">
        <f t="shared" ref="D162:M162" si="27">D29-D73</f>
        <v>136.15541047285524</v>
      </c>
      <c r="E162" s="123">
        <f t="shared" si="27"/>
        <v>774.05525829164435</v>
      </c>
      <c r="F162" s="123">
        <f t="shared" si="27"/>
        <v>267.79985390796219</v>
      </c>
      <c r="G162" s="123">
        <f t="shared" si="27"/>
        <v>-95.820659971305759</v>
      </c>
      <c r="H162" s="152">
        <f t="shared" si="27"/>
        <v>-436</v>
      </c>
      <c r="I162" s="123">
        <f t="shared" si="27"/>
        <v>95</v>
      </c>
      <c r="J162" s="123">
        <f t="shared" si="27"/>
        <v>189</v>
      </c>
      <c r="K162" s="123">
        <f t="shared" si="27"/>
        <v>290</v>
      </c>
      <c r="L162" s="123">
        <f t="shared" si="27"/>
        <v>370</v>
      </c>
      <c r="M162" s="123">
        <f t="shared" si="27"/>
        <v>370</v>
      </c>
      <c r="N162" s="123">
        <f>N29-N116</f>
        <v>0</v>
      </c>
      <c r="O162" s="123">
        <f>O29-O116</f>
        <v>0</v>
      </c>
      <c r="R162" s="94"/>
      <c r="S162" s="94"/>
      <c r="T162" s="94"/>
      <c r="U162" s="94"/>
      <c r="V162" s="94"/>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row>
    <row r="163" spans="1:51">
      <c r="A163" s="124" t="s">
        <v>2</v>
      </c>
      <c r="B163" s="124"/>
      <c r="C163" s="124"/>
      <c r="D163" s="123">
        <f t="shared" ref="D163:M163" si="28">D30-D74</f>
        <v>1172.8662917897939</v>
      </c>
      <c r="E163" s="123">
        <f t="shared" si="28"/>
        <v>723.36678298741663</v>
      </c>
      <c r="F163" s="123">
        <f t="shared" si="28"/>
        <v>1246.618699780862</v>
      </c>
      <c r="G163" s="123">
        <f t="shared" si="28"/>
        <v>1981.6527977044475</v>
      </c>
      <c r="H163" s="152">
        <f t="shared" si="28"/>
        <v>3004</v>
      </c>
      <c r="I163" s="123">
        <f t="shared" si="28"/>
        <v>4988</v>
      </c>
      <c r="J163" s="123">
        <f t="shared" si="28"/>
        <v>3552</v>
      </c>
      <c r="K163" s="123">
        <f t="shared" si="28"/>
        <v>3176</v>
      </c>
      <c r="L163" s="123">
        <f t="shared" si="28"/>
        <v>2905</v>
      </c>
      <c r="M163" s="123">
        <f t="shared" si="28"/>
        <v>2594</v>
      </c>
      <c r="N163" s="123">
        <f>N30-N118</f>
        <v>2495</v>
      </c>
      <c r="O163" s="123">
        <f>O30-O118</f>
        <v>2285</v>
      </c>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row>
    <row r="164" spans="1:51">
      <c r="A164" s="124" t="s">
        <v>10</v>
      </c>
      <c r="B164" s="124"/>
      <c r="C164" s="124"/>
      <c r="D164" s="123">
        <f t="shared" ref="D164:M164" si="29">D31-D75</f>
        <v>17334.620723902353</v>
      </c>
      <c r="E164" s="123">
        <f t="shared" si="29"/>
        <v>18178.154455978671</v>
      </c>
      <c r="F164" s="123">
        <f t="shared" si="29"/>
        <v>14593.01607012418</v>
      </c>
      <c r="G164" s="123">
        <f t="shared" si="29"/>
        <v>11983.698708751795</v>
      </c>
      <c r="H164" s="152">
        <f t="shared" si="29"/>
        <v>10776</v>
      </c>
      <c r="I164" s="123">
        <f t="shared" si="29"/>
        <v>-88</v>
      </c>
      <c r="J164" s="123">
        <f t="shared" si="29"/>
        <v>-83</v>
      </c>
      <c r="K164" s="123">
        <f t="shared" si="29"/>
        <v>-81</v>
      </c>
      <c r="L164" s="123">
        <f t="shared" si="29"/>
        <v>-79</v>
      </c>
      <c r="M164" s="123">
        <f t="shared" si="29"/>
        <v>-73</v>
      </c>
      <c r="N164" s="123">
        <f>N31-N115</f>
        <v>-70</v>
      </c>
      <c r="O164" s="123">
        <f>O31-O115</f>
        <v>-67</v>
      </c>
      <c r="Q164" s="255"/>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row>
    <row r="165" spans="1:51">
      <c r="A165" s="124" t="s">
        <v>11</v>
      </c>
      <c r="B165" s="124"/>
      <c r="C165" s="124"/>
      <c r="D165" s="123">
        <f t="shared" ref="D165:O165" si="30">D32</f>
        <v>1371.2029133447406</v>
      </c>
      <c r="E165" s="123">
        <f t="shared" si="30"/>
        <v>1840.6252594847697</v>
      </c>
      <c r="F165" s="123">
        <f t="shared" si="30"/>
        <v>3979.6303871439004</v>
      </c>
      <c r="G165" s="123">
        <f t="shared" si="30"/>
        <v>1020.3880918220947</v>
      </c>
      <c r="H165" s="152">
        <f t="shared" si="30"/>
        <v>1079</v>
      </c>
      <c r="I165" s="123">
        <f t="shared" si="30"/>
        <v>3245</v>
      </c>
      <c r="J165" s="123">
        <f t="shared" si="30"/>
        <v>2556</v>
      </c>
      <c r="K165" s="123">
        <f t="shared" si="30"/>
        <v>1800</v>
      </c>
      <c r="L165" s="123">
        <f t="shared" si="30"/>
        <v>2186</v>
      </c>
      <c r="M165" s="123">
        <f t="shared" si="30"/>
        <v>2804</v>
      </c>
      <c r="N165" s="123">
        <f t="shared" si="30"/>
        <v>3870</v>
      </c>
      <c r="O165" s="123">
        <f t="shared" si="30"/>
        <v>2535</v>
      </c>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row>
    <row r="166" spans="1:51">
      <c r="A166" s="124" t="s">
        <v>12</v>
      </c>
      <c r="B166" s="124"/>
      <c r="C166" s="124"/>
      <c r="D166" s="123">
        <f t="shared" ref="D166:M166" si="31">D33-D76</f>
        <v>652.90271636196019</v>
      </c>
      <c r="E166" s="123">
        <f t="shared" si="31"/>
        <v>1271.4359222143789</v>
      </c>
      <c r="F166" s="123">
        <f t="shared" si="31"/>
        <v>688.18334550766986</v>
      </c>
      <c r="G166" s="123">
        <f t="shared" si="31"/>
        <v>626.91176470588243</v>
      </c>
      <c r="H166" s="152">
        <f t="shared" si="31"/>
        <v>2811</v>
      </c>
      <c r="I166" s="123">
        <f t="shared" si="31"/>
        <v>2045</v>
      </c>
      <c r="J166" s="123">
        <f t="shared" si="31"/>
        <v>1824</v>
      </c>
      <c r="K166" s="123">
        <f t="shared" si="31"/>
        <v>4343</v>
      </c>
      <c r="L166" s="123">
        <f t="shared" si="31"/>
        <v>2457</v>
      </c>
      <c r="M166" s="123">
        <f t="shared" si="31"/>
        <v>2489</v>
      </c>
      <c r="N166" s="123">
        <f>N33-N119</f>
        <v>301.15068091960711</v>
      </c>
      <c r="O166" s="123">
        <f>O33-O119</f>
        <v>231.70465273095033</v>
      </c>
      <c r="R166" s="94"/>
      <c r="S166" s="94"/>
      <c r="T166" s="94"/>
      <c r="U166" s="94"/>
      <c r="V166" s="94"/>
      <c r="W166" s="94"/>
      <c r="X166" s="94"/>
      <c r="Y166" s="94"/>
      <c r="Z166" s="94"/>
      <c r="AA166" s="94"/>
      <c r="AB166" s="94"/>
      <c r="AC166" s="94"/>
      <c r="AD166" s="94"/>
      <c r="AE166" s="94"/>
      <c r="AF166" s="94"/>
      <c r="AG166" s="94"/>
      <c r="AH166" s="94"/>
      <c r="AI166" s="94"/>
      <c r="AJ166" s="94"/>
      <c r="AK166" s="94"/>
      <c r="AL166" s="94"/>
      <c r="AM166" s="94"/>
      <c r="AN166" s="94"/>
      <c r="AO166" s="94"/>
      <c r="AP166" s="94"/>
      <c r="AQ166" s="94"/>
      <c r="AR166" s="94"/>
      <c r="AS166" s="94"/>
      <c r="AT166" s="94"/>
      <c r="AU166" s="94"/>
      <c r="AV166" s="94"/>
      <c r="AW166" s="94"/>
      <c r="AX166" s="94"/>
      <c r="AY166" s="94"/>
    </row>
    <row r="167" spans="1:51">
      <c r="A167" s="124" t="s">
        <v>13</v>
      </c>
      <c r="B167" s="124"/>
      <c r="C167" s="124"/>
      <c r="D167" s="123">
        <f t="shared" ref="D167:O167" si="32">D34</f>
        <v>601.44240374229832</v>
      </c>
      <c r="E167" s="123">
        <f t="shared" si="32"/>
        <v>710.6946641613597</v>
      </c>
      <c r="F167" s="123">
        <f t="shared" si="32"/>
        <v>945.60336011687366</v>
      </c>
      <c r="G167" s="123">
        <f t="shared" si="32"/>
        <v>547.40100430416067</v>
      </c>
      <c r="H167" s="152">
        <f t="shared" si="32"/>
        <v>496</v>
      </c>
      <c r="I167" s="123">
        <f t="shared" si="32"/>
        <v>2700</v>
      </c>
      <c r="J167" s="123">
        <f t="shared" si="32"/>
        <v>2385</v>
      </c>
      <c r="K167" s="123">
        <f t="shared" si="32"/>
        <v>1391</v>
      </c>
      <c r="L167" s="123">
        <f t="shared" si="32"/>
        <v>1415</v>
      </c>
      <c r="M167" s="123">
        <f t="shared" si="32"/>
        <v>409</v>
      </c>
      <c r="N167" s="123">
        <f t="shared" si="32"/>
        <v>321</v>
      </c>
      <c r="O167" s="123">
        <f t="shared" si="32"/>
        <v>1106</v>
      </c>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row>
    <row r="168" spans="1:51">
      <c r="A168" s="28"/>
      <c r="D168" s="433"/>
      <c r="E168" s="433"/>
      <c r="F168" s="433"/>
      <c r="G168" s="433"/>
      <c r="H168" s="448"/>
      <c r="I168" s="433"/>
      <c r="J168" s="433"/>
      <c r="K168" s="433"/>
      <c r="L168" s="433"/>
      <c r="M168" s="433"/>
      <c r="N168" s="433"/>
      <c r="O168" s="433"/>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row>
    <row r="169" spans="1:51" ht="18">
      <c r="A169" s="31" t="s">
        <v>19</v>
      </c>
      <c r="B169" s="31"/>
      <c r="C169" s="31"/>
      <c r="D169" s="433"/>
      <c r="E169" s="433"/>
      <c r="F169" s="433"/>
      <c r="G169" s="433"/>
      <c r="H169" s="448"/>
      <c r="I169" s="433"/>
      <c r="J169" s="433"/>
      <c r="K169" s="433"/>
      <c r="L169" s="433"/>
      <c r="M169" s="433"/>
      <c r="N169" s="433"/>
      <c r="O169" s="433"/>
      <c r="R169" s="94"/>
      <c r="S169" s="94"/>
      <c r="T169" s="94"/>
      <c r="U169" s="94"/>
      <c r="V169" s="94"/>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row>
    <row r="170" spans="1:51">
      <c r="A170" s="124" t="s">
        <v>9</v>
      </c>
      <c r="B170" s="124"/>
      <c r="C170" s="124"/>
      <c r="D170" s="123">
        <f t="shared" ref="D170:M170" si="33">D39-D81</f>
        <v>618.09234192341683</v>
      </c>
      <c r="E170" s="123">
        <f t="shared" si="33"/>
        <v>350.90181078648789</v>
      </c>
      <c r="F170" s="123">
        <f t="shared" si="33"/>
        <v>352.97353216885017</v>
      </c>
      <c r="G170" s="123">
        <f t="shared" si="33"/>
        <v>566.55288921849046</v>
      </c>
      <c r="H170" s="152">
        <f t="shared" si="33"/>
        <v>368</v>
      </c>
      <c r="I170" s="123">
        <f t="shared" si="33"/>
        <v>139</v>
      </c>
      <c r="J170" s="123">
        <f t="shared" si="33"/>
        <v>139</v>
      </c>
      <c r="K170" s="123">
        <f t="shared" si="33"/>
        <v>139</v>
      </c>
      <c r="L170" s="123">
        <f t="shared" si="33"/>
        <v>139</v>
      </c>
      <c r="M170" s="123">
        <f t="shared" si="33"/>
        <v>139</v>
      </c>
      <c r="N170" s="123">
        <f t="shared" ref="N170:O172" si="34">N39-N130</f>
        <v>-40.725225115281546</v>
      </c>
      <c r="O170" s="123">
        <f t="shared" si="34"/>
        <v>-40.725225115281546</v>
      </c>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row>
    <row r="171" spans="1:51">
      <c r="A171" s="124" t="s">
        <v>2</v>
      </c>
      <c r="B171" s="124"/>
      <c r="C171" s="124"/>
      <c r="D171" s="123">
        <f t="shared" ref="D171:M171" si="35">D40-D82</f>
        <v>3337.0111225797273</v>
      </c>
      <c r="E171" s="123">
        <f t="shared" si="35"/>
        <v>2197.8509416296843</v>
      </c>
      <c r="F171" s="123">
        <f t="shared" si="35"/>
        <v>3704.7406149078124</v>
      </c>
      <c r="G171" s="123">
        <f t="shared" si="35"/>
        <v>4316.6719211341433</v>
      </c>
      <c r="H171" s="152">
        <f t="shared" si="35"/>
        <v>2751</v>
      </c>
      <c r="I171" s="123">
        <f t="shared" si="35"/>
        <v>4900</v>
      </c>
      <c r="J171" s="123">
        <f t="shared" si="35"/>
        <v>4920</v>
      </c>
      <c r="K171" s="123">
        <f t="shared" si="35"/>
        <v>4920</v>
      </c>
      <c r="L171" s="123">
        <f t="shared" si="35"/>
        <v>4920</v>
      </c>
      <c r="M171" s="123">
        <f t="shared" si="35"/>
        <v>4920</v>
      </c>
      <c r="N171" s="123">
        <f t="shared" si="34"/>
        <v>4914.218555630262</v>
      </c>
      <c r="O171" s="123">
        <f t="shared" si="34"/>
        <v>4914.218555630262</v>
      </c>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row>
    <row r="172" spans="1:51">
      <c r="A172" s="124" t="s">
        <v>10</v>
      </c>
      <c r="B172" s="124"/>
      <c r="C172" s="124"/>
      <c r="D172" s="123">
        <f t="shared" ref="D172:M172" si="36">D41-D83</f>
        <v>11005.181511996054</v>
      </c>
      <c r="E172" s="123">
        <f t="shared" si="36"/>
        <v>7234.1004894354046</v>
      </c>
      <c r="F172" s="123">
        <f t="shared" si="36"/>
        <v>5941.6149038209596</v>
      </c>
      <c r="G172" s="123">
        <f t="shared" si="36"/>
        <v>8312.0992993566833</v>
      </c>
      <c r="H172" s="152">
        <f t="shared" si="36"/>
        <v>6303</v>
      </c>
      <c r="I172" s="123">
        <f t="shared" si="36"/>
        <v>12390</v>
      </c>
      <c r="J172" s="123">
        <f t="shared" si="36"/>
        <v>4953</v>
      </c>
      <c r="K172" s="123">
        <f t="shared" si="36"/>
        <v>4633</v>
      </c>
      <c r="L172" s="123">
        <f t="shared" si="36"/>
        <v>4322</v>
      </c>
      <c r="M172" s="123">
        <f t="shared" si="36"/>
        <v>4017</v>
      </c>
      <c r="N172" s="123">
        <f t="shared" si="34"/>
        <v>3966.9746274754134</v>
      </c>
      <c r="O172" s="123">
        <f t="shared" si="34"/>
        <v>3658.9746274754134</v>
      </c>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row>
    <row r="173" spans="1:51">
      <c r="A173" s="124" t="s">
        <v>11</v>
      </c>
      <c r="B173" s="124"/>
      <c r="C173" s="124"/>
      <c r="D173" s="123">
        <f t="shared" ref="D173:O173" si="37">D42</f>
        <v>2023.5139919546439</v>
      </c>
      <c r="E173" s="123">
        <f t="shared" si="37"/>
        <v>206.02251028266764</v>
      </c>
      <c r="F173" s="123">
        <f t="shared" si="37"/>
        <v>415.26898617903925</v>
      </c>
      <c r="G173" s="123">
        <f t="shared" si="37"/>
        <v>719.6667168725279</v>
      </c>
      <c r="H173" s="152">
        <f t="shared" si="37"/>
        <v>230</v>
      </c>
      <c r="I173" s="123">
        <f t="shared" si="37"/>
        <v>628</v>
      </c>
      <c r="J173" s="123">
        <f t="shared" si="37"/>
        <v>601</v>
      </c>
      <c r="K173" s="123">
        <f t="shared" si="37"/>
        <v>523</v>
      </c>
      <c r="L173" s="123">
        <f t="shared" si="37"/>
        <v>558</v>
      </c>
      <c r="M173" s="123">
        <f t="shared" si="37"/>
        <v>497</v>
      </c>
      <c r="N173" s="123">
        <f t="shared" si="37"/>
        <v>578</v>
      </c>
      <c r="O173" s="123">
        <f t="shared" si="37"/>
        <v>550</v>
      </c>
      <c r="R173" s="94"/>
      <c r="S173" s="94"/>
      <c r="T173" s="94"/>
      <c r="U173" s="94"/>
      <c r="V173" s="94"/>
      <c r="W173" s="94"/>
      <c r="X173" s="94"/>
      <c r="Y173" s="94"/>
      <c r="Z173" s="94"/>
      <c r="AA173" s="94"/>
      <c r="AB173" s="94"/>
      <c r="AC173" s="94"/>
      <c r="AD173" s="94"/>
      <c r="AE173" s="94"/>
      <c r="AF173" s="94"/>
      <c r="AG173" s="94"/>
      <c r="AH173" s="94"/>
      <c r="AI173" s="94"/>
      <c r="AJ173" s="94"/>
      <c r="AK173" s="94"/>
      <c r="AL173" s="94"/>
      <c r="AM173" s="94"/>
      <c r="AN173" s="94"/>
      <c r="AO173" s="94"/>
      <c r="AP173" s="94"/>
      <c r="AQ173" s="94"/>
      <c r="AR173" s="94"/>
      <c r="AS173" s="94"/>
      <c r="AT173" s="94"/>
      <c r="AU173" s="94"/>
      <c r="AV173" s="94"/>
      <c r="AW173" s="94"/>
      <c r="AX173" s="94"/>
      <c r="AY173" s="94"/>
    </row>
    <row r="174" spans="1:51">
      <c r="A174" s="124" t="s">
        <v>12</v>
      </c>
      <c r="B174" s="124"/>
      <c r="C174" s="124"/>
      <c r="D174" s="123">
        <f t="shared" ref="D174:M174" si="38">D43-D84</f>
        <v>3619.8430736029582</v>
      </c>
      <c r="E174" s="123">
        <f t="shared" si="38"/>
        <v>2146.8069491370807</v>
      </c>
      <c r="F174" s="123">
        <f t="shared" si="38"/>
        <v>5450.0897050946132</v>
      </c>
      <c r="G174" s="123">
        <f t="shared" si="38"/>
        <v>1319.0007180486061</v>
      </c>
      <c r="H174" s="152">
        <f t="shared" si="38"/>
        <v>2705</v>
      </c>
      <c r="I174" s="123">
        <f t="shared" si="38"/>
        <v>4698</v>
      </c>
      <c r="J174" s="123">
        <f t="shared" si="38"/>
        <v>4698</v>
      </c>
      <c r="K174" s="123">
        <f t="shared" si="38"/>
        <v>4463</v>
      </c>
      <c r="L174" s="123">
        <f t="shared" si="38"/>
        <v>4228</v>
      </c>
      <c r="M174" s="123">
        <f t="shared" si="38"/>
        <v>3993</v>
      </c>
      <c r="N174" s="123">
        <f>N43-N133</f>
        <v>3682.4979796216535</v>
      </c>
      <c r="O174" s="123">
        <f>O43-O133</f>
        <v>3448.4979796216535</v>
      </c>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row>
    <row r="175" spans="1:51">
      <c r="A175" s="124" t="s">
        <v>13</v>
      </c>
      <c r="B175" s="124"/>
      <c r="C175" s="124"/>
      <c r="D175" s="123">
        <f t="shared" ref="D175:O175" si="39">D44</f>
        <v>273.26408401107403</v>
      </c>
      <c r="E175" s="123">
        <f t="shared" si="39"/>
        <v>45.762638880670607</v>
      </c>
      <c r="F175" s="123">
        <f t="shared" si="39"/>
        <v>110.25228026443473</v>
      </c>
      <c r="G175" s="123">
        <f t="shared" si="39"/>
        <v>1.8036432690016679</v>
      </c>
      <c r="H175" s="152">
        <f t="shared" si="39"/>
        <v>0</v>
      </c>
      <c r="I175" s="123">
        <f t="shared" si="39"/>
        <v>100</v>
      </c>
      <c r="J175" s="123">
        <f t="shared" si="39"/>
        <v>100</v>
      </c>
      <c r="K175" s="123">
        <f t="shared" si="39"/>
        <v>100</v>
      </c>
      <c r="L175" s="123">
        <f t="shared" si="39"/>
        <v>100</v>
      </c>
      <c r="M175" s="123">
        <f t="shared" si="39"/>
        <v>100</v>
      </c>
      <c r="N175" s="123">
        <f t="shared" si="39"/>
        <v>100</v>
      </c>
      <c r="O175" s="123">
        <f t="shared" si="39"/>
        <v>100</v>
      </c>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row>
    <row r="176" spans="1:51">
      <c r="A176" s="8"/>
      <c r="B176" s="8"/>
      <c r="C176" s="8"/>
      <c r="D176" s="433"/>
      <c r="E176" s="433"/>
      <c r="F176" s="433"/>
      <c r="G176" s="433"/>
      <c r="H176" s="448"/>
      <c r="I176" s="433"/>
      <c r="J176" s="433"/>
      <c r="K176" s="433"/>
      <c r="L176" s="433"/>
      <c r="M176" s="433"/>
      <c r="N176" s="433"/>
      <c r="O176" s="433"/>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row>
    <row r="177" spans="1:51" ht="18">
      <c r="A177" s="33" t="s">
        <v>51</v>
      </c>
      <c r="B177" s="33"/>
      <c r="C177" s="33"/>
      <c r="D177" s="433"/>
      <c r="E177" s="433"/>
      <c r="F177" s="433"/>
      <c r="G177" s="433"/>
      <c r="H177" s="448"/>
      <c r="I177" s="433"/>
      <c r="J177" s="433"/>
      <c r="K177" s="433"/>
      <c r="L177" s="433"/>
      <c r="M177" s="433"/>
      <c r="N177" s="433"/>
      <c r="O177" s="433"/>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row>
    <row r="178" spans="1:51">
      <c r="A178" s="67" t="s">
        <v>9</v>
      </c>
      <c r="B178" s="67"/>
      <c r="C178" s="67"/>
      <c r="D178" s="447"/>
      <c r="E178" s="123">
        <f t="shared" ref="E178:M178" si="40">E48-E89</f>
        <v>31.427242899408611</v>
      </c>
      <c r="F178" s="123">
        <f t="shared" si="40"/>
        <v>121.33314164240664</v>
      </c>
      <c r="G178" s="123">
        <f t="shared" si="40"/>
        <v>542.02562523230893</v>
      </c>
      <c r="H178" s="152">
        <f t="shared" si="40"/>
        <v>269</v>
      </c>
      <c r="I178" s="123">
        <f t="shared" si="40"/>
        <v>200</v>
      </c>
      <c r="J178" s="123">
        <f t="shared" si="40"/>
        <v>200</v>
      </c>
      <c r="K178" s="123">
        <f t="shared" si="40"/>
        <v>200</v>
      </c>
      <c r="L178" s="123">
        <f t="shared" si="40"/>
        <v>200</v>
      </c>
      <c r="M178" s="123">
        <f t="shared" si="40"/>
        <v>200</v>
      </c>
      <c r="N178" s="123">
        <f t="shared" ref="N178:O180" si="41">N48-N138</f>
        <v>405.19209475674938</v>
      </c>
      <c r="O178" s="123">
        <f t="shared" si="41"/>
        <v>404.89677012210177</v>
      </c>
      <c r="R178" s="94"/>
      <c r="S178" s="94"/>
      <c r="T178" s="94"/>
      <c r="U178" s="94"/>
      <c r="V178" s="94"/>
      <c r="W178" s="94"/>
      <c r="X178" s="94"/>
      <c r="Y178" s="94"/>
      <c r="Z178" s="94"/>
      <c r="AA178" s="94"/>
      <c r="AB178" s="94"/>
      <c r="AC178" s="94"/>
      <c r="AD178" s="94"/>
      <c r="AE178" s="94"/>
      <c r="AF178" s="94"/>
      <c r="AG178" s="94"/>
      <c r="AH178" s="94"/>
      <c r="AI178" s="94"/>
      <c r="AJ178" s="94"/>
      <c r="AK178" s="94"/>
      <c r="AL178" s="94"/>
      <c r="AM178" s="94"/>
      <c r="AN178" s="94"/>
      <c r="AO178" s="94"/>
      <c r="AP178" s="94"/>
      <c r="AQ178" s="94"/>
      <c r="AR178" s="94"/>
      <c r="AS178" s="94"/>
      <c r="AT178" s="94"/>
      <c r="AU178" s="94"/>
      <c r="AV178" s="94"/>
      <c r="AW178" s="94"/>
      <c r="AX178" s="94"/>
      <c r="AY178" s="94"/>
    </row>
    <row r="179" spans="1:51">
      <c r="A179" s="67" t="s">
        <v>2</v>
      </c>
      <c r="B179" s="67"/>
      <c r="C179" s="67"/>
      <c r="D179" s="447"/>
      <c r="E179" s="123">
        <f t="shared" ref="E179:M179" si="42">E49-E90</f>
        <v>20859.004241296843</v>
      </c>
      <c r="F179" s="123">
        <f t="shared" si="42"/>
        <v>36816.266369735546</v>
      </c>
      <c r="G179" s="123">
        <f t="shared" si="42"/>
        <v>30614.045971682146</v>
      </c>
      <c r="H179" s="152">
        <f t="shared" si="42"/>
        <v>23574</v>
      </c>
      <c r="I179" s="123">
        <f t="shared" si="42"/>
        <v>36974</v>
      </c>
      <c r="J179" s="123">
        <f t="shared" si="42"/>
        <v>40072</v>
      </c>
      <c r="K179" s="123">
        <f t="shared" si="42"/>
        <v>27886</v>
      </c>
      <c r="L179" s="123">
        <f t="shared" si="42"/>
        <v>25467</v>
      </c>
      <c r="M179" s="123">
        <f t="shared" si="42"/>
        <v>26680</v>
      </c>
      <c r="N179" s="123">
        <f t="shared" si="41"/>
        <v>26191.649695222954</v>
      </c>
      <c r="O179" s="123">
        <f t="shared" si="41"/>
        <v>20221.632038366708</v>
      </c>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row>
    <row r="180" spans="1:51">
      <c r="A180" s="67" t="s">
        <v>10</v>
      </c>
      <c r="B180" s="67"/>
      <c r="C180" s="67"/>
      <c r="D180" s="447"/>
      <c r="E180" s="123">
        <f t="shared" ref="E180:M180" si="43">E50-E91</f>
        <v>2655.4876285626224</v>
      </c>
      <c r="F180" s="123">
        <f t="shared" si="43"/>
        <v>3989.1674409752536</v>
      </c>
      <c r="G180" s="123">
        <f t="shared" si="43"/>
        <v>22.930508363118065</v>
      </c>
      <c r="H180" s="152">
        <f t="shared" si="43"/>
        <v>286</v>
      </c>
      <c r="I180" s="123">
        <f t="shared" si="43"/>
        <v>2723</v>
      </c>
      <c r="J180" s="123">
        <f t="shared" si="43"/>
        <v>1400</v>
      </c>
      <c r="K180" s="123">
        <f t="shared" si="43"/>
        <v>1400</v>
      </c>
      <c r="L180" s="123">
        <f t="shared" si="43"/>
        <v>1400</v>
      </c>
      <c r="M180" s="123">
        <f t="shared" si="43"/>
        <v>1400</v>
      </c>
      <c r="N180" s="123">
        <f t="shared" si="41"/>
        <v>1290.6655023475016</v>
      </c>
      <c r="O180" s="123">
        <f t="shared" si="41"/>
        <v>890.6452559150207</v>
      </c>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row>
    <row r="181" spans="1:51">
      <c r="A181" s="67" t="s">
        <v>11</v>
      </c>
      <c r="B181" s="67"/>
      <c r="C181" s="67"/>
      <c r="D181" s="447"/>
      <c r="E181" s="123">
        <f t="shared" ref="E181:O181" si="44">E51</f>
        <v>4013.8014836522434</v>
      </c>
      <c r="F181" s="123">
        <f t="shared" si="44"/>
        <v>12043.838083471615</v>
      </c>
      <c r="G181" s="123">
        <f t="shared" si="44"/>
        <v>13097.971246565165</v>
      </c>
      <c r="H181" s="152">
        <f t="shared" si="44"/>
        <v>-9616</v>
      </c>
      <c r="I181" s="123">
        <f t="shared" si="44"/>
        <v>6727</v>
      </c>
      <c r="J181" s="123">
        <f t="shared" si="44"/>
        <v>7018</v>
      </c>
      <c r="K181" s="123">
        <f t="shared" si="44"/>
        <v>10606</v>
      </c>
      <c r="L181" s="123">
        <f t="shared" si="44"/>
        <v>6005</v>
      </c>
      <c r="M181" s="123">
        <f t="shared" si="44"/>
        <v>5456</v>
      </c>
      <c r="N181" s="123">
        <f t="shared" si="44"/>
        <v>6733</v>
      </c>
      <c r="O181" s="123">
        <f t="shared" si="44"/>
        <v>6412</v>
      </c>
      <c r="R181" s="94"/>
      <c r="S181" s="94"/>
      <c r="T181" s="94"/>
      <c r="U181" s="94"/>
      <c r="V181" s="94"/>
      <c r="W181" s="94"/>
      <c r="X181" s="94"/>
      <c r="Y181" s="94"/>
      <c r="Z181" s="94"/>
      <c r="AA181" s="94"/>
      <c r="AB181" s="94"/>
      <c r="AC181" s="94"/>
      <c r="AD181" s="94"/>
      <c r="AE181" s="94"/>
      <c r="AF181" s="94"/>
      <c r="AG181" s="94"/>
      <c r="AH181" s="94"/>
      <c r="AI181" s="94"/>
      <c r="AJ181" s="94"/>
      <c r="AK181" s="94"/>
      <c r="AL181" s="94"/>
      <c r="AM181" s="94"/>
      <c r="AN181" s="94"/>
      <c r="AO181" s="94"/>
      <c r="AP181" s="94"/>
      <c r="AQ181" s="94"/>
      <c r="AR181" s="94"/>
      <c r="AS181" s="94"/>
      <c r="AT181" s="94"/>
      <c r="AU181" s="94"/>
      <c r="AV181" s="94"/>
      <c r="AW181" s="94"/>
      <c r="AX181" s="94"/>
      <c r="AY181" s="94"/>
    </row>
    <row r="182" spans="1:51">
      <c r="A182" s="67" t="s">
        <v>21</v>
      </c>
      <c r="B182" s="67"/>
      <c r="C182" s="67"/>
      <c r="D182" s="447"/>
      <c r="E182" s="123">
        <f t="shared" ref="E182:O182" si="45">E52</f>
        <v>0</v>
      </c>
      <c r="F182" s="123">
        <f t="shared" si="45"/>
        <v>0</v>
      </c>
      <c r="G182" s="123">
        <f t="shared" si="45"/>
        <v>0</v>
      </c>
      <c r="H182" s="152">
        <f t="shared" si="45"/>
        <v>85</v>
      </c>
      <c r="I182" s="123">
        <f t="shared" si="45"/>
        <v>520</v>
      </c>
      <c r="J182" s="123">
        <f t="shared" si="45"/>
        <v>500</v>
      </c>
      <c r="K182" s="123">
        <f t="shared" si="45"/>
        <v>500</v>
      </c>
      <c r="L182" s="123">
        <f t="shared" si="45"/>
        <v>750</v>
      </c>
      <c r="M182" s="123">
        <f t="shared" si="45"/>
        <v>750</v>
      </c>
      <c r="N182" s="123">
        <f t="shared" si="45"/>
        <v>750</v>
      </c>
      <c r="O182" s="123">
        <f t="shared" si="45"/>
        <v>500</v>
      </c>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row>
    <row r="183" spans="1:51">
      <c r="A183" s="67" t="s">
        <v>12</v>
      </c>
      <c r="B183" s="67"/>
      <c r="C183" s="67"/>
      <c r="D183" s="447"/>
      <c r="E183" s="123">
        <f t="shared" ref="E183:M183" si="46">E53-E92</f>
        <v>338.89791909516765</v>
      </c>
      <c r="F183" s="123">
        <f t="shared" si="46"/>
        <v>205.46483844007761</v>
      </c>
      <c r="G183" s="123">
        <f t="shared" si="46"/>
        <v>-22.87907175363372</v>
      </c>
      <c r="H183" s="152">
        <f t="shared" si="46"/>
        <v>1010</v>
      </c>
      <c r="I183" s="123">
        <f t="shared" si="46"/>
        <v>2648</v>
      </c>
      <c r="J183" s="123">
        <f t="shared" si="46"/>
        <v>2500</v>
      </c>
      <c r="K183" s="123">
        <f t="shared" si="46"/>
        <v>500</v>
      </c>
      <c r="L183" s="123">
        <f t="shared" si="46"/>
        <v>500</v>
      </c>
      <c r="M183" s="123">
        <f t="shared" si="46"/>
        <v>500</v>
      </c>
      <c r="N183" s="123">
        <f>N53-N141</f>
        <v>500</v>
      </c>
      <c r="O183" s="123">
        <f>O53-O141</f>
        <v>500</v>
      </c>
      <c r="R183" s="94"/>
      <c r="S183" s="94"/>
      <c r="T183" s="94"/>
      <c r="U183" s="94"/>
      <c r="V183" s="94"/>
      <c r="W183" s="94"/>
      <c r="X183" s="94"/>
      <c r="Y183" s="94"/>
      <c r="Z183" s="94"/>
      <c r="AA183" s="94"/>
      <c r="AB183" s="94"/>
      <c r="AC183" s="94"/>
      <c r="AD183" s="94"/>
      <c r="AE183" s="94"/>
      <c r="AF183" s="94"/>
      <c r="AG183" s="94"/>
      <c r="AH183" s="94"/>
      <c r="AI183" s="94"/>
      <c r="AJ183" s="94"/>
      <c r="AK183" s="94"/>
      <c r="AL183" s="94"/>
      <c r="AM183" s="94"/>
      <c r="AN183" s="94"/>
      <c r="AO183" s="94"/>
      <c r="AP183" s="94"/>
      <c r="AQ183" s="94"/>
      <c r="AR183" s="94"/>
      <c r="AS183" s="94"/>
      <c r="AT183" s="94"/>
      <c r="AU183" s="94"/>
      <c r="AV183" s="94"/>
      <c r="AW183" s="94"/>
      <c r="AX183" s="94"/>
      <c r="AY183" s="94"/>
    </row>
    <row r="184" spans="1:51">
      <c r="A184" s="28"/>
      <c r="D184" s="118"/>
      <c r="E184" s="118"/>
      <c r="F184" s="118"/>
      <c r="G184" s="118"/>
      <c r="H184" s="523"/>
      <c r="I184" s="118"/>
      <c r="J184" s="118"/>
      <c r="K184" s="118"/>
      <c r="L184" s="118"/>
      <c r="M184" s="118"/>
      <c r="N184" s="118"/>
      <c r="O184" s="118"/>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row>
    <row r="185" spans="1:51" ht="23.4">
      <c r="A185" s="16" t="s">
        <v>41</v>
      </c>
      <c r="D185" s="118"/>
      <c r="E185" s="118"/>
      <c r="F185" s="118"/>
      <c r="G185" s="118"/>
      <c r="H185" s="523"/>
      <c r="I185" s="118"/>
      <c r="J185" s="118"/>
      <c r="K185" s="118"/>
      <c r="L185" s="118"/>
      <c r="M185" s="118"/>
      <c r="N185" s="118"/>
      <c r="O185" s="118"/>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row>
    <row r="186" spans="1:51" ht="18">
      <c r="A186" s="31" t="s">
        <v>1</v>
      </c>
      <c r="D186" s="446">
        <v>2017</v>
      </c>
      <c r="E186" s="446">
        <v>2018</v>
      </c>
      <c r="F186" s="446">
        <v>2019</v>
      </c>
      <c r="G186" s="446">
        <v>2020</v>
      </c>
      <c r="H186" s="537">
        <v>2021</v>
      </c>
      <c r="I186" s="446">
        <v>2022</v>
      </c>
      <c r="J186" s="446">
        <v>2023</v>
      </c>
      <c r="K186" s="446">
        <v>2024</v>
      </c>
      <c r="L186" s="446">
        <v>2025</v>
      </c>
      <c r="M186" s="446">
        <v>2026</v>
      </c>
      <c r="N186" s="446">
        <v>2027</v>
      </c>
      <c r="O186" s="446">
        <v>2028</v>
      </c>
      <c r="R186" s="94"/>
      <c r="S186" s="94"/>
      <c r="T186" s="94"/>
      <c r="U186" s="94"/>
      <c r="V186" s="94"/>
      <c r="W186" s="94"/>
      <c r="X186" s="94"/>
      <c r="Y186" s="94"/>
      <c r="Z186" s="94"/>
      <c r="AA186" s="94"/>
      <c r="AB186" s="94"/>
      <c r="AC186" s="94"/>
      <c r="AD186" s="94"/>
      <c r="AE186" s="94"/>
      <c r="AF186" s="94"/>
      <c r="AG186" s="94"/>
      <c r="AH186" s="94"/>
      <c r="AI186" s="94"/>
      <c r="AJ186" s="94"/>
      <c r="AK186" s="94"/>
      <c r="AL186" s="94"/>
      <c r="AM186" s="94"/>
      <c r="AN186" s="94"/>
      <c r="AO186" s="94"/>
      <c r="AP186" s="94"/>
      <c r="AQ186" s="94"/>
      <c r="AR186" s="94"/>
      <c r="AS186" s="94"/>
      <c r="AT186" s="94"/>
      <c r="AU186" s="94"/>
      <c r="AV186" s="94"/>
      <c r="AW186" s="94"/>
      <c r="AX186" s="94"/>
      <c r="AY186" s="94"/>
    </row>
    <row r="187" spans="1:51">
      <c r="A187" s="124" t="s">
        <v>9</v>
      </c>
      <c r="B187" s="124"/>
      <c r="C187" s="124"/>
      <c r="D187" s="123">
        <f t="shared" ref="D187:O187" si="47">IF($B$7=$C$7,D146,D12)</f>
        <v>20.369707078616162</v>
      </c>
      <c r="E187" s="123">
        <f t="shared" si="47"/>
        <v>3.1680297065142335</v>
      </c>
      <c r="F187" s="123">
        <f t="shared" si="47"/>
        <v>-1.0379839298758213</v>
      </c>
      <c r="G187" s="123">
        <f t="shared" si="47"/>
        <v>28.54232424677188</v>
      </c>
      <c r="H187" s="152">
        <f>IF($B$7=$C$7,H146,H12)</f>
        <v>41</v>
      </c>
      <c r="I187" s="123">
        <f t="shared" si="47"/>
        <v>310</v>
      </c>
      <c r="J187" s="123">
        <f t="shared" si="47"/>
        <v>200</v>
      </c>
      <c r="K187" s="123">
        <f t="shared" si="47"/>
        <v>0</v>
      </c>
      <c r="L187" s="123">
        <f t="shared" si="47"/>
        <v>0</v>
      </c>
      <c r="M187" s="123">
        <f t="shared" si="47"/>
        <v>0</v>
      </c>
      <c r="N187" s="123">
        <f t="shared" si="47"/>
        <v>0</v>
      </c>
      <c r="O187" s="123">
        <f t="shared" si="47"/>
        <v>0</v>
      </c>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row>
    <row r="188" spans="1:51">
      <c r="A188" s="124" t="s">
        <v>2</v>
      </c>
      <c r="B188" s="124"/>
      <c r="C188" s="124"/>
      <c r="D188" s="123">
        <f t="shared" ref="D188:O188" si="48">IF($B$7=$C$7,D147,D13)</f>
        <v>350.26032948634372</v>
      </c>
      <c r="E188" s="123">
        <f t="shared" si="48"/>
        <v>349.53927761873706</v>
      </c>
      <c r="F188" s="123">
        <f t="shared" si="48"/>
        <v>184.76113951789628</v>
      </c>
      <c r="G188" s="123">
        <f t="shared" si="48"/>
        <v>140.67288378766142</v>
      </c>
      <c r="H188" s="152">
        <f t="shared" si="48"/>
        <v>271</v>
      </c>
      <c r="I188" s="123">
        <f t="shared" si="48"/>
        <v>338</v>
      </c>
      <c r="J188" s="123">
        <f t="shared" si="48"/>
        <v>495</v>
      </c>
      <c r="K188" s="123">
        <f t="shared" si="48"/>
        <v>495</v>
      </c>
      <c r="L188" s="123">
        <f t="shared" si="48"/>
        <v>495</v>
      </c>
      <c r="M188" s="123">
        <f t="shared" si="48"/>
        <v>495</v>
      </c>
      <c r="N188" s="123">
        <f t="shared" si="48"/>
        <v>495</v>
      </c>
      <c r="O188" s="123">
        <f t="shared" si="48"/>
        <v>495</v>
      </c>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row>
    <row r="189" spans="1:51">
      <c r="A189" s="124" t="s">
        <v>10</v>
      </c>
      <c r="B189" s="124"/>
      <c r="C189" s="124"/>
      <c r="D189" s="123">
        <f t="shared" ref="D189:O189" si="49">IF($B$7=$C$7,D148,D14)</f>
        <v>121.14615262545404</v>
      </c>
      <c r="E189" s="123">
        <f t="shared" si="49"/>
        <v>194.30582199953966</v>
      </c>
      <c r="F189" s="123">
        <f t="shared" si="49"/>
        <v>222.12856099342585</v>
      </c>
      <c r="G189" s="123">
        <f t="shared" si="49"/>
        <v>177.37015781922526</v>
      </c>
      <c r="H189" s="152">
        <f t="shared" si="49"/>
        <v>193</v>
      </c>
      <c r="I189" s="123">
        <f t="shared" si="49"/>
        <v>165</v>
      </c>
      <c r="J189" s="123">
        <f t="shared" si="49"/>
        <v>197</v>
      </c>
      <c r="K189" s="123">
        <f t="shared" si="49"/>
        <v>220</v>
      </c>
      <c r="L189" s="123">
        <f t="shared" si="49"/>
        <v>220</v>
      </c>
      <c r="M189" s="123">
        <f t="shared" si="49"/>
        <v>220</v>
      </c>
      <c r="N189" s="123">
        <f t="shared" si="49"/>
        <v>220</v>
      </c>
      <c r="O189" s="123">
        <f t="shared" si="49"/>
        <v>220</v>
      </c>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row>
    <row r="190" spans="1:51">
      <c r="A190" s="124" t="s">
        <v>11</v>
      </c>
      <c r="B190" s="124"/>
      <c r="C190" s="124"/>
      <c r="D190" s="123">
        <f t="shared" ref="D190:O190" si="50">IF($B$7=$C$7,D149,D15)</f>
        <v>43.955683695961199</v>
      </c>
      <c r="E190" s="123">
        <f t="shared" si="50"/>
        <v>17.952168336913989</v>
      </c>
      <c r="F190" s="123">
        <f t="shared" si="50"/>
        <v>95.494521548575605</v>
      </c>
      <c r="G190" s="123">
        <f t="shared" si="50"/>
        <v>44.85222381635581</v>
      </c>
      <c r="H190" s="152">
        <f t="shared" si="50"/>
        <v>91</v>
      </c>
      <c r="I190" s="123">
        <f t="shared" si="50"/>
        <v>76</v>
      </c>
      <c r="J190" s="123">
        <f t="shared" si="50"/>
        <v>165</v>
      </c>
      <c r="K190" s="123">
        <f t="shared" si="50"/>
        <v>55</v>
      </c>
      <c r="L190" s="123">
        <f t="shared" si="50"/>
        <v>55</v>
      </c>
      <c r="M190" s="123">
        <f t="shared" si="50"/>
        <v>55</v>
      </c>
      <c r="N190" s="123">
        <f t="shared" si="50"/>
        <v>55</v>
      </c>
      <c r="O190" s="123">
        <f t="shared" si="50"/>
        <v>55</v>
      </c>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row>
    <row r="191" spans="1:51">
      <c r="A191" s="124" t="s">
        <v>12</v>
      </c>
      <c r="B191" s="124"/>
      <c r="C191" s="124"/>
      <c r="D191" s="123">
        <f t="shared" ref="D191:O191" si="51">IF($B$7=$C$7,D150,D16)</f>
        <v>104.34543264498068</v>
      </c>
      <c r="E191" s="123">
        <f t="shared" si="51"/>
        <v>267.17050524936701</v>
      </c>
      <c r="F191" s="123">
        <f t="shared" si="51"/>
        <v>53.975164353542731</v>
      </c>
      <c r="G191" s="123">
        <f t="shared" si="51"/>
        <v>94.80129124820661</v>
      </c>
      <c r="H191" s="152">
        <f t="shared" si="51"/>
        <v>140</v>
      </c>
      <c r="I191" s="123">
        <f t="shared" si="51"/>
        <v>98</v>
      </c>
      <c r="J191" s="123">
        <f t="shared" si="51"/>
        <v>150</v>
      </c>
      <c r="K191" s="123">
        <f t="shared" si="51"/>
        <v>150</v>
      </c>
      <c r="L191" s="123">
        <f t="shared" si="51"/>
        <v>150</v>
      </c>
      <c r="M191" s="123">
        <f t="shared" si="51"/>
        <v>150</v>
      </c>
      <c r="N191" s="123">
        <f t="shared" si="51"/>
        <v>150</v>
      </c>
      <c r="O191" s="123">
        <f t="shared" si="51"/>
        <v>150</v>
      </c>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row>
    <row r="192" spans="1:51" s="226" customFormat="1">
      <c r="A192" s="124" t="s">
        <v>13</v>
      </c>
      <c r="B192" s="124"/>
      <c r="C192" s="124"/>
      <c r="D192" s="123">
        <f t="shared" ref="D192:O192" si="52">IF($B$7=$C$7,D151,D17)</f>
        <v>168.3181058601441</v>
      </c>
      <c r="E192" s="123">
        <f t="shared" si="52"/>
        <v>3.1680297065142335</v>
      </c>
      <c r="F192" s="123">
        <f t="shared" si="52"/>
        <v>308.28122717311908</v>
      </c>
      <c r="G192" s="123">
        <f t="shared" si="52"/>
        <v>84.607604017216644</v>
      </c>
      <c r="H192" s="152">
        <f t="shared" si="52"/>
        <v>224</v>
      </c>
      <c r="I192" s="123">
        <f t="shared" si="52"/>
        <v>96</v>
      </c>
      <c r="J192" s="123">
        <f t="shared" si="52"/>
        <v>80</v>
      </c>
      <c r="K192" s="123">
        <f t="shared" si="52"/>
        <v>80</v>
      </c>
      <c r="L192" s="123">
        <f t="shared" si="52"/>
        <v>80</v>
      </c>
      <c r="M192" s="123">
        <f t="shared" si="52"/>
        <v>80</v>
      </c>
      <c r="N192" s="123">
        <f t="shared" si="52"/>
        <v>80</v>
      </c>
      <c r="O192" s="123">
        <f t="shared" si="52"/>
        <v>80</v>
      </c>
      <c r="R192" s="94"/>
      <c r="S192" s="94"/>
      <c r="T192" s="94"/>
      <c r="U192" s="94"/>
      <c r="V192" s="94"/>
      <c r="W192" s="94"/>
      <c r="X192" s="94"/>
      <c r="Y192" s="94"/>
      <c r="Z192" s="94"/>
      <c r="AA192" s="94"/>
      <c r="AB192" s="94"/>
      <c r="AC192" s="94"/>
      <c r="AD192" s="94"/>
      <c r="AE192" s="94"/>
      <c r="AF192" s="94"/>
      <c r="AG192" s="94"/>
      <c r="AH192" s="94"/>
      <c r="AI192" s="94"/>
      <c r="AJ192" s="94"/>
      <c r="AK192" s="94"/>
      <c r="AL192" s="94"/>
      <c r="AM192" s="94"/>
      <c r="AN192" s="94"/>
      <c r="AO192" s="94"/>
      <c r="AP192" s="94"/>
      <c r="AQ192" s="94"/>
      <c r="AR192" s="94"/>
      <c r="AS192" s="94"/>
      <c r="AT192" s="94"/>
      <c r="AU192" s="94"/>
      <c r="AV192" s="94"/>
      <c r="AW192" s="94"/>
      <c r="AX192" s="94"/>
      <c r="AY192" s="94"/>
    </row>
    <row r="193" spans="1:51">
      <c r="A193" s="139" t="s">
        <v>298</v>
      </c>
      <c r="B193" s="124"/>
      <c r="C193" s="124"/>
      <c r="D193" s="123">
        <f>SUM(D187:D192)</f>
        <v>808.39541139149981</v>
      </c>
      <c r="E193" s="123">
        <f>SUM(E187:E192)</f>
        <v>835.30383261758629</v>
      </c>
      <c r="F193" s="123">
        <f t="shared" ref="F193:O193" si="53">SUM(F187:F192)</f>
        <v>863.6026296566838</v>
      </c>
      <c r="G193" s="123">
        <f t="shared" si="53"/>
        <v>570.84648493543762</v>
      </c>
      <c r="H193" s="152">
        <f t="shared" si="53"/>
        <v>960</v>
      </c>
      <c r="I193" s="123">
        <f t="shared" si="53"/>
        <v>1083</v>
      </c>
      <c r="J193" s="123">
        <f t="shared" si="53"/>
        <v>1287</v>
      </c>
      <c r="K193" s="123">
        <f t="shared" si="53"/>
        <v>1000</v>
      </c>
      <c r="L193" s="123">
        <f t="shared" si="53"/>
        <v>1000</v>
      </c>
      <c r="M193" s="123">
        <f t="shared" si="53"/>
        <v>1000</v>
      </c>
      <c r="N193" s="123">
        <f t="shared" si="53"/>
        <v>1000</v>
      </c>
      <c r="O193" s="123">
        <f t="shared" si="53"/>
        <v>1000</v>
      </c>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row>
    <row r="194" spans="1:51">
      <c r="A194" s="28"/>
      <c r="D194" s="433"/>
      <c r="E194" s="433"/>
      <c r="F194" s="433"/>
      <c r="G194" s="433"/>
      <c r="H194" s="448"/>
      <c r="I194" s="433"/>
      <c r="J194" s="433"/>
      <c r="K194" s="433"/>
      <c r="L194" s="433"/>
      <c r="M194" s="433"/>
      <c r="N194" s="433"/>
      <c r="O194" s="433"/>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row>
    <row r="195" spans="1:51" ht="18">
      <c r="A195" s="32" t="s">
        <v>7</v>
      </c>
      <c r="B195" s="32"/>
      <c r="C195" s="32"/>
      <c r="D195" s="433"/>
      <c r="E195" s="433"/>
      <c r="F195" s="433"/>
      <c r="G195" s="433"/>
      <c r="H195" s="448"/>
      <c r="I195" s="433"/>
      <c r="J195" s="433"/>
      <c r="K195" s="433"/>
      <c r="L195" s="433"/>
      <c r="M195" s="433"/>
      <c r="N195" s="433"/>
      <c r="O195" s="433"/>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row>
    <row r="196" spans="1:51">
      <c r="A196" s="124" t="s">
        <v>9</v>
      </c>
      <c r="B196" s="124"/>
      <c r="C196" s="124"/>
      <c r="D196" s="123">
        <f t="shared" ref="D196:O196" si="54">IF($B$7=$C$7,D154,D20)</f>
        <v>404.58312490730509</v>
      </c>
      <c r="E196" s="123">
        <f t="shared" si="54"/>
        <v>80.756639928500931</v>
      </c>
      <c r="F196" s="123">
        <f t="shared" si="54"/>
        <v>-239.3232260431829</v>
      </c>
      <c r="G196" s="123">
        <f t="shared" si="54"/>
        <v>120.60236854896354</v>
      </c>
      <c r="H196" s="152">
        <f t="shared" si="54"/>
        <v>296</v>
      </c>
      <c r="I196" s="123">
        <f t="shared" si="54"/>
        <v>18</v>
      </c>
      <c r="J196" s="123">
        <f t="shared" si="54"/>
        <v>18</v>
      </c>
      <c r="K196" s="123">
        <f t="shared" si="54"/>
        <v>18</v>
      </c>
      <c r="L196" s="123">
        <f t="shared" si="54"/>
        <v>18</v>
      </c>
      <c r="M196" s="123">
        <f t="shared" si="54"/>
        <v>19</v>
      </c>
      <c r="N196" s="123">
        <f t="shared" si="54"/>
        <v>31.993034302316147</v>
      </c>
      <c r="O196" s="123">
        <f t="shared" si="54"/>
        <v>-88.584642397869914</v>
      </c>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row>
    <row r="197" spans="1:51">
      <c r="A197" s="124" t="s">
        <v>2</v>
      </c>
      <c r="B197" s="124"/>
      <c r="C197" s="124"/>
      <c r="D197" s="123">
        <f t="shared" ref="D197:O197" si="55">IF($B$7=$C$7,D155,D21)</f>
        <v>1622.2397445333909</v>
      </c>
      <c r="E197" s="123">
        <f t="shared" si="55"/>
        <v>2272.9345587154835</v>
      </c>
      <c r="F197" s="123">
        <f t="shared" si="55"/>
        <v>1716.9662617176127</v>
      </c>
      <c r="G197" s="123">
        <f t="shared" si="55"/>
        <v>3614.3381959256612</v>
      </c>
      <c r="H197" s="152">
        <f t="shared" si="55"/>
        <v>3859</v>
      </c>
      <c r="I197" s="123">
        <f t="shared" si="55"/>
        <v>4069</v>
      </c>
      <c r="J197" s="123">
        <f t="shared" si="55"/>
        <v>4347</v>
      </c>
      <c r="K197" s="123">
        <f t="shared" si="55"/>
        <v>4749</v>
      </c>
      <c r="L197" s="123">
        <f t="shared" si="55"/>
        <v>5850</v>
      </c>
      <c r="M197" s="123">
        <f t="shared" si="55"/>
        <v>5562</v>
      </c>
      <c r="N197" s="123">
        <f t="shared" si="55"/>
        <v>6186.5363877870132</v>
      </c>
      <c r="O197" s="123">
        <f t="shared" si="55"/>
        <v>6315.9083326331984</v>
      </c>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row>
    <row r="198" spans="1:51">
      <c r="A198" s="124" t="s">
        <v>10</v>
      </c>
      <c r="B198" s="124"/>
      <c r="C198" s="124"/>
      <c r="D198" s="123">
        <f t="shared" ref="D198:O198" si="56">IF($B$7=$C$7,D156,D22)</f>
        <v>7082.2121822942481</v>
      </c>
      <c r="E198" s="123">
        <f t="shared" si="56"/>
        <v>8294.1418366987436</v>
      </c>
      <c r="F198" s="123">
        <f t="shared" si="56"/>
        <v>7832.1986724642557</v>
      </c>
      <c r="G198" s="123">
        <f t="shared" si="56"/>
        <v>6900.9701749940423</v>
      </c>
      <c r="H198" s="152">
        <f t="shared" si="56"/>
        <v>7888</v>
      </c>
      <c r="I198" s="123">
        <f t="shared" si="56"/>
        <v>6516</v>
      </c>
      <c r="J198" s="123">
        <f t="shared" si="56"/>
        <v>6457</v>
      </c>
      <c r="K198" s="123">
        <f t="shared" si="56"/>
        <v>6523</v>
      </c>
      <c r="L198" s="123">
        <f t="shared" si="56"/>
        <v>6628</v>
      </c>
      <c r="M198" s="123">
        <f t="shared" si="56"/>
        <v>6676</v>
      </c>
      <c r="N198" s="123">
        <f t="shared" si="56"/>
        <v>6679</v>
      </c>
      <c r="O198" s="123">
        <f t="shared" si="56"/>
        <v>6914.8766715542042</v>
      </c>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row>
    <row r="199" spans="1:51">
      <c r="A199" s="124" t="s">
        <v>11</v>
      </c>
      <c r="B199" s="124"/>
      <c r="C199" s="124"/>
      <c r="D199" s="123">
        <f t="shared" ref="D199:O199" si="57">IF($B$7=$C$7,D157,D23)</f>
        <v>2825.234134745032</v>
      </c>
      <c r="E199" s="123">
        <f t="shared" si="57"/>
        <v>4382.8356105071007</v>
      </c>
      <c r="F199" s="123">
        <f t="shared" si="57"/>
        <v>3423.4084213192041</v>
      </c>
      <c r="G199" s="123">
        <f t="shared" si="57"/>
        <v>2449.025334165523</v>
      </c>
      <c r="H199" s="152">
        <f t="shared" si="57"/>
        <v>2922</v>
      </c>
      <c r="I199" s="123">
        <f t="shared" si="57"/>
        <v>2486</v>
      </c>
      <c r="J199" s="123">
        <f t="shared" si="57"/>
        <v>2371</v>
      </c>
      <c r="K199" s="123">
        <f t="shared" si="57"/>
        <v>1795</v>
      </c>
      <c r="L199" s="123">
        <f t="shared" si="57"/>
        <v>1994</v>
      </c>
      <c r="M199" s="123">
        <f t="shared" si="57"/>
        <v>2975</v>
      </c>
      <c r="N199" s="123">
        <f t="shared" si="57"/>
        <v>3039</v>
      </c>
      <c r="O199" s="123">
        <f t="shared" si="57"/>
        <v>2546</v>
      </c>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row>
    <row r="200" spans="1:51">
      <c r="A200" s="124" t="s">
        <v>12</v>
      </c>
      <c r="B200" s="124"/>
      <c r="C200" s="124"/>
      <c r="D200" s="123">
        <f t="shared" ref="D200:O200" si="58">IF($B$7=$C$7,D158,D24)</f>
        <v>1202.4099961061665</v>
      </c>
      <c r="E200" s="123">
        <f t="shared" si="58"/>
        <v>1318.5935301775148</v>
      </c>
      <c r="F200" s="123">
        <f t="shared" si="58"/>
        <v>1539.0999308830656</v>
      </c>
      <c r="G200" s="123">
        <f t="shared" si="58"/>
        <v>1197.2645850488443</v>
      </c>
      <c r="H200" s="152">
        <f t="shared" si="58"/>
        <v>1157</v>
      </c>
      <c r="I200" s="123">
        <f t="shared" si="58"/>
        <v>1665</v>
      </c>
      <c r="J200" s="123">
        <f t="shared" si="58"/>
        <v>1356</v>
      </c>
      <c r="K200" s="123">
        <f t="shared" si="58"/>
        <v>1386</v>
      </c>
      <c r="L200" s="123">
        <f t="shared" si="58"/>
        <v>1397</v>
      </c>
      <c r="M200" s="123">
        <f t="shared" si="58"/>
        <v>1304</v>
      </c>
      <c r="N200" s="123">
        <f t="shared" si="58"/>
        <v>884.03472383963935</v>
      </c>
      <c r="O200" s="123">
        <f t="shared" si="58"/>
        <v>753.09040580862779</v>
      </c>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row>
    <row r="201" spans="1:51" s="226" customFormat="1">
      <c r="A201" s="124" t="s">
        <v>13</v>
      </c>
      <c r="B201" s="124"/>
      <c r="C201" s="124"/>
      <c r="D201" s="123">
        <f t="shared" ref="D201:O201" si="59">IF($B$7=$C$7,D159,D25)</f>
        <v>4249.0698397822989</v>
      </c>
      <c r="E201" s="123">
        <f t="shared" si="59"/>
        <v>3759.9646245438857</v>
      </c>
      <c r="F201" s="123">
        <f t="shared" si="59"/>
        <v>4542.7999149078114</v>
      </c>
      <c r="G201" s="123">
        <f t="shared" si="59"/>
        <v>3786.8302849416245</v>
      </c>
      <c r="H201" s="152">
        <f t="shared" si="59"/>
        <v>3063</v>
      </c>
      <c r="I201" s="123">
        <f t="shared" si="59"/>
        <v>2771</v>
      </c>
      <c r="J201" s="123">
        <f t="shared" si="59"/>
        <v>3708</v>
      </c>
      <c r="K201" s="123">
        <f t="shared" si="59"/>
        <v>3215</v>
      </c>
      <c r="L201" s="123">
        <f t="shared" si="59"/>
        <v>2092</v>
      </c>
      <c r="M201" s="123">
        <f t="shared" si="59"/>
        <v>2236</v>
      </c>
      <c r="N201" s="123">
        <f t="shared" si="59"/>
        <v>2004</v>
      </c>
      <c r="O201" s="123">
        <f t="shared" si="59"/>
        <v>1723</v>
      </c>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row>
    <row r="202" spans="1:51">
      <c r="A202" s="139" t="s">
        <v>298</v>
      </c>
      <c r="B202" s="124"/>
      <c r="C202" s="124"/>
      <c r="D202" s="123">
        <f>SUM(D196:D201)</f>
        <v>17385.74902236844</v>
      </c>
      <c r="E202" s="123">
        <f>SUM(E196:E201)</f>
        <v>20109.226800571232</v>
      </c>
      <c r="F202" s="123">
        <f t="shared" ref="F202:O202" si="60">SUM(F196:F201)</f>
        <v>18815.149975248765</v>
      </c>
      <c r="G202" s="123">
        <f t="shared" si="60"/>
        <v>18069.030943624657</v>
      </c>
      <c r="H202" s="152">
        <f t="shared" si="60"/>
        <v>19185</v>
      </c>
      <c r="I202" s="123">
        <f t="shared" si="60"/>
        <v>17525</v>
      </c>
      <c r="J202" s="123">
        <f t="shared" si="60"/>
        <v>18257</v>
      </c>
      <c r="K202" s="123">
        <f t="shared" si="60"/>
        <v>17686</v>
      </c>
      <c r="L202" s="123">
        <f t="shared" si="60"/>
        <v>17979</v>
      </c>
      <c r="M202" s="123">
        <f t="shared" si="60"/>
        <v>18772</v>
      </c>
      <c r="N202" s="123">
        <f t="shared" si="60"/>
        <v>18824.564145928969</v>
      </c>
      <c r="O202" s="123">
        <f t="shared" si="60"/>
        <v>18164.290767598159</v>
      </c>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row>
    <row r="203" spans="1:51">
      <c r="A203" s="28"/>
      <c r="D203" s="433"/>
      <c r="E203" s="433"/>
      <c r="F203" s="433"/>
      <c r="G203" s="433"/>
      <c r="H203" s="448"/>
      <c r="I203" s="433"/>
      <c r="J203" s="433"/>
      <c r="K203" s="433"/>
      <c r="L203" s="433"/>
      <c r="M203" s="433"/>
      <c r="N203" s="433"/>
      <c r="O203" s="433"/>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row>
    <row r="204" spans="1:51" ht="18">
      <c r="A204" s="31" t="s">
        <v>8</v>
      </c>
      <c r="B204" s="31"/>
      <c r="C204" s="31"/>
      <c r="D204" s="433"/>
      <c r="E204" s="433"/>
      <c r="F204" s="433"/>
      <c r="G204" s="433"/>
      <c r="H204" s="448"/>
      <c r="I204" s="433"/>
      <c r="J204" s="433"/>
      <c r="K204" s="433"/>
      <c r="L204" s="433"/>
      <c r="M204" s="433"/>
      <c r="N204" s="433"/>
      <c r="O204" s="433"/>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row>
    <row r="205" spans="1:51">
      <c r="A205" s="124" t="s">
        <v>9</v>
      </c>
      <c r="B205" s="124"/>
      <c r="C205" s="124"/>
      <c r="D205" s="123">
        <f t="shared" ref="D205:O205" si="61">IF($B$7=$C$7,D162,D29)</f>
        <v>136.15541047285524</v>
      </c>
      <c r="E205" s="123">
        <f t="shared" si="61"/>
        <v>774.05525829164435</v>
      </c>
      <c r="F205" s="123">
        <f t="shared" si="61"/>
        <v>267.79985390796219</v>
      </c>
      <c r="G205" s="123">
        <f t="shared" si="61"/>
        <v>-95.820659971305759</v>
      </c>
      <c r="H205" s="152">
        <f t="shared" si="61"/>
        <v>-436</v>
      </c>
      <c r="I205" s="123">
        <f t="shared" si="61"/>
        <v>95</v>
      </c>
      <c r="J205" s="123">
        <f t="shared" si="61"/>
        <v>189</v>
      </c>
      <c r="K205" s="123">
        <f t="shared" si="61"/>
        <v>290</v>
      </c>
      <c r="L205" s="123">
        <f t="shared" si="61"/>
        <v>370</v>
      </c>
      <c r="M205" s="123">
        <f t="shared" si="61"/>
        <v>370</v>
      </c>
      <c r="N205" s="123">
        <f t="shared" si="61"/>
        <v>0</v>
      </c>
      <c r="O205" s="123">
        <f t="shared" si="61"/>
        <v>0</v>
      </c>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row>
    <row r="206" spans="1:51">
      <c r="A206" s="124" t="s">
        <v>2</v>
      </c>
      <c r="B206" s="124"/>
      <c r="C206" s="124"/>
      <c r="D206" s="123">
        <f t="shared" ref="D206:O206" si="62">IF($B$7=$C$7,D163,D30)</f>
        <v>1172.8662917897939</v>
      </c>
      <c r="E206" s="123">
        <f t="shared" si="62"/>
        <v>723.36678298741663</v>
      </c>
      <c r="F206" s="123">
        <f t="shared" si="62"/>
        <v>1246.618699780862</v>
      </c>
      <c r="G206" s="123">
        <f t="shared" si="62"/>
        <v>1981.6527977044475</v>
      </c>
      <c r="H206" s="152">
        <f t="shared" si="62"/>
        <v>3004</v>
      </c>
      <c r="I206" s="123">
        <f t="shared" si="62"/>
        <v>4988</v>
      </c>
      <c r="J206" s="123">
        <f t="shared" si="62"/>
        <v>3552</v>
      </c>
      <c r="K206" s="123">
        <f t="shared" si="62"/>
        <v>3176</v>
      </c>
      <c r="L206" s="123">
        <f t="shared" si="62"/>
        <v>2905</v>
      </c>
      <c r="M206" s="123">
        <f t="shared" si="62"/>
        <v>2594</v>
      </c>
      <c r="N206" s="123">
        <f t="shared" si="62"/>
        <v>2495</v>
      </c>
      <c r="O206" s="123">
        <f t="shared" si="62"/>
        <v>2285</v>
      </c>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row>
    <row r="207" spans="1:51">
      <c r="A207" s="124" t="s">
        <v>10</v>
      </c>
      <c r="B207" s="124"/>
      <c r="C207" s="124"/>
      <c r="D207" s="123">
        <f t="shared" ref="D207:O207" si="63">IF($B$7=$C$7,D164,D31)</f>
        <v>17334.620723902353</v>
      </c>
      <c r="E207" s="123">
        <f t="shared" si="63"/>
        <v>18178.154455978671</v>
      </c>
      <c r="F207" s="123">
        <f t="shared" si="63"/>
        <v>14593.01607012418</v>
      </c>
      <c r="G207" s="123">
        <f t="shared" si="63"/>
        <v>11983.698708751795</v>
      </c>
      <c r="H207" s="152">
        <f t="shared" si="63"/>
        <v>10776</v>
      </c>
      <c r="I207" s="123">
        <f t="shared" si="63"/>
        <v>-88</v>
      </c>
      <c r="J207" s="123">
        <f t="shared" si="63"/>
        <v>-83</v>
      </c>
      <c r="K207" s="123">
        <f t="shared" si="63"/>
        <v>-81</v>
      </c>
      <c r="L207" s="123">
        <f t="shared" si="63"/>
        <v>-79</v>
      </c>
      <c r="M207" s="123">
        <f t="shared" si="63"/>
        <v>-73</v>
      </c>
      <c r="N207" s="123">
        <f t="shared" si="63"/>
        <v>-70</v>
      </c>
      <c r="O207" s="123">
        <f t="shared" si="63"/>
        <v>-67</v>
      </c>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row>
    <row r="208" spans="1:51">
      <c r="A208" s="124" t="s">
        <v>11</v>
      </c>
      <c r="B208" s="124"/>
      <c r="C208" s="124"/>
      <c r="D208" s="123">
        <f t="shared" ref="D208:O208" si="64">IF($B$7=$C$7,D165,D32)</f>
        <v>1371.2029133447406</v>
      </c>
      <c r="E208" s="123">
        <f t="shared" si="64"/>
        <v>1840.6252594847697</v>
      </c>
      <c r="F208" s="123">
        <f t="shared" si="64"/>
        <v>3979.6303871439004</v>
      </c>
      <c r="G208" s="123">
        <f t="shared" si="64"/>
        <v>1020.3880918220947</v>
      </c>
      <c r="H208" s="152">
        <f t="shared" si="64"/>
        <v>1079</v>
      </c>
      <c r="I208" s="123">
        <f t="shared" si="64"/>
        <v>3245</v>
      </c>
      <c r="J208" s="123">
        <f t="shared" si="64"/>
        <v>2556</v>
      </c>
      <c r="K208" s="123">
        <f t="shared" si="64"/>
        <v>1800</v>
      </c>
      <c r="L208" s="123">
        <f t="shared" si="64"/>
        <v>2186</v>
      </c>
      <c r="M208" s="123">
        <f t="shared" si="64"/>
        <v>2804</v>
      </c>
      <c r="N208" s="123">
        <f t="shared" si="64"/>
        <v>3870</v>
      </c>
      <c r="O208" s="123">
        <f t="shared" si="64"/>
        <v>2535</v>
      </c>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row>
    <row r="209" spans="1:51">
      <c r="A209" s="124" t="s">
        <v>12</v>
      </c>
      <c r="B209" s="124"/>
      <c r="C209" s="124"/>
      <c r="D209" s="123">
        <f t="shared" ref="D209:O209" si="65">IF($B$7=$C$7,D166,D33)</f>
        <v>652.90271636196019</v>
      </c>
      <c r="E209" s="123">
        <f t="shared" si="65"/>
        <v>1271.4359222143789</v>
      </c>
      <c r="F209" s="123">
        <f t="shared" si="65"/>
        <v>688.18334550766986</v>
      </c>
      <c r="G209" s="123">
        <f t="shared" si="65"/>
        <v>626.91176470588243</v>
      </c>
      <c r="H209" s="152">
        <f t="shared" si="65"/>
        <v>2811</v>
      </c>
      <c r="I209" s="123">
        <f t="shared" si="65"/>
        <v>2045</v>
      </c>
      <c r="J209" s="123">
        <f t="shared" si="65"/>
        <v>1824</v>
      </c>
      <c r="K209" s="123">
        <f t="shared" si="65"/>
        <v>4343</v>
      </c>
      <c r="L209" s="123">
        <f t="shared" si="65"/>
        <v>2457</v>
      </c>
      <c r="M209" s="123">
        <f t="shared" si="65"/>
        <v>2489</v>
      </c>
      <c r="N209" s="123">
        <f t="shared" si="65"/>
        <v>301.15068091960711</v>
      </c>
      <c r="O209" s="123">
        <f t="shared" si="65"/>
        <v>231.70465273095033</v>
      </c>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row>
    <row r="210" spans="1:51" s="226" customFormat="1">
      <c r="A210" s="124" t="s">
        <v>13</v>
      </c>
      <c r="B210" s="124"/>
      <c r="C210" s="124"/>
      <c r="D210" s="123">
        <f t="shared" ref="D210:O210" si="66">IF($B$7=$C$7,D167,D34)</f>
        <v>601.44240374229832</v>
      </c>
      <c r="E210" s="123">
        <f t="shared" si="66"/>
        <v>710.6946641613597</v>
      </c>
      <c r="F210" s="123">
        <f t="shared" si="66"/>
        <v>945.60336011687366</v>
      </c>
      <c r="G210" s="123">
        <f t="shared" si="66"/>
        <v>547.40100430416067</v>
      </c>
      <c r="H210" s="152">
        <f t="shared" si="66"/>
        <v>496</v>
      </c>
      <c r="I210" s="123">
        <f t="shared" si="66"/>
        <v>2700</v>
      </c>
      <c r="J210" s="123">
        <f t="shared" si="66"/>
        <v>2385</v>
      </c>
      <c r="K210" s="123">
        <f t="shared" si="66"/>
        <v>1391</v>
      </c>
      <c r="L210" s="123">
        <f t="shared" si="66"/>
        <v>1415</v>
      </c>
      <c r="M210" s="123">
        <f t="shared" si="66"/>
        <v>409</v>
      </c>
      <c r="N210" s="123">
        <f t="shared" si="66"/>
        <v>321</v>
      </c>
      <c r="O210" s="123">
        <f t="shared" si="66"/>
        <v>1106</v>
      </c>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row>
    <row r="211" spans="1:51">
      <c r="A211" s="139" t="s">
        <v>298</v>
      </c>
      <c r="B211" s="124"/>
      <c r="C211" s="124"/>
      <c r="D211" s="123">
        <f>SUM(D205:D210)</f>
        <v>21269.190459614001</v>
      </c>
      <c r="E211" s="123">
        <f>SUM(E205:E210)</f>
        <v>23498.33234311824</v>
      </c>
      <c r="F211" s="123">
        <f t="shared" ref="F211:O211" si="67">SUM(F205:F210)</f>
        <v>21720.851716581448</v>
      </c>
      <c r="G211" s="123">
        <f t="shared" si="67"/>
        <v>16064.231707317074</v>
      </c>
      <c r="H211" s="152">
        <f t="shared" si="67"/>
        <v>17730</v>
      </c>
      <c r="I211" s="123">
        <f>SUM(I205:I210)</f>
        <v>12985</v>
      </c>
      <c r="J211" s="123">
        <f t="shared" si="67"/>
        <v>10423</v>
      </c>
      <c r="K211" s="123">
        <f t="shared" si="67"/>
        <v>10919</v>
      </c>
      <c r="L211" s="123">
        <f t="shared" si="67"/>
        <v>9254</v>
      </c>
      <c r="M211" s="123">
        <f t="shared" si="67"/>
        <v>8593</v>
      </c>
      <c r="N211" s="123">
        <f t="shared" si="67"/>
        <v>6917.1506809196071</v>
      </c>
      <c r="O211" s="123">
        <f t="shared" si="67"/>
        <v>6090.7046527309503</v>
      </c>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row>
    <row r="212" spans="1:51">
      <c r="A212" s="28"/>
      <c r="D212" s="433"/>
      <c r="E212" s="433"/>
      <c r="F212" s="433"/>
      <c r="G212" s="433"/>
      <c r="H212" s="448"/>
      <c r="I212" s="433"/>
      <c r="J212" s="433"/>
      <c r="K212" s="433"/>
      <c r="L212" s="433"/>
      <c r="M212" s="433"/>
      <c r="N212" s="433"/>
      <c r="O212" s="433"/>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row>
    <row r="213" spans="1:51" ht="18">
      <c r="A213" s="31" t="s">
        <v>19</v>
      </c>
      <c r="B213" s="31"/>
      <c r="C213" s="31"/>
      <c r="D213" s="433"/>
      <c r="E213" s="433"/>
      <c r="F213" s="433"/>
      <c r="G213" s="433"/>
      <c r="H213" s="448"/>
      <c r="I213" s="433"/>
      <c r="J213" s="433"/>
      <c r="K213" s="433"/>
      <c r="L213" s="433"/>
      <c r="M213" s="433"/>
      <c r="N213" s="433"/>
      <c r="O213" s="433"/>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row>
    <row r="214" spans="1:51">
      <c r="A214" s="124" t="s">
        <v>9</v>
      </c>
      <c r="B214" s="124"/>
      <c r="C214" s="124"/>
      <c r="D214" s="123">
        <f t="shared" ref="D214:O214" si="68">IF($B$7=$C$7,D170,D39)</f>
        <v>618.09234192341683</v>
      </c>
      <c r="E214" s="123">
        <f t="shared" si="68"/>
        <v>350.90181078648789</v>
      </c>
      <c r="F214" s="123">
        <f t="shared" si="68"/>
        <v>352.97353216885017</v>
      </c>
      <c r="G214" s="123">
        <f t="shared" si="68"/>
        <v>566.55288921849046</v>
      </c>
      <c r="H214" s="152">
        <f t="shared" si="68"/>
        <v>368</v>
      </c>
      <c r="I214" s="123">
        <f t="shared" si="68"/>
        <v>139</v>
      </c>
      <c r="J214" s="123">
        <f t="shared" si="68"/>
        <v>139</v>
      </c>
      <c r="K214" s="123">
        <f t="shared" si="68"/>
        <v>139</v>
      </c>
      <c r="L214" s="123">
        <f t="shared" si="68"/>
        <v>139</v>
      </c>
      <c r="M214" s="123">
        <f t="shared" si="68"/>
        <v>139</v>
      </c>
      <c r="N214" s="123">
        <f t="shared" si="68"/>
        <v>-40.725225115281546</v>
      </c>
      <c r="O214" s="123">
        <f t="shared" si="68"/>
        <v>-40.725225115281546</v>
      </c>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row>
    <row r="215" spans="1:51">
      <c r="A215" s="124" t="s">
        <v>2</v>
      </c>
      <c r="B215" s="124"/>
      <c r="C215" s="124"/>
      <c r="D215" s="123">
        <f t="shared" ref="D215:O215" si="69">IF($B$7=$C$7,D171,D40)</f>
        <v>3337.0111225797273</v>
      </c>
      <c r="E215" s="123">
        <f t="shared" si="69"/>
        <v>2197.8509416296843</v>
      </c>
      <c r="F215" s="123">
        <f t="shared" si="69"/>
        <v>3704.7406149078124</v>
      </c>
      <c r="G215" s="123">
        <f t="shared" si="69"/>
        <v>4316.6719211341433</v>
      </c>
      <c r="H215" s="152">
        <f t="shared" si="69"/>
        <v>2751</v>
      </c>
      <c r="I215" s="123">
        <f t="shared" si="69"/>
        <v>4900</v>
      </c>
      <c r="J215" s="123">
        <f t="shared" si="69"/>
        <v>4920</v>
      </c>
      <c r="K215" s="123">
        <f t="shared" si="69"/>
        <v>4920</v>
      </c>
      <c r="L215" s="123">
        <f t="shared" si="69"/>
        <v>4920</v>
      </c>
      <c r="M215" s="123">
        <f t="shared" si="69"/>
        <v>4920</v>
      </c>
      <c r="N215" s="123">
        <f t="shared" si="69"/>
        <v>4914.218555630262</v>
      </c>
      <c r="O215" s="123">
        <f t="shared" si="69"/>
        <v>4914.218555630262</v>
      </c>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row>
    <row r="216" spans="1:51">
      <c r="A216" s="124" t="s">
        <v>10</v>
      </c>
      <c r="B216" s="124"/>
      <c r="C216" s="124"/>
      <c r="D216" s="123">
        <f t="shared" ref="D216:O216" si="70">IF($B$7=$C$7,D172,D41)</f>
        <v>11005.181511996054</v>
      </c>
      <c r="E216" s="123">
        <f t="shared" si="70"/>
        <v>7234.1004894354046</v>
      </c>
      <c r="F216" s="123">
        <f t="shared" si="70"/>
        <v>5941.6149038209596</v>
      </c>
      <c r="G216" s="123">
        <f t="shared" si="70"/>
        <v>8312.0992993566833</v>
      </c>
      <c r="H216" s="152">
        <f t="shared" si="70"/>
        <v>6303</v>
      </c>
      <c r="I216" s="123">
        <f t="shared" si="70"/>
        <v>12390</v>
      </c>
      <c r="J216" s="123">
        <f t="shared" si="70"/>
        <v>4953</v>
      </c>
      <c r="K216" s="123">
        <f t="shared" si="70"/>
        <v>4633</v>
      </c>
      <c r="L216" s="123">
        <f t="shared" si="70"/>
        <v>4322</v>
      </c>
      <c r="M216" s="123">
        <f t="shared" si="70"/>
        <v>4017</v>
      </c>
      <c r="N216" s="123">
        <f t="shared" si="70"/>
        <v>3966.9746274754134</v>
      </c>
      <c r="O216" s="123">
        <f t="shared" si="70"/>
        <v>3658.9746274754134</v>
      </c>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row>
    <row r="217" spans="1:51">
      <c r="A217" s="124" t="s">
        <v>11</v>
      </c>
      <c r="B217" s="124"/>
      <c r="C217" s="124"/>
      <c r="D217" s="123">
        <f t="shared" ref="D217:O217" si="71">IF($B$7=$C$7,D173,D42)</f>
        <v>2023.5139919546439</v>
      </c>
      <c r="E217" s="123">
        <f t="shared" si="71"/>
        <v>206.02251028266764</v>
      </c>
      <c r="F217" s="123">
        <f t="shared" si="71"/>
        <v>415.26898617903925</v>
      </c>
      <c r="G217" s="123">
        <f t="shared" si="71"/>
        <v>719.6667168725279</v>
      </c>
      <c r="H217" s="152">
        <f t="shared" si="71"/>
        <v>230</v>
      </c>
      <c r="I217" s="123">
        <f t="shared" si="71"/>
        <v>628</v>
      </c>
      <c r="J217" s="123">
        <f t="shared" si="71"/>
        <v>601</v>
      </c>
      <c r="K217" s="123">
        <f t="shared" si="71"/>
        <v>523</v>
      </c>
      <c r="L217" s="123">
        <f t="shared" si="71"/>
        <v>558</v>
      </c>
      <c r="M217" s="123">
        <f t="shared" si="71"/>
        <v>497</v>
      </c>
      <c r="N217" s="123">
        <f t="shared" si="71"/>
        <v>578</v>
      </c>
      <c r="O217" s="123">
        <f t="shared" si="71"/>
        <v>550</v>
      </c>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row>
    <row r="218" spans="1:51">
      <c r="A218" s="124" t="s">
        <v>12</v>
      </c>
      <c r="B218" s="124"/>
      <c r="C218" s="124"/>
      <c r="D218" s="123">
        <f t="shared" ref="D218:O218" si="72">IF($B$7=$C$7,D174,D43)</f>
        <v>3619.8430736029582</v>
      </c>
      <c r="E218" s="123">
        <f t="shared" si="72"/>
        <v>2146.8069491370807</v>
      </c>
      <c r="F218" s="123">
        <f t="shared" si="72"/>
        <v>5450.0897050946132</v>
      </c>
      <c r="G218" s="123">
        <f t="shared" si="72"/>
        <v>1319.0007180486061</v>
      </c>
      <c r="H218" s="152">
        <f t="shared" si="72"/>
        <v>2705</v>
      </c>
      <c r="I218" s="123">
        <f t="shared" si="72"/>
        <v>4698</v>
      </c>
      <c r="J218" s="123">
        <f t="shared" si="72"/>
        <v>4698</v>
      </c>
      <c r="K218" s="123">
        <f t="shared" si="72"/>
        <v>4463</v>
      </c>
      <c r="L218" s="123">
        <f t="shared" si="72"/>
        <v>4228</v>
      </c>
      <c r="M218" s="123">
        <f t="shared" si="72"/>
        <v>3993</v>
      </c>
      <c r="N218" s="123">
        <f t="shared" si="72"/>
        <v>3682.4979796216535</v>
      </c>
      <c r="O218" s="123">
        <f t="shared" si="72"/>
        <v>3448.4979796216535</v>
      </c>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row>
    <row r="219" spans="1:51" s="226" customFormat="1">
      <c r="A219" s="124" t="s">
        <v>13</v>
      </c>
      <c r="B219" s="124"/>
      <c r="C219" s="124"/>
      <c r="D219" s="123">
        <f t="shared" ref="D219:O219" si="73">IF($B$7=$C$7,D175,D44)</f>
        <v>273.26408401107403</v>
      </c>
      <c r="E219" s="123">
        <f t="shared" si="73"/>
        <v>45.762638880670607</v>
      </c>
      <c r="F219" s="123">
        <f t="shared" si="73"/>
        <v>110.25228026443473</v>
      </c>
      <c r="G219" s="123">
        <f t="shared" si="73"/>
        <v>1.8036432690016679</v>
      </c>
      <c r="H219" s="152">
        <f t="shared" si="73"/>
        <v>0</v>
      </c>
      <c r="I219" s="123">
        <f t="shared" si="73"/>
        <v>100</v>
      </c>
      <c r="J219" s="123">
        <f t="shared" si="73"/>
        <v>100</v>
      </c>
      <c r="K219" s="123">
        <f t="shared" si="73"/>
        <v>100</v>
      </c>
      <c r="L219" s="123">
        <f t="shared" si="73"/>
        <v>100</v>
      </c>
      <c r="M219" s="123">
        <f t="shared" si="73"/>
        <v>100</v>
      </c>
      <c r="N219" s="123">
        <f t="shared" si="73"/>
        <v>100</v>
      </c>
      <c r="O219" s="123">
        <f t="shared" si="73"/>
        <v>100</v>
      </c>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row>
    <row r="220" spans="1:51">
      <c r="A220" s="139" t="s">
        <v>298</v>
      </c>
      <c r="B220" s="124"/>
      <c r="C220" s="124"/>
      <c r="D220" s="123">
        <f>SUM(D214:D219)</f>
        <v>20876.906126067875</v>
      </c>
      <c r="E220" s="123">
        <f>SUM(E214:E219)</f>
        <v>12181.445340151997</v>
      </c>
      <c r="F220" s="123">
        <f t="shared" ref="F220:O220" si="74">SUM(F214:F219)</f>
        <v>15974.940022435709</v>
      </c>
      <c r="G220" s="123">
        <f t="shared" si="74"/>
        <v>15235.795187899452</v>
      </c>
      <c r="H220" s="152">
        <f t="shared" si="74"/>
        <v>12357</v>
      </c>
      <c r="I220" s="123">
        <f t="shared" si="74"/>
        <v>22855</v>
      </c>
      <c r="J220" s="123">
        <f t="shared" si="74"/>
        <v>15411</v>
      </c>
      <c r="K220" s="123">
        <f t="shared" si="74"/>
        <v>14778</v>
      </c>
      <c r="L220" s="123">
        <f t="shared" si="74"/>
        <v>14267</v>
      </c>
      <c r="M220" s="123">
        <f t="shared" si="74"/>
        <v>13666</v>
      </c>
      <c r="N220" s="123">
        <f t="shared" si="74"/>
        <v>13200.965937612047</v>
      </c>
      <c r="O220" s="123">
        <f t="shared" si="74"/>
        <v>12630.965937612047</v>
      </c>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row>
    <row r="221" spans="1:51">
      <c r="A221" s="8"/>
      <c r="B221" s="8"/>
      <c r="C221" s="8"/>
      <c r="D221" s="433"/>
      <c r="E221" s="433"/>
      <c r="F221" s="433"/>
      <c r="G221" s="433"/>
      <c r="H221" s="448"/>
      <c r="I221" s="433"/>
      <c r="J221" s="433"/>
      <c r="K221" s="433"/>
      <c r="L221" s="433"/>
      <c r="M221" s="433"/>
      <c r="N221" s="433"/>
      <c r="O221" s="433"/>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row>
    <row r="222" spans="1:51" ht="18">
      <c r="A222" s="33" t="s">
        <v>51</v>
      </c>
      <c r="B222" s="33"/>
      <c r="C222" s="33"/>
      <c r="D222" s="433"/>
      <c r="E222" s="433"/>
      <c r="F222" s="433"/>
      <c r="G222" s="433"/>
      <c r="H222" s="448"/>
      <c r="I222" s="433"/>
      <c r="J222" s="433"/>
      <c r="K222" s="433"/>
      <c r="L222" s="433"/>
      <c r="M222" s="433"/>
      <c r="N222" s="433"/>
      <c r="O222" s="433"/>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row>
    <row r="223" spans="1:51">
      <c r="A223" s="67" t="s">
        <v>9</v>
      </c>
      <c r="B223" s="67"/>
      <c r="C223" s="67"/>
      <c r="D223" s="123"/>
      <c r="E223" s="123">
        <f t="shared" ref="E223:O223" si="75">IF($B$7=$C$7,E178,E48)</f>
        <v>31.427242899408611</v>
      </c>
      <c r="F223" s="123">
        <f t="shared" si="75"/>
        <v>121.33314164240664</v>
      </c>
      <c r="G223" s="123">
        <f t="shared" si="75"/>
        <v>542.02562523230893</v>
      </c>
      <c r="H223" s="152">
        <f t="shared" si="75"/>
        <v>269</v>
      </c>
      <c r="I223" s="123">
        <f t="shared" si="75"/>
        <v>200</v>
      </c>
      <c r="J223" s="123">
        <f t="shared" si="75"/>
        <v>200</v>
      </c>
      <c r="K223" s="123">
        <f t="shared" si="75"/>
        <v>200</v>
      </c>
      <c r="L223" s="123">
        <f t="shared" si="75"/>
        <v>200</v>
      </c>
      <c r="M223" s="123">
        <f t="shared" si="75"/>
        <v>200</v>
      </c>
      <c r="N223" s="123">
        <f t="shared" si="75"/>
        <v>405.19209475674938</v>
      </c>
      <c r="O223" s="123">
        <f t="shared" si="75"/>
        <v>404.89677012210177</v>
      </c>
      <c r="R223" s="94"/>
      <c r="S223" s="94"/>
      <c r="T223" s="94"/>
      <c r="U223" s="94"/>
      <c r="V223" s="94"/>
      <c r="W223" s="94"/>
      <c r="X223" s="94"/>
      <c r="Y223" s="94"/>
      <c r="Z223" s="94"/>
      <c r="AA223" s="94"/>
      <c r="AB223" s="94"/>
      <c r="AC223" s="94"/>
      <c r="AD223" s="94"/>
      <c r="AE223" s="94"/>
      <c r="AF223" s="94"/>
      <c r="AG223" s="94"/>
      <c r="AH223" s="94"/>
      <c r="AI223" s="94"/>
      <c r="AJ223" s="94"/>
      <c r="AK223" s="94"/>
      <c r="AL223" s="94"/>
      <c r="AM223" s="94"/>
      <c r="AN223" s="94"/>
      <c r="AO223" s="94"/>
      <c r="AP223" s="94"/>
      <c r="AQ223" s="94"/>
      <c r="AR223" s="94"/>
      <c r="AS223" s="94"/>
      <c r="AT223" s="94"/>
      <c r="AU223" s="94"/>
      <c r="AV223" s="94"/>
      <c r="AW223" s="94"/>
      <c r="AX223" s="94"/>
      <c r="AY223" s="94"/>
    </row>
    <row r="224" spans="1:51">
      <c r="A224" s="67" t="s">
        <v>2</v>
      </c>
      <c r="B224" s="67"/>
      <c r="C224" s="67"/>
      <c r="D224" s="123"/>
      <c r="E224" s="123">
        <f t="shared" ref="E224:O224" si="76">IF($B$7=$C$7,E179,E49)</f>
        <v>20859.004241296843</v>
      </c>
      <c r="F224" s="123">
        <f t="shared" si="76"/>
        <v>36816.266369735546</v>
      </c>
      <c r="G224" s="123">
        <f t="shared" si="76"/>
        <v>30614.045971682146</v>
      </c>
      <c r="H224" s="152">
        <f t="shared" si="76"/>
        <v>23574</v>
      </c>
      <c r="I224" s="123">
        <f t="shared" si="76"/>
        <v>36974</v>
      </c>
      <c r="J224" s="123">
        <f t="shared" si="76"/>
        <v>40072</v>
      </c>
      <c r="K224" s="123">
        <f t="shared" si="76"/>
        <v>27886</v>
      </c>
      <c r="L224" s="123">
        <f t="shared" si="76"/>
        <v>25467</v>
      </c>
      <c r="M224" s="123">
        <f t="shared" si="76"/>
        <v>26680</v>
      </c>
      <c r="N224" s="123">
        <f t="shared" si="76"/>
        <v>26191.649695222954</v>
      </c>
      <c r="O224" s="123">
        <f t="shared" si="76"/>
        <v>20221.632038366708</v>
      </c>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row>
    <row r="225" spans="1:51">
      <c r="A225" s="67" t="s">
        <v>10</v>
      </c>
      <c r="B225" s="67"/>
      <c r="C225" s="67"/>
      <c r="D225" s="123"/>
      <c r="E225" s="123">
        <f t="shared" ref="E225:O225" si="77">IF($B$7=$C$7,E180,E50)</f>
        <v>2655.4876285626224</v>
      </c>
      <c r="F225" s="123">
        <f t="shared" si="77"/>
        <v>3989.1674409752536</v>
      </c>
      <c r="G225" s="123">
        <f t="shared" si="77"/>
        <v>22.930508363118065</v>
      </c>
      <c r="H225" s="152">
        <f t="shared" si="77"/>
        <v>286</v>
      </c>
      <c r="I225" s="123">
        <f t="shared" si="77"/>
        <v>2723</v>
      </c>
      <c r="J225" s="123">
        <f t="shared" si="77"/>
        <v>1400</v>
      </c>
      <c r="K225" s="123">
        <f t="shared" si="77"/>
        <v>1400</v>
      </c>
      <c r="L225" s="123">
        <f t="shared" si="77"/>
        <v>1400</v>
      </c>
      <c r="M225" s="123">
        <f t="shared" si="77"/>
        <v>1400</v>
      </c>
      <c r="N225" s="123">
        <f t="shared" si="77"/>
        <v>1290.6655023475016</v>
      </c>
      <c r="O225" s="123">
        <f t="shared" si="77"/>
        <v>890.6452559150207</v>
      </c>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row>
    <row r="226" spans="1:51">
      <c r="A226" s="67" t="s">
        <v>11</v>
      </c>
      <c r="B226" s="67"/>
      <c r="C226" s="67"/>
      <c r="D226" s="123"/>
      <c r="E226" s="123">
        <f t="shared" ref="E226:O226" si="78">IF($B$7=$C$7,E181,E51)</f>
        <v>4013.8014836522434</v>
      </c>
      <c r="F226" s="123">
        <f t="shared" si="78"/>
        <v>12043.838083471615</v>
      </c>
      <c r="G226" s="123">
        <f t="shared" si="78"/>
        <v>13097.971246565165</v>
      </c>
      <c r="H226" s="152">
        <f t="shared" si="78"/>
        <v>-9616</v>
      </c>
      <c r="I226" s="123">
        <f t="shared" si="78"/>
        <v>6727</v>
      </c>
      <c r="J226" s="123">
        <f t="shared" si="78"/>
        <v>7018</v>
      </c>
      <c r="K226" s="123">
        <f t="shared" si="78"/>
        <v>10606</v>
      </c>
      <c r="L226" s="123">
        <f t="shared" si="78"/>
        <v>6005</v>
      </c>
      <c r="M226" s="123">
        <f t="shared" si="78"/>
        <v>5456</v>
      </c>
      <c r="N226" s="123">
        <f t="shared" si="78"/>
        <v>6733</v>
      </c>
      <c r="O226" s="123">
        <f t="shared" si="78"/>
        <v>6412</v>
      </c>
      <c r="R226" s="94"/>
      <c r="S226" s="94"/>
      <c r="T226" s="94"/>
      <c r="U226" s="94"/>
      <c r="V226" s="94"/>
      <c r="W226" s="94"/>
      <c r="X226" s="94"/>
      <c r="Y226" s="94"/>
      <c r="Z226" s="94"/>
      <c r="AA226" s="94"/>
      <c r="AB226" s="94"/>
      <c r="AC226" s="94"/>
      <c r="AD226" s="94"/>
      <c r="AE226" s="94"/>
      <c r="AF226" s="94"/>
      <c r="AG226" s="94"/>
      <c r="AH226" s="94"/>
      <c r="AI226" s="94"/>
      <c r="AJ226" s="94"/>
      <c r="AK226" s="94"/>
      <c r="AL226" s="94"/>
      <c r="AM226" s="94"/>
      <c r="AN226" s="94"/>
      <c r="AO226" s="94"/>
      <c r="AP226" s="94"/>
      <c r="AQ226" s="94"/>
      <c r="AR226" s="94"/>
      <c r="AS226" s="94"/>
      <c r="AT226" s="94"/>
      <c r="AU226" s="94"/>
      <c r="AV226" s="94"/>
      <c r="AW226" s="94"/>
      <c r="AX226" s="94"/>
      <c r="AY226" s="94"/>
    </row>
    <row r="227" spans="1:51">
      <c r="A227" s="67" t="s">
        <v>21</v>
      </c>
      <c r="B227" s="67"/>
      <c r="C227" s="67"/>
      <c r="D227" s="123"/>
      <c r="E227" s="123">
        <f t="shared" ref="E227:O227" si="79">IF($B$7=$C$7,E182,E52)</f>
        <v>0</v>
      </c>
      <c r="F227" s="123">
        <f t="shared" si="79"/>
        <v>0</v>
      </c>
      <c r="G227" s="123">
        <f t="shared" si="79"/>
        <v>0</v>
      </c>
      <c r="H227" s="152">
        <f t="shared" si="79"/>
        <v>85</v>
      </c>
      <c r="I227" s="123">
        <f t="shared" si="79"/>
        <v>520</v>
      </c>
      <c r="J227" s="123">
        <f t="shared" si="79"/>
        <v>500</v>
      </c>
      <c r="K227" s="123">
        <f t="shared" si="79"/>
        <v>500</v>
      </c>
      <c r="L227" s="123">
        <f t="shared" si="79"/>
        <v>750</v>
      </c>
      <c r="M227" s="123">
        <f t="shared" si="79"/>
        <v>750</v>
      </c>
      <c r="N227" s="123">
        <f t="shared" si="79"/>
        <v>750</v>
      </c>
      <c r="O227" s="123">
        <f t="shared" si="79"/>
        <v>500</v>
      </c>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row>
    <row r="228" spans="1:51">
      <c r="A228" s="67" t="s">
        <v>12</v>
      </c>
      <c r="B228" s="67"/>
      <c r="C228" s="67"/>
      <c r="D228" s="123"/>
      <c r="E228" s="123">
        <f t="shared" ref="E228:O228" si="80">IF($B$7=$C$7,E183,E53)</f>
        <v>338.89791909516765</v>
      </c>
      <c r="F228" s="123">
        <f t="shared" si="80"/>
        <v>205.46483844007761</v>
      </c>
      <c r="G228" s="123">
        <f t="shared" si="80"/>
        <v>-22.87907175363372</v>
      </c>
      <c r="H228" s="152">
        <f t="shared" si="80"/>
        <v>1010</v>
      </c>
      <c r="I228" s="123">
        <f t="shared" si="80"/>
        <v>2648</v>
      </c>
      <c r="J228" s="123">
        <f t="shared" si="80"/>
        <v>2500</v>
      </c>
      <c r="K228" s="123">
        <f t="shared" si="80"/>
        <v>500</v>
      </c>
      <c r="L228" s="123">
        <f t="shared" si="80"/>
        <v>500</v>
      </c>
      <c r="M228" s="123">
        <f t="shared" si="80"/>
        <v>500</v>
      </c>
      <c r="N228" s="123">
        <f t="shared" si="80"/>
        <v>500</v>
      </c>
      <c r="O228" s="123">
        <f t="shared" si="80"/>
        <v>500</v>
      </c>
      <c r="P228" s="23"/>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row>
    <row r="229" spans="1:51">
      <c r="A229" s="67" t="s">
        <v>298</v>
      </c>
      <c r="B229" s="67"/>
      <c r="C229" s="67"/>
      <c r="D229" s="123"/>
      <c r="E229" s="123">
        <f t="shared" ref="E229:O229" si="81">SUM(E223:E228)</f>
        <v>27898.618515506289</v>
      </c>
      <c r="F229" s="123">
        <f t="shared" si="81"/>
        <v>53176.069874264896</v>
      </c>
      <c r="G229" s="123">
        <f t="shared" si="81"/>
        <v>44254.094280089106</v>
      </c>
      <c r="H229" s="152">
        <f t="shared" si="81"/>
        <v>15608</v>
      </c>
      <c r="I229" s="123">
        <f t="shared" si="81"/>
        <v>49792</v>
      </c>
      <c r="J229" s="123">
        <f t="shared" si="81"/>
        <v>51690</v>
      </c>
      <c r="K229" s="123">
        <f t="shared" si="81"/>
        <v>41092</v>
      </c>
      <c r="L229" s="123">
        <f t="shared" si="81"/>
        <v>34322</v>
      </c>
      <c r="M229" s="123">
        <f t="shared" si="81"/>
        <v>34986</v>
      </c>
      <c r="N229" s="123">
        <f t="shared" si="81"/>
        <v>35870.507292327209</v>
      </c>
      <c r="O229" s="123">
        <f t="shared" si="81"/>
        <v>28929.174064403829</v>
      </c>
      <c r="R229" s="94"/>
      <c r="S229" s="94"/>
      <c r="T229" s="94"/>
      <c r="U229" s="94"/>
      <c r="V229" s="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row>
    <row r="230" spans="1:51">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row>
    <row r="231" spans="1:51">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row>
    <row r="232" spans="1:51">
      <c r="D232" s="242"/>
      <c r="E232" s="242"/>
      <c r="F232" s="242"/>
      <c r="G232" s="242"/>
      <c r="H232" s="242"/>
      <c r="I232" s="242"/>
      <c r="R232" s="94"/>
      <c r="S232" s="94"/>
      <c r="T232" s="94"/>
      <c r="U232" s="94"/>
      <c r="V232" s="94"/>
      <c r="W232" s="94"/>
      <c r="X232" s="94"/>
      <c r="Y232" s="94"/>
      <c r="Z232" s="94"/>
      <c r="AA232" s="94"/>
      <c r="AB232" s="94"/>
      <c r="AC232" s="94"/>
      <c r="AD232" s="94"/>
      <c r="AE232" s="94"/>
      <c r="AF232" s="94"/>
      <c r="AG232" s="94"/>
      <c r="AH232" s="94"/>
      <c r="AI232" s="94"/>
      <c r="AJ232" s="94"/>
      <c r="AK232" s="94"/>
      <c r="AL232" s="94"/>
      <c r="AM232" s="94"/>
      <c r="AN232" s="94"/>
      <c r="AO232" s="94"/>
      <c r="AP232" s="94"/>
      <c r="AQ232" s="94"/>
      <c r="AR232" s="94"/>
      <c r="AS232" s="94"/>
      <c r="AT232" s="94"/>
      <c r="AU232" s="94"/>
      <c r="AV232" s="94"/>
      <c r="AW232" s="94"/>
      <c r="AX232" s="94"/>
      <c r="AY232" s="94"/>
    </row>
    <row r="233" spans="1:51">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row>
    <row r="234" spans="1:51">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row>
    <row r="235" spans="1:51">
      <c r="C235" s="242"/>
      <c r="D235" s="242"/>
      <c r="E235" s="242"/>
      <c r="F235" s="242"/>
      <c r="G235" s="242"/>
      <c r="H235" s="242"/>
      <c r="I235" s="242"/>
      <c r="R235" s="94"/>
      <c r="S235" s="94"/>
      <c r="T235" s="94"/>
      <c r="U235" s="94"/>
      <c r="V235" s="94"/>
      <c r="W235" s="94"/>
      <c r="X235" s="94"/>
      <c r="Y235" s="94"/>
      <c r="Z235" s="94"/>
      <c r="AA235" s="94"/>
      <c r="AB235" s="94"/>
      <c r="AC235" s="94"/>
      <c r="AD235" s="94"/>
      <c r="AE235" s="94"/>
      <c r="AF235" s="94"/>
      <c r="AG235" s="94"/>
      <c r="AH235" s="94"/>
      <c r="AI235" s="94"/>
      <c r="AJ235" s="94"/>
      <c r="AK235" s="94"/>
      <c r="AL235" s="94"/>
      <c r="AM235" s="94"/>
      <c r="AN235" s="94"/>
      <c r="AO235" s="94"/>
      <c r="AP235" s="94"/>
      <c r="AQ235" s="94"/>
      <c r="AR235" s="94"/>
      <c r="AS235" s="94"/>
      <c r="AT235" s="94"/>
      <c r="AU235" s="94"/>
      <c r="AV235" s="94"/>
      <c r="AW235" s="94"/>
      <c r="AX235" s="94"/>
      <c r="AY235" s="94"/>
    </row>
    <row r="236" spans="1:51" s="242" customFormat="1">
      <c r="R236" s="94"/>
      <c r="S236" s="94"/>
      <c r="T236" s="94"/>
      <c r="U236" s="94"/>
      <c r="V236" s="94"/>
      <c r="W236" s="94"/>
      <c r="X236" s="94"/>
      <c r="Y236" s="94"/>
      <c r="Z236" s="94"/>
      <c r="AA236" s="94"/>
      <c r="AB236" s="94"/>
      <c r="AC236" s="94"/>
      <c r="AD236" s="94"/>
      <c r="AE236" s="94"/>
      <c r="AF236" s="94"/>
      <c r="AG236" s="94"/>
      <c r="AH236" s="94"/>
      <c r="AI236" s="94"/>
      <c r="AJ236" s="94"/>
      <c r="AK236" s="94"/>
      <c r="AL236" s="94"/>
      <c r="AM236" s="94"/>
      <c r="AN236" s="94"/>
      <c r="AO236" s="94"/>
      <c r="AP236" s="94"/>
      <c r="AQ236" s="94"/>
      <c r="AR236" s="94"/>
      <c r="AS236" s="94"/>
      <c r="AT236" s="94"/>
      <c r="AU236" s="94"/>
      <c r="AV236" s="94"/>
      <c r="AW236" s="94"/>
      <c r="AX236" s="94"/>
      <c r="AY236" s="94"/>
    </row>
    <row r="237" spans="1:51">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row>
    <row r="238" spans="1:51" s="242" customFormat="1">
      <c r="R238" s="94"/>
      <c r="S238" s="94"/>
      <c r="T238" s="94"/>
      <c r="U238" s="94"/>
      <c r="V238" s="94"/>
      <c r="W238" s="94"/>
      <c r="X238" s="94"/>
      <c r="Y238" s="94"/>
      <c r="Z238" s="94"/>
      <c r="AA238" s="94"/>
      <c r="AB238" s="94"/>
      <c r="AC238" s="94"/>
      <c r="AD238" s="94"/>
      <c r="AE238" s="94"/>
      <c r="AF238" s="94"/>
      <c r="AG238" s="94"/>
      <c r="AH238" s="94"/>
      <c r="AI238" s="94"/>
      <c r="AJ238" s="94"/>
      <c r="AK238" s="94"/>
      <c r="AL238" s="94"/>
      <c r="AM238" s="94"/>
      <c r="AN238" s="94"/>
      <c r="AO238" s="94"/>
      <c r="AP238" s="94"/>
      <c r="AQ238" s="94"/>
      <c r="AR238" s="94"/>
      <c r="AS238" s="94"/>
      <c r="AT238" s="94"/>
      <c r="AU238" s="94"/>
      <c r="AV238" s="94"/>
      <c r="AW238" s="94"/>
      <c r="AX238" s="94"/>
      <c r="AY238" s="94"/>
    </row>
    <row r="239" spans="1:51">
      <c r="B239" s="73"/>
      <c r="C239" s="73"/>
      <c r="D239" s="73"/>
      <c r="E239" s="73"/>
      <c r="F239" s="73"/>
      <c r="G239" s="73"/>
      <c r="H239" s="73"/>
      <c r="I239" s="73"/>
      <c r="R239" s="94"/>
      <c r="S239" s="94"/>
      <c r="T239" s="94"/>
      <c r="U239" s="94"/>
      <c r="V239" s="94"/>
      <c r="W239" s="94"/>
      <c r="X239" s="94"/>
      <c r="Y239" s="94"/>
      <c r="Z239" s="94"/>
      <c r="AA239" s="94"/>
      <c r="AB239" s="94"/>
      <c r="AC239" s="94"/>
      <c r="AD239" s="94"/>
      <c r="AE239" s="94"/>
      <c r="AF239" s="94"/>
      <c r="AG239" s="94"/>
      <c r="AH239" s="94"/>
      <c r="AI239" s="94"/>
      <c r="AJ239" s="94"/>
      <c r="AK239" s="94"/>
      <c r="AL239" s="94"/>
      <c r="AM239" s="94"/>
      <c r="AN239" s="94"/>
      <c r="AO239" s="94"/>
      <c r="AP239" s="94"/>
      <c r="AQ239" s="94"/>
      <c r="AR239" s="94"/>
      <c r="AS239" s="94"/>
      <c r="AT239" s="94"/>
      <c r="AU239" s="94"/>
      <c r="AV239" s="94"/>
      <c r="AW239" s="94"/>
      <c r="AX239" s="94"/>
      <c r="AY239" s="94"/>
    </row>
    <row r="240" spans="1:51">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row>
    <row r="241" spans="18:51">
      <c r="R241" s="94"/>
      <c r="S241" s="94"/>
      <c r="T241" s="94"/>
      <c r="U241" s="94"/>
      <c r="V241" s="94"/>
      <c r="W241" s="94"/>
      <c r="X241" s="94"/>
      <c r="Y241" s="94"/>
      <c r="Z241" s="94"/>
      <c r="AA241" s="94"/>
      <c r="AB241" s="94"/>
      <c r="AC241" s="94"/>
      <c r="AD241" s="94"/>
      <c r="AE241" s="94"/>
      <c r="AF241" s="94"/>
      <c r="AG241" s="94"/>
      <c r="AH241" s="94"/>
      <c r="AI241" s="94"/>
      <c r="AJ241" s="94"/>
      <c r="AK241" s="94"/>
      <c r="AL241" s="94"/>
      <c r="AM241" s="94"/>
      <c r="AN241" s="94"/>
      <c r="AO241" s="94"/>
      <c r="AP241" s="94"/>
      <c r="AQ241" s="94"/>
      <c r="AR241" s="94"/>
      <c r="AS241" s="94"/>
      <c r="AT241" s="94"/>
      <c r="AU241" s="94"/>
      <c r="AV241" s="94"/>
      <c r="AW241" s="94"/>
      <c r="AX241" s="94"/>
      <c r="AY241" s="94"/>
    </row>
    <row r="242" spans="18:51">
      <c r="R242" s="94"/>
      <c r="S242" s="9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row>
    <row r="243" spans="18:51">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row>
    <row r="244" spans="18:51">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row>
    <row r="245" spans="18:51">
      <c r="R245" s="94"/>
      <c r="S245" s="94"/>
      <c r="T245" s="94"/>
      <c r="U245" s="94"/>
      <c r="V245" s="94"/>
      <c r="W245" s="94"/>
      <c r="X245" s="94"/>
      <c r="Y245" s="94"/>
      <c r="Z245" s="94"/>
      <c r="AA245" s="94"/>
      <c r="AB245" s="94"/>
      <c r="AC245" s="94"/>
      <c r="AD245" s="94"/>
      <c r="AE245" s="94"/>
      <c r="AF245" s="94"/>
      <c r="AG245" s="94"/>
      <c r="AH245" s="94"/>
      <c r="AI245" s="94"/>
      <c r="AJ245" s="94"/>
      <c r="AK245" s="94"/>
      <c r="AL245" s="94"/>
      <c r="AM245" s="94"/>
      <c r="AN245" s="94"/>
      <c r="AO245" s="94"/>
      <c r="AP245" s="94"/>
      <c r="AQ245" s="94"/>
      <c r="AR245" s="94"/>
      <c r="AS245" s="94"/>
      <c r="AT245" s="94"/>
      <c r="AU245" s="94"/>
      <c r="AV245" s="94"/>
      <c r="AW245" s="94"/>
      <c r="AX245" s="94"/>
      <c r="AY245" s="94"/>
    </row>
    <row r="246" spans="18:51">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row>
    <row r="247" spans="18:51">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row>
    <row r="248" spans="18:51">
      <c r="R248" s="94"/>
      <c r="S248" s="9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row>
    <row r="249" spans="18:51">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row>
    <row r="250" spans="18:51">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row>
    <row r="251" spans="18:51">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row>
    <row r="252" spans="18:51">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row>
    <row r="253" spans="18:51">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row>
    <row r="254" spans="18:51">
      <c r="R254" s="94"/>
      <c r="S254" s="94"/>
      <c r="T254" s="94"/>
      <c r="U254" s="94"/>
      <c r="V254" s="94"/>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row>
    <row r="255" spans="18:51">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row>
    <row r="256" spans="18:51">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row>
    <row r="257" spans="18:51">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row>
    <row r="258" spans="18:51">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row>
    <row r="259" spans="18:51">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row>
    <row r="260" spans="18:51">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row>
    <row r="261" spans="18:51">
      <c r="R261" s="94"/>
      <c r="S261" s="94"/>
      <c r="T261" s="94"/>
      <c r="U261" s="94"/>
      <c r="V261" s="94"/>
      <c r="W261" s="94"/>
      <c r="X261" s="94"/>
      <c r="Y261" s="94"/>
      <c r="Z261" s="94"/>
      <c r="AA261" s="94"/>
      <c r="AB261" s="94"/>
      <c r="AC261" s="94"/>
      <c r="AD261" s="94"/>
      <c r="AE261" s="94"/>
      <c r="AF261" s="94"/>
      <c r="AG261" s="94"/>
      <c r="AH261" s="94"/>
      <c r="AI261" s="94"/>
      <c r="AJ261" s="94"/>
      <c r="AK261" s="94"/>
      <c r="AL261" s="94"/>
      <c r="AM261" s="94"/>
      <c r="AN261" s="94"/>
      <c r="AO261" s="94"/>
      <c r="AP261" s="94"/>
      <c r="AQ261" s="94"/>
      <c r="AR261" s="94"/>
      <c r="AS261" s="94"/>
      <c r="AT261" s="94"/>
      <c r="AU261" s="94"/>
      <c r="AV261" s="94"/>
      <c r="AW261" s="94"/>
      <c r="AX261" s="94"/>
      <c r="AY261" s="94"/>
    </row>
    <row r="262" spans="18:51">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row>
    <row r="263" spans="18:51">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row>
    <row r="264" spans="18:51">
      <c r="R264" s="94"/>
      <c r="S264" s="94"/>
      <c r="T264" s="94"/>
      <c r="U264" s="94"/>
      <c r="V264" s="94"/>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row>
    <row r="265" spans="18:51">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row>
    <row r="266" spans="18:51">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row>
    <row r="267" spans="18:51">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row>
    <row r="268" spans="18:51">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row>
    <row r="269" spans="18:51">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row>
    <row r="270" spans="18:51">
      <c r="R270" s="94"/>
      <c r="S270" s="94"/>
      <c r="T270" s="94"/>
      <c r="U270" s="94"/>
      <c r="V270" s="94"/>
      <c r="W270" s="94"/>
      <c r="X270" s="94"/>
      <c r="Y270" s="94"/>
      <c r="Z270" s="94"/>
      <c r="AA270" s="94"/>
      <c r="AB270" s="94"/>
      <c r="AC270" s="94"/>
      <c r="AD270" s="94"/>
      <c r="AE270" s="94"/>
      <c r="AF270" s="94"/>
      <c r="AG270" s="94"/>
      <c r="AH270" s="94"/>
      <c r="AI270" s="94"/>
      <c r="AJ270" s="94"/>
      <c r="AK270" s="94"/>
      <c r="AL270" s="94"/>
      <c r="AM270" s="94"/>
      <c r="AN270" s="94"/>
      <c r="AO270" s="94"/>
      <c r="AP270" s="94"/>
      <c r="AQ270" s="94"/>
      <c r="AR270" s="94"/>
      <c r="AS270" s="94"/>
      <c r="AT270" s="94"/>
      <c r="AU270" s="94"/>
      <c r="AV270" s="94"/>
      <c r="AW270" s="94"/>
      <c r="AX270" s="94"/>
      <c r="AY270" s="94"/>
    </row>
    <row r="271" spans="18:51">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row>
    <row r="272" spans="18:51">
      <c r="R272" s="94"/>
      <c r="S272" s="94"/>
      <c r="T272" s="94"/>
      <c r="U272" s="94"/>
      <c r="V272" s="94"/>
      <c r="W272" s="94"/>
      <c r="X272" s="94"/>
      <c r="Y272" s="94"/>
      <c r="Z272" s="94"/>
      <c r="AA272" s="94"/>
      <c r="AB272" s="94"/>
      <c r="AC272" s="94"/>
      <c r="AD272" s="94"/>
      <c r="AE272" s="94"/>
      <c r="AF272" s="94"/>
      <c r="AG272" s="94"/>
      <c r="AH272" s="94"/>
      <c r="AI272" s="94"/>
      <c r="AJ272" s="94"/>
      <c r="AK272" s="94"/>
      <c r="AL272" s="94"/>
      <c r="AM272" s="94"/>
      <c r="AN272" s="94"/>
      <c r="AO272" s="94"/>
      <c r="AP272" s="94"/>
      <c r="AQ272" s="94"/>
      <c r="AR272" s="94"/>
      <c r="AS272" s="94"/>
      <c r="AT272" s="94"/>
      <c r="AU272" s="94"/>
      <c r="AV272" s="94"/>
      <c r="AW272" s="94"/>
      <c r="AX272" s="94"/>
      <c r="AY272" s="94"/>
    </row>
    <row r="273" spans="18:51">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row>
    <row r="274" spans="18:51">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row>
    <row r="275" spans="18:51">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row>
    <row r="276" spans="18:51">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row>
    <row r="277" spans="18:51">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row>
    <row r="278" spans="18:51">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row>
    <row r="279" spans="18:51">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row>
    <row r="280" spans="18:51">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row>
    <row r="281" spans="18:51">
      <c r="R281" s="94"/>
      <c r="S281" s="94"/>
      <c r="T281" s="94"/>
      <c r="U281" s="94"/>
      <c r="V281" s="94"/>
      <c r="W281" s="94"/>
      <c r="X281" s="94"/>
      <c r="Y281" s="94"/>
      <c r="Z281" s="94"/>
      <c r="AA281" s="94"/>
      <c r="AB281" s="94"/>
      <c r="AC281" s="94"/>
      <c r="AD281" s="94"/>
      <c r="AE281" s="94"/>
      <c r="AF281" s="94"/>
      <c r="AG281" s="94"/>
      <c r="AH281" s="94"/>
      <c r="AI281" s="94"/>
      <c r="AJ281" s="94"/>
      <c r="AK281" s="94"/>
      <c r="AL281" s="94"/>
      <c r="AM281" s="94"/>
      <c r="AN281" s="94"/>
      <c r="AO281" s="94"/>
      <c r="AP281" s="94"/>
      <c r="AQ281" s="94"/>
      <c r="AR281" s="94"/>
      <c r="AS281" s="94"/>
      <c r="AT281" s="94"/>
      <c r="AU281" s="94"/>
      <c r="AV281" s="94"/>
      <c r="AW281" s="94"/>
      <c r="AX281" s="94"/>
      <c r="AY281" s="94"/>
    </row>
    <row r="282" spans="18:51">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row>
    <row r="283" spans="18:51">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row>
    <row r="284" spans="18:51">
      <c r="R284" s="94"/>
      <c r="S284" s="94"/>
      <c r="T284" s="94"/>
      <c r="U284" s="94"/>
      <c r="V284" s="94"/>
      <c r="W284" s="94"/>
      <c r="X284" s="94"/>
      <c r="Y284" s="94"/>
      <c r="Z284" s="94"/>
      <c r="AA284" s="94"/>
      <c r="AB284" s="94"/>
      <c r="AC284" s="94"/>
      <c r="AD284" s="94"/>
      <c r="AE284" s="94"/>
      <c r="AF284" s="94"/>
      <c r="AG284" s="94"/>
      <c r="AH284" s="94"/>
      <c r="AI284" s="94"/>
      <c r="AJ284" s="94"/>
      <c r="AK284" s="94"/>
      <c r="AL284" s="94"/>
      <c r="AM284" s="94"/>
      <c r="AN284" s="94"/>
      <c r="AO284" s="94"/>
      <c r="AP284" s="94"/>
      <c r="AQ284" s="94"/>
      <c r="AR284" s="94"/>
      <c r="AS284" s="94"/>
      <c r="AT284" s="94"/>
      <c r="AU284" s="94"/>
      <c r="AV284" s="94"/>
      <c r="AW284" s="94"/>
      <c r="AX284" s="94"/>
      <c r="AY284" s="94"/>
    </row>
    <row r="285" spans="18:51">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row>
    <row r="286" spans="18:51">
      <c r="R286" s="94"/>
      <c r="S286" s="94"/>
      <c r="T286" s="94"/>
      <c r="U286" s="94"/>
      <c r="V286" s="94"/>
      <c r="W286" s="94"/>
      <c r="X286" s="94"/>
      <c r="Y286" s="94"/>
      <c r="Z286" s="94"/>
      <c r="AA286" s="94"/>
      <c r="AB286" s="94"/>
      <c r="AC286" s="94"/>
      <c r="AD286" s="94"/>
      <c r="AE286" s="94"/>
      <c r="AF286" s="94"/>
      <c r="AG286" s="94"/>
      <c r="AH286" s="94"/>
      <c r="AI286" s="94"/>
      <c r="AJ286" s="94"/>
      <c r="AK286" s="94"/>
      <c r="AL286" s="94"/>
      <c r="AM286" s="94"/>
      <c r="AN286" s="94"/>
      <c r="AO286" s="94"/>
      <c r="AP286" s="94"/>
      <c r="AQ286" s="94"/>
      <c r="AR286" s="94"/>
      <c r="AS286" s="94"/>
      <c r="AT286" s="94"/>
      <c r="AU286" s="94"/>
      <c r="AV286" s="94"/>
      <c r="AW286" s="94"/>
      <c r="AX286" s="94"/>
      <c r="AY286" s="94"/>
    </row>
    <row r="287" spans="18:51">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row>
    <row r="288" spans="18:51">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row>
    <row r="289" spans="18:51">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row>
    <row r="290" spans="18:51">
      <c r="R290" s="94"/>
      <c r="S290" s="94"/>
      <c r="T290" s="94"/>
      <c r="U290" s="94"/>
      <c r="V290" s="94"/>
      <c r="W290" s="94"/>
      <c r="X290" s="94"/>
      <c r="Y290" s="94"/>
      <c r="Z290" s="94"/>
      <c r="AA290" s="94"/>
      <c r="AB290" s="94"/>
      <c r="AC290" s="94"/>
      <c r="AD290" s="94"/>
      <c r="AE290" s="94"/>
      <c r="AF290" s="94"/>
      <c r="AG290" s="94"/>
      <c r="AH290" s="94"/>
      <c r="AI290" s="94"/>
      <c r="AJ290" s="94"/>
      <c r="AK290" s="94"/>
      <c r="AL290" s="94"/>
      <c r="AM290" s="94"/>
      <c r="AN290" s="94"/>
      <c r="AO290" s="94"/>
      <c r="AP290" s="94"/>
      <c r="AQ290" s="94"/>
      <c r="AR290" s="94"/>
      <c r="AS290" s="94"/>
      <c r="AT290" s="94"/>
      <c r="AU290" s="94"/>
      <c r="AV290" s="94"/>
      <c r="AW290" s="94"/>
      <c r="AX290" s="94"/>
      <c r="AY290" s="94"/>
    </row>
    <row r="291" spans="18:51">
      <c r="R291" s="94"/>
      <c r="S291" s="94"/>
      <c r="T291" s="94"/>
      <c r="U291" s="94"/>
      <c r="V291" s="94"/>
      <c r="W291" s="94"/>
      <c r="X291" s="94"/>
      <c r="Y291" s="94"/>
      <c r="Z291" s="94"/>
      <c r="AA291" s="94"/>
      <c r="AB291" s="94"/>
      <c r="AC291" s="94"/>
      <c r="AD291" s="94"/>
      <c r="AE291" s="94"/>
      <c r="AF291" s="94"/>
      <c r="AG291" s="94"/>
      <c r="AH291" s="94"/>
      <c r="AI291" s="94"/>
      <c r="AJ291" s="94"/>
      <c r="AK291" s="94"/>
      <c r="AL291" s="94"/>
      <c r="AM291" s="94"/>
      <c r="AN291" s="94"/>
      <c r="AO291" s="94"/>
      <c r="AP291" s="94"/>
      <c r="AQ291" s="94"/>
      <c r="AR291" s="94"/>
      <c r="AS291" s="94"/>
      <c r="AT291" s="94"/>
      <c r="AU291" s="94"/>
      <c r="AV291" s="94"/>
      <c r="AW291" s="94"/>
      <c r="AX291" s="94"/>
      <c r="AY291" s="94"/>
    </row>
    <row r="292" spans="18:51">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row>
    <row r="293" spans="18:51">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row>
    <row r="294" spans="18:51">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row>
    <row r="295" spans="18:51">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row>
    <row r="296" spans="18:51">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row>
    <row r="297" spans="18:51">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row>
    <row r="298" spans="18:51">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row>
    <row r="299" spans="18:51">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row>
    <row r="300" spans="18:51">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row>
    <row r="301" spans="18:51">
      <c r="R301" s="94"/>
      <c r="S301" s="94"/>
      <c r="T301" s="94"/>
      <c r="U301" s="94"/>
      <c r="V301" s="94"/>
      <c r="W301" s="94"/>
      <c r="X301" s="94"/>
      <c r="Y301" s="94"/>
      <c r="Z301" s="94"/>
      <c r="AA301" s="94"/>
      <c r="AB301" s="94"/>
      <c r="AC301" s="94"/>
      <c r="AD301" s="94"/>
      <c r="AE301" s="94"/>
      <c r="AF301" s="94"/>
      <c r="AG301" s="94"/>
      <c r="AH301" s="94"/>
      <c r="AI301" s="94"/>
      <c r="AJ301" s="94"/>
      <c r="AK301" s="94"/>
      <c r="AL301" s="94"/>
      <c r="AM301" s="94"/>
      <c r="AN301" s="94"/>
      <c r="AO301" s="94"/>
      <c r="AP301" s="94"/>
      <c r="AQ301" s="94"/>
      <c r="AR301" s="94"/>
      <c r="AS301" s="94"/>
      <c r="AT301" s="94"/>
      <c r="AU301" s="94"/>
      <c r="AV301" s="94"/>
      <c r="AW301" s="94"/>
      <c r="AX301" s="94"/>
      <c r="AY301" s="94"/>
    </row>
    <row r="302" spans="18:51">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row>
    <row r="303" spans="18:51">
      <c r="R303" s="94"/>
      <c r="S303" s="94"/>
      <c r="T303" s="94"/>
      <c r="U303" s="94"/>
      <c r="V303" s="94"/>
      <c r="W303" s="94"/>
      <c r="X303" s="94"/>
      <c r="Y303" s="94"/>
      <c r="Z303" s="94"/>
      <c r="AA303" s="94"/>
      <c r="AB303" s="94"/>
      <c r="AC303" s="94"/>
      <c r="AD303" s="94"/>
      <c r="AE303" s="94"/>
      <c r="AF303" s="94"/>
      <c r="AG303" s="94"/>
      <c r="AH303" s="94"/>
      <c r="AI303" s="94"/>
      <c r="AJ303" s="94"/>
      <c r="AK303" s="94"/>
      <c r="AL303" s="94"/>
      <c r="AM303" s="94"/>
      <c r="AN303" s="94"/>
      <c r="AO303" s="94"/>
      <c r="AP303" s="94"/>
      <c r="AQ303" s="94"/>
      <c r="AR303" s="94"/>
      <c r="AS303" s="94"/>
      <c r="AT303" s="94"/>
      <c r="AU303" s="94"/>
      <c r="AV303" s="94"/>
      <c r="AW303" s="94"/>
      <c r="AX303" s="94"/>
      <c r="AY303" s="94"/>
    </row>
    <row r="304" spans="18:51">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row>
    <row r="305" spans="18:51">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row>
    <row r="306" spans="18:51">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row>
    <row r="307" spans="18:51">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row>
    <row r="308" spans="18:51">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row>
    <row r="309" spans="18:51">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row>
    <row r="310" spans="18:51">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row>
    <row r="311" spans="18:51">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row>
    <row r="312" spans="18:51">
      <c r="R312" s="94"/>
      <c r="S312" s="94"/>
      <c r="T312" s="94"/>
      <c r="U312" s="94"/>
      <c r="V312" s="94"/>
      <c r="W312" s="94"/>
      <c r="X312" s="94"/>
      <c r="Y312" s="94"/>
      <c r="Z312" s="94"/>
      <c r="AA312" s="94"/>
      <c r="AB312" s="94"/>
      <c r="AC312" s="94"/>
      <c r="AD312" s="94"/>
      <c r="AE312" s="94"/>
      <c r="AF312" s="94"/>
      <c r="AG312" s="94"/>
      <c r="AH312" s="94"/>
      <c r="AI312" s="94"/>
      <c r="AJ312" s="94"/>
      <c r="AK312" s="94"/>
      <c r="AL312" s="94"/>
      <c r="AM312" s="94"/>
      <c r="AN312" s="94"/>
      <c r="AO312" s="94"/>
      <c r="AP312" s="94"/>
      <c r="AQ312" s="94"/>
      <c r="AR312" s="94"/>
      <c r="AS312" s="94"/>
      <c r="AT312" s="94"/>
      <c r="AU312" s="94"/>
      <c r="AV312" s="94"/>
      <c r="AW312" s="94"/>
      <c r="AX312" s="94"/>
      <c r="AY312" s="94"/>
    </row>
    <row r="313" spans="18:51">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row>
    <row r="314" spans="18:51">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row>
    <row r="315" spans="18:51">
      <c r="R315" s="94"/>
      <c r="S315" s="94"/>
      <c r="T315" s="94"/>
      <c r="U315" s="94"/>
      <c r="V315" s="94"/>
      <c r="W315" s="94"/>
      <c r="X315" s="94"/>
      <c r="Y315" s="94"/>
      <c r="Z315" s="94"/>
      <c r="AA315" s="94"/>
      <c r="AB315" s="94"/>
      <c r="AC315" s="94"/>
      <c r="AD315" s="94"/>
      <c r="AE315" s="94"/>
      <c r="AF315" s="94"/>
      <c r="AG315" s="94"/>
      <c r="AH315" s="94"/>
      <c r="AI315" s="94"/>
      <c r="AJ315" s="94"/>
      <c r="AK315" s="94"/>
      <c r="AL315" s="94"/>
      <c r="AM315" s="94"/>
      <c r="AN315" s="94"/>
      <c r="AO315" s="94"/>
      <c r="AP315" s="94"/>
      <c r="AQ315" s="94"/>
      <c r="AR315" s="94"/>
      <c r="AS315" s="94"/>
      <c r="AT315" s="94"/>
      <c r="AU315" s="94"/>
      <c r="AV315" s="94"/>
      <c r="AW315" s="94"/>
      <c r="AX315" s="94"/>
      <c r="AY315" s="94"/>
    </row>
    <row r="316" spans="18:51">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row>
    <row r="317" spans="18:51">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row>
    <row r="318" spans="18:51">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row>
    <row r="319" spans="18:51">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row>
    <row r="320" spans="18:51">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row>
    <row r="321" spans="18:51">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row>
    <row r="322" spans="18:51">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row>
    <row r="323" spans="18:51">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row>
    <row r="324" spans="18:51">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row>
    <row r="325" spans="18:51">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row>
    <row r="326" spans="18:51">
      <c r="R326" s="94"/>
      <c r="S326" s="94"/>
      <c r="T326" s="94"/>
      <c r="U326" s="94"/>
      <c r="V326" s="94"/>
      <c r="W326" s="94"/>
      <c r="X326" s="94"/>
      <c r="Y326" s="94"/>
      <c r="Z326" s="94"/>
      <c r="AA326" s="94"/>
      <c r="AB326" s="94"/>
      <c r="AC326" s="94"/>
      <c r="AD326" s="94"/>
      <c r="AE326" s="94"/>
      <c r="AF326" s="94"/>
      <c r="AG326" s="94"/>
      <c r="AH326" s="94"/>
      <c r="AI326" s="94"/>
      <c r="AJ326" s="94"/>
      <c r="AK326" s="94"/>
      <c r="AL326" s="94"/>
      <c r="AM326" s="94"/>
      <c r="AN326" s="94"/>
      <c r="AO326" s="94"/>
      <c r="AP326" s="94"/>
      <c r="AQ326" s="94"/>
      <c r="AR326" s="94"/>
      <c r="AS326" s="94"/>
      <c r="AT326" s="94"/>
      <c r="AU326" s="94"/>
      <c r="AV326" s="94"/>
      <c r="AW326" s="94"/>
      <c r="AX326" s="94"/>
      <c r="AY326" s="94"/>
    </row>
    <row r="327" spans="18:51">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row>
    <row r="328" spans="18:51">
      <c r="R328" s="94"/>
      <c r="S328" s="94"/>
      <c r="T328" s="94"/>
      <c r="U328" s="94"/>
      <c r="V328" s="94"/>
      <c r="W328" s="94"/>
      <c r="X328" s="94"/>
      <c r="Y328" s="94"/>
      <c r="Z328" s="94"/>
      <c r="AA328" s="94"/>
      <c r="AB328" s="94"/>
      <c r="AC328" s="94"/>
      <c r="AD328" s="94"/>
      <c r="AE328" s="94"/>
      <c r="AF328" s="94"/>
      <c r="AG328" s="94"/>
      <c r="AH328" s="94"/>
      <c r="AI328" s="94"/>
      <c r="AJ328" s="94"/>
      <c r="AK328" s="94"/>
      <c r="AL328" s="94"/>
      <c r="AM328" s="94"/>
      <c r="AN328" s="94"/>
      <c r="AO328" s="94"/>
      <c r="AP328" s="94"/>
      <c r="AQ328" s="94"/>
      <c r="AR328" s="94"/>
      <c r="AS328" s="94"/>
      <c r="AT328" s="94"/>
      <c r="AU328" s="94"/>
      <c r="AV328" s="94"/>
      <c r="AW328" s="94"/>
      <c r="AX328" s="94"/>
      <c r="AY328" s="94"/>
    </row>
    <row r="329" spans="18:51">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row>
    <row r="330" spans="18:51">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row>
    <row r="331" spans="18:51">
      <c r="R331" s="94"/>
      <c r="S331" s="94"/>
      <c r="T331" s="94"/>
      <c r="U331" s="94"/>
      <c r="V331" s="94"/>
      <c r="W331" s="94"/>
      <c r="X331" s="94"/>
      <c r="Y331" s="94"/>
      <c r="Z331" s="94"/>
      <c r="AA331" s="94"/>
      <c r="AB331" s="94"/>
      <c r="AC331" s="94"/>
      <c r="AD331" s="94"/>
      <c r="AE331" s="94"/>
      <c r="AF331" s="94"/>
      <c r="AG331" s="94"/>
      <c r="AH331" s="94"/>
      <c r="AI331" s="94"/>
      <c r="AJ331" s="94"/>
      <c r="AK331" s="94"/>
      <c r="AL331" s="94"/>
      <c r="AM331" s="94"/>
      <c r="AN331" s="94"/>
      <c r="AO331" s="94"/>
      <c r="AP331" s="94"/>
      <c r="AQ331" s="94"/>
      <c r="AR331" s="94"/>
      <c r="AS331" s="94"/>
      <c r="AT331" s="94"/>
      <c r="AU331" s="94"/>
      <c r="AV331" s="94"/>
      <c r="AW331" s="94"/>
      <c r="AX331" s="94"/>
      <c r="AY331" s="94"/>
    </row>
    <row r="332" spans="18:51">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row>
    <row r="333" spans="18:51">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row>
    <row r="334" spans="18:51">
      <c r="R334" s="94"/>
      <c r="S334" s="94"/>
      <c r="T334" s="94"/>
      <c r="U334" s="94"/>
      <c r="V334" s="94"/>
      <c r="W334" s="94"/>
      <c r="X334" s="94"/>
      <c r="Y334" s="94"/>
      <c r="Z334" s="94"/>
      <c r="AA334" s="94"/>
      <c r="AB334" s="94"/>
      <c r="AC334" s="94"/>
      <c r="AD334" s="94"/>
      <c r="AE334" s="94"/>
      <c r="AF334" s="94"/>
      <c r="AG334" s="94"/>
      <c r="AH334" s="94"/>
      <c r="AI334" s="94"/>
      <c r="AJ334" s="94"/>
      <c r="AK334" s="94"/>
      <c r="AL334" s="94"/>
      <c r="AM334" s="94"/>
      <c r="AN334" s="94"/>
      <c r="AO334" s="94"/>
      <c r="AP334" s="94"/>
      <c r="AQ334" s="94"/>
      <c r="AR334" s="94"/>
      <c r="AS334" s="94"/>
      <c r="AT334" s="94"/>
      <c r="AU334" s="94"/>
      <c r="AV334" s="94"/>
      <c r="AW334" s="94"/>
      <c r="AX334" s="94"/>
      <c r="AY334" s="94"/>
    </row>
    <row r="335" spans="18:51">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row>
    <row r="336" spans="18:51">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row>
    <row r="337" spans="18:51">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row>
    <row r="338" spans="18:51">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row>
    <row r="339" spans="18:51">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row>
    <row r="340" spans="18:51">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row>
    <row r="341" spans="18:51">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row>
    <row r="342" spans="18:51">
      <c r="R342" s="94"/>
      <c r="S342" s="94"/>
      <c r="T342" s="94"/>
      <c r="U342" s="94"/>
      <c r="V342" s="94"/>
      <c r="W342" s="94"/>
      <c r="X342" s="94"/>
      <c r="Y342" s="94"/>
      <c r="Z342" s="94"/>
      <c r="AA342" s="94"/>
      <c r="AB342" s="94"/>
      <c r="AC342" s="94"/>
      <c r="AD342" s="94"/>
      <c r="AE342" s="94"/>
      <c r="AF342" s="94"/>
      <c r="AG342" s="94"/>
      <c r="AH342" s="94"/>
      <c r="AI342" s="94"/>
      <c r="AJ342" s="94"/>
      <c r="AK342" s="94"/>
      <c r="AL342" s="94"/>
      <c r="AM342" s="94"/>
      <c r="AN342" s="94"/>
      <c r="AO342" s="94"/>
      <c r="AP342" s="94"/>
      <c r="AQ342" s="94"/>
      <c r="AR342" s="94"/>
      <c r="AS342" s="94"/>
      <c r="AT342" s="94"/>
      <c r="AU342" s="94"/>
      <c r="AV342" s="94"/>
      <c r="AW342" s="94"/>
      <c r="AX342" s="94"/>
      <c r="AY342" s="94"/>
    </row>
    <row r="343" spans="18:51">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row>
    <row r="344" spans="18:51">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row>
    <row r="345" spans="18:51">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row>
    <row r="346" spans="18:51">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row>
    <row r="347" spans="18:51">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row>
    <row r="348" spans="18:51">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row>
    <row r="349" spans="18:51">
      <c r="R349" s="94"/>
      <c r="S349" s="94"/>
      <c r="T349" s="94"/>
      <c r="U349" s="94"/>
      <c r="V349" s="94"/>
      <c r="W349" s="94"/>
      <c r="X349" s="94"/>
      <c r="Y349" s="94"/>
      <c r="Z349" s="94"/>
      <c r="AA349" s="94"/>
      <c r="AB349" s="94"/>
      <c r="AC349" s="94"/>
      <c r="AD349" s="94"/>
      <c r="AE349" s="94"/>
      <c r="AF349" s="94"/>
      <c r="AG349" s="94"/>
      <c r="AH349" s="94"/>
      <c r="AI349" s="94"/>
      <c r="AJ349" s="94"/>
      <c r="AK349" s="94"/>
      <c r="AL349" s="94"/>
      <c r="AM349" s="94"/>
      <c r="AN349" s="94"/>
      <c r="AO349" s="94"/>
      <c r="AP349" s="94"/>
      <c r="AQ349" s="94"/>
      <c r="AR349" s="94"/>
      <c r="AS349" s="94"/>
      <c r="AT349" s="94"/>
      <c r="AU349" s="94"/>
      <c r="AV349" s="94"/>
      <c r="AW349" s="94"/>
      <c r="AX349" s="94"/>
      <c r="AY349" s="94"/>
    </row>
    <row r="350" spans="18:51">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row>
    <row r="351" spans="18:51">
      <c r="R351" s="94"/>
      <c r="S351" s="94"/>
      <c r="T351" s="94"/>
      <c r="U351" s="94"/>
      <c r="V351" s="94"/>
      <c r="W351" s="94"/>
      <c r="X351" s="94"/>
      <c r="Y351" s="94"/>
      <c r="Z351" s="94"/>
      <c r="AA351" s="94"/>
      <c r="AB351" s="94"/>
      <c r="AC351" s="94"/>
      <c r="AD351" s="94"/>
      <c r="AE351" s="94"/>
      <c r="AF351" s="94"/>
      <c r="AG351" s="94"/>
      <c r="AH351" s="94"/>
      <c r="AI351" s="94"/>
      <c r="AJ351" s="94"/>
      <c r="AK351" s="94"/>
      <c r="AL351" s="94"/>
      <c r="AM351" s="94"/>
      <c r="AN351" s="94"/>
      <c r="AO351" s="94"/>
      <c r="AP351" s="94"/>
      <c r="AQ351" s="94"/>
      <c r="AR351" s="94"/>
      <c r="AS351" s="94"/>
      <c r="AT351" s="94"/>
      <c r="AU351" s="94"/>
      <c r="AV351" s="94"/>
      <c r="AW351" s="94"/>
      <c r="AX351" s="94"/>
      <c r="AY351" s="94"/>
    </row>
    <row r="352" spans="18:51">
      <c r="R352" s="94"/>
      <c r="S352" s="94"/>
      <c r="T352" s="94"/>
      <c r="U352" s="94"/>
      <c r="V352" s="94"/>
      <c r="W352" s="94"/>
      <c r="X352" s="94"/>
      <c r="Y352" s="94"/>
      <c r="Z352" s="94"/>
      <c r="AA352" s="94"/>
      <c r="AB352" s="94"/>
      <c r="AC352" s="94"/>
      <c r="AD352" s="94"/>
      <c r="AE352" s="94"/>
      <c r="AF352" s="94"/>
      <c r="AG352" s="94"/>
      <c r="AH352" s="94"/>
      <c r="AI352" s="94"/>
      <c r="AJ352" s="94"/>
      <c r="AK352" s="94"/>
      <c r="AL352" s="94"/>
      <c r="AM352" s="94"/>
      <c r="AN352" s="94"/>
      <c r="AO352" s="94"/>
      <c r="AP352" s="94"/>
      <c r="AQ352" s="94"/>
      <c r="AR352" s="94"/>
      <c r="AS352" s="94"/>
      <c r="AT352" s="94"/>
      <c r="AU352" s="94"/>
      <c r="AV352" s="94"/>
      <c r="AW352" s="94"/>
      <c r="AX352" s="94"/>
      <c r="AY352" s="94"/>
    </row>
    <row r="353" spans="18:51">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row>
    <row r="354" spans="18:51">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row>
    <row r="355" spans="18:51">
      <c r="R355" s="94"/>
      <c r="S355" s="94"/>
      <c r="T355" s="94"/>
      <c r="U355" s="94"/>
      <c r="V355" s="94"/>
      <c r="W355" s="94"/>
      <c r="X355" s="94"/>
      <c r="Y355" s="94"/>
      <c r="Z355" s="94"/>
      <c r="AA355" s="94"/>
      <c r="AB355" s="94"/>
      <c r="AC355" s="94"/>
      <c r="AD355" s="94"/>
      <c r="AE355" s="94"/>
      <c r="AF355" s="94"/>
      <c r="AG355" s="94"/>
      <c r="AH355" s="94"/>
      <c r="AI355" s="94"/>
      <c r="AJ355" s="94"/>
      <c r="AK355" s="94"/>
      <c r="AL355" s="94"/>
      <c r="AM355" s="94"/>
      <c r="AN355" s="94"/>
      <c r="AO355" s="94"/>
      <c r="AP355" s="94"/>
      <c r="AQ355" s="94"/>
      <c r="AR355" s="94"/>
      <c r="AS355" s="94"/>
      <c r="AT355" s="94"/>
      <c r="AU355" s="94"/>
      <c r="AV355" s="94"/>
      <c r="AW355" s="94"/>
      <c r="AX355" s="94"/>
      <c r="AY355" s="94"/>
    </row>
    <row r="356" spans="18:51">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row>
    <row r="357" spans="18:51">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row>
    <row r="358" spans="18:51">
      <c r="R358" s="94"/>
      <c r="S358" s="94"/>
      <c r="T358" s="94"/>
      <c r="U358" s="94"/>
      <c r="V358" s="94"/>
      <c r="W358" s="94"/>
      <c r="X358" s="94"/>
      <c r="Y358" s="94"/>
      <c r="Z358" s="94"/>
      <c r="AA358" s="94"/>
      <c r="AB358" s="94"/>
      <c r="AC358" s="94"/>
      <c r="AD358" s="94"/>
      <c r="AE358" s="94"/>
      <c r="AF358" s="94"/>
      <c r="AG358" s="94"/>
      <c r="AH358" s="94"/>
      <c r="AI358" s="94"/>
      <c r="AJ358" s="94"/>
      <c r="AK358" s="94"/>
      <c r="AL358" s="94"/>
      <c r="AM358" s="94"/>
      <c r="AN358" s="94"/>
      <c r="AO358" s="94"/>
      <c r="AP358" s="94"/>
      <c r="AQ358" s="94"/>
      <c r="AR358" s="94"/>
      <c r="AS358" s="94"/>
      <c r="AT358" s="94"/>
      <c r="AU358" s="94"/>
      <c r="AV358" s="94"/>
      <c r="AW358" s="94"/>
      <c r="AX358" s="94"/>
      <c r="AY358" s="94"/>
    </row>
    <row r="359" spans="18:51">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row>
    <row r="360" spans="18:51">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row>
    <row r="361" spans="18:51">
      <c r="R361" s="94"/>
      <c r="S361" s="94"/>
      <c r="T361" s="94"/>
      <c r="U361" s="94"/>
      <c r="V361" s="94"/>
      <c r="W361" s="94"/>
      <c r="X361" s="94"/>
      <c r="Y361" s="94"/>
      <c r="Z361" s="94"/>
      <c r="AA361" s="94"/>
      <c r="AB361" s="94"/>
      <c r="AC361" s="94"/>
      <c r="AD361" s="94"/>
      <c r="AE361" s="94"/>
      <c r="AF361" s="94"/>
      <c r="AG361" s="94"/>
      <c r="AH361" s="94"/>
      <c r="AI361" s="94"/>
      <c r="AJ361" s="94"/>
      <c r="AK361" s="94"/>
      <c r="AL361" s="94"/>
      <c r="AM361" s="94"/>
      <c r="AN361" s="94"/>
      <c r="AO361" s="94"/>
      <c r="AP361" s="94"/>
      <c r="AQ361" s="94"/>
      <c r="AR361" s="94"/>
      <c r="AS361" s="94"/>
      <c r="AT361" s="94"/>
      <c r="AU361" s="94"/>
      <c r="AV361" s="94"/>
      <c r="AW361" s="94"/>
      <c r="AX361" s="94"/>
      <c r="AY361" s="94"/>
    </row>
    <row r="362" spans="18:51">
      <c r="R362" s="94"/>
      <c r="S362" s="94"/>
      <c r="T362" s="94"/>
      <c r="U362" s="94"/>
      <c r="V362" s="94"/>
      <c r="W362" s="94"/>
      <c r="X362" s="94"/>
      <c r="Y362" s="94"/>
      <c r="Z362" s="94"/>
      <c r="AA362" s="94"/>
      <c r="AB362" s="94"/>
      <c r="AC362" s="94"/>
      <c r="AD362" s="94"/>
      <c r="AE362" s="94"/>
      <c r="AF362" s="94"/>
      <c r="AG362" s="94"/>
      <c r="AH362" s="94"/>
      <c r="AI362" s="94"/>
      <c r="AJ362" s="94"/>
      <c r="AK362" s="94"/>
      <c r="AL362" s="94"/>
      <c r="AM362" s="94"/>
      <c r="AN362" s="94"/>
      <c r="AO362" s="94"/>
      <c r="AP362" s="94"/>
      <c r="AQ362" s="94"/>
      <c r="AR362" s="94"/>
      <c r="AS362" s="94"/>
      <c r="AT362" s="94"/>
      <c r="AU362" s="94"/>
      <c r="AV362" s="94"/>
      <c r="AW362" s="94"/>
      <c r="AX362" s="94"/>
      <c r="AY362" s="94"/>
    </row>
    <row r="363" spans="18:51">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row>
    <row r="364" spans="18:51">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row>
    <row r="365" spans="18:51">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row>
    <row r="366" spans="18:51">
      <c r="R366" s="94"/>
      <c r="S366" s="94"/>
      <c r="T366" s="94"/>
      <c r="U366" s="94"/>
      <c r="V366" s="94"/>
      <c r="W366" s="94"/>
      <c r="X366" s="94"/>
      <c r="Y366" s="94"/>
      <c r="Z366" s="94"/>
      <c r="AA366" s="94"/>
      <c r="AB366" s="94"/>
      <c r="AC366" s="94"/>
      <c r="AD366" s="94"/>
      <c r="AE366" s="94"/>
      <c r="AF366" s="94"/>
      <c r="AG366" s="94"/>
      <c r="AH366" s="94"/>
      <c r="AI366" s="94"/>
      <c r="AJ366" s="94"/>
      <c r="AK366" s="94"/>
      <c r="AL366" s="94"/>
      <c r="AM366" s="94"/>
      <c r="AN366" s="94"/>
      <c r="AO366" s="94"/>
      <c r="AP366" s="94"/>
      <c r="AQ366" s="94"/>
      <c r="AR366" s="94"/>
      <c r="AS366" s="94"/>
      <c r="AT366" s="94"/>
      <c r="AU366" s="94"/>
      <c r="AV366" s="94"/>
      <c r="AW366" s="94"/>
      <c r="AX366" s="94"/>
      <c r="AY366" s="94"/>
    </row>
    <row r="367" spans="18:51">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row>
    <row r="368" spans="18:51">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row>
    <row r="369" spans="18:51">
      <c r="R369" s="94"/>
      <c r="S369" s="94"/>
      <c r="T369" s="94"/>
      <c r="U369" s="94"/>
      <c r="V369" s="94"/>
      <c r="W369" s="94"/>
      <c r="X369" s="94"/>
      <c r="Y369" s="94"/>
      <c r="Z369" s="94"/>
      <c r="AA369" s="94"/>
      <c r="AB369" s="94"/>
      <c r="AC369" s="94"/>
      <c r="AD369" s="94"/>
      <c r="AE369" s="94"/>
      <c r="AF369" s="94"/>
      <c r="AG369" s="94"/>
      <c r="AH369" s="94"/>
      <c r="AI369" s="94"/>
      <c r="AJ369" s="94"/>
      <c r="AK369" s="94"/>
      <c r="AL369" s="94"/>
      <c r="AM369" s="94"/>
      <c r="AN369" s="94"/>
      <c r="AO369" s="94"/>
      <c r="AP369" s="94"/>
      <c r="AQ369" s="94"/>
      <c r="AR369" s="94"/>
      <c r="AS369" s="94"/>
      <c r="AT369" s="94"/>
      <c r="AU369" s="94"/>
      <c r="AV369" s="94"/>
      <c r="AW369" s="94"/>
      <c r="AX369" s="94"/>
      <c r="AY369" s="94"/>
    </row>
  </sheetData>
  <mergeCells count="33">
    <mergeCell ref="AC120:AC127"/>
    <mergeCell ref="S120:S127"/>
    <mergeCell ref="T120:T127"/>
    <mergeCell ref="U120:U127"/>
    <mergeCell ref="V120:V127"/>
    <mergeCell ref="W120:W127"/>
    <mergeCell ref="X120:X127"/>
    <mergeCell ref="Y120:Y127"/>
    <mergeCell ref="Z120:Z127"/>
    <mergeCell ref="AA120:AA127"/>
    <mergeCell ref="AB120:AB127"/>
    <mergeCell ref="AO120:AO127"/>
    <mergeCell ref="AD120:AD127"/>
    <mergeCell ref="AE120:AE127"/>
    <mergeCell ref="AF120:AF127"/>
    <mergeCell ref="AG120:AG127"/>
    <mergeCell ref="AH120:AH127"/>
    <mergeCell ref="AI120:AI127"/>
    <mergeCell ref="AJ120:AJ127"/>
    <mergeCell ref="AK120:AK127"/>
    <mergeCell ref="AL120:AL127"/>
    <mergeCell ref="AM120:AM127"/>
    <mergeCell ref="AN120:AN127"/>
    <mergeCell ref="AV120:AV127"/>
    <mergeCell ref="AW120:AW127"/>
    <mergeCell ref="AX120:AX127"/>
    <mergeCell ref="AY120:AY127"/>
    <mergeCell ref="AP120:AP127"/>
    <mergeCell ref="AQ120:AQ127"/>
    <mergeCell ref="AR120:AR127"/>
    <mergeCell ref="AS120:AS127"/>
    <mergeCell ref="AT120:AT127"/>
    <mergeCell ref="AU120:AU127"/>
  </mergeCells>
  <pageMargins left="0.7" right="0.7" top="0.75" bottom="0.75" header="0.3" footer="0.3"/>
  <pageSetup paperSize="9" scale="43" fitToHeight="0" orientation="portrait" r:id="rId1"/>
  <headerFooter>
    <oddFooter>&amp;L&amp;F&amp;C&amp;A&amp;R&amp;P</oddFooter>
  </headerFooter>
  <ignoredErrors>
    <ignoredError sqref="E150:H150 J150:O15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fitToPage="1"/>
  </sheetPr>
  <dimension ref="A1:AC204"/>
  <sheetViews>
    <sheetView showGridLines="0" view="pageBreakPreview" zoomScaleNormal="85" zoomScaleSheetLayoutView="100" workbookViewId="0"/>
  </sheetViews>
  <sheetFormatPr defaultRowHeight="14.4"/>
  <cols>
    <col min="1" max="1" width="70.44140625" style="118" customWidth="1"/>
    <col min="2" max="2" width="17.88671875" style="118" customWidth="1"/>
    <col min="3" max="3" width="18.5546875" style="118" customWidth="1"/>
    <col min="4" max="4" width="19.77734375" style="118" customWidth="1"/>
    <col min="5" max="5" width="29.6640625" style="118" customWidth="1"/>
    <col min="6" max="6" width="18.77734375" style="118" customWidth="1"/>
    <col min="7" max="9" width="9.109375" style="118" customWidth="1"/>
    <col min="10" max="10" width="11.21875" style="118" customWidth="1"/>
    <col min="11" max="16" width="9.109375" style="118" customWidth="1"/>
  </cols>
  <sheetData>
    <row r="1" spans="1:16" ht="25.8">
      <c r="A1" s="87" t="s">
        <v>429</v>
      </c>
      <c r="B1" s="87"/>
      <c r="C1" s="87"/>
      <c r="D1" s="87"/>
      <c r="H1" s="45"/>
      <c r="I1" s="45"/>
      <c r="M1" s="654"/>
      <c r="N1" s="654"/>
      <c r="O1" s="655"/>
      <c r="P1" s="655"/>
    </row>
    <row r="2" spans="1:16">
      <c r="A2" s="133" t="s">
        <v>116</v>
      </c>
      <c r="B2" s="133"/>
      <c r="C2" s="133"/>
      <c r="D2" s="133"/>
      <c r="H2" s="45"/>
      <c r="I2" s="45"/>
      <c r="M2" s="656"/>
      <c r="N2" s="656"/>
      <c r="O2" s="656"/>
      <c r="P2" s="656"/>
    </row>
    <row r="3" spans="1:16" s="60" customFormat="1">
      <c r="A3" s="133" t="s">
        <v>65</v>
      </c>
      <c r="B3" s="133"/>
      <c r="C3" s="133"/>
      <c r="D3" s="133"/>
      <c r="E3" s="118"/>
      <c r="F3" s="118"/>
      <c r="G3" s="118"/>
      <c r="H3" s="45"/>
      <c r="I3" s="45"/>
      <c r="J3" s="118"/>
      <c r="K3" s="118"/>
      <c r="L3" s="118"/>
      <c r="M3" s="563"/>
      <c r="N3" s="563"/>
      <c r="O3" s="563"/>
      <c r="P3" s="563"/>
    </row>
    <row r="4" spans="1:16" s="60" customFormat="1">
      <c r="A4" s="133" t="s">
        <v>238</v>
      </c>
      <c r="B4" s="133"/>
      <c r="C4" s="133"/>
      <c r="D4" s="133"/>
      <c r="E4" s="118"/>
      <c r="F4" s="118"/>
      <c r="G4" s="118"/>
      <c r="H4" s="45"/>
      <c r="I4" s="45"/>
      <c r="J4" s="118"/>
      <c r="K4" s="118"/>
      <c r="L4" s="118"/>
      <c r="M4" s="563"/>
      <c r="N4" s="563"/>
      <c r="O4" s="563"/>
      <c r="P4" s="563"/>
    </row>
    <row r="5" spans="1:16">
      <c r="B5" s="564" t="s">
        <v>62</v>
      </c>
      <c r="C5" s="564" t="s">
        <v>53</v>
      </c>
      <c r="D5" s="564"/>
    </row>
    <row r="6" spans="1:16" ht="23.4">
      <c r="A6" s="565" t="s">
        <v>0</v>
      </c>
      <c r="B6" s="565"/>
      <c r="C6" s="565"/>
      <c r="D6" s="565"/>
      <c r="H6" s="45"/>
      <c r="I6" s="45"/>
    </row>
    <row r="7" spans="1:16" ht="21">
      <c r="A7" s="566" t="s">
        <v>52</v>
      </c>
      <c r="B7" s="566"/>
      <c r="C7" s="566"/>
      <c r="D7" s="566"/>
      <c r="H7" s="45"/>
      <c r="I7" s="45"/>
    </row>
    <row r="8" spans="1:16">
      <c r="A8" s="163" t="s">
        <v>350</v>
      </c>
      <c r="B8" s="567">
        <f>Inputs!B4</f>
        <v>0</v>
      </c>
      <c r="H8" s="45"/>
      <c r="I8" s="45"/>
    </row>
    <row r="9" spans="1:16" s="162" customFormat="1">
      <c r="A9" s="163" t="s">
        <v>342</v>
      </c>
      <c r="B9" s="567">
        <f>Inputs!B5</f>
        <v>0</v>
      </c>
      <c r="C9" s="118"/>
      <c r="D9" s="118"/>
      <c r="E9" s="118"/>
      <c r="F9" s="118"/>
      <c r="G9" s="118"/>
      <c r="H9" s="45"/>
      <c r="I9" s="45"/>
      <c r="J9" s="118"/>
      <c r="K9" s="118"/>
      <c r="L9" s="118"/>
      <c r="M9" s="118"/>
      <c r="N9" s="118"/>
      <c r="O9" s="118"/>
      <c r="P9" s="118"/>
    </row>
    <row r="10" spans="1:16" s="274" customFormat="1">
      <c r="A10" s="163" t="s">
        <v>347</v>
      </c>
      <c r="B10" s="567">
        <f>Inputs!B6</f>
        <v>0</v>
      </c>
      <c r="C10" s="118"/>
      <c r="D10" s="118"/>
      <c r="E10" s="118"/>
      <c r="F10" s="118"/>
      <c r="G10" s="118"/>
      <c r="H10" s="45"/>
      <c r="I10" s="45"/>
      <c r="J10" s="118"/>
      <c r="K10" s="118"/>
      <c r="L10" s="118"/>
      <c r="M10" s="118"/>
      <c r="N10" s="118"/>
      <c r="O10" s="118"/>
      <c r="P10" s="118"/>
    </row>
    <row r="11" spans="1:16" s="174" customFormat="1" ht="15" customHeight="1">
      <c r="A11" s="179"/>
      <c r="B11" s="568"/>
      <c r="C11" s="118"/>
      <c r="D11" s="118"/>
      <c r="E11" s="118"/>
      <c r="F11" s="118"/>
      <c r="G11" s="118"/>
      <c r="H11" s="45"/>
      <c r="I11" s="45"/>
      <c r="J11" s="118"/>
      <c r="K11" s="118"/>
      <c r="L11" s="118"/>
      <c r="M11" s="118"/>
      <c r="N11" s="118"/>
      <c r="O11" s="118"/>
      <c r="P11" s="118"/>
    </row>
    <row r="12" spans="1:16" s="174" customFormat="1" ht="21">
      <c r="A12" s="566" t="s">
        <v>255</v>
      </c>
      <c r="B12" s="566"/>
      <c r="C12" s="566"/>
      <c r="D12" s="566"/>
      <c r="E12" s="118"/>
      <c r="F12" s="118"/>
      <c r="G12" s="118"/>
      <c r="H12" s="45"/>
      <c r="I12" s="45"/>
      <c r="J12" s="118"/>
      <c r="K12" s="118"/>
      <c r="L12" s="118"/>
      <c r="M12" s="118"/>
      <c r="N12" s="118"/>
      <c r="O12" s="118"/>
      <c r="P12" s="118"/>
    </row>
    <row r="13" spans="1:16" s="174" customFormat="1">
      <c r="A13" s="163" t="s">
        <v>351</v>
      </c>
      <c r="B13" s="569">
        <f>Inputs!B7</f>
        <v>5</v>
      </c>
      <c r="C13" s="118"/>
      <c r="D13" s="118"/>
      <c r="E13" s="118"/>
      <c r="F13" s="570"/>
      <c r="G13" s="118"/>
      <c r="H13" s="45"/>
      <c r="I13" s="45"/>
      <c r="J13" s="118"/>
      <c r="K13" s="118"/>
      <c r="L13" s="118"/>
      <c r="M13" s="118"/>
      <c r="N13" s="118"/>
      <c r="O13" s="118"/>
      <c r="P13" s="118"/>
    </row>
    <row r="14" spans="1:16" s="174" customFormat="1">
      <c r="A14" s="163" t="s">
        <v>10</v>
      </c>
      <c r="B14" s="569">
        <f>Inputs!B8</f>
        <v>5</v>
      </c>
      <c r="C14" s="118"/>
      <c r="D14" s="118"/>
      <c r="E14" s="118"/>
      <c r="F14" s="118"/>
      <c r="G14" s="118"/>
      <c r="H14" s="127"/>
      <c r="I14" s="45"/>
      <c r="J14" s="118"/>
      <c r="K14" s="118"/>
      <c r="L14" s="118"/>
      <c r="M14" s="118"/>
      <c r="N14" s="118"/>
      <c r="O14" s="118"/>
      <c r="P14" s="118"/>
    </row>
    <row r="15" spans="1:16" s="274" customFormat="1">
      <c r="A15" s="163" t="s">
        <v>348</v>
      </c>
      <c r="B15" s="569">
        <f>Inputs!B9</f>
        <v>4</v>
      </c>
      <c r="C15" s="118"/>
      <c r="D15" s="118"/>
      <c r="E15" s="118"/>
      <c r="F15" s="118"/>
      <c r="G15" s="118"/>
      <c r="H15" s="45"/>
      <c r="I15" s="45"/>
      <c r="J15" s="118"/>
      <c r="K15" s="118"/>
      <c r="L15" s="118"/>
      <c r="M15" s="118"/>
      <c r="N15" s="118"/>
      <c r="O15" s="118"/>
      <c r="P15" s="118"/>
    </row>
    <row r="16" spans="1:16" s="209" customFormat="1" ht="15" customHeight="1">
      <c r="A16" s="141"/>
      <c r="B16" s="571"/>
      <c r="C16" s="118"/>
      <c r="D16" s="118"/>
      <c r="E16" s="118"/>
      <c r="F16" s="118"/>
      <c r="G16" s="118"/>
      <c r="H16" s="45"/>
      <c r="I16" s="45"/>
      <c r="J16" s="118"/>
      <c r="K16" s="118"/>
      <c r="L16" s="118"/>
      <c r="M16" s="118"/>
      <c r="N16" s="118"/>
      <c r="O16" s="118"/>
      <c r="P16" s="118"/>
    </row>
    <row r="17" spans="1:16" s="209" customFormat="1" ht="15" customHeight="1">
      <c r="A17" s="141"/>
      <c r="B17" s="571"/>
      <c r="C17" s="657" t="s">
        <v>265</v>
      </c>
      <c r="D17" s="658"/>
      <c r="E17" s="659"/>
      <c r="F17" s="118"/>
      <c r="G17" s="118"/>
      <c r="H17" s="45"/>
      <c r="I17" s="45"/>
      <c r="J17" s="118"/>
      <c r="K17" s="118"/>
      <c r="L17" s="118"/>
      <c r="M17" s="118"/>
      <c r="N17" s="118"/>
      <c r="O17" s="118"/>
      <c r="P17" s="118"/>
    </row>
    <row r="18" spans="1:16" s="209" customFormat="1" ht="15" customHeight="1">
      <c r="A18" s="566" t="s">
        <v>353</v>
      </c>
      <c r="B18" s="450" t="str">
        <f>Inputs!B20</f>
        <v>Minimum of BAU + X% or supplier forecast</v>
      </c>
      <c r="C18" s="572" t="str">
        <f>Inputs!C20</f>
        <v>BAU + X%</v>
      </c>
      <c r="D18" s="573" t="str">
        <f>Inputs!D20</f>
        <v>Supplier forecast</v>
      </c>
      <c r="E18" s="574" t="str">
        <f>Inputs!E20</f>
        <v>Minimum of BAU + X% or supplier forecast</v>
      </c>
      <c r="F18" s="118"/>
      <c r="G18" s="118"/>
      <c r="H18" s="45"/>
      <c r="I18" s="45"/>
      <c r="J18" s="118"/>
      <c r="K18" s="118"/>
      <c r="L18" s="118"/>
      <c r="M18" s="118"/>
      <c r="N18" s="118"/>
      <c r="O18" s="118"/>
      <c r="P18" s="118"/>
    </row>
    <row r="19" spans="1:16" s="209" customFormat="1" ht="15" customHeight="1">
      <c r="A19" s="566" t="s">
        <v>352</v>
      </c>
      <c r="B19" s="450" t="str">
        <f>Inputs!B21</f>
        <v>Supplier forecast</v>
      </c>
      <c r="C19" s="575" t="str">
        <f>Inputs!C21</f>
        <v>BAU + X%</v>
      </c>
      <c r="D19" s="576" t="str">
        <f>Inputs!D21</f>
        <v>Supplier forecast</v>
      </c>
      <c r="E19" s="577" t="str">
        <f>Inputs!E21</f>
        <v>Minimum of BAU + X% or supplier forecast</v>
      </c>
      <c r="F19" s="118"/>
      <c r="G19" s="118"/>
      <c r="H19" s="45"/>
      <c r="I19" s="45"/>
      <c r="J19" s="118"/>
      <c r="K19" s="118"/>
      <c r="L19" s="118"/>
      <c r="M19" s="118"/>
      <c r="N19" s="118"/>
      <c r="O19" s="118"/>
      <c r="P19" s="118"/>
    </row>
    <row r="20" spans="1:16" s="209" customFormat="1" ht="15" customHeight="1">
      <c r="A20" s="566"/>
      <c r="B20" s="210"/>
      <c r="C20" s="551"/>
      <c r="D20" s="551"/>
      <c r="E20" s="118"/>
      <c r="F20" s="118"/>
      <c r="G20" s="118"/>
      <c r="H20" s="45"/>
      <c r="I20" s="45"/>
      <c r="J20" s="118"/>
      <c r="K20" s="118"/>
      <c r="L20" s="118"/>
      <c r="M20" s="118"/>
      <c r="N20" s="118"/>
      <c r="O20" s="118"/>
      <c r="P20" s="118"/>
    </row>
    <row r="21" spans="1:16" s="211" customFormat="1" ht="15" customHeight="1">
      <c r="A21" s="566"/>
      <c r="B21" s="141"/>
      <c r="C21" s="141"/>
      <c r="D21" s="141"/>
      <c r="E21" s="141"/>
      <c r="F21" s="141"/>
      <c r="G21" s="118"/>
      <c r="H21" s="45"/>
      <c r="I21" s="45"/>
      <c r="J21" s="118" t="s">
        <v>249</v>
      </c>
      <c r="K21" s="118"/>
      <c r="L21" s="118"/>
      <c r="M21" s="118"/>
      <c r="N21" s="118"/>
      <c r="O21" s="118"/>
      <c r="P21" s="118"/>
    </row>
    <row r="22" spans="1:16" s="211" customFormat="1" ht="15" customHeight="1">
      <c r="A22" s="566"/>
      <c r="B22" s="578"/>
      <c r="C22" s="578"/>
      <c r="D22" s="578"/>
      <c r="E22" s="578"/>
      <c r="F22" s="578"/>
      <c r="G22" s="45"/>
      <c r="H22" s="45"/>
      <c r="I22" s="45"/>
      <c r="J22" s="118"/>
      <c r="K22" s="118"/>
      <c r="L22" s="118"/>
      <c r="M22" s="118"/>
      <c r="N22" s="118"/>
      <c r="O22" s="118"/>
      <c r="P22" s="118"/>
    </row>
    <row r="23" spans="1:16" ht="21">
      <c r="A23" s="566" t="s">
        <v>34</v>
      </c>
      <c r="B23" s="566"/>
      <c r="C23" s="566"/>
      <c r="D23" s="566"/>
      <c r="H23" s="45"/>
      <c r="I23" s="45"/>
    </row>
    <row r="24" spans="1:16" ht="18">
      <c r="A24" s="53" t="s">
        <v>1</v>
      </c>
      <c r="B24" s="53"/>
      <c r="C24" s="53"/>
      <c r="D24" s="136" t="s">
        <v>256</v>
      </c>
      <c r="E24" s="136" t="s">
        <v>220</v>
      </c>
      <c r="F24" s="136" t="s">
        <v>221</v>
      </c>
      <c r="G24" s="136" t="s">
        <v>219</v>
      </c>
      <c r="H24" s="136" t="s">
        <v>222</v>
      </c>
      <c r="I24" s="136" t="s">
        <v>338</v>
      </c>
      <c r="J24" s="136" t="s">
        <v>228</v>
      </c>
      <c r="K24" s="136" t="s">
        <v>229</v>
      </c>
      <c r="L24" s="136" t="s">
        <v>230</v>
      </c>
      <c r="M24" s="136" t="s">
        <v>231</v>
      </c>
      <c r="N24" s="136" t="s">
        <v>232</v>
      </c>
      <c r="O24" s="136" t="s">
        <v>233</v>
      </c>
      <c r="P24" s="136" t="s">
        <v>234</v>
      </c>
    </row>
    <row r="25" spans="1:16">
      <c r="A25" s="124" t="s">
        <v>9</v>
      </c>
      <c r="B25" s="124"/>
      <c r="C25" s="124"/>
      <c r="D25" s="123">
        <f>'Capital contributions'!D187</f>
        <v>20.369707078616162</v>
      </c>
      <c r="E25" s="408">
        <f>'Capital contributions'!E187</f>
        <v>3.1680297065142335</v>
      </c>
      <c r="F25" s="123">
        <f>'Capital contributions'!F187</f>
        <v>-1.0379839298758213</v>
      </c>
      <c r="G25" s="123">
        <f>'Capital contributions'!G187</f>
        <v>28.54232424677188</v>
      </c>
      <c r="H25" s="128">
        <f>'Capital contributions'!H187</f>
        <v>41</v>
      </c>
      <c r="I25" s="123">
        <f>AVERAGE(INDEX(D25:H25,6-$B$13):H25)</f>
        <v>18.408415420405291</v>
      </c>
      <c r="J25" s="123">
        <f>'Capital contributions'!I187</f>
        <v>310</v>
      </c>
      <c r="K25" s="123">
        <f>'Capital contributions'!J187</f>
        <v>200</v>
      </c>
      <c r="L25" s="123">
        <f>'Capital contributions'!K187</f>
        <v>0</v>
      </c>
      <c r="M25" s="123">
        <f>'Capital contributions'!L187</f>
        <v>0</v>
      </c>
      <c r="N25" s="123">
        <f>'Capital contributions'!M187</f>
        <v>0</v>
      </c>
      <c r="O25" s="123">
        <f>'Capital contributions'!N187</f>
        <v>0</v>
      </c>
      <c r="P25" s="123">
        <f>'Capital contributions'!O187</f>
        <v>0</v>
      </c>
    </row>
    <row r="26" spans="1:16">
      <c r="A26" s="124" t="s">
        <v>2</v>
      </c>
      <c r="B26" s="124"/>
      <c r="C26" s="124"/>
      <c r="D26" s="123">
        <f>'Capital contributions'!D188</f>
        <v>350.26032948634372</v>
      </c>
      <c r="E26" s="123">
        <f>'Capital contributions'!E188</f>
        <v>349.53927761873706</v>
      </c>
      <c r="F26" s="123">
        <f>'Capital contributions'!F188</f>
        <v>184.76113951789628</v>
      </c>
      <c r="G26" s="123">
        <f>'Capital contributions'!G188</f>
        <v>140.67288378766142</v>
      </c>
      <c r="H26" s="128">
        <f>'Capital contributions'!H188</f>
        <v>271</v>
      </c>
      <c r="I26" s="123">
        <f>AVERAGE(INDEX(D26:H26,6-$B$13):H26)</f>
        <v>259.24672608212768</v>
      </c>
      <c r="J26" s="123">
        <f>'Capital contributions'!I188</f>
        <v>338</v>
      </c>
      <c r="K26" s="123">
        <f>'Capital contributions'!J188</f>
        <v>495</v>
      </c>
      <c r="L26" s="123">
        <f>'Capital contributions'!K188</f>
        <v>495</v>
      </c>
      <c r="M26" s="123">
        <f>'Capital contributions'!L188</f>
        <v>495</v>
      </c>
      <c r="N26" s="123">
        <f>'Capital contributions'!M188</f>
        <v>495</v>
      </c>
      <c r="O26" s="123">
        <f>'Capital contributions'!N188</f>
        <v>495</v>
      </c>
      <c r="P26" s="123">
        <f>'Capital contributions'!O188</f>
        <v>495</v>
      </c>
    </row>
    <row r="27" spans="1:16">
      <c r="A27" s="124" t="s">
        <v>10</v>
      </c>
      <c r="B27" s="124"/>
      <c r="C27" s="124"/>
      <c r="D27" s="123">
        <f>'Capital contributions'!D189</f>
        <v>121.14615262545404</v>
      </c>
      <c r="E27" s="123">
        <f>'Capital contributions'!E189</f>
        <v>194.30582199953966</v>
      </c>
      <c r="F27" s="123">
        <f>'Capital contributions'!F189</f>
        <v>222.12856099342585</v>
      </c>
      <c r="G27" s="123">
        <f>'Capital contributions'!G189</f>
        <v>177.37015781922526</v>
      </c>
      <c r="H27" s="128">
        <f>'Capital contributions'!H189</f>
        <v>193</v>
      </c>
      <c r="I27" s="123">
        <f>AVERAGE(INDEX(D27:H27,6-$B$14):H27)</f>
        <v>181.59013868752896</v>
      </c>
      <c r="J27" s="123">
        <f>'Capital contributions'!I189</f>
        <v>165</v>
      </c>
      <c r="K27" s="123">
        <f>'Capital contributions'!J189</f>
        <v>197</v>
      </c>
      <c r="L27" s="123">
        <f>'Capital contributions'!K189</f>
        <v>220</v>
      </c>
      <c r="M27" s="123">
        <f>'Capital contributions'!L189</f>
        <v>220</v>
      </c>
      <c r="N27" s="123">
        <f>'Capital contributions'!M189</f>
        <v>220</v>
      </c>
      <c r="O27" s="123">
        <f>'Capital contributions'!N189</f>
        <v>220</v>
      </c>
      <c r="P27" s="123">
        <f>'Capital contributions'!O189</f>
        <v>220</v>
      </c>
    </row>
    <row r="28" spans="1:16">
      <c r="A28" s="124" t="s">
        <v>11</v>
      </c>
      <c r="B28" s="124"/>
      <c r="C28" s="124"/>
      <c r="D28" s="123">
        <f>'Capital contributions'!D190</f>
        <v>43.955683695961199</v>
      </c>
      <c r="E28" s="123">
        <f>'Capital contributions'!E190</f>
        <v>17.952168336913989</v>
      </c>
      <c r="F28" s="123">
        <f>'Capital contributions'!F190</f>
        <v>95.494521548575605</v>
      </c>
      <c r="G28" s="123">
        <f>'Capital contributions'!G190</f>
        <v>44.85222381635581</v>
      </c>
      <c r="H28" s="128">
        <f>'Capital contributions'!H190</f>
        <v>91</v>
      </c>
      <c r="I28" s="123">
        <f>AVERAGE(INDEX(D28:H28,6-$B$13):H28)</f>
        <v>58.650919479561324</v>
      </c>
      <c r="J28" s="123">
        <f>'Capital contributions'!I190</f>
        <v>76</v>
      </c>
      <c r="K28" s="123">
        <f>'Capital contributions'!J190</f>
        <v>165</v>
      </c>
      <c r="L28" s="123">
        <f>'Capital contributions'!K190</f>
        <v>55</v>
      </c>
      <c r="M28" s="123">
        <f>'Capital contributions'!L190</f>
        <v>55</v>
      </c>
      <c r="N28" s="123">
        <f>'Capital contributions'!M190</f>
        <v>55</v>
      </c>
      <c r="O28" s="123">
        <f>'Capital contributions'!N190</f>
        <v>55</v>
      </c>
      <c r="P28" s="123">
        <f>'Capital contributions'!O190</f>
        <v>55</v>
      </c>
    </row>
    <row r="29" spans="1:16" s="547" customFormat="1">
      <c r="A29" s="139" t="s">
        <v>503</v>
      </c>
      <c r="B29" s="124"/>
      <c r="C29" s="124"/>
      <c r="D29" s="123"/>
      <c r="E29" s="123"/>
      <c r="F29" s="123"/>
      <c r="G29" s="123"/>
      <c r="H29" s="128"/>
      <c r="I29" s="123"/>
      <c r="J29" s="123">
        <f>Inputs!G420</f>
        <v>0</v>
      </c>
      <c r="K29" s="123">
        <f>Inputs!H420</f>
        <v>0</v>
      </c>
      <c r="L29" s="123">
        <f>Inputs!I420</f>
        <v>0</v>
      </c>
      <c r="M29" s="123">
        <f>Inputs!J420</f>
        <v>0</v>
      </c>
      <c r="N29" s="123">
        <f>Inputs!K420</f>
        <v>0</v>
      </c>
      <c r="O29" s="123">
        <f>Inputs!L420</f>
        <v>0</v>
      </c>
      <c r="P29" s="123">
        <f>Inputs!M420</f>
        <v>0</v>
      </c>
    </row>
    <row r="30" spans="1:16" s="547" customFormat="1">
      <c r="A30" s="139" t="s">
        <v>490</v>
      </c>
      <c r="B30" s="124"/>
      <c r="C30" s="124"/>
      <c r="D30" s="123"/>
      <c r="E30" s="123"/>
      <c r="F30" s="123"/>
      <c r="G30" s="123"/>
      <c r="H30" s="128"/>
      <c r="I30" s="123"/>
      <c r="J30" s="123">
        <f>J28-J29</f>
        <v>76</v>
      </c>
      <c r="K30" s="123">
        <f t="shared" ref="K30:P30" si="0">K28-K29</f>
        <v>165</v>
      </c>
      <c r="L30" s="123">
        <f t="shared" si="0"/>
        <v>55</v>
      </c>
      <c r="M30" s="123">
        <f t="shared" si="0"/>
        <v>55</v>
      </c>
      <c r="N30" s="123">
        <f t="shared" si="0"/>
        <v>55</v>
      </c>
      <c r="O30" s="123">
        <f t="shared" si="0"/>
        <v>55</v>
      </c>
      <c r="P30" s="123">
        <f t="shared" si="0"/>
        <v>55</v>
      </c>
    </row>
    <row r="31" spans="1:16">
      <c r="A31" s="124" t="s">
        <v>12</v>
      </c>
      <c r="B31" s="124"/>
      <c r="C31" s="124"/>
      <c r="D31" s="123">
        <f>'Capital contributions'!D191</f>
        <v>104.34543264498068</v>
      </c>
      <c r="E31" s="123">
        <f>'Capital contributions'!E191</f>
        <v>267.17050524936701</v>
      </c>
      <c r="F31" s="123">
        <f>'Capital contributions'!F191</f>
        <v>53.975164353542731</v>
      </c>
      <c r="G31" s="123">
        <f>'Capital contributions'!G191</f>
        <v>94.80129124820661</v>
      </c>
      <c r="H31" s="128">
        <f>'Capital contributions'!H191</f>
        <v>140</v>
      </c>
      <c r="I31" s="123">
        <f>AVERAGE(INDEX(D31:H31,6-$B$13):H31)</f>
        <v>132.05847869921939</v>
      </c>
      <c r="J31" s="123">
        <f>'Capital contributions'!I191</f>
        <v>98</v>
      </c>
      <c r="K31" s="123">
        <f>'Capital contributions'!J191</f>
        <v>150</v>
      </c>
      <c r="L31" s="123">
        <f>'Capital contributions'!K191</f>
        <v>150</v>
      </c>
      <c r="M31" s="123">
        <f>'Capital contributions'!L191</f>
        <v>150</v>
      </c>
      <c r="N31" s="123">
        <f>'Capital contributions'!M191</f>
        <v>150</v>
      </c>
      <c r="O31" s="123">
        <f>'Capital contributions'!N191</f>
        <v>150</v>
      </c>
      <c r="P31" s="123">
        <f>'Capital contributions'!O191</f>
        <v>150</v>
      </c>
    </row>
    <row r="32" spans="1:16">
      <c r="A32" s="124" t="s">
        <v>13</v>
      </c>
      <c r="B32" s="124"/>
      <c r="C32" s="124"/>
      <c r="D32" s="123">
        <f>'Capital contributions'!D192</f>
        <v>168.3181058601441</v>
      </c>
      <c r="E32" s="123">
        <f>'Capital contributions'!E192</f>
        <v>3.1680297065142335</v>
      </c>
      <c r="F32" s="123">
        <f>'Capital contributions'!F192</f>
        <v>308.28122717311908</v>
      </c>
      <c r="G32" s="123">
        <f>'Capital contributions'!G192</f>
        <v>84.607604017216644</v>
      </c>
      <c r="H32" s="128">
        <f>'Capital contributions'!H192</f>
        <v>224</v>
      </c>
      <c r="I32" s="123">
        <f>AVERAGE(INDEX(D32:H32,6-$B$13):H32)</f>
        <v>157.6749933513988</v>
      </c>
      <c r="J32" s="123">
        <f>'Capital contributions'!I192</f>
        <v>96</v>
      </c>
      <c r="K32" s="123">
        <f>'Capital contributions'!J192</f>
        <v>80</v>
      </c>
      <c r="L32" s="123">
        <f>'Capital contributions'!K192</f>
        <v>80</v>
      </c>
      <c r="M32" s="123">
        <f>'Capital contributions'!L192</f>
        <v>80</v>
      </c>
      <c r="N32" s="123">
        <f>'Capital contributions'!M192</f>
        <v>80</v>
      </c>
      <c r="O32" s="123">
        <f>'Capital contributions'!N192</f>
        <v>80</v>
      </c>
      <c r="P32" s="123">
        <f>'Capital contributions'!O192</f>
        <v>80</v>
      </c>
    </row>
    <row r="33" spans="1:16" s="388" customFormat="1">
      <c r="A33" s="139" t="s">
        <v>416</v>
      </c>
      <c r="B33" s="579"/>
      <c r="C33" s="579"/>
      <c r="D33" s="123">
        <f t="shared" ref="D33:P33" si="1">SUM(D25,D26,D32)</f>
        <v>538.94814242510392</v>
      </c>
      <c r="E33" s="123">
        <f t="shared" si="1"/>
        <v>355.87533703176553</v>
      </c>
      <c r="F33" s="123">
        <f t="shared" si="1"/>
        <v>492.00438276113954</v>
      </c>
      <c r="G33" s="123">
        <f t="shared" si="1"/>
        <v>253.82281205164992</v>
      </c>
      <c r="H33" s="123">
        <f t="shared" si="1"/>
        <v>536</v>
      </c>
      <c r="I33" s="123">
        <f t="shared" si="1"/>
        <v>435.33013485393178</v>
      </c>
      <c r="J33" s="123">
        <f t="shared" si="1"/>
        <v>744</v>
      </c>
      <c r="K33" s="123">
        <f t="shared" si="1"/>
        <v>775</v>
      </c>
      <c r="L33" s="123">
        <f t="shared" si="1"/>
        <v>575</v>
      </c>
      <c r="M33" s="123">
        <f t="shared" si="1"/>
        <v>575</v>
      </c>
      <c r="N33" s="123">
        <f t="shared" si="1"/>
        <v>575</v>
      </c>
      <c r="O33" s="123">
        <f t="shared" si="1"/>
        <v>575</v>
      </c>
      <c r="P33" s="123">
        <f t="shared" si="1"/>
        <v>575</v>
      </c>
    </row>
    <row r="34" spans="1:16" s="560" customFormat="1">
      <c r="A34" s="139" t="s">
        <v>298</v>
      </c>
      <c r="B34" s="579"/>
      <c r="C34" s="579"/>
      <c r="D34" s="172">
        <f>SUM(D25,D26,D27,D28,D31,D32)</f>
        <v>808.39541139149981</v>
      </c>
      <c r="E34" s="172">
        <f t="shared" ref="E34:H34" si="2">SUM(E25,E26,E27,E28,E31,E32)</f>
        <v>835.30383261758629</v>
      </c>
      <c r="F34" s="172">
        <f t="shared" si="2"/>
        <v>863.6026296566838</v>
      </c>
      <c r="G34" s="172">
        <f t="shared" si="2"/>
        <v>570.84648493543762</v>
      </c>
      <c r="H34" s="172">
        <f t="shared" si="2"/>
        <v>960</v>
      </c>
      <c r="I34" s="172">
        <f>SUM(I25,I26,I27,I28,I31,I32)</f>
        <v>807.6296717202415</v>
      </c>
      <c r="J34" s="172">
        <f>SUM(J25,J26,J27,J30,J31,J32)</f>
        <v>1083</v>
      </c>
      <c r="K34" s="172">
        <f t="shared" ref="K34:P34" si="3">SUM(K25,K26,K27,K30,K31,K32)</f>
        <v>1287</v>
      </c>
      <c r="L34" s="172">
        <f t="shared" si="3"/>
        <v>1000</v>
      </c>
      <c r="M34" s="172">
        <f t="shared" si="3"/>
        <v>1000</v>
      </c>
      <c r="N34" s="172">
        <f t="shared" si="3"/>
        <v>1000</v>
      </c>
      <c r="O34" s="172">
        <f t="shared" si="3"/>
        <v>1000</v>
      </c>
      <c r="P34" s="172">
        <f t="shared" si="3"/>
        <v>1000</v>
      </c>
    </row>
    <row r="35" spans="1:16">
      <c r="E35" s="88"/>
      <c r="F35" s="88"/>
      <c r="G35" s="88"/>
      <c r="H35" s="88"/>
      <c r="I35" s="88"/>
      <c r="J35" s="88"/>
      <c r="K35" s="88"/>
      <c r="L35" s="88"/>
      <c r="M35" s="88"/>
      <c r="N35" s="88"/>
      <c r="O35" s="88"/>
      <c r="P35" s="88"/>
    </row>
    <row r="36" spans="1:16" ht="18">
      <c r="A36" s="54" t="s">
        <v>7</v>
      </c>
      <c r="B36" s="54"/>
      <c r="C36" s="54"/>
      <c r="D36" s="54"/>
    </row>
    <row r="37" spans="1:16">
      <c r="A37" s="124" t="s">
        <v>9</v>
      </c>
      <c r="B37" s="124"/>
      <c r="C37" s="124"/>
      <c r="D37" s="123">
        <f>'Capital contributions'!D196</f>
        <v>404.58312490730509</v>
      </c>
      <c r="E37" s="123">
        <f>'Capital contributions'!E196</f>
        <v>80.756639928500931</v>
      </c>
      <c r="F37" s="123">
        <f>'Capital contributions'!F196</f>
        <v>-239.3232260431829</v>
      </c>
      <c r="G37" s="123">
        <f>'Capital contributions'!G196</f>
        <v>120.60236854896354</v>
      </c>
      <c r="H37" s="128">
        <f>'Capital contributions'!H196</f>
        <v>296</v>
      </c>
      <c r="I37" s="123">
        <f>AVERAGE(INDEX(D37:H37,6-$B$13):H37)</f>
        <v>132.52378146831734</v>
      </c>
      <c r="J37" s="123">
        <f>'Capital contributions'!I196</f>
        <v>18</v>
      </c>
      <c r="K37" s="123">
        <f>'Capital contributions'!J196</f>
        <v>18</v>
      </c>
      <c r="L37" s="123">
        <f>'Capital contributions'!K196</f>
        <v>18</v>
      </c>
      <c r="M37" s="123">
        <f>'Capital contributions'!L196</f>
        <v>18</v>
      </c>
      <c r="N37" s="123">
        <f>'Capital contributions'!M196</f>
        <v>19</v>
      </c>
      <c r="O37" s="123">
        <f>'Capital contributions'!N196</f>
        <v>31.993034302316147</v>
      </c>
      <c r="P37" s="123">
        <f>'Capital contributions'!O196</f>
        <v>-88.584642397869914</v>
      </c>
    </row>
    <row r="38" spans="1:16">
      <c r="A38" s="124" t="s">
        <v>2</v>
      </c>
      <c r="B38" s="124"/>
      <c r="C38" s="124"/>
      <c r="D38" s="123">
        <f>'Capital contributions'!D197</f>
        <v>1622.2397445333909</v>
      </c>
      <c r="E38" s="123">
        <f>'Capital contributions'!E197</f>
        <v>2272.9345587154835</v>
      </c>
      <c r="F38" s="123">
        <f>'Capital contributions'!F197</f>
        <v>1716.9662617176127</v>
      </c>
      <c r="G38" s="123">
        <f>'Capital contributions'!G197</f>
        <v>3614.3381959256612</v>
      </c>
      <c r="H38" s="128">
        <f>'Capital contributions'!H197</f>
        <v>3859</v>
      </c>
      <c r="I38" s="123">
        <f>AVERAGE(INDEX(D38:H38,6-$B$13):H38)</f>
        <v>2617.0957521784294</v>
      </c>
      <c r="J38" s="123">
        <f>'Capital contributions'!I197</f>
        <v>4069</v>
      </c>
      <c r="K38" s="123">
        <f>'Capital contributions'!J197</f>
        <v>4347</v>
      </c>
      <c r="L38" s="123">
        <f>'Capital contributions'!K197</f>
        <v>4749</v>
      </c>
      <c r="M38" s="123">
        <f>'Capital contributions'!L197</f>
        <v>5850</v>
      </c>
      <c r="N38" s="123">
        <f>'Capital contributions'!M197</f>
        <v>5562</v>
      </c>
      <c r="O38" s="123">
        <f>'Capital contributions'!N197</f>
        <v>6186.5363877870132</v>
      </c>
      <c r="P38" s="123">
        <f>'Capital contributions'!O197</f>
        <v>6315.9083326331984</v>
      </c>
    </row>
    <row r="39" spans="1:16">
      <c r="A39" s="124" t="s">
        <v>10</v>
      </c>
      <c r="B39" s="124"/>
      <c r="C39" s="124"/>
      <c r="D39" s="123">
        <f>'Capital contributions'!D198</f>
        <v>7082.2121822942481</v>
      </c>
      <c r="E39" s="123">
        <f>'Capital contributions'!E198</f>
        <v>8294.1418366987436</v>
      </c>
      <c r="F39" s="123">
        <f>'Capital contributions'!F198</f>
        <v>7832.1986724642557</v>
      </c>
      <c r="G39" s="123">
        <f>'Capital contributions'!G198</f>
        <v>6900.9701749940423</v>
      </c>
      <c r="H39" s="128">
        <f>'Capital contributions'!H198</f>
        <v>7888</v>
      </c>
      <c r="I39" s="123">
        <f>AVERAGE(INDEX(D39:H39,6-$B$14):H39)</f>
        <v>7599.5045732902581</v>
      </c>
      <c r="J39" s="123">
        <f>'Capital contributions'!I198</f>
        <v>6516</v>
      </c>
      <c r="K39" s="123">
        <f>'Capital contributions'!J198</f>
        <v>6457</v>
      </c>
      <c r="L39" s="123">
        <f>'Capital contributions'!K198</f>
        <v>6523</v>
      </c>
      <c r="M39" s="123">
        <f>'Capital contributions'!L198</f>
        <v>6628</v>
      </c>
      <c r="N39" s="123">
        <f>'Capital contributions'!M198</f>
        <v>6676</v>
      </c>
      <c r="O39" s="123">
        <f>'Capital contributions'!N198</f>
        <v>6679</v>
      </c>
      <c r="P39" s="123">
        <f>'Capital contributions'!O198</f>
        <v>6914.8766715542042</v>
      </c>
    </row>
    <row r="40" spans="1:16">
      <c r="A40" s="124" t="s">
        <v>11</v>
      </c>
      <c r="B40" s="124"/>
      <c r="C40" s="124"/>
      <c r="D40" s="123">
        <f>'Capital contributions'!D199</f>
        <v>2825.234134745032</v>
      </c>
      <c r="E40" s="123">
        <f>'Capital contributions'!E199</f>
        <v>4382.8356105071007</v>
      </c>
      <c r="F40" s="123">
        <f>'Capital contributions'!F199</f>
        <v>3423.4084213192041</v>
      </c>
      <c r="G40" s="123">
        <f>'Capital contributions'!G199</f>
        <v>2449.025334165523</v>
      </c>
      <c r="H40" s="128">
        <f>'Capital contributions'!H199</f>
        <v>2922</v>
      </c>
      <c r="I40" s="123">
        <f>AVERAGE(INDEX(D40:H40,6-$B$13):H40)</f>
        <v>3200.5007001473718</v>
      </c>
      <c r="J40" s="123">
        <f>'Capital contributions'!I199</f>
        <v>2486</v>
      </c>
      <c r="K40" s="123">
        <f>'Capital contributions'!J199</f>
        <v>2371</v>
      </c>
      <c r="L40" s="123">
        <f>'Capital contributions'!K199</f>
        <v>1795</v>
      </c>
      <c r="M40" s="123">
        <f>'Capital contributions'!L199</f>
        <v>1994</v>
      </c>
      <c r="N40" s="123">
        <f>'Capital contributions'!M199</f>
        <v>2975</v>
      </c>
      <c r="O40" s="123">
        <f>'Capital contributions'!N199</f>
        <v>3039</v>
      </c>
      <c r="P40" s="123">
        <f>'Capital contributions'!O199</f>
        <v>2546</v>
      </c>
    </row>
    <row r="41" spans="1:16" s="547" customFormat="1">
      <c r="A41" s="139" t="s">
        <v>503</v>
      </c>
      <c r="B41" s="124"/>
      <c r="C41" s="124"/>
      <c r="D41" s="123"/>
      <c r="E41" s="123"/>
      <c r="F41" s="123"/>
      <c r="G41" s="123"/>
      <c r="H41" s="128"/>
      <c r="I41" s="123"/>
      <c r="J41" s="123">
        <f>Inputs!G423</f>
        <v>0</v>
      </c>
      <c r="K41" s="123">
        <f>Inputs!H423</f>
        <v>0</v>
      </c>
      <c r="L41" s="123">
        <f>Inputs!I423</f>
        <v>0</v>
      </c>
      <c r="M41" s="123">
        <f>Inputs!J423</f>
        <v>0</v>
      </c>
      <c r="N41" s="123">
        <f>Inputs!K423</f>
        <v>0</v>
      </c>
      <c r="O41" s="123">
        <f>Inputs!L423</f>
        <v>0</v>
      </c>
      <c r="P41" s="123">
        <f>Inputs!M423</f>
        <v>0</v>
      </c>
    </row>
    <row r="42" spans="1:16" s="547" customFormat="1">
      <c r="A42" s="139" t="s">
        <v>490</v>
      </c>
      <c r="B42" s="124"/>
      <c r="C42" s="124"/>
      <c r="D42" s="123"/>
      <c r="E42" s="123"/>
      <c r="F42" s="123"/>
      <c r="G42" s="123"/>
      <c r="H42" s="128"/>
      <c r="I42" s="123"/>
      <c r="J42" s="123">
        <f>J40-J41</f>
        <v>2486</v>
      </c>
      <c r="K42" s="123">
        <f>K40-K41</f>
        <v>2371</v>
      </c>
      <c r="L42" s="123">
        <f t="shared" ref="L42:P42" si="4">L40-L41</f>
        <v>1795</v>
      </c>
      <c r="M42" s="123">
        <f t="shared" si="4"/>
        <v>1994</v>
      </c>
      <c r="N42" s="123">
        <f t="shared" si="4"/>
        <v>2975</v>
      </c>
      <c r="O42" s="123">
        <f t="shared" si="4"/>
        <v>3039</v>
      </c>
      <c r="P42" s="123">
        <f t="shared" si="4"/>
        <v>2546</v>
      </c>
    </row>
    <row r="43" spans="1:16">
      <c r="A43" s="124" t="s">
        <v>12</v>
      </c>
      <c r="B43" s="124"/>
      <c r="C43" s="124"/>
      <c r="D43" s="123">
        <f>'Capital contributions'!D200</f>
        <v>1202.4099961061665</v>
      </c>
      <c r="E43" s="123">
        <f>'Capital contributions'!E200</f>
        <v>1318.5935301775148</v>
      </c>
      <c r="F43" s="123">
        <f>'Capital contributions'!F200</f>
        <v>1539.0999308830656</v>
      </c>
      <c r="G43" s="123">
        <f>'Capital contributions'!G200</f>
        <v>1197.2645850488443</v>
      </c>
      <c r="H43" s="128">
        <f>'Capital contributions'!H200</f>
        <v>1157</v>
      </c>
      <c r="I43" s="123">
        <f>AVERAGE(INDEX(D43:H43,6-$B$13):H43)</f>
        <v>1282.8736084431182</v>
      </c>
      <c r="J43" s="123">
        <f>'Capital contributions'!I200</f>
        <v>1665</v>
      </c>
      <c r="K43" s="123">
        <f>'Capital contributions'!J200</f>
        <v>1356</v>
      </c>
      <c r="L43" s="123">
        <f>'Capital contributions'!K200</f>
        <v>1386</v>
      </c>
      <c r="M43" s="123">
        <f>'Capital contributions'!L200</f>
        <v>1397</v>
      </c>
      <c r="N43" s="123">
        <f>'Capital contributions'!M200</f>
        <v>1304</v>
      </c>
      <c r="O43" s="123">
        <f>'Capital contributions'!N200</f>
        <v>884.03472383963935</v>
      </c>
      <c r="P43" s="123">
        <f>'Capital contributions'!O200</f>
        <v>753.09040580862779</v>
      </c>
    </row>
    <row r="44" spans="1:16">
      <c r="A44" s="124" t="s">
        <v>13</v>
      </c>
      <c r="B44" s="124"/>
      <c r="C44" s="124"/>
      <c r="D44" s="123">
        <f>'Capital contributions'!D201</f>
        <v>4249.0698397822989</v>
      </c>
      <c r="E44" s="123">
        <f>'Capital contributions'!E201</f>
        <v>3759.9646245438857</v>
      </c>
      <c r="F44" s="123">
        <f>'Capital contributions'!F201</f>
        <v>4542.7999149078114</v>
      </c>
      <c r="G44" s="123">
        <f>'Capital contributions'!G201</f>
        <v>3786.8302849416245</v>
      </c>
      <c r="H44" s="128">
        <f>'Capital contributions'!H201</f>
        <v>3063</v>
      </c>
      <c r="I44" s="123">
        <f>AVERAGE(INDEX(D44:H44,6-$B$13):H44)</f>
        <v>3880.3329328351247</v>
      </c>
      <c r="J44" s="123">
        <f>'Capital contributions'!I201</f>
        <v>2771</v>
      </c>
      <c r="K44" s="123">
        <f>'Capital contributions'!J201</f>
        <v>3708</v>
      </c>
      <c r="L44" s="123">
        <f>'Capital contributions'!K201</f>
        <v>3215</v>
      </c>
      <c r="M44" s="123">
        <f>'Capital contributions'!L201</f>
        <v>2092</v>
      </c>
      <c r="N44" s="123">
        <f>'Capital contributions'!M201</f>
        <v>2236</v>
      </c>
      <c r="O44" s="123">
        <f>'Capital contributions'!N201</f>
        <v>2004</v>
      </c>
      <c r="P44" s="123">
        <f>'Capital contributions'!O201</f>
        <v>1723</v>
      </c>
    </row>
    <row r="45" spans="1:16" s="388" customFormat="1">
      <c r="A45" s="139" t="s">
        <v>416</v>
      </c>
      <c r="B45" s="124"/>
      <c r="C45" s="124"/>
      <c r="D45" s="123">
        <f t="shared" ref="D45:P45" si="5">SUM(D37,D38,D44)</f>
        <v>6275.8927092229951</v>
      </c>
      <c r="E45" s="123">
        <f t="shared" si="5"/>
        <v>6113.6558231878698</v>
      </c>
      <c r="F45" s="123">
        <f t="shared" si="5"/>
        <v>6020.4429505822409</v>
      </c>
      <c r="G45" s="123">
        <f t="shared" si="5"/>
        <v>7521.7708494162489</v>
      </c>
      <c r="H45" s="123">
        <f t="shared" si="5"/>
        <v>7218</v>
      </c>
      <c r="I45" s="123">
        <f t="shared" si="5"/>
        <v>6629.9524664818709</v>
      </c>
      <c r="J45" s="123">
        <f t="shared" si="5"/>
        <v>6858</v>
      </c>
      <c r="K45" s="123">
        <f t="shared" si="5"/>
        <v>8073</v>
      </c>
      <c r="L45" s="123">
        <f t="shared" si="5"/>
        <v>7982</v>
      </c>
      <c r="M45" s="123">
        <f t="shared" si="5"/>
        <v>7960</v>
      </c>
      <c r="N45" s="123">
        <f t="shared" si="5"/>
        <v>7817</v>
      </c>
      <c r="O45" s="123">
        <f t="shared" si="5"/>
        <v>8222.5294220893302</v>
      </c>
      <c r="P45" s="123">
        <f t="shared" si="5"/>
        <v>7950.3236902353283</v>
      </c>
    </row>
    <row r="46" spans="1:16" s="244" customFormat="1">
      <c r="A46" s="139" t="s">
        <v>298</v>
      </c>
      <c r="B46" s="124"/>
      <c r="C46" s="124"/>
      <c r="D46" s="123">
        <f t="shared" ref="D46:H46" si="6">SUM(D37:D44)</f>
        <v>17385.74902236844</v>
      </c>
      <c r="E46" s="123">
        <f t="shared" si="6"/>
        <v>20109.226800571232</v>
      </c>
      <c r="F46" s="123">
        <f t="shared" si="6"/>
        <v>18815.149975248765</v>
      </c>
      <c r="G46" s="123">
        <f t="shared" si="6"/>
        <v>18069.030943624657</v>
      </c>
      <c r="H46" s="128">
        <f t="shared" si="6"/>
        <v>19185</v>
      </c>
      <c r="I46" s="123">
        <f>SUM(I37:I44)</f>
        <v>18712.831348362619</v>
      </c>
      <c r="J46" s="123">
        <f>SUM(J37:J39,J42:J44)</f>
        <v>17525</v>
      </c>
      <c r="K46" s="123">
        <f t="shared" ref="K46:P46" si="7">SUM(K37:K39,K42:K44)</f>
        <v>18257</v>
      </c>
      <c r="L46" s="123">
        <f t="shared" si="7"/>
        <v>17686</v>
      </c>
      <c r="M46" s="123">
        <f t="shared" si="7"/>
        <v>17979</v>
      </c>
      <c r="N46" s="123">
        <f t="shared" si="7"/>
        <v>18772</v>
      </c>
      <c r="O46" s="123">
        <f t="shared" si="7"/>
        <v>18824.564145928969</v>
      </c>
      <c r="P46" s="123">
        <f t="shared" si="7"/>
        <v>18164.290767598159</v>
      </c>
    </row>
    <row r="47" spans="1:16">
      <c r="G47" s="45"/>
      <c r="H47" s="88"/>
      <c r="I47" s="88"/>
      <c r="J47" s="88"/>
      <c r="K47" s="88"/>
      <c r="L47" s="88"/>
      <c r="M47" s="88"/>
      <c r="N47" s="88"/>
      <c r="O47" s="88"/>
      <c r="P47" s="88"/>
    </row>
    <row r="48" spans="1:16" ht="18">
      <c r="A48" s="53" t="s">
        <v>8</v>
      </c>
      <c r="B48" s="53"/>
      <c r="C48" s="53"/>
      <c r="D48" s="53"/>
    </row>
    <row r="49" spans="1:17">
      <c r="A49" s="124" t="s">
        <v>9</v>
      </c>
      <c r="B49" s="124"/>
      <c r="C49" s="124"/>
      <c r="D49" s="123">
        <f>'Capital contributions'!D205</f>
        <v>136.15541047285524</v>
      </c>
      <c r="E49" s="123">
        <f>'Capital contributions'!E205</f>
        <v>774.05525829164435</v>
      </c>
      <c r="F49" s="123">
        <f>'Capital contributions'!F205</f>
        <v>267.79985390796219</v>
      </c>
      <c r="G49" s="123">
        <f>'Capital contributions'!G205</f>
        <v>-95.820659971305759</v>
      </c>
      <c r="H49" s="128">
        <f>'Capital contributions'!H205</f>
        <v>-436</v>
      </c>
      <c r="I49" s="123">
        <f>AVERAGE(INDEX(D49:H49,6-$B$13):H49)</f>
        <v>129.2379725402312</v>
      </c>
      <c r="J49" s="123">
        <f>'Capital contributions'!I205</f>
        <v>95</v>
      </c>
      <c r="K49" s="123">
        <f>'Capital contributions'!J205</f>
        <v>189</v>
      </c>
      <c r="L49" s="123">
        <f>'Capital contributions'!K205</f>
        <v>290</v>
      </c>
      <c r="M49" s="123">
        <f>'Capital contributions'!L205</f>
        <v>370</v>
      </c>
      <c r="N49" s="123">
        <f>'Capital contributions'!M205</f>
        <v>370</v>
      </c>
      <c r="O49" s="123">
        <f>'Capital contributions'!N205</f>
        <v>0</v>
      </c>
      <c r="P49" s="123">
        <f>'Capital contributions'!O205</f>
        <v>0</v>
      </c>
    </row>
    <row r="50" spans="1:17">
      <c r="A50" s="124" t="s">
        <v>2</v>
      </c>
      <c r="B50" s="124"/>
      <c r="C50" s="124"/>
      <c r="D50" s="123">
        <f>'Capital contributions'!D206</f>
        <v>1172.8662917897939</v>
      </c>
      <c r="E50" s="123">
        <f>'Capital contributions'!E206</f>
        <v>723.36678298741663</v>
      </c>
      <c r="F50" s="123">
        <f>'Capital contributions'!F206</f>
        <v>1246.618699780862</v>
      </c>
      <c r="G50" s="123">
        <f>'Capital contributions'!G206</f>
        <v>1981.6527977044475</v>
      </c>
      <c r="H50" s="128">
        <f>'Capital contributions'!H206</f>
        <v>3004</v>
      </c>
      <c r="I50" s="123">
        <f>AVERAGE(INDEX(D50:H50,6-$B$13):H50)</f>
        <v>1625.7009144525041</v>
      </c>
      <c r="J50" s="123">
        <f>'Capital contributions'!I206</f>
        <v>4988</v>
      </c>
      <c r="K50" s="123">
        <f>'Capital contributions'!J206</f>
        <v>3552</v>
      </c>
      <c r="L50" s="123">
        <f>'Capital contributions'!K206</f>
        <v>3176</v>
      </c>
      <c r="M50" s="123">
        <f>'Capital contributions'!L206</f>
        <v>2905</v>
      </c>
      <c r="N50" s="123">
        <f>'Capital contributions'!M206</f>
        <v>2594</v>
      </c>
      <c r="O50" s="123">
        <f>'Capital contributions'!N206</f>
        <v>2495</v>
      </c>
      <c r="P50" s="123">
        <f>'Capital contributions'!O206</f>
        <v>2285</v>
      </c>
    </row>
    <row r="51" spans="1:17">
      <c r="A51" s="124" t="s">
        <v>10</v>
      </c>
      <c r="B51" s="124"/>
      <c r="C51" s="124"/>
      <c r="D51" s="123">
        <f>'Capital contributions'!D207</f>
        <v>17334.620723902353</v>
      </c>
      <c r="E51" s="123">
        <f>'Capital contributions'!E207</f>
        <v>18178.154455978671</v>
      </c>
      <c r="F51" s="123">
        <f>'Capital contributions'!F207</f>
        <v>14593.01607012418</v>
      </c>
      <c r="G51" s="123">
        <f>'Capital contributions'!G207</f>
        <v>11983.698708751795</v>
      </c>
      <c r="H51" s="128">
        <f>'Capital contributions'!H207</f>
        <v>10776</v>
      </c>
      <c r="I51" s="123">
        <f>AVERAGE(INDEX(D51:H51,6-$B$14):H51)</f>
        <v>14573.0979917514</v>
      </c>
      <c r="J51" s="123">
        <f>'Capital contributions'!I207</f>
        <v>-88</v>
      </c>
      <c r="K51" s="123">
        <f>'Capital contributions'!J207</f>
        <v>-83</v>
      </c>
      <c r="L51" s="123">
        <f>'Capital contributions'!K207</f>
        <v>-81</v>
      </c>
      <c r="M51" s="123">
        <f>'Capital contributions'!L207</f>
        <v>-79</v>
      </c>
      <c r="N51" s="123">
        <f>'Capital contributions'!M207</f>
        <v>-73</v>
      </c>
      <c r="O51" s="123">
        <f>'Capital contributions'!N207</f>
        <v>-70</v>
      </c>
      <c r="P51" s="123">
        <f>'Capital contributions'!O207</f>
        <v>-67</v>
      </c>
    </row>
    <row r="52" spans="1:17">
      <c r="A52" s="124" t="s">
        <v>11</v>
      </c>
      <c r="B52" s="124"/>
      <c r="C52" s="124"/>
      <c r="D52" s="123">
        <f>'Capital contributions'!D208</f>
        <v>1371.2029133447406</v>
      </c>
      <c r="E52" s="123">
        <f>'Capital contributions'!E208</f>
        <v>1840.6252594847697</v>
      </c>
      <c r="F52" s="123">
        <f>'Capital contributions'!F208</f>
        <v>3979.6303871439004</v>
      </c>
      <c r="G52" s="123">
        <f>'Capital contributions'!G208</f>
        <v>1020.3880918220947</v>
      </c>
      <c r="H52" s="128">
        <f>'Capital contributions'!H208</f>
        <v>1079</v>
      </c>
      <c r="I52" s="123">
        <f>AVERAGE(INDEX(D52:H52,6-$B$13):H52)</f>
        <v>1858.1693303591012</v>
      </c>
      <c r="J52" s="123">
        <f>'Capital contributions'!I208</f>
        <v>3245</v>
      </c>
      <c r="K52" s="123">
        <f>'Capital contributions'!J208</f>
        <v>2556</v>
      </c>
      <c r="L52" s="123">
        <f>'Capital contributions'!K208</f>
        <v>1800</v>
      </c>
      <c r="M52" s="123">
        <f>'Capital contributions'!L208</f>
        <v>2186</v>
      </c>
      <c r="N52" s="123">
        <f>'Capital contributions'!M208</f>
        <v>2804</v>
      </c>
      <c r="O52" s="123">
        <f>'Capital contributions'!N208</f>
        <v>3870</v>
      </c>
      <c r="P52" s="123">
        <f>'Capital contributions'!O208</f>
        <v>2535</v>
      </c>
    </row>
    <row r="53" spans="1:17" s="547" customFormat="1">
      <c r="A53" s="139" t="s">
        <v>503</v>
      </c>
      <c r="B53" s="124"/>
      <c r="C53" s="124"/>
      <c r="D53" s="123"/>
      <c r="E53" s="123"/>
      <c r="F53" s="123"/>
      <c r="G53" s="123"/>
      <c r="H53" s="128"/>
      <c r="I53" s="123"/>
      <c r="J53" s="123">
        <f>Inputs!G426</f>
        <v>47</v>
      </c>
      <c r="K53" s="123">
        <f>Inputs!H426</f>
        <v>410</v>
      </c>
      <c r="L53" s="123">
        <f>Inputs!I426</f>
        <v>410</v>
      </c>
      <c r="M53" s="123">
        <f>Inputs!J426</f>
        <v>410</v>
      </c>
      <c r="N53" s="123">
        <f>Inputs!K426</f>
        <v>410</v>
      </c>
      <c r="O53" s="123">
        <f>Inputs!L426</f>
        <v>410</v>
      </c>
      <c r="P53" s="123">
        <f>Inputs!M426</f>
        <v>410</v>
      </c>
    </row>
    <row r="54" spans="1:17" s="547" customFormat="1">
      <c r="A54" s="139" t="s">
        <v>490</v>
      </c>
      <c r="B54" s="124"/>
      <c r="C54" s="124"/>
      <c r="D54" s="123"/>
      <c r="E54" s="123"/>
      <c r="F54" s="123"/>
      <c r="G54" s="123"/>
      <c r="H54" s="128"/>
      <c r="I54" s="123"/>
      <c r="J54" s="123">
        <f>J52-J53</f>
        <v>3198</v>
      </c>
      <c r="K54" s="123">
        <f>K52-K53</f>
        <v>2146</v>
      </c>
      <c r="L54" s="123">
        <f t="shared" ref="L54:P54" si="8">L52-L53</f>
        <v>1390</v>
      </c>
      <c r="M54" s="123">
        <f t="shared" si="8"/>
        <v>1776</v>
      </c>
      <c r="N54" s="123">
        <f t="shared" si="8"/>
        <v>2394</v>
      </c>
      <c r="O54" s="123">
        <f t="shared" si="8"/>
        <v>3460</v>
      </c>
      <c r="P54" s="123">
        <f t="shared" si="8"/>
        <v>2125</v>
      </c>
    </row>
    <row r="55" spans="1:17">
      <c r="A55" s="124" t="s">
        <v>12</v>
      </c>
      <c r="B55" s="124"/>
      <c r="C55" s="124"/>
      <c r="D55" s="123">
        <f>'Capital contributions'!D209</f>
        <v>652.90271636196019</v>
      </c>
      <c r="E55" s="123">
        <f>'Capital contributions'!E209</f>
        <v>1271.4359222143789</v>
      </c>
      <c r="F55" s="123">
        <f>'Capital contributions'!F209</f>
        <v>688.18334550766986</v>
      </c>
      <c r="G55" s="123">
        <f>'Capital contributions'!G209</f>
        <v>626.91176470588243</v>
      </c>
      <c r="H55" s="128">
        <f>'Capital contributions'!H209</f>
        <v>2811</v>
      </c>
      <c r="I55" s="123">
        <f>AVERAGE(INDEX(D55:H55,6-$B$13):H55)</f>
        <v>1210.0867497579784</v>
      </c>
      <c r="J55" s="123">
        <f>'Capital contributions'!I209</f>
        <v>2045</v>
      </c>
      <c r="K55" s="123">
        <f>'Capital contributions'!J209</f>
        <v>1824</v>
      </c>
      <c r="L55" s="123">
        <f>'Capital contributions'!K209</f>
        <v>4343</v>
      </c>
      <c r="M55" s="123">
        <f>'Capital contributions'!L209</f>
        <v>2457</v>
      </c>
      <c r="N55" s="123">
        <f>'Capital contributions'!M209</f>
        <v>2489</v>
      </c>
      <c r="O55" s="123">
        <f>'Capital contributions'!N209</f>
        <v>301.15068091960711</v>
      </c>
      <c r="P55" s="123">
        <f>'Capital contributions'!O209</f>
        <v>231.70465273095033</v>
      </c>
    </row>
    <row r="56" spans="1:17">
      <c r="A56" s="124" t="s">
        <v>13</v>
      </c>
      <c r="B56" s="124"/>
      <c r="C56" s="124"/>
      <c r="D56" s="123">
        <f>'Capital contributions'!D210</f>
        <v>601.44240374229832</v>
      </c>
      <c r="E56" s="123">
        <f>'Capital contributions'!E210</f>
        <v>710.6946641613597</v>
      </c>
      <c r="F56" s="123">
        <f>'Capital contributions'!F210</f>
        <v>945.60336011687366</v>
      </c>
      <c r="G56" s="123">
        <f>'Capital contributions'!G210</f>
        <v>547.40100430416067</v>
      </c>
      <c r="H56" s="128">
        <f>'Capital contributions'!H210</f>
        <v>496</v>
      </c>
      <c r="I56" s="123">
        <f>AVERAGE(INDEX(D56:H56,6-$B$13):H56)</f>
        <v>660.22828646493849</v>
      </c>
      <c r="J56" s="123">
        <f>'Capital contributions'!I210</f>
        <v>2700</v>
      </c>
      <c r="K56" s="123">
        <f>'Capital contributions'!J210</f>
        <v>2385</v>
      </c>
      <c r="L56" s="123">
        <f>'Capital contributions'!K210</f>
        <v>1391</v>
      </c>
      <c r="M56" s="123">
        <f>'Capital contributions'!L210</f>
        <v>1415</v>
      </c>
      <c r="N56" s="123">
        <f>'Capital contributions'!M210</f>
        <v>409</v>
      </c>
      <c r="O56" s="123">
        <f>'Capital contributions'!N210</f>
        <v>321</v>
      </c>
      <c r="P56" s="123">
        <f>'Capital contributions'!O210</f>
        <v>1106</v>
      </c>
    </row>
    <row r="57" spans="1:17" s="388" customFormat="1">
      <c r="A57" s="139" t="s">
        <v>416</v>
      </c>
      <c r="B57" s="124"/>
      <c r="C57" s="124"/>
      <c r="D57" s="123">
        <f t="shared" ref="D57:P57" si="9">SUM(D49,D50,D56)</f>
        <v>1910.4641060049476</v>
      </c>
      <c r="E57" s="123">
        <f t="shared" si="9"/>
        <v>2208.1167054404204</v>
      </c>
      <c r="F57" s="123">
        <f t="shared" si="9"/>
        <v>2460.0219138056977</v>
      </c>
      <c r="G57" s="123">
        <f t="shared" si="9"/>
        <v>2433.2331420373025</v>
      </c>
      <c r="H57" s="123">
        <f t="shared" si="9"/>
        <v>3064</v>
      </c>
      <c r="I57" s="123">
        <f t="shared" si="9"/>
        <v>2415.1671734576739</v>
      </c>
      <c r="J57" s="123">
        <f t="shared" si="9"/>
        <v>7783</v>
      </c>
      <c r="K57" s="123">
        <f t="shared" si="9"/>
        <v>6126</v>
      </c>
      <c r="L57" s="123">
        <f t="shared" si="9"/>
        <v>4857</v>
      </c>
      <c r="M57" s="123">
        <f t="shared" si="9"/>
        <v>4690</v>
      </c>
      <c r="N57" s="123">
        <f t="shared" si="9"/>
        <v>3373</v>
      </c>
      <c r="O57" s="123">
        <f t="shared" si="9"/>
        <v>2816</v>
      </c>
      <c r="P57" s="123">
        <f t="shared" si="9"/>
        <v>3391</v>
      </c>
    </row>
    <row r="58" spans="1:17" s="278" customFormat="1">
      <c r="A58" s="139" t="s">
        <v>298</v>
      </c>
      <c r="B58" s="124"/>
      <c r="C58" s="124"/>
      <c r="D58" s="123">
        <f t="shared" ref="D58:H58" si="10">SUM(D49:D56)</f>
        <v>21269.190459614001</v>
      </c>
      <c r="E58" s="123">
        <f t="shared" si="10"/>
        <v>23498.33234311824</v>
      </c>
      <c r="F58" s="123">
        <f t="shared" si="10"/>
        <v>21720.851716581448</v>
      </c>
      <c r="G58" s="123">
        <f t="shared" si="10"/>
        <v>16064.231707317074</v>
      </c>
      <c r="H58" s="128">
        <f t="shared" si="10"/>
        <v>17730</v>
      </c>
      <c r="I58" s="123">
        <f>SUM(I49:I56)</f>
        <v>20056.521245326152</v>
      </c>
      <c r="J58" s="123">
        <f>SUM(J49:J51,J54:J56)</f>
        <v>12938</v>
      </c>
      <c r="K58" s="123">
        <f t="shared" ref="K58:P58" si="11">SUM(K49:K51,K54:K56)</f>
        <v>10013</v>
      </c>
      <c r="L58" s="123">
        <f t="shared" si="11"/>
        <v>10509</v>
      </c>
      <c r="M58" s="123">
        <f t="shared" si="11"/>
        <v>8844</v>
      </c>
      <c r="N58" s="123">
        <f t="shared" si="11"/>
        <v>8183</v>
      </c>
      <c r="O58" s="123">
        <f t="shared" si="11"/>
        <v>6507.1506809196071</v>
      </c>
      <c r="P58" s="123">
        <f t="shared" si="11"/>
        <v>5680.7046527309503</v>
      </c>
    </row>
    <row r="59" spans="1:17">
      <c r="H59" s="88"/>
      <c r="I59" s="88"/>
      <c r="J59" s="88"/>
      <c r="K59" s="88"/>
      <c r="L59" s="88"/>
      <c r="M59" s="88"/>
      <c r="N59" s="88"/>
      <c r="O59" s="88"/>
      <c r="P59" s="88"/>
    </row>
    <row r="60" spans="1:17" ht="18">
      <c r="A60" s="53" t="s">
        <v>19</v>
      </c>
      <c r="B60" s="53"/>
      <c r="C60" s="53"/>
      <c r="D60" s="53"/>
    </row>
    <row r="61" spans="1:17">
      <c r="A61" s="124" t="s">
        <v>9</v>
      </c>
      <c r="B61" s="124"/>
      <c r="C61" s="124"/>
      <c r="D61" s="123">
        <f>'Capital contributions'!D214</f>
        <v>618.09234192341683</v>
      </c>
      <c r="E61" s="123">
        <f>'Capital contributions'!E214</f>
        <v>350.90181078648789</v>
      </c>
      <c r="F61" s="123">
        <f>'Capital contributions'!F214</f>
        <v>352.97353216885017</v>
      </c>
      <c r="G61" s="123">
        <f>'Capital contributions'!G214</f>
        <v>566.55288921849046</v>
      </c>
      <c r="H61" s="128">
        <f>'Capital contributions'!H214</f>
        <v>368</v>
      </c>
      <c r="I61" s="123">
        <f>AVERAGE(INDEX(D61:H61,6-$B$14):H61)</f>
        <v>451.30411481944901</v>
      </c>
      <c r="J61" s="123">
        <f>'Capital contributions'!I214</f>
        <v>139</v>
      </c>
      <c r="K61" s="123">
        <f>'Capital contributions'!J214</f>
        <v>139</v>
      </c>
      <c r="L61" s="123">
        <f>'Capital contributions'!K214</f>
        <v>139</v>
      </c>
      <c r="M61" s="123">
        <f>'Capital contributions'!L214</f>
        <v>139</v>
      </c>
      <c r="N61" s="123">
        <f>'Capital contributions'!M214</f>
        <v>139</v>
      </c>
      <c r="O61" s="123">
        <f>'Capital contributions'!N214</f>
        <v>-40.725225115281546</v>
      </c>
      <c r="P61" s="123">
        <f>'Capital contributions'!O214</f>
        <v>-40.725225115281546</v>
      </c>
      <c r="Q61" s="70"/>
    </row>
    <row r="62" spans="1:17">
      <c r="A62" s="124" t="s">
        <v>2</v>
      </c>
      <c r="B62" s="124"/>
      <c r="C62" s="124"/>
      <c r="D62" s="123">
        <f>'Capital contributions'!D215</f>
        <v>3337.0111225797273</v>
      </c>
      <c r="E62" s="123">
        <f>'Capital contributions'!E215</f>
        <v>2197.8509416296843</v>
      </c>
      <c r="F62" s="123">
        <f>'Capital contributions'!F215</f>
        <v>3704.7406149078124</v>
      </c>
      <c r="G62" s="123">
        <f>'Capital contributions'!G215</f>
        <v>4316.6719211341433</v>
      </c>
      <c r="H62" s="128">
        <f>'Capital contributions'!H215</f>
        <v>2751</v>
      </c>
      <c r="I62" s="123">
        <f>AVERAGE(INDEX(D62:H62,6-$B$14):H62)</f>
        <v>3261.4549200502734</v>
      </c>
      <c r="J62" s="123">
        <f>'Capital contributions'!I215</f>
        <v>4900</v>
      </c>
      <c r="K62" s="123">
        <f>'Capital contributions'!J215</f>
        <v>4920</v>
      </c>
      <c r="L62" s="123">
        <f>'Capital contributions'!K215</f>
        <v>4920</v>
      </c>
      <c r="M62" s="123">
        <f>'Capital contributions'!L215</f>
        <v>4920</v>
      </c>
      <c r="N62" s="123">
        <f>'Capital contributions'!M215</f>
        <v>4920</v>
      </c>
      <c r="O62" s="123">
        <f>'Capital contributions'!N215</f>
        <v>4914.218555630262</v>
      </c>
      <c r="P62" s="123">
        <f>'Capital contributions'!O215</f>
        <v>4914.218555630262</v>
      </c>
      <c r="Q62" s="46"/>
    </row>
    <row r="63" spans="1:17">
      <c r="A63" s="124" t="s">
        <v>10</v>
      </c>
      <c r="B63" s="124"/>
      <c r="C63" s="124"/>
      <c r="D63" s="123">
        <f>'Capital contributions'!D216</f>
        <v>11005.181511996054</v>
      </c>
      <c r="E63" s="123">
        <f>'Capital contributions'!E216</f>
        <v>7234.1004894354046</v>
      </c>
      <c r="F63" s="123">
        <f>'Capital contributions'!F216</f>
        <v>5941.6149038209596</v>
      </c>
      <c r="G63" s="123">
        <f>'Capital contributions'!G216</f>
        <v>8312.0992993566833</v>
      </c>
      <c r="H63" s="128">
        <f>'Capital contributions'!H216</f>
        <v>6303</v>
      </c>
      <c r="I63" s="123">
        <f>AVERAGE(INDEX(D63:H63,6-$B$14):H63)</f>
        <v>7759.1992409218192</v>
      </c>
      <c r="J63" s="123">
        <f>'Capital contributions'!I216</f>
        <v>12390</v>
      </c>
      <c r="K63" s="123">
        <f>'Capital contributions'!J216</f>
        <v>4953</v>
      </c>
      <c r="L63" s="123">
        <f>'Capital contributions'!K216</f>
        <v>4633</v>
      </c>
      <c r="M63" s="123">
        <f>'Capital contributions'!L216</f>
        <v>4322</v>
      </c>
      <c r="N63" s="123">
        <f>'Capital contributions'!M216</f>
        <v>4017</v>
      </c>
      <c r="O63" s="123">
        <f>'Capital contributions'!N216</f>
        <v>3966.9746274754134</v>
      </c>
      <c r="P63" s="123">
        <f>'Capital contributions'!O216</f>
        <v>3658.9746274754134</v>
      </c>
    </row>
    <row r="64" spans="1:17">
      <c r="A64" s="124" t="s">
        <v>11</v>
      </c>
      <c r="B64" s="124"/>
      <c r="C64" s="124"/>
      <c r="D64" s="123">
        <f>'Capital contributions'!D217</f>
        <v>2023.5139919546439</v>
      </c>
      <c r="E64" s="123">
        <f>'Capital contributions'!E217</f>
        <v>206.02251028266764</v>
      </c>
      <c r="F64" s="123">
        <f>'Capital contributions'!F217</f>
        <v>415.26898617903925</v>
      </c>
      <c r="G64" s="123">
        <f>'Capital contributions'!G217</f>
        <v>719.6667168725279</v>
      </c>
      <c r="H64" s="128">
        <f>'Capital contributions'!H217</f>
        <v>230</v>
      </c>
      <c r="I64" s="123">
        <f>AVERAGE(INDEX(D64:H64,6-$B$14):H64)</f>
        <v>718.89444105777579</v>
      </c>
      <c r="J64" s="123">
        <f>'Capital contributions'!I217</f>
        <v>628</v>
      </c>
      <c r="K64" s="123">
        <f>'Capital contributions'!J217</f>
        <v>601</v>
      </c>
      <c r="L64" s="123">
        <f>'Capital contributions'!K217</f>
        <v>523</v>
      </c>
      <c r="M64" s="123">
        <f>'Capital contributions'!L217</f>
        <v>558</v>
      </c>
      <c r="N64" s="123">
        <f>'Capital contributions'!M217</f>
        <v>497</v>
      </c>
      <c r="O64" s="123">
        <f>'Capital contributions'!N217</f>
        <v>578</v>
      </c>
      <c r="P64" s="123">
        <f>'Capital contributions'!O217</f>
        <v>550</v>
      </c>
    </row>
    <row r="65" spans="1:17" s="547" customFormat="1">
      <c r="A65" s="139" t="s">
        <v>503</v>
      </c>
      <c r="B65" s="124"/>
      <c r="C65" s="124"/>
      <c r="D65" s="123"/>
      <c r="E65" s="123"/>
      <c r="F65" s="123"/>
      <c r="G65" s="123"/>
      <c r="H65" s="128"/>
      <c r="I65" s="123"/>
      <c r="J65" s="123">
        <f>Inputs!G429</f>
        <v>240</v>
      </c>
      <c r="K65" s="123">
        <f>Inputs!H429</f>
        <v>181</v>
      </c>
      <c r="L65" s="123">
        <f>Inputs!I429</f>
        <v>98</v>
      </c>
      <c r="M65" s="123">
        <f>Inputs!J429</f>
        <v>135</v>
      </c>
      <c r="N65" s="123">
        <f>Inputs!K429</f>
        <v>107</v>
      </c>
      <c r="O65" s="123">
        <f>Inputs!L429</f>
        <v>107</v>
      </c>
      <c r="P65" s="123">
        <f>Inputs!M429</f>
        <v>107</v>
      </c>
    </row>
    <row r="66" spans="1:17" s="547" customFormat="1">
      <c r="A66" s="139" t="s">
        <v>490</v>
      </c>
      <c r="B66" s="124"/>
      <c r="C66" s="124"/>
      <c r="D66" s="123"/>
      <c r="E66" s="123"/>
      <c r="F66" s="123"/>
      <c r="G66" s="123"/>
      <c r="H66" s="128"/>
      <c r="I66" s="123"/>
      <c r="J66" s="123">
        <f>J64-J65</f>
        <v>388</v>
      </c>
      <c r="K66" s="123">
        <f>K64-K65</f>
        <v>420</v>
      </c>
      <c r="L66" s="123">
        <f t="shared" ref="L66:P66" si="12">L64-L65</f>
        <v>425</v>
      </c>
      <c r="M66" s="123">
        <f t="shared" si="12"/>
        <v>423</v>
      </c>
      <c r="N66" s="123">
        <f t="shared" si="12"/>
        <v>390</v>
      </c>
      <c r="O66" s="123">
        <f t="shared" si="12"/>
        <v>471</v>
      </c>
      <c r="P66" s="123">
        <f t="shared" si="12"/>
        <v>443</v>
      </c>
    </row>
    <row r="67" spans="1:17">
      <c r="A67" s="124" t="s">
        <v>12</v>
      </c>
      <c r="B67" s="124"/>
      <c r="C67" s="124"/>
      <c r="D67" s="123">
        <f>'Capital contributions'!D218</f>
        <v>3619.8430736029582</v>
      </c>
      <c r="E67" s="123">
        <f>'Capital contributions'!E218</f>
        <v>2146.8069491370807</v>
      </c>
      <c r="F67" s="123">
        <f>'Capital contributions'!F218</f>
        <v>5450.0897050946132</v>
      </c>
      <c r="G67" s="123">
        <f>'Capital contributions'!G218</f>
        <v>1319.0007180486061</v>
      </c>
      <c r="H67" s="128">
        <f>'Capital contributions'!H218</f>
        <v>2705</v>
      </c>
      <c r="I67" s="123">
        <f>AVERAGE(INDEX(D67:H67,6-$B$14):H67)</f>
        <v>3048.1480891766519</v>
      </c>
      <c r="J67" s="123">
        <f>'Capital contributions'!I218</f>
        <v>4698</v>
      </c>
      <c r="K67" s="123">
        <f>'Capital contributions'!J218</f>
        <v>4698</v>
      </c>
      <c r="L67" s="123">
        <f>'Capital contributions'!K218</f>
        <v>4463</v>
      </c>
      <c r="M67" s="123">
        <f>'Capital contributions'!L218</f>
        <v>4228</v>
      </c>
      <c r="N67" s="123">
        <f>'Capital contributions'!M218</f>
        <v>3993</v>
      </c>
      <c r="O67" s="123">
        <f>'Capital contributions'!N218</f>
        <v>3682.4979796216535</v>
      </c>
      <c r="P67" s="123">
        <f>'Capital contributions'!O218</f>
        <v>3448.4979796216535</v>
      </c>
    </row>
    <row r="68" spans="1:17">
      <c r="A68" s="124" t="s">
        <v>13</v>
      </c>
      <c r="B68" s="124"/>
      <c r="C68" s="124"/>
      <c r="D68" s="123">
        <f>'Capital contributions'!D219</f>
        <v>273.26408401107403</v>
      </c>
      <c r="E68" s="123">
        <f>'Capital contributions'!E219</f>
        <v>45.762638880670607</v>
      </c>
      <c r="F68" s="123">
        <f>'Capital contributions'!F219</f>
        <v>110.25228026443473</v>
      </c>
      <c r="G68" s="123">
        <f>'Capital contributions'!G219</f>
        <v>1.8036432690016679</v>
      </c>
      <c r="H68" s="128">
        <f>'Capital contributions'!H219</f>
        <v>0</v>
      </c>
      <c r="I68" s="123">
        <f>AVERAGE(INDEX(D68:H68,6-$B$14):H68)</f>
        <v>86.216529285036202</v>
      </c>
      <c r="J68" s="123">
        <f>'Capital contributions'!I219</f>
        <v>100</v>
      </c>
      <c r="K68" s="123">
        <f>'Capital contributions'!J219</f>
        <v>100</v>
      </c>
      <c r="L68" s="123">
        <f>'Capital contributions'!K219</f>
        <v>100</v>
      </c>
      <c r="M68" s="123">
        <f>'Capital contributions'!L219</f>
        <v>100</v>
      </c>
      <c r="N68" s="123">
        <f>'Capital contributions'!M219</f>
        <v>100</v>
      </c>
      <c r="O68" s="123">
        <f>'Capital contributions'!N219</f>
        <v>100</v>
      </c>
      <c r="P68" s="123">
        <f>'Capital contributions'!O219</f>
        <v>100</v>
      </c>
      <c r="Q68" s="46"/>
    </row>
    <row r="69" spans="1:17" s="388" customFormat="1">
      <c r="A69" s="139" t="s">
        <v>416</v>
      </c>
      <c r="B69" s="124"/>
      <c r="C69" s="124"/>
      <c r="D69" s="123">
        <f t="shared" ref="D69:P69" si="13">SUM(D61,D62,D68)</f>
        <v>4228.3675485142185</v>
      </c>
      <c r="E69" s="123">
        <f t="shared" si="13"/>
        <v>2594.5153912968431</v>
      </c>
      <c r="F69" s="123">
        <f t="shared" si="13"/>
        <v>4167.9664273410972</v>
      </c>
      <c r="G69" s="123">
        <f t="shared" si="13"/>
        <v>4885.028453621635</v>
      </c>
      <c r="H69" s="123">
        <f t="shared" si="13"/>
        <v>3119</v>
      </c>
      <c r="I69" s="123">
        <f t="shared" si="13"/>
        <v>3798.9755641547586</v>
      </c>
      <c r="J69" s="123">
        <f t="shared" si="13"/>
        <v>5139</v>
      </c>
      <c r="K69" s="123">
        <f t="shared" si="13"/>
        <v>5159</v>
      </c>
      <c r="L69" s="123">
        <f t="shared" si="13"/>
        <v>5159</v>
      </c>
      <c r="M69" s="123">
        <f t="shared" si="13"/>
        <v>5159</v>
      </c>
      <c r="N69" s="123">
        <f t="shared" si="13"/>
        <v>5159</v>
      </c>
      <c r="O69" s="123">
        <f t="shared" si="13"/>
        <v>4973.4933305149807</v>
      </c>
      <c r="P69" s="123">
        <f t="shared" si="13"/>
        <v>4973.4933305149807</v>
      </c>
    </row>
    <row r="70" spans="1:17" s="278" customFormat="1">
      <c r="A70" s="139" t="s">
        <v>298</v>
      </c>
      <c r="B70" s="124"/>
      <c r="C70" s="124"/>
      <c r="D70" s="123">
        <f>SUM(D61:D68)</f>
        <v>20876.906126067875</v>
      </c>
      <c r="E70" s="123">
        <f t="shared" ref="E70:H70" si="14">SUM(E61:E68)</f>
        <v>12181.445340151997</v>
      </c>
      <c r="F70" s="123">
        <f t="shared" si="14"/>
        <v>15974.940022435709</v>
      </c>
      <c r="G70" s="123">
        <f t="shared" si="14"/>
        <v>15235.795187899452</v>
      </c>
      <c r="H70" s="128">
        <f t="shared" si="14"/>
        <v>12357</v>
      </c>
      <c r="I70" s="123">
        <f>SUM(I61:I68)</f>
        <v>15325.217335311005</v>
      </c>
      <c r="J70" s="123">
        <f>SUM(J61:J63,J66:J68)</f>
        <v>22615</v>
      </c>
      <c r="K70" s="123">
        <f t="shared" ref="K70:P70" si="15">SUM(K61:K63,K66:K68)</f>
        <v>15230</v>
      </c>
      <c r="L70" s="123">
        <f t="shared" si="15"/>
        <v>14680</v>
      </c>
      <c r="M70" s="123">
        <f t="shared" si="15"/>
        <v>14132</v>
      </c>
      <c r="N70" s="123">
        <f t="shared" si="15"/>
        <v>13559</v>
      </c>
      <c r="O70" s="123">
        <f t="shared" si="15"/>
        <v>13093.965937612047</v>
      </c>
      <c r="P70" s="123">
        <f t="shared" si="15"/>
        <v>12523.965937612047</v>
      </c>
    </row>
    <row r="71" spans="1:17">
      <c r="H71" s="127"/>
      <c r="I71" s="127"/>
      <c r="J71" s="88"/>
      <c r="K71" s="88"/>
      <c r="L71" s="88"/>
      <c r="M71" s="88"/>
      <c r="N71" s="88"/>
      <c r="O71" s="88"/>
      <c r="P71" s="88"/>
    </row>
    <row r="72" spans="1:17" ht="18">
      <c r="A72" s="56" t="s">
        <v>51</v>
      </c>
      <c r="B72" s="56"/>
      <c r="C72" s="56"/>
      <c r="D72" s="56"/>
    </row>
    <row r="73" spans="1:17">
      <c r="A73" s="67" t="s">
        <v>9</v>
      </c>
      <c r="B73" s="67"/>
      <c r="C73" s="67"/>
      <c r="D73" s="123">
        <f>'Capital contributions'!D223</f>
        <v>0</v>
      </c>
      <c r="E73" s="123">
        <f>'Capital contributions'!E223</f>
        <v>31.427242899408611</v>
      </c>
      <c r="F73" s="123">
        <f>'Capital contributions'!F223</f>
        <v>121.33314164240664</v>
      </c>
      <c r="G73" s="123">
        <f>'Capital contributions'!G223</f>
        <v>542.02562523230893</v>
      </c>
      <c r="H73" s="128">
        <f>'Capital contributions'!H223</f>
        <v>269</v>
      </c>
      <c r="I73" s="123">
        <f>AVERAGE(INDEX(D73:H73,6-$B$15):H73)</f>
        <v>240.94650244353105</v>
      </c>
      <c r="J73" s="123">
        <f>'Capital contributions'!I223</f>
        <v>200</v>
      </c>
      <c r="K73" s="123">
        <f>'Capital contributions'!J223</f>
        <v>200</v>
      </c>
      <c r="L73" s="123">
        <f>'Capital contributions'!K223</f>
        <v>200</v>
      </c>
      <c r="M73" s="123">
        <f>'Capital contributions'!L223</f>
        <v>200</v>
      </c>
      <c r="N73" s="123">
        <f>'Capital contributions'!M223</f>
        <v>200</v>
      </c>
      <c r="O73" s="123">
        <f>'Capital contributions'!N223</f>
        <v>405.19209475674938</v>
      </c>
      <c r="P73" s="123">
        <f>'Capital contributions'!O223</f>
        <v>404.89677012210177</v>
      </c>
      <c r="Q73" s="23"/>
    </row>
    <row r="74" spans="1:17">
      <c r="A74" s="67" t="s">
        <v>2</v>
      </c>
      <c r="B74" s="67"/>
      <c r="C74" s="67"/>
      <c r="D74" s="123">
        <f>'Capital contributions'!D224</f>
        <v>0</v>
      </c>
      <c r="E74" s="123">
        <f>'Capital contributions'!E224</f>
        <v>20859.004241296843</v>
      </c>
      <c r="F74" s="123">
        <f>'Capital contributions'!F224</f>
        <v>36816.266369735546</v>
      </c>
      <c r="G74" s="123">
        <f>'Capital contributions'!G224</f>
        <v>30614.045971682146</v>
      </c>
      <c r="H74" s="128">
        <f>'Capital contributions'!H224</f>
        <v>23574</v>
      </c>
      <c r="I74" s="123">
        <f>AVERAGE(INDEX(D74:H74,6-$B$15):H74)</f>
        <v>27965.829145678636</v>
      </c>
      <c r="J74" s="123">
        <f>'Capital contributions'!I224</f>
        <v>36974</v>
      </c>
      <c r="K74" s="123">
        <f>'Capital contributions'!J224</f>
        <v>40072</v>
      </c>
      <c r="L74" s="123">
        <f>'Capital contributions'!K224</f>
        <v>27886</v>
      </c>
      <c r="M74" s="123">
        <f>'Capital contributions'!L224</f>
        <v>25467</v>
      </c>
      <c r="N74" s="123">
        <f>'Capital contributions'!M224</f>
        <v>26680</v>
      </c>
      <c r="O74" s="123">
        <f>'Capital contributions'!N224</f>
        <v>26191.649695222954</v>
      </c>
      <c r="P74" s="123">
        <f>'Capital contributions'!O224</f>
        <v>20221.632038366708</v>
      </c>
      <c r="Q74" s="23"/>
    </row>
    <row r="75" spans="1:17">
      <c r="A75" s="67" t="s">
        <v>10</v>
      </c>
      <c r="B75" s="67"/>
      <c r="C75" s="67"/>
      <c r="D75" s="123">
        <f>'Capital contributions'!D225</f>
        <v>0</v>
      </c>
      <c r="E75" s="123">
        <f>'Capital contributions'!E225</f>
        <v>2655.4876285626224</v>
      </c>
      <c r="F75" s="123">
        <f>'Capital contributions'!F225</f>
        <v>3989.1674409752536</v>
      </c>
      <c r="G75" s="123">
        <f>'Capital contributions'!G225</f>
        <v>22.930508363118065</v>
      </c>
      <c r="H75" s="128">
        <f>'Capital contributions'!H225</f>
        <v>286</v>
      </c>
      <c r="I75" s="123">
        <f>AVERAGE(INDEX(D75:H75,6-$B$15):H75)</f>
        <v>1738.3963944752484</v>
      </c>
      <c r="J75" s="123">
        <f>'Capital contributions'!I225</f>
        <v>2723</v>
      </c>
      <c r="K75" s="123">
        <f>'Capital contributions'!J225</f>
        <v>1400</v>
      </c>
      <c r="L75" s="123">
        <f>'Capital contributions'!K225</f>
        <v>1400</v>
      </c>
      <c r="M75" s="123">
        <f>'Capital contributions'!L225</f>
        <v>1400</v>
      </c>
      <c r="N75" s="123">
        <f>'Capital contributions'!M225</f>
        <v>1400</v>
      </c>
      <c r="O75" s="123">
        <f>'Capital contributions'!N225</f>
        <v>1290.6655023475016</v>
      </c>
      <c r="P75" s="123">
        <f>'Capital contributions'!O225</f>
        <v>890.6452559150207</v>
      </c>
      <c r="Q75" s="23"/>
    </row>
    <row r="76" spans="1:17">
      <c r="A76" s="67" t="s">
        <v>11</v>
      </c>
      <c r="B76" s="67"/>
      <c r="C76" s="67"/>
      <c r="D76" s="123">
        <f>'Capital contributions'!D226</f>
        <v>0</v>
      </c>
      <c r="E76" s="123">
        <f>'Capital contributions'!E226</f>
        <v>4013.8014836522434</v>
      </c>
      <c r="F76" s="123">
        <f>'Capital contributions'!F226</f>
        <v>12043.838083471615</v>
      </c>
      <c r="G76" s="123">
        <f>'Capital contributions'!G226</f>
        <v>13097.971246565165</v>
      </c>
      <c r="H76" s="128">
        <f>'Capital contributions'!H226</f>
        <v>-9616</v>
      </c>
      <c r="I76" s="123">
        <f>AVERAGE(INDEX(D76:H76,6-$B$15):H76)</f>
        <v>4884.9027034222563</v>
      </c>
      <c r="J76" s="123">
        <f>'Capital contributions'!I226</f>
        <v>6727</v>
      </c>
      <c r="K76" s="123">
        <f>'Capital contributions'!J226</f>
        <v>7018</v>
      </c>
      <c r="L76" s="123">
        <f>'Capital contributions'!K226</f>
        <v>10606</v>
      </c>
      <c r="M76" s="123">
        <f>'Capital contributions'!L226</f>
        <v>6005</v>
      </c>
      <c r="N76" s="123">
        <f>'Capital contributions'!M226</f>
        <v>5456</v>
      </c>
      <c r="O76" s="123">
        <f>'Capital contributions'!N226</f>
        <v>6733</v>
      </c>
      <c r="P76" s="123">
        <f>'Capital contributions'!O226</f>
        <v>6412</v>
      </c>
      <c r="Q76" s="23"/>
    </row>
    <row r="77" spans="1:17" s="547" customFormat="1">
      <c r="A77" s="139" t="s">
        <v>503</v>
      </c>
      <c r="B77" s="67"/>
      <c r="C77" s="67"/>
      <c r="D77" s="123"/>
      <c r="E77" s="123"/>
      <c r="F77" s="123"/>
      <c r="G77" s="123"/>
      <c r="H77" s="128"/>
      <c r="I77" s="123"/>
      <c r="J77" s="123">
        <f>Inputs!G432</f>
        <v>2760</v>
      </c>
      <c r="K77" s="123">
        <f>Inputs!H432</f>
        <v>2084</v>
      </c>
      <c r="L77" s="123">
        <f>Inputs!I432</f>
        <v>1127</v>
      </c>
      <c r="M77" s="123">
        <f>Inputs!J432</f>
        <v>1549</v>
      </c>
      <c r="N77" s="123">
        <f>Inputs!K432</f>
        <v>1229</v>
      </c>
      <c r="O77" s="123">
        <f>Inputs!L432</f>
        <v>1229</v>
      </c>
      <c r="P77" s="123">
        <f>Inputs!M432</f>
        <v>1229</v>
      </c>
      <c r="Q77" s="73"/>
    </row>
    <row r="78" spans="1:17" s="547" customFormat="1">
      <c r="A78" s="139" t="s">
        <v>490</v>
      </c>
      <c r="B78" s="67"/>
      <c r="C78" s="67"/>
      <c r="D78" s="123"/>
      <c r="E78" s="123"/>
      <c r="F78" s="123"/>
      <c r="G78" s="123"/>
      <c r="H78" s="128"/>
      <c r="I78" s="123"/>
      <c r="J78" s="123">
        <f>J76-J77</f>
        <v>3967</v>
      </c>
      <c r="K78" s="123">
        <f>K76-K77</f>
        <v>4934</v>
      </c>
      <c r="L78" s="123">
        <f t="shared" ref="L78:P78" si="16">L76-L77</f>
        <v>9479</v>
      </c>
      <c r="M78" s="123">
        <f t="shared" si="16"/>
        <v>4456</v>
      </c>
      <c r="N78" s="123">
        <f t="shared" si="16"/>
        <v>4227</v>
      </c>
      <c r="O78" s="123">
        <f t="shared" si="16"/>
        <v>5504</v>
      </c>
      <c r="P78" s="123">
        <f t="shared" si="16"/>
        <v>5183</v>
      </c>
      <c r="Q78" s="73"/>
    </row>
    <row r="79" spans="1:17">
      <c r="A79" s="67" t="s">
        <v>21</v>
      </c>
      <c r="B79" s="67"/>
      <c r="C79" s="67"/>
      <c r="D79" s="123">
        <f>'Capital contributions'!D227</f>
        <v>0</v>
      </c>
      <c r="E79" s="123">
        <f>'Capital contributions'!E227</f>
        <v>0</v>
      </c>
      <c r="F79" s="123">
        <f>'Capital contributions'!F227</f>
        <v>0</v>
      </c>
      <c r="G79" s="123">
        <f>'Capital contributions'!G227</f>
        <v>0</v>
      </c>
      <c r="H79" s="128">
        <f>'Capital contributions'!H227</f>
        <v>85</v>
      </c>
      <c r="I79" s="123">
        <f>AVERAGE(INDEX(D79:H79,6-$B$15):H79)</f>
        <v>21.25</v>
      </c>
      <c r="J79" s="123">
        <f>'Capital contributions'!I227</f>
        <v>520</v>
      </c>
      <c r="K79" s="123">
        <f>'Capital contributions'!J227</f>
        <v>500</v>
      </c>
      <c r="L79" s="123">
        <f>'Capital contributions'!K227</f>
        <v>500</v>
      </c>
      <c r="M79" s="123">
        <f>'Capital contributions'!L227</f>
        <v>750</v>
      </c>
      <c r="N79" s="123">
        <f>'Capital contributions'!M227</f>
        <v>750</v>
      </c>
      <c r="O79" s="123">
        <f>'Capital contributions'!N227</f>
        <v>750</v>
      </c>
      <c r="P79" s="123">
        <f>'Capital contributions'!O227</f>
        <v>500</v>
      </c>
      <c r="Q79" s="23"/>
    </row>
    <row r="80" spans="1:17">
      <c r="A80" s="67" t="s">
        <v>12</v>
      </c>
      <c r="B80" s="67"/>
      <c r="C80" s="67"/>
      <c r="D80" s="123">
        <f>'Capital contributions'!D228</f>
        <v>0</v>
      </c>
      <c r="E80" s="123">
        <f>'Capital contributions'!E228</f>
        <v>338.89791909516765</v>
      </c>
      <c r="F80" s="123">
        <f>'Capital contributions'!F228</f>
        <v>205.46483844007761</v>
      </c>
      <c r="G80" s="123">
        <f>'Capital contributions'!G228</f>
        <v>-22.87907175363372</v>
      </c>
      <c r="H80" s="128">
        <f>'Capital contributions'!H228</f>
        <v>1010</v>
      </c>
      <c r="I80" s="123">
        <f>AVERAGE(INDEX(D80:H80,6-$B$15):H80)</f>
        <v>382.87092144540287</v>
      </c>
      <c r="J80" s="123">
        <f>'Capital contributions'!I228</f>
        <v>2648</v>
      </c>
      <c r="K80" s="123">
        <f>'Capital contributions'!J228</f>
        <v>2500</v>
      </c>
      <c r="L80" s="123">
        <f>'Capital contributions'!K228</f>
        <v>500</v>
      </c>
      <c r="M80" s="123">
        <f>'Capital contributions'!L228</f>
        <v>500</v>
      </c>
      <c r="N80" s="123">
        <f>'Capital contributions'!M228</f>
        <v>500</v>
      </c>
      <c r="O80" s="123">
        <f>'Capital contributions'!N228</f>
        <v>500</v>
      </c>
      <c r="P80" s="123">
        <f>'Capital contributions'!O228</f>
        <v>500</v>
      </c>
      <c r="Q80" s="23"/>
    </row>
    <row r="81" spans="1:29">
      <c r="A81" s="163" t="s">
        <v>505</v>
      </c>
      <c r="B81" s="67"/>
      <c r="C81" s="67"/>
      <c r="D81" s="123"/>
      <c r="E81" s="123">
        <f t="shared" ref="E81:P81" si="17">SUM(E73,E74,E75,E79,E80)</f>
        <v>23884.817031854043</v>
      </c>
      <c r="F81" s="123">
        <f t="shared" si="17"/>
        <v>41132.231790793281</v>
      </c>
      <c r="G81" s="123">
        <f t="shared" si="17"/>
        <v>31156.123033523942</v>
      </c>
      <c r="H81" s="123">
        <f t="shared" si="17"/>
        <v>25224</v>
      </c>
      <c r="I81" s="123">
        <f t="shared" si="17"/>
        <v>30349.292964042816</v>
      </c>
      <c r="J81" s="123">
        <f t="shared" si="17"/>
        <v>43065</v>
      </c>
      <c r="K81" s="123">
        <f t="shared" si="17"/>
        <v>44672</v>
      </c>
      <c r="L81" s="123">
        <f t="shared" si="17"/>
        <v>30486</v>
      </c>
      <c r="M81" s="123">
        <f t="shared" si="17"/>
        <v>28317</v>
      </c>
      <c r="N81" s="123">
        <f t="shared" si="17"/>
        <v>29530</v>
      </c>
      <c r="O81" s="123">
        <f t="shared" si="17"/>
        <v>29137.507292327206</v>
      </c>
      <c r="P81" s="123">
        <f t="shared" si="17"/>
        <v>22517.174064403829</v>
      </c>
      <c r="Q81" s="23"/>
    </row>
    <row r="82" spans="1:29" s="278" customFormat="1">
      <c r="A82" s="163" t="s">
        <v>298</v>
      </c>
      <c r="B82" s="67"/>
      <c r="C82" s="67"/>
      <c r="D82" s="123"/>
      <c r="E82" s="123">
        <f t="shared" ref="E82:H82" si="18">E81+E76</f>
        <v>27898.618515506285</v>
      </c>
      <c r="F82" s="123">
        <f t="shared" si="18"/>
        <v>53176.069874264896</v>
      </c>
      <c r="G82" s="123">
        <f t="shared" si="18"/>
        <v>44254.094280089106</v>
      </c>
      <c r="H82" s="128">
        <f t="shared" si="18"/>
        <v>15608</v>
      </c>
      <c r="I82" s="123">
        <f>I81+I76</f>
        <v>35234.195667465072</v>
      </c>
      <c r="J82" s="123">
        <f>J81+J78</f>
        <v>47032</v>
      </c>
      <c r="K82" s="123">
        <f t="shared" ref="K82:P82" si="19">K81+K78</f>
        <v>49606</v>
      </c>
      <c r="L82" s="123">
        <f t="shared" si="19"/>
        <v>39965</v>
      </c>
      <c r="M82" s="123">
        <f t="shared" si="19"/>
        <v>32773</v>
      </c>
      <c r="N82" s="123">
        <f t="shared" si="19"/>
        <v>33757</v>
      </c>
      <c r="O82" s="123">
        <f t="shared" si="19"/>
        <v>34641.507292327209</v>
      </c>
      <c r="P82" s="123">
        <f t="shared" si="19"/>
        <v>27700.174064403829</v>
      </c>
      <c r="Q82" s="73"/>
    </row>
    <row r="83" spans="1:29" ht="18">
      <c r="A83" s="56"/>
      <c r="F83" s="580"/>
      <c r="H83" s="140"/>
      <c r="I83" s="140"/>
      <c r="J83" s="140"/>
      <c r="K83" s="140"/>
      <c r="L83" s="140"/>
      <c r="M83" s="140"/>
      <c r="N83" s="140"/>
      <c r="O83" s="140"/>
      <c r="P83" s="140"/>
    </row>
    <row r="84" spans="1:29" ht="23.4">
      <c r="A84" s="565" t="s">
        <v>40</v>
      </c>
      <c r="C84" s="140"/>
    </row>
    <row r="85" spans="1:29" ht="21">
      <c r="A85" s="566" t="s">
        <v>280</v>
      </c>
      <c r="H85" s="566"/>
      <c r="I85" s="566"/>
      <c r="R85" s="222"/>
      <c r="S85" s="72"/>
      <c r="T85" s="72"/>
      <c r="U85" s="72"/>
      <c r="V85" s="72"/>
      <c r="W85" s="72"/>
      <c r="X85" s="72"/>
      <c r="Y85" s="72"/>
      <c r="Z85" s="72"/>
      <c r="AA85" s="72"/>
      <c r="AB85" s="72"/>
      <c r="AC85" s="72"/>
    </row>
    <row r="86" spans="1:29" ht="18">
      <c r="A86" s="53" t="s">
        <v>125</v>
      </c>
      <c r="E86" s="136" t="s">
        <v>228</v>
      </c>
      <c r="F86" s="136" t="s">
        <v>229</v>
      </c>
      <c r="G86" s="136" t="s">
        <v>230</v>
      </c>
      <c r="H86" s="136" t="s">
        <v>231</v>
      </c>
      <c r="I86" s="136" t="s">
        <v>232</v>
      </c>
      <c r="J86" s="136" t="s">
        <v>233</v>
      </c>
      <c r="K86" s="136" t="s">
        <v>234</v>
      </c>
      <c r="L86" s="136"/>
      <c r="M86" s="136"/>
      <c r="N86" s="136"/>
      <c r="O86" s="136"/>
      <c r="Q86" s="75"/>
      <c r="R86" s="75"/>
      <c r="S86" s="75"/>
      <c r="T86" s="75"/>
      <c r="U86" s="75"/>
      <c r="V86" s="75"/>
      <c r="W86" s="75"/>
      <c r="X86" s="75"/>
      <c r="Y86" s="72"/>
      <c r="Z86" s="72"/>
      <c r="AA86" s="72"/>
      <c r="AB86" s="72"/>
    </row>
    <row r="87" spans="1:29" hidden="1">
      <c r="A87" s="124" t="s">
        <v>9</v>
      </c>
      <c r="B87" s="581">
        <f>I25</f>
        <v>18.408415420405291</v>
      </c>
      <c r="C87" s="408">
        <f>B87*(1+$B$8)</f>
        <v>18.408415420405291</v>
      </c>
      <c r="D87" s="582"/>
      <c r="E87" s="582" t="str">
        <f t="shared" ref="E87:K89" si="20">IF(J25&lt;$C87,"TRUE","FALSE")</f>
        <v>FALSE</v>
      </c>
      <c r="F87" s="582" t="str">
        <f t="shared" si="20"/>
        <v>FALSE</v>
      </c>
      <c r="G87" s="582" t="str">
        <f t="shared" si="20"/>
        <v>TRUE</v>
      </c>
      <c r="H87" s="582" t="str">
        <f t="shared" si="20"/>
        <v>TRUE</v>
      </c>
      <c r="I87" s="582" t="str">
        <f t="shared" si="20"/>
        <v>TRUE</v>
      </c>
      <c r="J87" s="582" t="str">
        <f t="shared" si="20"/>
        <v>TRUE</v>
      </c>
      <c r="K87" s="582" t="str">
        <f t="shared" si="20"/>
        <v>TRUE</v>
      </c>
      <c r="M87" s="583"/>
      <c r="N87" s="583"/>
      <c r="O87" s="583"/>
      <c r="P87" s="583"/>
      <c r="Q87" s="223"/>
      <c r="R87" s="223"/>
      <c r="S87" s="223"/>
      <c r="T87" s="223"/>
      <c r="U87" s="72"/>
      <c r="V87" s="72"/>
      <c r="W87" s="72"/>
      <c r="X87" s="72"/>
    </row>
    <row r="88" spans="1:29" hidden="1">
      <c r="A88" s="124" t="s">
        <v>2</v>
      </c>
      <c r="B88" s="581">
        <f>I26</f>
        <v>259.24672608212768</v>
      </c>
      <c r="C88" s="408">
        <f>B88*(1+$B$8)</f>
        <v>259.24672608212768</v>
      </c>
      <c r="D88" s="582"/>
      <c r="E88" s="582" t="str">
        <f t="shared" si="20"/>
        <v>FALSE</v>
      </c>
      <c r="F88" s="582" t="str">
        <f t="shared" si="20"/>
        <v>FALSE</v>
      </c>
      <c r="G88" s="582" t="str">
        <f t="shared" si="20"/>
        <v>FALSE</v>
      </c>
      <c r="H88" s="582" t="str">
        <f t="shared" si="20"/>
        <v>FALSE</v>
      </c>
      <c r="I88" s="582" t="str">
        <f t="shared" si="20"/>
        <v>FALSE</v>
      </c>
      <c r="J88" s="582" t="str">
        <f t="shared" si="20"/>
        <v>FALSE</v>
      </c>
      <c r="K88" s="582" t="str">
        <f t="shared" si="20"/>
        <v>FALSE</v>
      </c>
      <c r="M88" s="583"/>
      <c r="N88" s="583"/>
      <c r="O88" s="583"/>
      <c r="P88" s="583"/>
      <c r="Q88" s="223"/>
      <c r="R88" s="223"/>
      <c r="S88" s="223"/>
      <c r="T88" s="223"/>
      <c r="U88" s="72"/>
      <c r="V88" s="72"/>
      <c r="W88" s="72"/>
      <c r="X88" s="72"/>
    </row>
    <row r="89" spans="1:29">
      <c r="A89" s="124" t="s">
        <v>10</v>
      </c>
      <c r="B89" s="581">
        <f>I27</f>
        <v>181.59013868752896</v>
      </c>
      <c r="C89" s="408">
        <f>B89*(1+$B$9)</f>
        <v>181.59013868752896</v>
      </c>
      <c r="D89" s="582"/>
      <c r="E89" s="582" t="str">
        <f t="shared" si="20"/>
        <v>TRUE</v>
      </c>
      <c r="F89" s="582" t="str">
        <f t="shared" si="20"/>
        <v>FALSE</v>
      </c>
      <c r="G89" s="582" t="str">
        <f t="shared" si="20"/>
        <v>FALSE</v>
      </c>
      <c r="H89" s="582" t="str">
        <f t="shared" si="20"/>
        <v>FALSE</v>
      </c>
      <c r="I89" s="582" t="str">
        <f t="shared" si="20"/>
        <v>FALSE</v>
      </c>
      <c r="J89" s="582" t="str">
        <f t="shared" si="20"/>
        <v>FALSE</v>
      </c>
      <c r="K89" s="582" t="str">
        <f t="shared" si="20"/>
        <v>FALSE</v>
      </c>
      <c r="M89" s="583"/>
      <c r="N89" s="583"/>
      <c r="O89" s="583"/>
      <c r="P89" s="583"/>
      <c r="Q89" s="223"/>
      <c r="R89" s="223"/>
      <c r="S89" s="223"/>
      <c r="T89" s="223"/>
      <c r="U89" s="72"/>
      <c r="V89" s="72"/>
      <c r="W89" s="72"/>
      <c r="X89" s="72"/>
    </row>
    <row r="90" spans="1:29">
      <c r="A90" s="139" t="s">
        <v>11</v>
      </c>
      <c r="B90" s="581">
        <f>I28</f>
        <v>58.650919479561324</v>
      </c>
      <c r="C90" s="408">
        <f>B90</f>
        <v>58.650919479561324</v>
      </c>
      <c r="D90" s="582"/>
      <c r="E90" s="582" t="b">
        <v>1</v>
      </c>
      <c r="F90" s="582" t="b">
        <v>1</v>
      </c>
      <c r="G90" s="582" t="b">
        <v>1</v>
      </c>
      <c r="H90" s="582" t="b">
        <v>1</v>
      </c>
      <c r="I90" s="582" t="b">
        <v>1</v>
      </c>
      <c r="J90" s="582" t="b">
        <v>1</v>
      </c>
      <c r="K90" s="582" t="b">
        <v>1</v>
      </c>
      <c r="M90" s="583"/>
      <c r="N90" s="583"/>
      <c r="O90" s="583"/>
      <c r="P90" s="583"/>
      <c r="Q90" s="223"/>
      <c r="R90" s="223"/>
      <c r="S90" s="223"/>
      <c r="T90" s="223"/>
      <c r="U90" s="72"/>
      <c r="V90" s="72"/>
      <c r="W90" s="72"/>
      <c r="X90" s="72"/>
    </row>
    <row r="91" spans="1:29">
      <c r="A91" s="124" t="s">
        <v>12</v>
      </c>
      <c r="B91" s="581">
        <f>I31</f>
        <v>132.05847869921939</v>
      </c>
      <c r="C91" s="408">
        <f>B91*(1+$B$8)</f>
        <v>132.05847869921939</v>
      </c>
      <c r="D91" s="582"/>
      <c r="E91" s="582" t="str">
        <f t="shared" ref="E91:K93" si="21">IF(J31&lt;$C91,"TRUE","FALSE")</f>
        <v>TRUE</v>
      </c>
      <c r="F91" s="582" t="str">
        <f t="shared" si="21"/>
        <v>FALSE</v>
      </c>
      <c r="G91" s="582" t="str">
        <f t="shared" si="21"/>
        <v>FALSE</v>
      </c>
      <c r="H91" s="582" t="str">
        <f t="shared" si="21"/>
        <v>FALSE</v>
      </c>
      <c r="I91" s="582" t="str">
        <f t="shared" si="21"/>
        <v>FALSE</v>
      </c>
      <c r="J91" s="582" t="str">
        <f t="shared" si="21"/>
        <v>FALSE</v>
      </c>
      <c r="K91" s="582" t="str">
        <f t="shared" si="21"/>
        <v>FALSE</v>
      </c>
      <c r="M91" s="583"/>
      <c r="N91" s="583"/>
      <c r="O91" s="583"/>
      <c r="P91" s="583"/>
      <c r="Q91" s="223"/>
      <c r="R91" s="223"/>
      <c r="S91" s="223"/>
      <c r="T91" s="223"/>
      <c r="U91" s="72"/>
      <c r="V91" s="72"/>
      <c r="W91" s="72"/>
      <c r="X91" s="72"/>
    </row>
    <row r="92" spans="1:29" hidden="1">
      <c r="A92" s="124" t="s">
        <v>13</v>
      </c>
      <c r="B92" s="581">
        <f>I32</f>
        <v>157.6749933513988</v>
      </c>
      <c r="C92" s="408">
        <f t="shared" ref="C92" si="22">B92*(1+$B$8)</f>
        <v>157.6749933513988</v>
      </c>
      <c r="D92" s="582"/>
      <c r="E92" s="582" t="str">
        <f t="shared" si="21"/>
        <v>TRUE</v>
      </c>
      <c r="F92" s="582" t="str">
        <f t="shared" si="21"/>
        <v>TRUE</v>
      </c>
      <c r="G92" s="582" t="str">
        <f t="shared" si="21"/>
        <v>TRUE</v>
      </c>
      <c r="H92" s="582" t="str">
        <f t="shared" si="21"/>
        <v>TRUE</v>
      </c>
      <c r="I92" s="582" t="str">
        <f t="shared" si="21"/>
        <v>TRUE</v>
      </c>
      <c r="J92" s="582" t="str">
        <f t="shared" si="21"/>
        <v>TRUE</v>
      </c>
      <c r="K92" s="582" t="str">
        <f t="shared" si="21"/>
        <v>TRUE</v>
      </c>
      <c r="M92" s="583"/>
      <c r="N92" s="583"/>
      <c r="O92" s="583"/>
      <c r="P92" s="583"/>
      <c r="Q92" s="223"/>
      <c r="R92" s="223"/>
      <c r="S92" s="223"/>
      <c r="T92" s="223"/>
      <c r="U92" s="72"/>
      <c r="V92" s="72"/>
      <c r="W92" s="72"/>
      <c r="X92" s="72"/>
    </row>
    <row r="93" spans="1:29" s="388" customFormat="1">
      <c r="A93" s="139" t="s">
        <v>416</v>
      </c>
      <c r="B93" s="581">
        <f>I33</f>
        <v>435.33013485393178</v>
      </c>
      <c r="C93" s="408">
        <f t="shared" ref="C93" si="23">B93*(1+$B$8)</f>
        <v>435.33013485393178</v>
      </c>
      <c r="D93" s="582"/>
      <c r="E93" s="582" t="str">
        <f t="shared" si="21"/>
        <v>FALSE</v>
      </c>
      <c r="F93" s="582" t="str">
        <f t="shared" si="21"/>
        <v>FALSE</v>
      </c>
      <c r="G93" s="582" t="str">
        <f t="shared" si="21"/>
        <v>FALSE</v>
      </c>
      <c r="H93" s="582" t="str">
        <f t="shared" si="21"/>
        <v>FALSE</v>
      </c>
      <c r="I93" s="582" t="str">
        <f t="shared" si="21"/>
        <v>FALSE</v>
      </c>
      <c r="J93" s="582" t="str">
        <f t="shared" si="21"/>
        <v>FALSE</v>
      </c>
      <c r="K93" s="582" t="str">
        <f t="shared" si="21"/>
        <v>FALSE</v>
      </c>
      <c r="L93" s="118"/>
      <c r="M93" s="583"/>
      <c r="N93" s="583"/>
      <c r="O93" s="583"/>
      <c r="P93" s="583"/>
      <c r="Q93" s="223"/>
      <c r="R93" s="223"/>
      <c r="S93" s="223"/>
      <c r="T93" s="223"/>
      <c r="U93" s="72"/>
      <c r="V93" s="72"/>
      <c r="W93" s="72"/>
      <c r="X93" s="72"/>
    </row>
    <row r="94" spans="1:29">
      <c r="C94" s="428"/>
      <c r="M94" s="45"/>
      <c r="N94" s="45"/>
      <c r="O94" s="45"/>
      <c r="P94" s="45"/>
      <c r="Q94" s="72"/>
      <c r="R94" s="72"/>
      <c r="S94" s="72"/>
      <c r="T94" s="72"/>
      <c r="U94" s="72"/>
      <c r="V94" s="72"/>
      <c r="W94" s="72"/>
      <c r="X94" s="72"/>
    </row>
    <row r="95" spans="1:29" ht="18">
      <c r="A95" s="54" t="s">
        <v>7</v>
      </c>
      <c r="C95" s="433"/>
      <c r="M95" s="45"/>
      <c r="N95" s="45"/>
      <c r="O95" s="45"/>
      <c r="P95" s="45"/>
      <c r="Q95" s="72"/>
      <c r="R95" s="72"/>
      <c r="S95" s="72"/>
      <c r="T95" s="72"/>
      <c r="U95" s="72"/>
      <c r="V95" s="72"/>
      <c r="W95" s="72"/>
      <c r="X95" s="72"/>
    </row>
    <row r="96" spans="1:29" hidden="1">
      <c r="A96" s="124" t="s">
        <v>9</v>
      </c>
      <c r="B96" s="128">
        <f>I37</f>
        <v>132.52378146831734</v>
      </c>
      <c r="C96" s="123">
        <f t="shared" ref="C96:C101" si="24">B96*(1+$B$8)</f>
        <v>132.52378146831734</v>
      </c>
      <c r="D96" s="582"/>
      <c r="E96" s="582" t="str">
        <f t="shared" ref="E96:K98" si="25">IF(J37&lt;$C96,"TRUE","FALSE")</f>
        <v>TRUE</v>
      </c>
      <c r="F96" s="582" t="str">
        <f t="shared" si="25"/>
        <v>TRUE</v>
      </c>
      <c r="G96" s="582" t="str">
        <f t="shared" si="25"/>
        <v>TRUE</v>
      </c>
      <c r="H96" s="582" t="str">
        <f t="shared" si="25"/>
        <v>TRUE</v>
      </c>
      <c r="I96" s="582" t="str">
        <f t="shared" si="25"/>
        <v>TRUE</v>
      </c>
      <c r="J96" s="582" t="str">
        <f t="shared" si="25"/>
        <v>TRUE</v>
      </c>
      <c r="K96" s="582" t="str">
        <f t="shared" si="25"/>
        <v>TRUE</v>
      </c>
      <c r="M96" s="583"/>
      <c r="N96" s="583"/>
      <c r="O96" s="583"/>
      <c r="P96" s="583"/>
      <c r="Q96" s="223"/>
      <c r="R96" s="223"/>
      <c r="S96" s="223"/>
      <c r="T96" s="223"/>
      <c r="U96" s="72"/>
      <c r="V96" s="72"/>
      <c r="W96" s="72"/>
      <c r="X96" s="72"/>
    </row>
    <row r="97" spans="1:24" hidden="1">
      <c r="A97" s="124" t="s">
        <v>2</v>
      </c>
      <c r="B97" s="128">
        <f>I38</f>
        <v>2617.0957521784294</v>
      </c>
      <c r="C97" s="123">
        <f t="shared" si="24"/>
        <v>2617.0957521784294</v>
      </c>
      <c r="D97" s="582"/>
      <c r="E97" s="582" t="str">
        <f t="shared" si="25"/>
        <v>FALSE</v>
      </c>
      <c r="F97" s="582" t="str">
        <f t="shared" si="25"/>
        <v>FALSE</v>
      </c>
      <c r="G97" s="582" t="str">
        <f t="shared" si="25"/>
        <v>FALSE</v>
      </c>
      <c r="H97" s="582" t="str">
        <f t="shared" si="25"/>
        <v>FALSE</v>
      </c>
      <c r="I97" s="582" t="str">
        <f t="shared" si="25"/>
        <v>FALSE</v>
      </c>
      <c r="J97" s="582" t="str">
        <f t="shared" si="25"/>
        <v>FALSE</v>
      </c>
      <c r="K97" s="582" t="str">
        <f t="shared" si="25"/>
        <v>FALSE</v>
      </c>
      <c r="M97" s="583"/>
      <c r="N97" s="583"/>
      <c r="O97" s="583"/>
      <c r="P97" s="583"/>
      <c r="Q97" s="223"/>
      <c r="R97" s="223"/>
      <c r="S97" s="223"/>
      <c r="T97" s="223"/>
      <c r="U97" s="72"/>
      <c r="V97" s="72"/>
      <c r="W97" s="72"/>
      <c r="X97" s="72"/>
    </row>
    <row r="98" spans="1:24">
      <c r="A98" s="124" t="s">
        <v>10</v>
      </c>
      <c r="B98" s="128">
        <f>I39</f>
        <v>7599.5045732902581</v>
      </c>
      <c r="C98" s="123">
        <f>B98*(1+$B$9)</f>
        <v>7599.5045732902581</v>
      </c>
      <c r="D98" s="582"/>
      <c r="E98" s="582" t="str">
        <f t="shared" si="25"/>
        <v>TRUE</v>
      </c>
      <c r="F98" s="582" t="str">
        <f t="shared" si="25"/>
        <v>TRUE</v>
      </c>
      <c r="G98" s="582" t="str">
        <f t="shared" si="25"/>
        <v>TRUE</v>
      </c>
      <c r="H98" s="582" t="str">
        <f t="shared" si="25"/>
        <v>TRUE</v>
      </c>
      <c r="I98" s="582" t="str">
        <f t="shared" si="25"/>
        <v>TRUE</v>
      </c>
      <c r="J98" s="582" t="str">
        <f t="shared" si="25"/>
        <v>TRUE</v>
      </c>
      <c r="K98" s="582" t="str">
        <f t="shared" si="25"/>
        <v>TRUE</v>
      </c>
      <c r="M98" s="583"/>
      <c r="N98" s="583"/>
      <c r="O98" s="583"/>
      <c r="P98" s="583"/>
      <c r="Q98" s="223"/>
      <c r="R98" s="223"/>
      <c r="S98" s="223"/>
      <c r="T98" s="223"/>
      <c r="U98" s="72"/>
      <c r="V98" s="72"/>
      <c r="W98" s="72"/>
      <c r="X98" s="72"/>
    </row>
    <row r="99" spans="1:24">
      <c r="A99" s="139" t="s">
        <v>11</v>
      </c>
      <c r="B99" s="128">
        <f>I40</f>
        <v>3200.5007001473718</v>
      </c>
      <c r="C99" s="123">
        <f>B99</f>
        <v>3200.5007001473718</v>
      </c>
      <c r="D99" s="582"/>
      <c r="E99" s="582" t="b">
        <v>1</v>
      </c>
      <c r="F99" s="582" t="b">
        <v>1</v>
      </c>
      <c r="G99" s="582" t="b">
        <v>1</v>
      </c>
      <c r="H99" s="582" t="b">
        <v>1</v>
      </c>
      <c r="I99" s="582" t="b">
        <v>1</v>
      </c>
      <c r="J99" s="582" t="b">
        <v>1</v>
      </c>
      <c r="K99" s="582" t="b">
        <v>1</v>
      </c>
      <c r="M99" s="583"/>
      <c r="N99" s="583"/>
      <c r="O99" s="583"/>
      <c r="P99" s="583"/>
      <c r="Q99" s="223"/>
      <c r="R99" s="223"/>
      <c r="S99" s="223"/>
      <c r="T99" s="223"/>
      <c r="U99" s="72"/>
      <c r="V99" s="72"/>
      <c r="W99" s="72"/>
      <c r="X99" s="72"/>
    </row>
    <row r="100" spans="1:24">
      <c r="A100" s="124" t="s">
        <v>12</v>
      </c>
      <c r="B100" s="128">
        <f>I43</f>
        <v>1282.8736084431182</v>
      </c>
      <c r="C100" s="123">
        <f>B100*(1+$B$8)</f>
        <v>1282.8736084431182</v>
      </c>
      <c r="D100" s="582"/>
      <c r="E100" s="582" t="str">
        <f t="shared" ref="E100:K102" si="26">IF(J43&lt;$C100,"TRUE","FALSE")</f>
        <v>FALSE</v>
      </c>
      <c r="F100" s="582" t="str">
        <f t="shared" si="26"/>
        <v>FALSE</v>
      </c>
      <c r="G100" s="582" t="str">
        <f t="shared" si="26"/>
        <v>FALSE</v>
      </c>
      <c r="H100" s="582" t="str">
        <f t="shared" si="26"/>
        <v>FALSE</v>
      </c>
      <c r="I100" s="582" t="str">
        <f t="shared" si="26"/>
        <v>FALSE</v>
      </c>
      <c r="J100" s="582" t="str">
        <f t="shared" si="26"/>
        <v>TRUE</v>
      </c>
      <c r="K100" s="582" t="str">
        <f t="shared" si="26"/>
        <v>TRUE</v>
      </c>
      <c r="M100" s="583"/>
      <c r="N100" s="583"/>
      <c r="O100" s="583"/>
      <c r="P100" s="583"/>
      <c r="Q100" s="223"/>
      <c r="R100" s="223"/>
      <c r="S100" s="223"/>
      <c r="T100" s="223"/>
      <c r="U100" s="72"/>
      <c r="V100" s="72"/>
      <c r="W100" s="72"/>
      <c r="X100" s="72"/>
    </row>
    <row r="101" spans="1:24" hidden="1">
      <c r="A101" s="124" t="s">
        <v>13</v>
      </c>
      <c r="B101" s="128">
        <f>I44</f>
        <v>3880.3329328351247</v>
      </c>
      <c r="C101" s="123">
        <f t="shared" si="24"/>
        <v>3880.3329328351247</v>
      </c>
      <c r="D101" s="582"/>
      <c r="E101" s="582" t="str">
        <f t="shared" si="26"/>
        <v>TRUE</v>
      </c>
      <c r="F101" s="582" t="str">
        <f t="shared" si="26"/>
        <v>TRUE</v>
      </c>
      <c r="G101" s="582" t="str">
        <f t="shared" si="26"/>
        <v>TRUE</v>
      </c>
      <c r="H101" s="582" t="str">
        <f t="shared" si="26"/>
        <v>TRUE</v>
      </c>
      <c r="I101" s="582" t="str">
        <f t="shared" si="26"/>
        <v>TRUE</v>
      </c>
      <c r="J101" s="582" t="str">
        <f t="shared" si="26"/>
        <v>TRUE</v>
      </c>
      <c r="K101" s="582" t="str">
        <f t="shared" si="26"/>
        <v>TRUE</v>
      </c>
      <c r="M101" s="583"/>
      <c r="N101" s="583"/>
      <c r="O101" s="583"/>
      <c r="P101" s="583"/>
      <c r="Q101" s="223"/>
      <c r="R101" s="223"/>
      <c r="S101" s="223"/>
      <c r="T101" s="223"/>
      <c r="U101" s="72"/>
      <c r="V101" s="72"/>
      <c r="W101" s="72"/>
      <c r="X101" s="72"/>
    </row>
    <row r="102" spans="1:24" s="388" customFormat="1">
      <c r="A102" s="139" t="s">
        <v>416</v>
      </c>
      <c r="B102" s="128">
        <f>I45</f>
        <v>6629.9524664818709</v>
      </c>
      <c r="C102" s="123">
        <f t="shared" ref="C102" si="27">B102*(1+$B$8)</f>
        <v>6629.9524664818709</v>
      </c>
      <c r="D102" s="582"/>
      <c r="E102" s="582" t="str">
        <f t="shared" si="26"/>
        <v>FALSE</v>
      </c>
      <c r="F102" s="582" t="str">
        <f t="shared" si="26"/>
        <v>FALSE</v>
      </c>
      <c r="G102" s="582" t="str">
        <f t="shared" si="26"/>
        <v>FALSE</v>
      </c>
      <c r="H102" s="582" t="str">
        <f t="shared" si="26"/>
        <v>FALSE</v>
      </c>
      <c r="I102" s="582" t="str">
        <f t="shared" si="26"/>
        <v>FALSE</v>
      </c>
      <c r="J102" s="582" t="str">
        <f t="shared" si="26"/>
        <v>FALSE</v>
      </c>
      <c r="K102" s="582" t="str">
        <f t="shared" si="26"/>
        <v>FALSE</v>
      </c>
      <c r="L102" s="118"/>
      <c r="M102" s="583"/>
      <c r="N102" s="583"/>
      <c r="O102" s="583"/>
      <c r="P102" s="583"/>
      <c r="Q102" s="223"/>
      <c r="R102" s="223"/>
      <c r="S102" s="223"/>
      <c r="T102" s="223"/>
      <c r="U102" s="72"/>
      <c r="V102" s="72"/>
      <c r="W102" s="72"/>
      <c r="X102" s="72"/>
    </row>
    <row r="103" spans="1:24">
      <c r="C103" s="433"/>
      <c r="M103" s="45"/>
      <c r="N103" s="45"/>
      <c r="O103" s="45"/>
      <c r="P103" s="45"/>
      <c r="Q103" s="72"/>
      <c r="R103" s="72"/>
      <c r="S103" s="72"/>
      <c r="T103" s="72"/>
      <c r="U103" s="72"/>
      <c r="V103" s="72"/>
      <c r="W103" s="72"/>
      <c r="X103" s="72"/>
    </row>
    <row r="104" spans="1:24" ht="18">
      <c r="A104" s="53" t="s">
        <v>8</v>
      </c>
      <c r="C104" s="433"/>
      <c r="M104" s="45"/>
      <c r="N104" s="45"/>
      <c r="O104" s="45"/>
      <c r="P104" s="45"/>
      <c r="Q104" s="72"/>
      <c r="R104" s="72"/>
      <c r="S104" s="72"/>
      <c r="T104" s="72"/>
      <c r="U104" s="72"/>
      <c r="V104" s="72"/>
      <c r="W104" s="72"/>
      <c r="X104" s="72"/>
    </row>
    <row r="105" spans="1:24" hidden="1">
      <c r="A105" s="124" t="s">
        <v>9</v>
      </c>
      <c r="B105" s="128">
        <f>I49</f>
        <v>129.2379725402312</v>
      </c>
      <c r="C105" s="123">
        <f t="shared" ref="C105:C110" si="28">B105*(1+$B$8)</f>
        <v>129.2379725402312</v>
      </c>
      <c r="D105" s="582"/>
      <c r="E105" s="582" t="str">
        <f t="shared" ref="E105:K107" si="29">IF(J49&lt;$C105,"TRUE","FALSE")</f>
        <v>TRUE</v>
      </c>
      <c r="F105" s="582" t="str">
        <f t="shared" si="29"/>
        <v>FALSE</v>
      </c>
      <c r="G105" s="582" t="str">
        <f t="shared" si="29"/>
        <v>FALSE</v>
      </c>
      <c r="H105" s="582" t="str">
        <f t="shared" si="29"/>
        <v>FALSE</v>
      </c>
      <c r="I105" s="582" t="str">
        <f t="shared" si="29"/>
        <v>FALSE</v>
      </c>
      <c r="J105" s="582" t="str">
        <f t="shared" si="29"/>
        <v>TRUE</v>
      </c>
      <c r="K105" s="582" t="str">
        <f t="shared" si="29"/>
        <v>TRUE</v>
      </c>
      <c r="M105" s="583"/>
      <c r="N105" s="583"/>
      <c r="O105" s="583"/>
      <c r="P105" s="583"/>
      <c r="Q105" s="223"/>
      <c r="R105" s="223"/>
      <c r="S105" s="223"/>
      <c r="T105" s="223"/>
      <c r="U105" s="72"/>
      <c r="V105" s="72"/>
      <c r="W105" s="72"/>
      <c r="X105" s="72"/>
    </row>
    <row r="106" spans="1:24" hidden="1">
      <c r="A106" s="124" t="s">
        <v>2</v>
      </c>
      <c r="B106" s="128">
        <f>I50</f>
        <v>1625.7009144525041</v>
      </c>
      <c r="C106" s="123">
        <f t="shared" si="28"/>
        <v>1625.7009144525041</v>
      </c>
      <c r="D106" s="582"/>
      <c r="E106" s="582" t="str">
        <f t="shared" si="29"/>
        <v>FALSE</v>
      </c>
      <c r="F106" s="582" t="str">
        <f t="shared" si="29"/>
        <v>FALSE</v>
      </c>
      <c r="G106" s="582" t="str">
        <f t="shared" si="29"/>
        <v>FALSE</v>
      </c>
      <c r="H106" s="582" t="str">
        <f t="shared" si="29"/>
        <v>FALSE</v>
      </c>
      <c r="I106" s="582" t="str">
        <f t="shared" si="29"/>
        <v>FALSE</v>
      </c>
      <c r="J106" s="582" t="str">
        <f t="shared" si="29"/>
        <v>FALSE</v>
      </c>
      <c r="K106" s="582" t="str">
        <f t="shared" si="29"/>
        <v>FALSE</v>
      </c>
      <c r="M106" s="583"/>
      <c r="N106" s="583"/>
      <c r="O106" s="583"/>
      <c r="P106" s="583"/>
      <c r="Q106" s="223"/>
      <c r="R106" s="223"/>
      <c r="S106" s="223"/>
      <c r="T106" s="223"/>
      <c r="U106" s="72"/>
      <c r="V106" s="72"/>
      <c r="W106" s="72"/>
      <c r="X106" s="72"/>
    </row>
    <row r="107" spans="1:24">
      <c r="A107" s="124" t="s">
        <v>10</v>
      </c>
      <c r="B107" s="128">
        <f>I51</f>
        <v>14573.0979917514</v>
      </c>
      <c r="C107" s="584">
        <f>B107*(1+$B$9)</f>
        <v>14573.0979917514</v>
      </c>
      <c r="D107" s="582"/>
      <c r="E107" s="582" t="str">
        <f t="shared" si="29"/>
        <v>TRUE</v>
      </c>
      <c r="F107" s="582" t="str">
        <f t="shared" si="29"/>
        <v>TRUE</v>
      </c>
      <c r="G107" s="582" t="str">
        <f t="shared" si="29"/>
        <v>TRUE</v>
      </c>
      <c r="H107" s="582" t="str">
        <f t="shared" si="29"/>
        <v>TRUE</v>
      </c>
      <c r="I107" s="582" t="str">
        <f t="shared" si="29"/>
        <v>TRUE</v>
      </c>
      <c r="J107" s="582" t="str">
        <f t="shared" si="29"/>
        <v>TRUE</v>
      </c>
      <c r="K107" s="582" t="str">
        <f t="shared" si="29"/>
        <v>TRUE</v>
      </c>
      <c r="M107" s="583"/>
      <c r="N107" s="583"/>
      <c r="O107" s="583"/>
      <c r="P107" s="583"/>
      <c r="Q107" s="223"/>
      <c r="R107" s="223"/>
      <c r="S107" s="223"/>
      <c r="T107" s="223"/>
      <c r="U107" s="72"/>
      <c r="V107" s="72"/>
      <c r="W107" s="72"/>
      <c r="X107" s="72"/>
    </row>
    <row r="108" spans="1:24">
      <c r="A108" s="139" t="s">
        <v>11</v>
      </c>
      <c r="B108" s="128">
        <f>I52</f>
        <v>1858.1693303591012</v>
      </c>
      <c r="C108" s="123">
        <f>B108</f>
        <v>1858.1693303591012</v>
      </c>
      <c r="D108" s="582"/>
      <c r="E108" s="582" t="b">
        <v>1</v>
      </c>
      <c r="F108" s="582" t="b">
        <v>1</v>
      </c>
      <c r="G108" s="582" t="b">
        <v>1</v>
      </c>
      <c r="H108" s="582" t="b">
        <v>1</v>
      </c>
      <c r="I108" s="582" t="b">
        <v>1</v>
      </c>
      <c r="J108" s="582" t="b">
        <v>1</v>
      </c>
      <c r="K108" s="582" t="b">
        <v>1</v>
      </c>
      <c r="M108" s="583"/>
      <c r="N108" s="583"/>
      <c r="O108" s="583"/>
      <c r="P108" s="583"/>
      <c r="Q108" s="223"/>
      <c r="R108" s="223"/>
      <c r="S108" s="223"/>
      <c r="T108" s="223"/>
      <c r="U108" s="72"/>
      <c r="V108" s="72"/>
      <c r="W108" s="72"/>
      <c r="X108" s="72"/>
    </row>
    <row r="109" spans="1:24">
      <c r="A109" s="124" t="s">
        <v>12</v>
      </c>
      <c r="B109" s="128">
        <f>I55</f>
        <v>1210.0867497579784</v>
      </c>
      <c r="C109" s="123">
        <f>B109*(1+$B$8)</f>
        <v>1210.0867497579784</v>
      </c>
      <c r="D109" s="582"/>
      <c r="E109" s="582" t="str">
        <f t="shared" ref="E109:K111" si="30">IF(J55&lt;$C109,"TRUE","FALSE")</f>
        <v>FALSE</v>
      </c>
      <c r="F109" s="582" t="str">
        <f t="shared" si="30"/>
        <v>FALSE</v>
      </c>
      <c r="G109" s="582" t="str">
        <f t="shared" si="30"/>
        <v>FALSE</v>
      </c>
      <c r="H109" s="582" t="str">
        <f t="shared" si="30"/>
        <v>FALSE</v>
      </c>
      <c r="I109" s="582" t="str">
        <f t="shared" si="30"/>
        <v>FALSE</v>
      </c>
      <c r="J109" s="582" t="str">
        <f t="shared" si="30"/>
        <v>TRUE</v>
      </c>
      <c r="K109" s="582" t="str">
        <f t="shared" si="30"/>
        <v>TRUE</v>
      </c>
      <c r="M109" s="583"/>
      <c r="N109" s="583"/>
      <c r="O109" s="583"/>
      <c r="P109" s="583"/>
      <c r="Q109" s="223"/>
      <c r="R109" s="223"/>
      <c r="S109" s="223"/>
      <c r="T109" s="223"/>
      <c r="U109" s="72"/>
      <c r="V109" s="72"/>
      <c r="W109" s="72"/>
      <c r="X109" s="72"/>
    </row>
    <row r="110" spans="1:24" hidden="1">
      <c r="A110" s="124" t="s">
        <v>13</v>
      </c>
      <c r="B110" s="128">
        <f>I56</f>
        <v>660.22828646493849</v>
      </c>
      <c r="C110" s="123">
        <f t="shared" si="28"/>
        <v>660.22828646493849</v>
      </c>
      <c r="D110" s="582"/>
      <c r="E110" s="582" t="str">
        <f t="shared" si="30"/>
        <v>FALSE</v>
      </c>
      <c r="F110" s="582" t="str">
        <f t="shared" si="30"/>
        <v>FALSE</v>
      </c>
      <c r="G110" s="582" t="str">
        <f t="shared" si="30"/>
        <v>FALSE</v>
      </c>
      <c r="H110" s="582" t="str">
        <f t="shared" si="30"/>
        <v>FALSE</v>
      </c>
      <c r="I110" s="582" t="str">
        <f t="shared" si="30"/>
        <v>TRUE</v>
      </c>
      <c r="J110" s="582" t="str">
        <f t="shared" si="30"/>
        <v>TRUE</v>
      </c>
      <c r="K110" s="582" t="str">
        <f t="shared" si="30"/>
        <v>FALSE</v>
      </c>
      <c r="M110" s="583"/>
      <c r="N110" s="583"/>
      <c r="O110" s="583"/>
      <c r="P110" s="583"/>
      <c r="Q110" s="223"/>
      <c r="R110" s="223"/>
      <c r="S110" s="223"/>
      <c r="T110" s="223"/>
      <c r="U110" s="72"/>
      <c r="V110" s="72"/>
      <c r="W110" s="72"/>
      <c r="X110" s="72"/>
    </row>
    <row r="111" spans="1:24" s="388" customFormat="1">
      <c r="A111" s="139" t="s">
        <v>416</v>
      </c>
      <c r="B111" s="128">
        <f>I57</f>
        <v>2415.1671734576739</v>
      </c>
      <c r="C111" s="123">
        <f t="shared" ref="C111" si="31">B111*(1+$B$8)</f>
        <v>2415.1671734576739</v>
      </c>
      <c r="D111" s="582"/>
      <c r="E111" s="582" t="str">
        <f t="shared" si="30"/>
        <v>FALSE</v>
      </c>
      <c r="F111" s="582" t="str">
        <f t="shared" si="30"/>
        <v>FALSE</v>
      </c>
      <c r="G111" s="582" t="str">
        <f t="shared" si="30"/>
        <v>FALSE</v>
      </c>
      <c r="H111" s="582" t="str">
        <f t="shared" si="30"/>
        <v>FALSE</v>
      </c>
      <c r="I111" s="582" t="str">
        <f t="shared" si="30"/>
        <v>FALSE</v>
      </c>
      <c r="J111" s="582" t="str">
        <f t="shared" si="30"/>
        <v>FALSE</v>
      </c>
      <c r="K111" s="582" t="str">
        <f t="shared" si="30"/>
        <v>FALSE</v>
      </c>
      <c r="L111" s="118"/>
      <c r="M111" s="583"/>
      <c r="N111" s="583"/>
      <c r="O111" s="583"/>
      <c r="P111" s="583"/>
      <c r="Q111" s="223"/>
      <c r="R111" s="223"/>
      <c r="S111" s="223"/>
      <c r="T111" s="223"/>
      <c r="U111" s="72"/>
      <c r="V111" s="72"/>
      <c r="W111" s="72"/>
      <c r="X111" s="72"/>
    </row>
    <row r="112" spans="1:24">
      <c r="C112" s="433"/>
      <c r="M112" s="45"/>
      <c r="N112" s="45"/>
      <c r="O112" s="45"/>
      <c r="P112" s="45"/>
      <c r="Q112" s="72"/>
      <c r="R112" s="72"/>
      <c r="S112" s="72"/>
      <c r="T112" s="72"/>
      <c r="U112" s="72"/>
      <c r="V112" s="72"/>
      <c r="W112" s="72"/>
      <c r="X112" s="72"/>
    </row>
    <row r="113" spans="1:25" ht="18">
      <c r="A113" s="53" t="s">
        <v>19</v>
      </c>
      <c r="C113" s="433"/>
      <c r="M113" s="45"/>
      <c r="N113" s="45"/>
      <c r="O113" s="45"/>
      <c r="P113" s="45"/>
      <c r="Q113" s="72"/>
      <c r="R113" s="72"/>
      <c r="S113" s="72"/>
      <c r="T113" s="72"/>
      <c r="U113" s="72"/>
      <c r="V113" s="72"/>
      <c r="W113" s="72"/>
      <c r="X113" s="72"/>
    </row>
    <row r="114" spans="1:25" hidden="1">
      <c r="A114" s="124" t="s">
        <v>9</v>
      </c>
      <c r="B114" s="128">
        <f>I61</f>
        <v>451.30411481944901</v>
      </c>
      <c r="C114" s="123">
        <f t="shared" ref="C114:C119" si="32">B114*(1+$B$8)</f>
        <v>451.30411481944901</v>
      </c>
      <c r="D114" s="582"/>
      <c r="E114" s="582" t="str">
        <f t="shared" ref="E114:K116" si="33">IF(J61&lt;$C114,"TRUE","FALSE")</f>
        <v>TRUE</v>
      </c>
      <c r="F114" s="582" t="str">
        <f t="shared" si="33"/>
        <v>TRUE</v>
      </c>
      <c r="G114" s="582" t="str">
        <f t="shared" si="33"/>
        <v>TRUE</v>
      </c>
      <c r="H114" s="582" t="str">
        <f t="shared" si="33"/>
        <v>TRUE</v>
      </c>
      <c r="I114" s="582" t="str">
        <f t="shared" si="33"/>
        <v>TRUE</v>
      </c>
      <c r="J114" s="582" t="str">
        <f t="shared" si="33"/>
        <v>TRUE</v>
      </c>
      <c r="K114" s="582" t="str">
        <f t="shared" si="33"/>
        <v>TRUE</v>
      </c>
      <c r="M114" s="583"/>
      <c r="N114" s="583"/>
      <c r="O114" s="583"/>
      <c r="P114" s="583"/>
      <c r="Q114" s="223"/>
      <c r="R114" s="223"/>
      <c r="S114" s="223"/>
      <c r="T114" s="223"/>
      <c r="U114" s="72"/>
      <c r="V114" s="72"/>
      <c r="W114" s="72"/>
      <c r="X114" s="72"/>
    </row>
    <row r="115" spans="1:25" hidden="1">
      <c r="A115" s="124" t="s">
        <v>2</v>
      </c>
      <c r="B115" s="128">
        <f>I62</f>
        <v>3261.4549200502734</v>
      </c>
      <c r="C115" s="123">
        <f t="shared" si="32"/>
        <v>3261.4549200502734</v>
      </c>
      <c r="D115" s="582"/>
      <c r="E115" s="582" t="str">
        <f t="shared" si="33"/>
        <v>FALSE</v>
      </c>
      <c r="F115" s="582" t="str">
        <f t="shared" si="33"/>
        <v>FALSE</v>
      </c>
      <c r="G115" s="582" t="str">
        <f t="shared" si="33"/>
        <v>FALSE</v>
      </c>
      <c r="H115" s="582" t="str">
        <f t="shared" si="33"/>
        <v>FALSE</v>
      </c>
      <c r="I115" s="582" t="str">
        <f t="shared" si="33"/>
        <v>FALSE</v>
      </c>
      <c r="J115" s="582" t="str">
        <f t="shared" si="33"/>
        <v>FALSE</v>
      </c>
      <c r="K115" s="582" t="str">
        <f t="shared" si="33"/>
        <v>FALSE</v>
      </c>
      <c r="M115" s="583"/>
      <c r="N115" s="583"/>
      <c r="O115" s="583"/>
      <c r="P115" s="583"/>
      <c r="Q115" s="223"/>
      <c r="R115" s="223"/>
      <c r="S115" s="223"/>
      <c r="T115" s="223"/>
      <c r="U115" s="72"/>
      <c r="V115" s="72"/>
      <c r="W115" s="72"/>
      <c r="X115" s="72"/>
    </row>
    <row r="116" spans="1:25">
      <c r="A116" s="124" t="s">
        <v>10</v>
      </c>
      <c r="B116" s="128">
        <f>I63</f>
        <v>7759.1992409218192</v>
      </c>
      <c r="C116" s="584">
        <f>B116*(1+$B$9)</f>
        <v>7759.1992409218192</v>
      </c>
      <c r="D116" s="582"/>
      <c r="E116" s="582" t="str">
        <f t="shared" si="33"/>
        <v>FALSE</v>
      </c>
      <c r="F116" s="582" t="str">
        <f t="shared" si="33"/>
        <v>TRUE</v>
      </c>
      <c r="G116" s="582" t="str">
        <f t="shared" si="33"/>
        <v>TRUE</v>
      </c>
      <c r="H116" s="582" t="str">
        <f t="shared" si="33"/>
        <v>TRUE</v>
      </c>
      <c r="I116" s="582" t="str">
        <f t="shared" si="33"/>
        <v>TRUE</v>
      </c>
      <c r="J116" s="582" t="str">
        <f t="shared" si="33"/>
        <v>TRUE</v>
      </c>
      <c r="K116" s="582" t="str">
        <f t="shared" si="33"/>
        <v>TRUE</v>
      </c>
      <c r="M116" s="583"/>
      <c r="N116" s="583"/>
      <c r="O116" s="583"/>
      <c r="P116" s="583"/>
      <c r="Q116" s="223"/>
      <c r="R116" s="223"/>
      <c r="S116" s="223"/>
      <c r="T116" s="223"/>
      <c r="U116" s="72"/>
      <c r="V116" s="72"/>
      <c r="W116" s="72"/>
      <c r="X116" s="72"/>
    </row>
    <row r="117" spans="1:25">
      <c r="A117" s="139" t="s">
        <v>11</v>
      </c>
      <c r="B117" s="128">
        <f>I64</f>
        <v>718.89444105777579</v>
      </c>
      <c r="C117" s="123">
        <f>B117</f>
        <v>718.89444105777579</v>
      </c>
      <c r="D117" s="582"/>
      <c r="E117" s="582" t="b">
        <v>1</v>
      </c>
      <c r="F117" s="582" t="b">
        <v>1</v>
      </c>
      <c r="G117" s="582" t="b">
        <v>1</v>
      </c>
      <c r="H117" s="582" t="b">
        <v>1</v>
      </c>
      <c r="I117" s="582" t="b">
        <v>1</v>
      </c>
      <c r="J117" s="582" t="b">
        <v>1</v>
      </c>
      <c r="K117" s="582" t="b">
        <v>1</v>
      </c>
      <c r="M117" s="583"/>
      <c r="N117" s="583"/>
      <c r="O117" s="583"/>
      <c r="P117" s="583"/>
      <c r="Q117" s="223"/>
      <c r="R117" s="223"/>
      <c r="S117" s="223"/>
      <c r="T117" s="223"/>
      <c r="U117" s="72"/>
      <c r="V117" s="72"/>
      <c r="W117" s="72"/>
      <c r="X117" s="72"/>
    </row>
    <row r="118" spans="1:25">
      <c r="A118" s="124" t="s">
        <v>12</v>
      </c>
      <c r="B118" s="128">
        <f>I67</f>
        <v>3048.1480891766519</v>
      </c>
      <c r="C118" s="123">
        <f>B118*(1+$B$8)</f>
        <v>3048.1480891766519</v>
      </c>
      <c r="D118" s="582"/>
      <c r="E118" s="582" t="str">
        <f t="shared" ref="E118:K120" si="34">IF(J67&lt;$C118,"TRUE","FALSE")</f>
        <v>FALSE</v>
      </c>
      <c r="F118" s="582" t="str">
        <f t="shared" si="34"/>
        <v>FALSE</v>
      </c>
      <c r="G118" s="582" t="str">
        <f t="shared" si="34"/>
        <v>FALSE</v>
      </c>
      <c r="H118" s="582" t="str">
        <f t="shared" si="34"/>
        <v>FALSE</v>
      </c>
      <c r="I118" s="582" t="str">
        <f t="shared" si="34"/>
        <v>FALSE</v>
      </c>
      <c r="J118" s="582" t="str">
        <f t="shared" si="34"/>
        <v>FALSE</v>
      </c>
      <c r="K118" s="582" t="str">
        <f t="shared" si="34"/>
        <v>FALSE</v>
      </c>
      <c r="M118" s="583"/>
      <c r="N118" s="583"/>
      <c r="O118" s="583"/>
      <c r="P118" s="583"/>
      <c r="Q118" s="223"/>
      <c r="R118" s="223"/>
      <c r="S118" s="223"/>
      <c r="T118" s="223"/>
      <c r="U118" s="72"/>
      <c r="V118" s="72"/>
      <c r="W118" s="72"/>
      <c r="X118" s="134"/>
    </row>
    <row r="119" spans="1:25" hidden="1">
      <c r="A119" s="124" t="s">
        <v>13</v>
      </c>
      <c r="B119" s="128">
        <f>I68</f>
        <v>86.216529285036202</v>
      </c>
      <c r="C119" s="123">
        <f t="shared" si="32"/>
        <v>86.216529285036202</v>
      </c>
      <c r="D119" s="582"/>
      <c r="E119" s="582" t="str">
        <f t="shared" si="34"/>
        <v>FALSE</v>
      </c>
      <c r="F119" s="582" t="str">
        <f t="shared" si="34"/>
        <v>FALSE</v>
      </c>
      <c r="G119" s="582" t="str">
        <f t="shared" si="34"/>
        <v>FALSE</v>
      </c>
      <c r="H119" s="582" t="str">
        <f t="shared" si="34"/>
        <v>FALSE</v>
      </c>
      <c r="I119" s="582" t="str">
        <f t="shared" si="34"/>
        <v>FALSE</v>
      </c>
      <c r="J119" s="582" t="str">
        <f t="shared" si="34"/>
        <v>FALSE</v>
      </c>
      <c r="K119" s="582" t="str">
        <f t="shared" si="34"/>
        <v>FALSE</v>
      </c>
      <c r="M119" s="583"/>
      <c r="N119" s="583"/>
      <c r="O119" s="583"/>
      <c r="P119" s="583"/>
      <c r="Q119" s="223"/>
      <c r="R119" s="223"/>
      <c r="S119" s="223"/>
      <c r="T119" s="223"/>
      <c r="U119" s="72"/>
      <c r="V119" s="72"/>
      <c r="W119" s="72"/>
      <c r="X119" s="72"/>
    </row>
    <row r="120" spans="1:25" s="388" customFormat="1">
      <c r="A120" s="139" t="s">
        <v>416</v>
      </c>
      <c r="B120" s="128">
        <f>I69</f>
        <v>3798.9755641547586</v>
      </c>
      <c r="C120" s="123">
        <f t="shared" ref="C120" si="35">B120*(1+$B$8)</f>
        <v>3798.9755641547586</v>
      </c>
      <c r="D120" s="582"/>
      <c r="E120" s="582" t="str">
        <f t="shared" si="34"/>
        <v>FALSE</v>
      </c>
      <c r="F120" s="582" t="str">
        <f t="shared" si="34"/>
        <v>FALSE</v>
      </c>
      <c r="G120" s="582" t="str">
        <f t="shared" si="34"/>
        <v>FALSE</v>
      </c>
      <c r="H120" s="582" t="str">
        <f t="shared" si="34"/>
        <v>FALSE</v>
      </c>
      <c r="I120" s="582" t="str">
        <f t="shared" si="34"/>
        <v>FALSE</v>
      </c>
      <c r="J120" s="582" t="str">
        <f t="shared" si="34"/>
        <v>FALSE</v>
      </c>
      <c r="K120" s="582" t="str">
        <f t="shared" si="34"/>
        <v>FALSE</v>
      </c>
      <c r="L120" s="118"/>
      <c r="M120" s="583"/>
      <c r="N120" s="583"/>
      <c r="O120" s="583"/>
      <c r="P120" s="583"/>
      <c r="Q120" s="223"/>
      <c r="R120" s="223"/>
      <c r="S120" s="223"/>
      <c r="T120" s="223"/>
      <c r="U120" s="72"/>
      <c r="V120" s="72"/>
      <c r="W120" s="72"/>
      <c r="X120" s="72"/>
    </row>
    <row r="121" spans="1:25">
      <c r="C121" s="585"/>
      <c r="M121" s="127"/>
      <c r="N121" s="127"/>
      <c r="O121" s="127"/>
      <c r="P121" s="127"/>
      <c r="Q121" s="34"/>
      <c r="R121" s="34"/>
      <c r="S121" s="34"/>
      <c r="T121" s="34"/>
      <c r="U121" s="72"/>
      <c r="V121" s="72"/>
      <c r="W121" s="72"/>
      <c r="X121" s="72"/>
    </row>
    <row r="122" spans="1:25" ht="18">
      <c r="A122" s="56" t="s">
        <v>51</v>
      </c>
      <c r="C122" s="433"/>
      <c r="M122" s="45"/>
      <c r="N122" s="45"/>
      <c r="O122" s="45"/>
      <c r="P122" s="45"/>
      <c r="Q122" s="72"/>
      <c r="R122" s="72"/>
      <c r="S122" s="72"/>
      <c r="T122" s="72"/>
      <c r="U122" s="72"/>
      <c r="V122" s="72"/>
      <c r="W122" s="72"/>
      <c r="X122" s="72"/>
    </row>
    <row r="123" spans="1:25">
      <c r="A123" s="67" t="s">
        <v>11</v>
      </c>
      <c r="B123" s="128">
        <f>I76</f>
        <v>4884.9027034222563</v>
      </c>
      <c r="C123" s="123">
        <f>B123</f>
        <v>4884.9027034222563</v>
      </c>
      <c r="D123" s="582"/>
      <c r="E123" s="582" t="b">
        <v>1</v>
      </c>
      <c r="F123" s="582" t="b">
        <v>1</v>
      </c>
      <c r="G123" s="582" t="b">
        <v>1</v>
      </c>
      <c r="H123" s="582" t="b">
        <v>1</v>
      </c>
      <c r="I123" s="582" t="b">
        <v>1</v>
      </c>
      <c r="J123" s="582" t="b">
        <v>1</v>
      </c>
      <c r="K123" s="582" t="b">
        <v>1</v>
      </c>
      <c r="M123" s="583"/>
      <c r="N123" s="583"/>
      <c r="O123" s="583"/>
      <c r="P123" s="583"/>
      <c r="Q123" s="223"/>
      <c r="R123" s="223"/>
      <c r="S123" s="223"/>
      <c r="T123" s="223"/>
      <c r="U123" s="72"/>
      <c r="V123" s="72"/>
      <c r="W123" s="72"/>
      <c r="X123" s="72"/>
    </row>
    <row r="124" spans="1:25" s="273" customFormat="1">
      <c r="A124" s="139" t="s">
        <v>505</v>
      </c>
      <c r="B124" s="128">
        <f>I81</f>
        <v>30349.292964042816</v>
      </c>
      <c r="C124" s="123">
        <f>B124*(1+$B$10)</f>
        <v>30349.292964042816</v>
      </c>
      <c r="D124" s="582"/>
      <c r="E124" s="582" t="str">
        <f t="shared" ref="E124:K124" si="36">IF(J81&lt;$C124,"TRUE","FALSE")</f>
        <v>FALSE</v>
      </c>
      <c r="F124" s="582" t="str">
        <f t="shared" si="36"/>
        <v>FALSE</v>
      </c>
      <c r="G124" s="582" t="str">
        <f t="shared" si="36"/>
        <v>FALSE</v>
      </c>
      <c r="H124" s="582" t="str">
        <f t="shared" si="36"/>
        <v>TRUE</v>
      </c>
      <c r="I124" s="582" t="str">
        <f t="shared" si="36"/>
        <v>TRUE</v>
      </c>
      <c r="J124" s="582" t="str">
        <f t="shared" si="36"/>
        <v>TRUE</v>
      </c>
      <c r="K124" s="582" t="str">
        <f t="shared" si="36"/>
        <v>TRUE</v>
      </c>
      <c r="L124" s="118"/>
      <c r="M124" s="583"/>
      <c r="N124" s="583"/>
      <c r="O124" s="583"/>
      <c r="P124" s="583"/>
      <c r="Q124" s="223"/>
      <c r="R124" s="223"/>
      <c r="S124" s="223"/>
      <c r="T124" s="223"/>
      <c r="U124" s="72"/>
      <c r="V124" s="72"/>
      <c r="W124" s="72"/>
      <c r="X124" s="72"/>
    </row>
    <row r="125" spans="1:25" s="43" customFormat="1">
      <c r="A125" s="118"/>
      <c r="B125" s="118"/>
      <c r="C125" s="118"/>
      <c r="D125" s="118"/>
      <c r="E125" s="118"/>
      <c r="F125" s="118"/>
      <c r="G125" s="118"/>
      <c r="H125" s="118"/>
      <c r="I125" s="118"/>
      <c r="J125" s="118"/>
      <c r="K125" s="118"/>
      <c r="L125" s="118"/>
      <c r="M125" s="118"/>
      <c r="N125" s="118"/>
      <c r="O125" s="118"/>
      <c r="P125" s="118"/>
      <c r="R125" s="55"/>
      <c r="S125" s="55"/>
      <c r="T125" s="55"/>
      <c r="U125" s="55"/>
      <c r="V125" s="55"/>
      <c r="W125" s="55"/>
      <c r="X125" s="55"/>
      <c r="Y125" s="55"/>
    </row>
    <row r="126" spans="1:25" ht="23.4">
      <c r="A126" s="565" t="s">
        <v>41</v>
      </c>
    </row>
    <row r="127" spans="1:25" ht="21">
      <c r="A127" s="566" t="s">
        <v>63</v>
      </c>
    </row>
    <row r="128" spans="1:25" ht="18">
      <c r="A128" s="53" t="s">
        <v>1</v>
      </c>
      <c r="B128" s="586" t="s">
        <v>228</v>
      </c>
      <c r="C128" s="586" t="s">
        <v>229</v>
      </c>
      <c r="D128" s="586" t="s">
        <v>230</v>
      </c>
      <c r="E128" s="586" t="s">
        <v>231</v>
      </c>
      <c r="F128" s="586" t="s">
        <v>232</v>
      </c>
      <c r="G128" s="586" t="s">
        <v>233</v>
      </c>
      <c r="H128" s="586" t="s">
        <v>234</v>
      </c>
    </row>
    <row r="129" spans="1:16">
      <c r="A129" s="124" t="s">
        <v>10</v>
      </c>
      <c r="B129" s="123">
        <f t="shared" ref="B129:H129" si="37">MAX(0,IF($B$19=$C$19,$C89,IF($B$19=$D$19,J27,IF(E89="TRUE",J27,$C89))))</f>
        <v>165</v>
      </c>
      <c r="C129" s="123">
        <f t="shared" si="37"/>
        <v>197</v>
      </c>
      <c r="D129" s="123">
        <f t="shared" si="37"/>
        <v>220</v>
      </c>
      <c r="E129" s="123">
        <f t="shared" si="37"/>
        <v>220</v>
      </c>
      <c r="F129" s="123">
        <f t="shared" si="37"/>
        <v>220</v>
      </c>
      <c r="G129" s="123">
        <f t="shared" si="37"/>
        <v>220</v>
      </c>
      <c r="H129" s="123">
        <f t="shared" si="37"/>
        <v>220</v>
      </c>
    </row>
    <row r="130" spans="1:16">
      <c r="A130" s="124" t="s">
        <v>11</v>
      </c>
      <c r="B130" s="123">
        <f t="shared" ref="B130:H130" si="38">J30</f>
        <v>76</v>
      </c>
      <c r="C130" s="123">
        <f t="shared" si="38"/>
        <v>165</v>
      </c>
      <c r="D130" s="123">
        <f t="shared" si="38"/>
        <v>55</v>
      </c>
      <c r="E130" s="123">
        <f t="shared" si="38"/>
        <v>55</v>
      </c>
      <c r="F130" s="123">
        <f t="shared" si="38"/>
        <v>55</v>
      </c>
      <c r="G130" s="123">
        <f t="shared" si="38"/>
        <v>55</v>
      </c>
      <c r="H130" s="123">
        <f t="shared" si="38"/>
        <v>55</v>
      </c>
    </row>
    <row r="131" spans="1:16">
      <c r="A131" s="124" t="s">
        <v>12</v>
      </c>
      <c r="B131" s="123">
        <f t="shared" ref="B131:H131" si="39">MAX(0,IF($B$18=$C$18,$C91,IF($B$18=$D$18,J31,IF(E91="TRUE",J31,$C91))))</f>
        <v>98</v>
      </c>
      <c r="C131" s="123">
        <f t="shared" si="39"/>
        <v>132.05847869921939</v>
      </c>
      <c r="D131" s="123">
        <f t="shared" si="39"/>
        <v>132.05847869921939</v>
      </c>
      <c r="E131" s="123">
        <f t="shared" si="39"/>
        <v>132.05847869921939</v>
      </c>
      <c r="F131" s="123">
        <f t="shared" si="39"/>
        <v>132.05847869921939</v>
      </c>
      <c r="G131" s="123">
        <f t="shared" si="39"/>
        <v>132.05847869921939</v>
      </c>
      <c r="H131" s="123">
        <f t="shared" si="39"/>
        <v>132.05847869921939</v>
      </c>
    </row>
    <row r="132" spans="1:16" s="388" customFormat="1">
      <c r="A132" s="139" t="s">
        <v>416</v>
      </c>
      <c r="B132" s="123">
        <f t="shared" ref="B132:H132" si="40">MAX(0,IF($B$18=$C$18,$C93,IF($B$18=$D$18,J33,IF(E93="TRUE",J33,$C93))))</f>
        <v>435.33013485393178</v>
      </c>
      <c r="C132" s="123">
        <f t="shared" si="40"/>
        <v>435.33013485393178</v>
      </c>
      <c r="D132" s="123">
        <f t="shared" si="40"/>
        <v>435.33013485393178</v>
      </c>
      <c r="E132" s="123">
        <f t="shared" si="40"/>
        <v>435.33013485393178</v>
      </c>
      <c r="F132" s="123">
        <f t="shared" si="40"/>
        <v>435.33013485393178</v>
      </c>
      <c r="G132" s="123">
        <f t="shared" si="40"/>
        <v>435.33013485393178</v>
      </c>
      <c r="H132" s="123">
        <f t="shared" si="40"/>
        <v>435.33013485393178</v>
      </c>
      <c r="I132" s="118"/>
      <c r="J132" s="118"/>
      <c r="K132" s="118"/>
      <c r="L132" s="118"/>
      <c r="M132" s="118"/>
      <c r="N132" s="118"/>
      <c r="O132" s="118"/>
      <c r="P132" s="118"/>
    </row>
    <row r="133" spans="1:16" s="244" customFormat="1">
      <c r="A133" s="139" t="s">
        <v>298</v>
      </c>
      <c r="B133" s="123">
        <f>SUM(B129,B130,B131,B132)</f>
        <v>774.33013485393178</v>
      </c>
      <c r="C133" s="123">
        <f t="shared" ref="C133:H133" si="41">SUM(C129,C130,C131,C132)</f>
        <v>929.38861355315112</v>
      </c>
      <c r="D133" s="123">
        <f t="shared" si="41"/>
        <v>842.38861355315112</v>
      </c>
      <c r="E133" s="123">
        <f t="shared" si="41"/>
        <v>842.38861355315112</v>
      </c>
      <c r="F133" s="123">
        <f t="shared" si="41"/>
        <v>842.38861355315112</v>
      </c>
      <c r="G133" s="123">
        <f t="shared" si="41"/>
        <v>842.38861355315112</v>
      </c>
      <c r="H133" s="123">
        <f t="shared" si="41"/>
        <v>842.38861355315112</v>
      </c>
      <c r="I133" s="118"/>
      <c r="J133" s="118"/>
      <c r="K133" s="118"/>
      <c r="L133" s="118"/>
      <c r="M133" s="118"/>
      <c r="N133" s="118"/>
      <c r="O133" s="118"/>
      <c r="P133" s="118"/>
    </row>
    <row r="134" spans="1:16">
      <c r="B134" s="433"/>
      <c r="C134" s="433"/>
      <c r="D134" s="433"/>
      <c r="E134" s="433"/>
      <c r="F134" s="433"/>
      <c r="G134" s="433"/>
      <c r="H134" s="433"/>
    </row>
    <row r="135" spans="1:16" ht="18">
      <c r="A135" s="54" t="s">
        <v>7</v>
      </c>
      <c r="B135" s="433"/>
      <c r="C135" s="433"/>
      <c r="D135" s="433"/>
      <c r="E135" s="433"/>
      <c r="F135" s="433"/>
      <c r="G135" s="433"/>
      <c r="H135" s="433"/>
    </row>
    <row r="136" spans="1:16">
      <c r="A136" s="124" t="s">
        <v>10</v>
      </c>
      <c r="B136" s="123">
        <f t="shared" ref="B136:H136" si="42">MAX(0,IF($B$19=$C$19,$C98,IF($B$19=$D$19,J39,IF(E98="TRUE",J39,$C98))))</f>
        <v>6516</v>
      </c>
      <c r="C136" s="123">
        <f t="shared" si="42"/>
        <v>6457</v>
      </c>
      <c r="D136" s="123">
        <f t="shared" si="42"/>
        <v>6523</v>
      </c>
      <c r="E136" s="123">
        <f t="shared" si="42"/>
        <v>6628</v>
      </c>
      <c r="F136" s="123">
        <f t="shared" si="42"/>
        <v>6676</v>
      </c>
      <c r="G136" s="123">
        <f t="shared" si="42"/>
        <v>6679</v>
      </c>
      <c r="H136" s="123">
        <f t="shared" si="42"/>
        <v>6914.8766715542042</v>
      </c>
    </row>
    <row r="137" spans="1:16">
      <c r="A137" s="124" t="s">
        <v>11</v>
      </c>
      <c r="B137" s="123">
        <f t="shared" ref="B137:H137" si="43">J42</f>
        <v>2486</v>
      </c>
      <c r="C137" s="123">
        <f t="shared" si="43"/>
        <v>2371</v>
      </c>
      <c r="D137" s="123">
        <f t="shared" si="43"/>
        <v>1795</v>
      </c>
      <c r="E137" s="123">
        <f t="shared" si="43"/>
        <v>1994</v>
      </c>
      <c r="F137" s="123">
        <f t="shared" si="43"/>
        <v>2975</v>
      </c>
      <c r="G137" s="123">
        <f t="shared" si="43"/>
        <v>3039</v>
      </c>
      <c r="H137" s="123">
        <f t="shared" si="43"/>
        <v>2546</v>
      </c>
    </row>
    <row r="138" spans="1:16">
      <c r="A138" s="124" t="s">
        <v>12</v>
      </c>
      <c r="B138" s="123">
        <f t="shared" ref="B138:H138" si="44">MAX(0,IF($B$18=$C$18,$C100,IF($B$18=$D$18,J43,IF(E100="TRUE",J43,$C100))))</f>
        <v>1282.8736084431182</v>
      </c>
      <c r="C138" s="123">
        <f t="shared" si="44"/>
        <v>1282.8736084431182</v>
      </c>
      <c r="D138" s="123">
        <f t="shared" si="44"/>
        <v>1282.8736084431182</v>
      </c>
      <c r="E138" s="123">
        <f t="shared" si="44"/>
        <v>1282.8736084431182</v>
      </c>
      <c r="F138" s="123">
        <f t="shared" si="44"/>
        <v>1282.8736084431182</v>
      </c>
      <c r="G138" s="123">
        <f t="shared" si="44"/>
        <v>884.03472383963935</v>
      </c>
      <c r="H138" s="123">
        <f t="shared" si="44"/>
        <v>753.09040580862779</v>
      </c>
    </row>
    <row r="139" spans="1:16" s="388" customFormat="1">
      <c r="A139" s="139" t="s">
        <v>416</v>
      </c>
      <c r="B139" s="123">
        <f t="shared" ref="B139:H139" si="45">MAX(0,IF($B$18=$C$18,$C102,IF($B$18=$D$18,J45,IF(E102="TRUE",J45,$C102))))</f>
        <v>6629.9524664818709</v>
      </c>
      <c r="C139" s="123">
        <f t="shared" si="45"/>
        <v>6629.9524664818709</v>
      </c>
      <c r="D139" s="123">
        <f t="shared" si="45"/>
        <v>6629.9524664818709</v>
      </c>
      <c r="E139" s="123">
        <f t="shared" si="45"/>
        <v>6629.9524664818709</v>
      </c>
      <c r="F139" s="123">
        <f t="shared" si="45"/>
        <v>6629.9524664818709</v>
      </c>
      <c r="G139" s="123">
        <f t="shared" si="45"/>
        <v>6629.9524664818709</v>
      </c>
      <c r="H139" s="123">
        <f t="shared" si="45"/>
        <v>6629.9524664818709</v>
      </c>
      <c r="I139" s="118"/>
      <c r="J139" s="118"/>
      <c r="K139" s="118"/>
      <c r="L139" s="118"/>
      <c r="M139" s="118"/>
      <c r="N139" s="118"/>
      <c r="O139" s="118"/>
      <c r="P139" s="118"/>
    </row>
    <row r="140" spans="1:16" s="244" customFormat="1">
      <c r="A140" s="139" t="s">
        <v>298</v>
      </c>
      <c r="B140" s="123">
        <f t="shared" ref="B140:H140" si="46">SUM(B136,B137,B138,B139)</f>
        <v>16914.826074924989</v>
      </c>
      <c r="C140" s="123">
        <f t="shared" si="46"/>
        <v>16740.826074924989</v>
      </c>
      <c r="D140" s="123">
        <f t="shared" si="46"/>
        <v>16230.826074924989</v>
      </c>
      <c r="E140" s="123">
        <f t="shared" si="46"/>
        <v>16534.826074924989</v>
      </c>
      <c r="F140" s="123">
        <f t="shared" si="46"/>
        <v>17563.826074924989</v>
      </c>
      <c r="G140" s="123">
        <f t="shared" si="46"/>
        <v>17231.98719032151</v>
      </c>
      <c r="H140" s="123">
        <f t="shared" si="46"/>
        <v>16843.919543844702</v>
      </c>
      <c r="I140" s="118"/>
      <c r="J140" s="118"/>
      <c r="K140" s="118"/>
      <c r="L140" s="118"/>
      <c r="M140" s="118"/>
      <c r="N140" s="118"/>
      <c r="O140" s="118"/>
      <c r="P140" s="118"/>
    </row>
    <row r="141" spans="1:16">
      <c r="B141" s="433"/>
      <c r="C141" s="433"/>
      <c r="D141" s="433"/>
      <c r="E141" s="433"/>
      <c r="F141" s="433"/>
      <c r="G141" s="433"/>
      <c r="H141" s="433"/>
    </row>
    <row r="142" spans="1:16" ht="18">
      <c r="A142" s="53" t="s">
        <v>8</v>
      </c>
      <c r="B142" s="433"/>
      <c r="C142" s="433"/>
      <c r="D142" s="433"/>
      <c r="E142" s="433"/>
      <c r="F142" s="433"/>
      <c r="G142" s="433"/>
      <c r="H142" s="433"/>
    </row>
    <row r="143" spans="1:16">
      <c r="A143" s="124" t="s">
        <v>10</v>
      </c>
      <c r="B143" s="123">
        <f t="shared" ref="B143:H143" si="47">MAX(0,IF($B$19=$C$19,$C107,IF($B$19=$D$19,J51,IF(E107="TRUE",J51,$C107))))</f>
        <v>0</v>
      </c>
      <c r="C143" s="123">
        <f t="shared" si="47"/>
        <v>0</v>
      </c>
      <c r="D143" s="123">
        <f t="shared" si="47"/>
        <v>0</v>
      </c>
      <c r="E143" s="123">
        <f t="shared" si="47"/>
        <v>0</v>
      </c>
      <c r="F143" s="123">
        <f t="shared" si="47"/>
        <v>0</v>
      </c>
      <c r="G143" s="123">
        <f t="shared" si="47"/>
        <v>0</v>
      </c>
      <c r="H143" s="123">
        <f t="shared" si="47"/>
        <v>0</v>
      </c>
    </row>
    <row r="144" spans="1:16">
      <c r="A144" s="124" t="s">
        <v>11</v>
      </c>
      <c r="B144" s="123">
        <f t="shared" ref="B144:H144" si="48">J54</f>
        <v>3198</v>
      </c>
      <c r="C144" s="123">
        <f t="shared" si="48"/>
        <v>2146</v>
      </c>
      <c r="D144" s="123">
        <f t="shared" si="48"/>
        <v>1390</v>
      </c>
      <c r="E144" s="123">
        <f t="shared" si="48"/>
        <v>1776</v>
      </c>
      <c r="F144" s="123">
        <f t="shared" si="48"/>
        <v>2394</v>
      </c>
      <c r="G144" s="123">
        <f t="shared" si="48"/>
        <v>3460</v>
      </c>
      <c r="H144" s="123">
        <f t="shared" si="48"/>
        <v>2125</v>
      </c>
    </row>
    <row r="145" spans="1:19">
      <c r="A145" s="124" t="s">
        <v>12</v>
      </c>
      <c r="B145" s="123">
        <f t="shared" ref="B145:H145" si="49">MAX(0,IF($B$18=$C$18,$C109,IF($B$18=$D$18,J55,IF(E109="TRUE",J55,$C109))))</f>
        <v>1210.0867497579784</v>
      </c>
      <c r="C145" s="123">
        <f t="shared" si="49"/>
        <v>1210.0867497579784</v>
      </c>
      <c r="D145" s="123">
        <f t="shared" si="49"/>
        <v>1210.0867497579784</v>
      </c>
      <c r="E145" s="123">
        <f t="shared" si="49"/>
        <v>1210.0867497579784</v>
      </c>
      <c r="F145" s="123">
        <f t="shared" si="49"/>
        <v>1210.0867497579784</v>
      </c>
      <c r="G145" s="123">
        <f t="shared" si="49"/>
        <v>301.15068091960711</v>
      </c>
      <c r="H145" s="123">
        <f t="shared" si="49"/>
        <v>231.70465273095033</v>
      </c>
      <c r="L145" s="88"/>
      <c r="M145" s="88"/>
      <c r="N145" s="88"/>
      <c r="O145" s="88"/>
      <c r="P145" s="88"/>
      <c r="Q145" s="73"/>
      <c r="R145" s="73"/>
      <c r="S145" s="73"/>
    </row>
    <row r="146" spans="1:19" s="388" customFormat="1">
      <c r="A146" s="139" t="s">
        <v>416</v>
      </c>
      <c r="B146" s="123">
        <f t="shared" ref="B146:H146" si="50">MAX(0,IF($B$18=$C$18,$C111,IF($B$18=$D$18,J57,IF(E111="TRUE",J57,$C111))))</f>
        <v>2415.1671734576739</v>
      </c>
      <c r="C146" s="123">
        <f t="shared" si="50"/>
        <v>2415.1671734576739</v>
      </c>
      <c r="D146" s="123">
        <f t="shared" si="50"/>
        <v>2415.1671734576739</v>
      </c>
      <c r="E146" s="123">
        <f t="shared" si="50"/>
        <v>2415.1671734576739</v>
      </c>
      <c r="F146" s="123">
        <f t="shared" si="50"/>
        <v>2415.1671734576739</v>
      </c>
      <c r="G146" s="123">
        <f t="shared" si="50"/>
        <v>2415.1671734576739</v>
      </c>
      <c r="H146" s="123">
        <f t="shared" si="50"/>
        <v>2415.1671734576739</v>
      </c>
      <c r="I146" s="118"/>
      <c r="J146" s="118"/>
      <c r="K146" s="118"/>
      <c r="L146" s="118"/>
      <c r="M146" s="118"/>
      <c r="N146" s="118"/>
      <c r="O146" s="118"/>
      <c r="P146" s="118"/>
    </row>
    <row r="147" spans="1:19" s="244" customFormat="1">
      <c r="A147" s="139" t="s">
        <v>298</v>
      </c>
      <c r="B147" s="123">
        <f t="shared" ref="B147:H147" si="51">SUM(B143,B144,B145,B146)</f>
        <v>6823.2539232156523</v>
      </c>
      <c r="C147" s="123">
        <f t="shared" si="51"/>
        <v>5771.2539232156523</v>
      </c>
      <c r="D147" s="123">
        <f t="shared" si="51"/>
        <v>5015.2539232156523</v>
      </c>
      <c r="E147" s="123">
        <f t="shared" si="51"/>
        <v>5401.2539232156523</v>
      </c>
      <c r="F147" s="123">
        <f t="shared" si="51"/>
        <v>6019.2539232156523</v>
      </c>
      <c r="G147" s="123">
        <f t="shared" si="51"/>
        <v>6176.317854377281</v>
      </c>
      <c r="H147" s="123">
        <f t="shared" si="51"/>
        <v>4771.8718261886243</v>
      </c>
      <c r="I147" s="118"/>
      <c r="J147" s="118"/>
      <c r="K147" s="118"/>
      <c r="L147" s="118"/>
      <c r="M147" s="118"/>
      <c r="N147" s="118"/>
      <c r="O147" s="118"/>
      <c r="P147" s="118"/>
    </row>
    <row r="148" spans="1:19">
      <c r="B148" s="433"/>
      <c r="C148" s="433"/>
      <c r="D148" s="433"/>
      <c r="E148" s="433"/>
      <c r="F148" s="433"/>
      <c r="G148" s="433"/>
      <c r="H148" s="433"/>
    </row>
    <row r="149" spans="1:19" ht="18">
      <c r="A149" s="53" t="s">
        <v>19</v>
      </c>
      <c r="B149" s="433"/>
      <c r="C149" s="433"/>
      <c r="D149" s="433"/>
      <c r="E149" s="433"/>
      <c r="F149" s="433"/>
      <c r="G149" s="433"/>
      <c r="H149" s="433"/>
    </row>
    <row r="150" spans="1:19">
      <c r="A150" s="124" t="s">
        <v>10</v>
      </c>
      <c r="B150" s="123">
        <f t="shared" ref="B150:H150" si="52">MAX(0,IF($B$19=$C$19,$C116,IF($B$19=$D$19,J63,IF(E116="TRUE",J63,$C116))))</f>
        <v>12390</v>
      </c>
      <c r="C150" s="123">
        <f t="shared" si="52"/>
        <v>4953</v>
      </c>
      <c r="D150" s="123">
        <f t="shared" si="52"/>
        <v>4633</v>
      </c>
      <c r="E150" s="123">
        <f t="shared" si="52"/>
        <v>4322</v>
      </c>
      <c r="F150" s="123">
        <f t="shared" si="52"/>
        <v>4017</v>
      </c>
      <c r="G150" s="123">
        <f t="shared" si="52"/>
        <v>3966.9746274754134</v>
      </c>
      <c r="H150" s="123">
        <f t="shared" si="52"/>
        <v>3658.9746274754134</v>
      </c>
    </row>
    <row r="151" spans="1:19">
      <c r="A151" s="124" t="s">
        <v>11</v>
      </c>
      <c r="B151" s="123">
        <f t="shared" ref="B151:H151" si="53">J66</f>
        <v>388</v>
      </c>
      <c r="C151" s="123">
        <f t="shared" si="53"/>
        <v>420</v>
      </c>
      <c r="D151" s="123">
        <f t="shared" si="53"/>
        <v>425</v>
      </c>
      <c r="E151" s="123">
        <f t="shared" si="53"/>
        <v>423</v>
      </c>
      <c r="F151" s="123">
        <f t="shared" si="53"/>
        <v>390</v>
      </c>
      <c r="G151" s="123">
        <f t="shared" si="53"/>
        <v>471</v>
      </c>
      <c r="H151" s="123">
        <f t="shared" si="53"/>
        <v>443</v>
      </c>
    </row>
    <row r="152" spans="1:19">
      <c r="A152" s="124" t="s">
        <v>12</v>
      </c>
      <c r="B152" s="123">
        <f t="shared" ref="B152:H152" si="54">MAX(0,IF($B$18=$C$18,$C118,IF($B$18=$D$18,J67,IF(E118="TRUE",J67,$C118))))</f>
        <v>3048.1480891766519</v>
      </c>
      <c r="C152" s="123">
        <f t="shared" si="54"/>
        <v>3048.1480891766519</v>
      </c>
      <c r="D152" s="123">
        <f t="shared" si="54"/>
        <v>3048.1480891766519</v>
      </c>
      <c r="E152" s="123">
        <f t="shared" si="54"/>
        <v>3048.1480891766519</v>
      </c>
      <c r="F152" s="123">
        <f t="shared" si="54"/>
        <v>3048.1480891766519</v>
      </c>
      <c r="G152" s="123">
        <f t="shared" si="54"/>
        <v>3048.1480891766519</v>
      </c>
      <c r="H152" s="123">
        <f t="shared" si="54"/>
        <v>3048.1480891766519</v>
      </c>
    </row>
    <row r="153" spans="1:19" s="388" customFormat="1">
      <c r="A153" s="139" t="s">
        <v>416</v>
      </c>
      <c r="B153" s="123">
        <f t="shared" ref="B153:H153" si="55">MAX(0,IF($B$18=$C$18,$C120,IF($B$18=$D$18,J69,IF(E120="TRUE",J69,$C120))))</f>
        <v>3798.9755641547586</v>
      </c>
      <c r="C153" s="123">
        <f t="shared" si="55"/>
        <v>3798.9755641547586</v>
      </c>
      <c r="D153" s="123">
        <f t="shared" si="55"/>
        <v>3798.9755641547586</v>
      </c>
      <c r="E153" s="123">
        <f t="shared" si="55"/>
        <v>3798.9755641547586</v>
      </c>
      <c r="F153" s="123">
        <f t="shared" si="55"/>
        <v>3798.9755641547586</v>
      </c>
      <c r="G153" s="123">
        <f t="shared" si="55"/>
        <v>3798.9755641547586</v>
      </c>
      <c r="H153" s="123">
        <f t="shared" si="55"/>
        <v>3798.9755641547586</v>
      </c>
      <c r="I153" s="118"/>
      <c r="J153" s="118"/>
      <c r="K153" s="118"/>
      <c r="L153" s="118"/>
      <c r="M153" s="118"/>
      <c r="N153" s="118"/>
      <c r="O153" s="118"/>
      <c r="P153" s="118"/>
    </row>
    <row r="154" spans="1:19" s="244" customFormat="1">
      <c r="A154" s="139" t="s">
        <v>298</v>
      </c>
      <c r="B154" s="123">
        <f>SUM(B150,B151,B152,B153)</f>
        <v>19625.123653331411</v>
      </c>
      <c r="C154" s="123">
        <f t="shared" ref="C154:H154" si="56">SUM(C150,C151,C152,C153)</f>
        <v>12220.12365333141</v>
      </c>
      <c r="D154" s="123">
        <f t="shared" si="56"/>
        <v>11905.12365333141</v>
      </c>
      <c r="E154" s="123">
        <f t="shared" si="56"/>
        <v>11592.12365333141</v>
      </c>
      <c r="F154" s="123">
        <f t="shared" si="56"/>
        <v>11254.12365333141</v>
      </c>
      <c r="G154" s="123">
        <f t="shared" si="56"/>
        <v>11285.098280806824</v>
      </c>
      <c r="H154" s="123">
        <f t="shared" si="56"/>
        <v>10949.098280806824</v>
      </c>
      <c r="I154" s="118"/>
      <c r="J154" s="118"/>
      <c r="K154" s="118"/>
      <c r="L154" s="118"/>
      <c r="M154" s="118"/>
      <c r="N154" s="118"/>
      <c r="O154" s="118"/>
      <c r="P154" s="118"/>
    </row>
    <row r="155" spans="1:19">
      <c r="B155" s="433"/>
      <c r="C155" s="433"/>
      <c r="D155" s="433"/>
      <c r="E155" s="433"/>
      <c r="F155" s="433"/>
      <c r="G155" s="433"/>
      <c r="H155" s="433"/>
    </row>
    <row r="156" spans="1:19" ht="18">
      <c r="A156" s="56" t="s">
        <v>51</v>
      </c>
      <c r="B156" s="433"/>
      <c r="C156" s="433"/>
      <c r="D156" s="433"/>
      <c r="E156" s="433"/>
      <c r="F156" s="433"/>
      <c r="G156" s="433"/>
      <c r="H156" s="433"/>
    </row>
    <row r="157" spans="1:19">
      <c r="A157" s="67" t="s">
        <v>11</v>
      </c>
      <c r="B157" s="123">
        <f t="shared" ref="B157:H157" si="57">J78</f>
        <v>3967</v>
      </c>
      <c r="C157" s="123">
        <f t="shared" si="57"/>
        <v>4934</v>
      </c>
      <c r="D157" s="123">
        <f t="shared" si="57"/>
        <v>9479</v>
      </c>
      <c r="E157" s="123">
        <f t="shared" si="57"/>
        <v>4456</v>
      </c>
      <c r="F157" s="123">
        <f t="shared" si="57"/>
        <v>4227</v>
      </c>
      <c r="G157" s="123">
        <f t="shared" si="57"/>
        <v>5504</v>
      </c>
      <c r="H157" s="123">
        <f t="shared" si="57"/>
        <v>5183</v>
      </c>
    </row>
    <row r="158" spans="1:19" s="273" customFormat="1">
      <c r="A158" s="163" t="s">
        <v>505</v>
      </c>
      <c r="B158" s="123">
        <f t="shared" ref="B158:H158" si="58">IF($B$18=$C$18,$C124,IF($B$18=$D$18,J81,IF(E124="TRUE",J81,$C124)))</f>
        <v>30349.292964042816</v>
      </c>
      <c r="C158" s="123">
        <f t="shared" si="58"/>
        <v>30349.292964042816</v>
      </c>
      <c r="D158" s="123">
        <f t="shared" si="58"/>
        <v>30349.292964042816</v>
      </c>
      <c r="E158" s="123">
        <f t="shared" si="58"/>
        <v>28317</v>
      </c>
      <c r="F158" s="123">
        <f t="shared" si="58"/>
        <v>29530</v>
      </c>
      <c r="G158" s="123">
        <f t="shared" si="58"/>
        <v>29137.507292327206</v>
      </c>
      <c r="H158" s="123">
        <f t="shared" si="58"/>
        <v>22517.174064403829</v>
      </c>
      <c r="I158" s="118"/>
      <c r="J158" s="118"/>
      <c r="K158" s="118"/>
      <c r="L158" s="118"/>
      <c r="M158" s="118"/>
      <c r="N158" s="118"/>
      <c r="O158" s="118"/>
      <c r="P158" s="118"/>
    </row>
    <row r="159" spans="1:19" s="244" customFormat="1">
      <c r="A159" s="163" t="s">
        <v>298</v>
      </c>
      <c r="B159" s="123">
        <f>SUM(B157,B158)</f>
        <v>34316.292964042819</v>
      </c>
      <c r="C159" s="123">
        <f t="shared" ref="C159:H159" si="59">SUM(C157,C158)</f>
        <v>35283.292964042819</v>
      </c>
      <c r="D159" s="123">
        <f t="shared" si="59"/>
        <v>39828.292964042819</v>
      </c>
      <c r="E159" s="123">
        <f t="shared" si="59"/>
        <v>32773</v>
      </c>
      <c r="F159" s="123">
        <f t="shared" si="59"/>
        <v>33757</v>
      </c>
      <c r="G159" s="123">
        <f t="shared" si="59"/>
        <v>34641.507292327209</v>
      </c>
      <c r="H159" s="123">
        <f t="shared" si="59"/>
        <v>27700.174064403829</v>
      </c>
      <c r="I159" s="118"/>
      <c r="J159" s="118"/>
      <c r="K159" s="118"/>
      <c r="L159" s="118"/>
      <c r="M159" s="118"/>
      <c r="N159" s="118"/>
      <c r="O159" s="118"/>
      <c r="P159" s="118"/>
    </row>
    <row r="160" spans="1:19" s="209" customFormat="1">
      <c r="A160" s="141"/>
      <c r="B160" s="141"/>
      <c r="C160" s="141"/>
      <c r="D160" s="141"/>
      <c r="E160" s="141"/>
      <c r="F160" s="141"/>
      <c r="G160" s="172"/>
      <c r="H160" s="134"/>
      <c r="I160" s="134"/>
      <c r="J160" s="134"/>
      <c r="K160" s="134"/>
      <c r="L160" s="134"/>
      <c r="M160" s="134"/>
      <c r="N160" s="134"/>
      <c r="O160" s="134"/>
      <c r="P160" s="134"/>
      <c r="Q160" s="73"/>
    </row>
    <row r="161" spans="1:17" s="209" customFormat="1">
      <c r="A161" s="141"/>
      <c r="B161" s="141"/>
      <c r="C161" s="141"/>
      <c r="D161" s="141"/>
      <c r="E161" s="141"/>
      <c r="F161" s="141"/>
      <c r="G161" s="172"/>
      <c r="H161" s="134"/>
      <c r="I161" s="134"/>
      <c r="J161" s="134"/>
      <c r="K161" s="134"/>
      <c r="L161" s="134"/>
      <c r="M161" s="134"/>
      <c r="N161" s="134"/>
      <c r="O161" s="134"/>
      <c r="P161" s="134"/>
      <c r="Q161" s="73"/>
    </row>
    <row r="162" spans="1:17" s="209" customFormat="1">
      <c r="A162" s="141"/>
      <c r="B162" s="141"/>
      <c r="C162" s="141"/>
      <c r="D162" s="141"/>
      <c r="E162" s="141"/>
      <c r="F162" s="141"/>
      <c r="G162" s="172"/>
      <c r="H162" s="134"/>
      <c r="I162" s="134"/>
      <c r="J162" s="134"/>
      <c r="K162" s="134"/>
      <c r="L162" s="134"/>
      <c r="M162" s="134"/>
      <c r="N162" s="134"/>
      <c r="O162" s="134"/>
      <c r="P162" s="134"/>
      <c r="Q162" s="73"/>
    </row>
    <row r="163" spans="1:17" s="209" customFormat="1">
      <c r="A163" s="141"/>
      <c r="B163" s="141"/>
      <c r="C163" s="141"/>
      <c r="D163" s="141"/>
      <c r="E163" s="141"/>
      <c r="F163" s="141"/>
      <c r="G163" s="172"/>
      <c r="H163" s="134"/>
      <c r="I163" s="134"/>
      <c r="J163" s="134"/>
      <c r="K163" s="134"/>
      <c r="L163" s="134"/>
      <c r="M163" s="134"/>
      <c r="N163" s="134"/>
      <c r="O163" s="134"/>
      <c r="P163" s="134"/>
      <c r="Q163" s="73"/>
    </row>
    <row r="164" spans="1:17" s="209" customFormat="1">
      <c r="A164" s="141"/>
      <c r="B164" s="141"/>
      <c r="C164" s="141"/>
      <c r="D164" s="141"/>
      <c r="E164" s="141"/>
      <c r="F164" s="141"/>
      <c r="G164" s="172"/>
      <c r="H164" s="134"/>
      <c r="I164" s="134"/>
      <c r="J164" s="134"/>
      <c r="K164" s="134"/>
      <c r="L164" s="134"/>
      <c r="M164" s="134"/>
      <c r="N164" s="134"/>
      <c r="O164" s="134"/>
      <c r="P164" s="134"/>
      <c r="Q164" s="73"/>
    </row>
    <row r="165" spans="1:17" s="209" customFormat="1">
      <c r="A165" s="141"/>
      <c r="B165" s="141"/>
      <c r="C165" s="141"/>
      <c r="D165" s="141"/>
      <c r="E165" s="141"/>
      <c r="F165" s="141"/>
      <c r="G165" s="172"/>
      <c r="H165" s="134"/>
      <c r="I165" s="134"/>
      <c r="J165" s="134"/>
      <c r="K165" s="134"/>
      <c r="L165" s="134"/>
      <c r="M165" s="134"/>
      <c r="N165" s="134"/>
      <c r="O165" s="134"/>
      <c r="P165" s="134"/>
      <c r="Q165" s="73"/>
    </row>
    <row r="166" spans="1:17" s="209" customFormat="1">
      <c r="A166" s="141"/>
      <c r="B166" s="141"/>
      <c r="C166" s="141"/>
      <c r="D166" s="141"/>
      <c r="E166" s="141"/>
      <c r="F166" s="141"/>
      <c r="G166" s="172"/>
      <c r="H166" s="134"/>
      <c r="I166" s="134"/>
      <c r="J166" s="134"/>
      <c r="K166" s="134"/>
      <c r="L166" s="134"/>
      <c r="M166" s="134"/>
      <c r="N166" s="134"/>
      <c r="O166" s="134"/>
      <c r="P166" s="134"/>
      <c r="Q166" s="73"/>
    </row>
    <row r="167" spans="1:17" s="209" customFormat="1">
      <c r="A167" s="141"/>
      <c r="B167" s="141"/>
      <c r="C167" s="141"/>
      <c r="D167" s="141"/>
      <c r="E167" s="141"/>
      <c r="F167" s="141"/>
      <c r="G167" s="172"/>
      <c r="H167" s="134"/>
      <c r="I167" s="134"/>
      <c r="J167" s="134"/>
      <c r="K167" s="134"/>
      <c r="L167" s="134"/>
      <c r="M167" s="134"/>
      <c r="N167" s="134"/>
      <c r="O167" s="134"/>
      <c r="P167" s="134"/>
      <c r="Q167" s="73"/>
    </row>
    <row r="168" spans="1:17" s="209" customFormat="1">
      <c r="A168" s="141"/>
      <c r="B168" s="141"/>
      <c r="C168" s="141"/>
      <c r="D168" s="141"/>
      <c r="E168" s="141"/>
      <c r="F168" s="141"/>
      <c r="G168" s="172"/>
      <c r="H168" s="134"/>
      <c r="I168" s="134"/>
      <c r="J168" s="134"/>
      <c r="K168" s="134"/>
      <c r="L168" s="134"/>
      <c r="M168" s="134"/>
      <c r="N168" s="134"/>
      <c r="O168" s="134"/>
      <c r="P168" s="134"/>
      <c r="Q168" s="73"/>
    </row>
    <row r="169" spans="1:17" s="209" customFormat="1">
      <c r="A169" s="141"/>
      <c r="B169" s="141"/>
      <c r="C169" s="141"/>
      <c r="D169" s="141"/>
      <c r="E169" s="141"/>
      <c r="F169" s="141"/>
      <c r="G169" s="172"/>
      <c r="H169" s="134"/>
      <c r="I169" s="134"/>
      <c r="J169" s="134"/>
      <c r="K169" s="134"/>
      <c r="L169" s="134"/>
      <c r="M169" s="134"/>
      <c r="N169" s="134"/>
      <c r="O169" s="134"/>
      <c r="P169" s="134"/>
      <c r="Q169" s="73"/>
    </row>
    <row r="170" spans="1:17" s="209" customFormat="1">
      <c r="A170" s="141"/>
      <c r="B170" s="141"/>
      <c r="C170" s="141"/>
      <c r="D170" s="141"/>
      <c r="E170" s="141"/>
      <c r="F170" s="141"/>
      <c r="G170" s="172"/>
      <c r="H170" s="134"/>
      <c r="I170" s="134"/>
      <c r="J170" s="134"/>
      <c r="K170" s="134"/>
      <c r="L170" s="134"/>
      <c r="M170" s="134"/>
      <c r="N170" s="134"/>
      <c r="O170" s="134"/>
      <c r="P170" s="134"/>
      <c r="Q170" s="73"/>
    </row>
    <row r="171" spans="1:17" s="209" customFormat="1">
      <c r="A171" s="141"/>
      <c r="B171" s="141"/>
      <c r="C171" s="141"/>
      <c r="D171" s="141"/>
      <c r="E171" s="141"/>
      <c r="F171" s="141"/>
      <c r="G171" s="172"/>
      <c r="H171" s="134"/>
      <c r="I171" s="134"/>
      <c r="J171" s="134"/>
      <c r="K171" s="134"/>
      <c r="L171" s="134"/>
      <c r="M171" s="134"/>
      <c r="N171" s="134"/>
      <c r="O171" s="134"/>
      <c r="P171" s="134"/>
      <c r="Q171" s="73"/>
    </row>
    <row r="172" spans="1:17" s="209" customFormat="1">
      <c r="A172" s="141"/>
      <c r="B172" s="141"/>
      <c r="C172" s="141"/>
      <c r="D172" s="141"/>
      <c r="E172" s="141"/>
      <c r="F172" s="141"/>
      <c r="G172" s="172"/>
      <c r="H172" s="134"/>
      <c r="I172" s="134"/>
      <c r="J172" s="134"/>
      <c r="K172" s="134"/>
      <c r="L172" s="134"/>
      <c r="M172" s="134"/>
      <c r="N172" s="134"/>
      <c r="O172" s="134"/>
      <c r="P172" s="134"/>
      <c r="Q172" s="73"/>
    </row>
    <row r="173" spans="1:17" s="209" customFormat="1">
      <c r="A173" s="141"/>
      <c r="B173" s="141"/>
      <c r="C173" s="141"/>
      <c r="D173" s="141"/>
      <c r="E173" s="141"/>
      <c r="F173" s="141"/>
      <c r="G173" s="172"/>
      <c r="H173" s="134"/>
      <c r="I173" s="134"/>
      <c r="J173" s="134"/>
      <c r="K173" s="134"/>
      <c r="L173" s="134"/>
      <c r="M173" s="134"/>
      <c r="N173" s="134"/>
      <c r="O173" s="134"/>
      <c r="P173" s="134"/>
      <c r="Q173" s="73"/>
    </row>
    <row r="174" spans="1:17" s="209" customFormat="1">
      <c r="A174" s="141"/>
      <c r="B174" s="141"/>
      <c r="C174" s="141"/>
      <c r="D174" s="141"/>
      <c r="E174" s="141"/>
      <c r="F174" s="141"/>
      <c r="G174" s="172"/>
      <c r="H174" s="134"/>
      <c r="I174" s="134"/>
      <c r="J174" s="134"/>
      <c r="K174" s="134"/>
      <c r="L174" s="134"/>
      <c r="M174" s="134"/>
      <c r="N174" s="134"/>
      <c r="O174" s="134"/>
      <c r="P174" s="134"/>
      <c r="Q174" s="73"/>
    </row>
    <row r="175" spans="1:17" s="209" customFormat="1">
      <c r="A175" s="141"/>
      <c r="B175" s="141"/>
      <c r="C175" s="141"/>
      <c r="D175" s="141"/>
      <c r="E175" s="141"/>
      <c r="F175" s="141"/>
      <c r="G175" s="172"/>
      <c r="H175" s="134"/>
      <c r="I175" s="134"/>
      <c r="J175" s="134"/>
      <c r="K175" s="134"/>
      <c r="L175" s="134"/>
      <c r="M175" s="134"/>
      <c r="N175" s="134"/>
      <c r="O175" s="134"/>
      <c r="P175" s="134"/>
      <c r="Q175" s="73"/>
    </row>
    <row r="176" spans="1:17" s="209" customFormat="1">
      <c r="A176" s="141"/>
      <c r="B176" s="141"/>
      <c r="C176" s="141"/>
      <c r="D176" s="141"/>
      <c r="E176" s="141"/>
      <c r="F176" s="141"/>
      <c r="G176" s="172"/>
      <c r="H176" s="134"/>
      <c r="I176" s="134"/>
      <c r="J176" s="134"/>
      <c r="K176" s="134"/>
      <c r="L176" s="134"/>
      <c r="M176" s="134"/>
      <c r="N176" s="134"/>
      <c r="O176" s="134"/>
      <c r="P176" s="134"/>
      <c r="Q176" s="73"/>
    </row>
    <row r="177" spans="1:17" s="209" customFormat="1">
      <c r="A177" s="141"/>
      <c r="B177" s="141"/>
      <c r="C177" s="141"/>
      <c r="D177" s="141"/>
      <c r="E177" s="141"/>
      <c r="F177" s="141"/>
      <c r="G177" s="172"/>
      <c r="H177" s="134"/>
      <c r="I177" s="134"/>
      <c r="J177" s="134"/>
      <c r="K177" s="134"/>
      <c r="L177" s="134"/>
      <c r="M177" s="134"/>
      <c r="N177" s="134"/>
      <c r="O177" s="134"/>
      <c r="P177" s="134"/>
      <c r="Q177" s="73"/>
    </row>
    <row r="178" spans="1:17" s="209" customFormat="1">
      <c r="A178" s="141"/>
      <c r="B178" s="141"/>
      <c r="C178" s="141"/>
      <c r="D178" s="141"/>
      <c r="E178" s="141"/>
      <c r="F178" s="141"/>
      <c r="G178" s="172"/>
      <c r="H178" s="134"/>
      <c r="I178" s="134"/>
      <c r="J178" s="134"/>
      <c r="K178" s="134"/>
      <c r="L178" s="134"/>
      <c r="M178" s="134"/>
      <c r="N178" s="134"/>
      <c r="O178" s="134"/>
      <c r="P178" s="134"/>
      <c r="Q178" s="73"/>
    </row>
    <row r="179" spans="1:17" s="209" customFormat="1">
      <c r="A179" s="141"/>
      <c r="B179" s="141"/>
      <c r="C179" s="141"/>
      <c r="D179" s="141"/>
      <c r="E179" s="141"/>
      <c r="F179" s="141"/>
      <c r="G179" s="172"/>
      <c r="H179" s="134"/>
      <c r="I179" s="134"/>
      <c r="J179" s="134"/>
      <c r="K179" s="134"/>
      <c r="L179" s="134"/>
      <c r="M179" s="134"/>
      <c r="N179" s="134"/>
      <c r="O179" s="134"/>
      <c r="P179" s="134"/>
      <c r="Q179" s="73"/>
    </row>
    <row r="180" spans="1:17" s="209" customFormat="1">
      <c r="A180" s="141"/>
      <c r="B180" s="141"/>
      <c r="C180" s="141"/>
      <c r="D180" s="141"/>
      <c r="E180" s="141"/>
      <c r="F180" s="141"/>
      <c r="G180" s="172"/>
      <c r="H180" s="134"/>
      <c r="I180" s="134"/>
      <c r="J180" s="134"/>
      <c r="K180" s="134"/>
      <c r="L180" s="134"/>
      <c r="M180" s="134"/>
      <c r="N180" s="134"/>
      <c r="O180" s="134"/>
      <c r="P180" s="134"/>
      <c r="Q180" s="73"/>
    </row>
    <row r="181" spans="1:17" s="209" customFormat="1">
      <c r="A181" s="141"/>
      <c r="B181" s="141"/>
      <c r="C181" s="141"/>
      <c r="D181" s="141"/>
      <c r="E181" s="141"/>
      <c r="F181" s="141"/>
      <c r="G181" s="172"/>
      <c r="H181" s="134"/>
      <c r="I181" s="134"/>
      <c r="J181" s="134"/>
      <c r="K181" s="134"/>
      <c r="L181" s="134"/>
      <c r="M181" s="134"/>
      <c r="N181" s="134"/>
      <c r="O181" s="134"/>
      <c r="P181" s="134"/>
      <c r="Q181" s="73"/>
    </row>
    <row r="182" spans="1:17" s="209" customFormat="1">
      <c r="A182" s="141"/>
      <c r="B182" s="141"/>
      <c r="C182" s="141"/>
      <c r="D182" s="141"/>
      <c r="E182" s="141"/>
      <c r="F182" s="141"/>
      <c r="G182" s="172"/>
      <c r="H182" s="134"/>
      <c r="I182" s="134"/>
      <c r="J182" s="134"/>
      <c r="K182" s="134"/>
      <c r="L182" s="134"/>
      <c r="M182" s="134"/>
      <c r="N182" s="134"/>
      <c r="O182" s="134"/>
      <c r="P182" s="134"/>
      <c r="Q182" s="73"/>
    </row>
    <row r="183" spans="1:17" s="209" customFormat="1">
      <c r="A183" s="141"/>
      <c r="B183" s="141"/>
      <c r="C183" s="141"/>
      <c r="D183" s="141"/>
      <c r="E183" s="141"/>
      <c r="F183" s="141"/>
      <c r="G183" s="172"/>
      <c r="H183" s="134"/>
      <c r="I183" s="134"/>
      <c r="J183" s="134"/>
      <c r="K183" s="134"/>
      <c r="L183" s="134"/>
      <c r="M183" s="134"/>
      <c r="N183" s="134"/>
      <c r="O183" s="134"/>
      <c r="P183" s="134"/>
      <c r="Q183" s="73"/>
    </row>
    <row r="184" spans="1:17" s="209" customFormat="1">
      <c r="A184" s="141"/>
      <c r="B184" s="141"/>
      <c r="C184" s="141"/>
      <c r="D184" s="141"/>
      <c r="E184" s="141"/>
      <c r="F184" s="141"/>
      <c r="G184" s="172"/>
      <c r="H184" s="134"/>
      <c r="I184" s="134"/>
      <c r="J184" s="134"/>
      <c r="K184" s="134"/>
      <c r="L184" s="134"/>
      <c r="M184" s="134"/>
      <c r="N184" s="134"/>
      <c r="O184" s="134"/>
      <c r="P184" s="134"/>
      <c r="Q184" s="73"/>
    </row>
    <row r="185" spans="1:17" s="209" customFormat="1">
      <c r="A185" s="141"/>
      <c r="B185" s="141"/>
      <c r="C185" s="141"/>
      <c r="D185" s="141"/>
      <c r="E185" s="141"/>
      <c r="F185" s="141"/>
      <c r="G185" s="172"/>
      <c r="H185" s="134"/>
      <c r="I185" s="134"/>
      <c r="J185" s="134"/>
      <c r="K185" s="134"/>
      <c r="L185" s="134"/>
      <c r="M185" s="134"/>
      <c r="N185" s="134"/>
      <c r="O185" s="134"/>
      <c r="P185" s="134"/>
      <c r="Q185" s="73"/>
    </row>
    <row r="186" spans="1:17" s="209" customFormat="1">
      <c r="A186" s="141"/>
      <c r="B186" s="141"/>
      <c r="C186" s="141"/>
      <c r="D186" s="141"/>
      <c r="E186" s="141"/>
      <c r="F186" s="141"/>
      <c r="G186" s="172"/>
      <c r="H186" s="134"/>
      <c r="I186" s="134"/>
      <c r="J186" s="134"/>
      <c r="K186" s="134"/>
      <c r="L186" s="134"/>
      <c r="M186" s="134"/>
      <c r="N186" s="134"/>
      <c r="O186" s="134"/>
      <c r="P186" s="134"/>
      <c r="Q186" s="73"/>
    </row>
    <row r="187" spans="1:17" s="209" customFormat="1">
      <c r="A187" s="141"/>
      <c r="B187" s="141"/>
      <c r="C187" s="141"/>
      <c r="D187" s="141"/>
      <c r="E187" s="141"/>
      <c r="F187" s="141"/>
      <c r="G187" s="172"/>
      <c r="H187" s="134"/>
      <c r="I187" s="134"/>
      <c r="J187" s="134"/>
      <c r="K187" s="134"/>
      <c r="L187" s="134"/>
      <c r="M187" s="134"/>
      <c r="N187" s="134"/>
      <c r="O187" s="134"/>
      <c r="P187" s="134"/>
      <c r="Q187" s="73"/>
    </row>
    <row r="188" spans="1:17" s="209" customFormat="1">
      <c r="A188" s="141"/>
      <c r="B188" s="141"/>
      <c r="C188" s="141"/>
      <c r="D188" s="141"/>
      <c r="E188" s="141"/>
      <c r="F188" s="141"/>
      <c r="G188" s="172"/>
      <c r="H188" s="134"/>
      <c r="I188" s="134"/>
      <c r="J188" s="134"/>
      <c r="K188" s="134"/>
      <c r="L188" s="134"/>
      <c r="M188" s="134"/>
      <c r="N188" s="134"/>
      <c r="O188" s="134"/>
      <c r="P188" s="134"/>
      <c r="Q188" s="73"/>
    </row>
    <row r="189" spans="1:17" s="209" customFormat="1">
      <c r="A189" s="141"/>
      <c r="B189" s="141"/>
      <c r="C189" s="141"/>
      <c r="D189" s="141"/>
      <c r="E189" s="141"/>
      <c r="F189" s="141"/>
      <c r="G189" s="172"/>
      <c r="H189" s="134"/>
      <c r="I189" s="134"/>
      <c r="J189" s="134"/>
      <c r="K189" s="134"/>
      <c r="L189" s="134"/>
      <c r="M189" s="134"/>
      <c r="N189" s="134"/>
      <c r="O189" s="134"/>
      <c r="P189" s="134"/>
      <c r="Q189" s="73"/>
    </row>
    <row r="190" spans="1:17" s="209" customFormat="1">
      <c r="A190" s="141"/>
      <c r="B190" s="141"/>
      <c r="C190" s="141"/>
      <c r="D190" s="141"/>
      <c r="E190" s="141"/>
      <c r="F190" s="141"/>
      <c r="G190" s="172"/>
      <c r="H190" s="134"/>
      <c r="I190" s="134"/>
      <c r="J190" s="134"/>
      <c r="K190" s="134"/>
      <c r="L190" s="134"/>
      <c r="M190" s="134"/>
      <c r="N190" s="134"/>
      <c r="O190" s="134"/>
      <c r="P190" s="134"/>
      <c r="Q190" s="73"/>
    </row>
    <row r="191" spans="1:17" s="209" customFormat="1">
      <c r="A191" s="141"/>
      <c r="B191" s="141"/>
      <c r="C191" s="141"/>
      <c r="D191" s="141"/>
      <c r="E191" s="141"/>
      <c r="F191" s="141"/>
      <c r="G191" s="172"/>
      <c r="H191" s="134"/>
      <c r="I191" s="134"/>
      <c r="J191" s="134"/>
      <c r="K191" s="134"/>
      <c r="L191" s="134"/>
      <c r="M191" s="134"/>
      <c r="N191" s="134"/>
      <c r="O191" s="134"/>
      <c r="P191" s="134"/>
      <c r="Q191" s="73"/>
    </row>
    <row r="192" spans="1:17" s="209" customFormat="1">
      <c r="A192" s="141"/>
      <c r="B192" s="141"/>
      <c r="C192" s="141"/>
      <c r="D192" s="141"/>
      <c r="E192" s="141"/>
      <c r="F192" s="141"/>
      <c r="G192" s="172"/>
      <c r="H192" s="134"/>
      <c r="I192" s="134"/>
      <c r="J192" s="134"/>
      <c r="K192" s="134"/>
      <c r="L192" s="134"/>
      <c r="M192" s="134"/>
      <c r="N192" s="134"/>
      <c r="O192" s="134"/>
      <c r="P192" s="134"/>
      <c r="Q192" s="73"/>
    </row>
    <row r="193" spans="1:17" s="209" customFormat="1">
      <c r="A193" s="141"/>
      <c r="B193" s="141"/>
      <c r="C193" s="141"/>
      <c r="D193" s="141"/>
      <c r="E193" s="141"/>
      <c r="F193" s="141"/>
      <c r="G193" s="172"/>
      <c r="H193" s="134"/>
      <c r="I193" s="134"/>
      <c r="J193" s="134"/>
      <c r="K193" s="134"/>
      <c r="L193" s="134"/>
      <c r="M193" s="134"/>
      <c r="N193" s="134"/>
      <c r="O193" s="134"/>
      <c r="P193" s="134"/>
      <c r="Q193" s="73"/>
    </row>
    <row r="194" spans="1:17" s="209" customFormat="1">
      <c r="A194" s="141"/>
      <c r="B194" s="141"/>
      <c r="C194" s="141"/>
      <c r="D194" s="141"/>
      <c r="E194" s="141"/>
      <c r="F194" s="141"/>
      <c r="G194" s="172"/>
      <c r="H194" s="134"/>
      <c r="I194" s="134"/>
      <c r="J194" s="134"/>
      <c r="K194" s="134"/>
      <c r="L194" s="134"/>
      <c r="M194" s="134"/>
      <c r="N194" s="134"/>
      <c r="O194" s="134"/>
      <c r="P194" s="134"/>
      <c r="Q194" s="73"/>
    </row>
    <row r="195" spans="1:17" s="209" customFormat="1">
      <c r="A195" s="141"/>
      <c r="B195" s="141"/>
      <c r="C195" s="141"/>
      <c r="D195" s="141"/>
      <c r="E195" s="141"/>
      <c r="F195" s="141"/>
      <c r="G195" s="172"/>
      <c r="H195" s="134"/>
      <c r="I195" s="134"/>
      <c r="J195" s="134"/>
      <c r="K195" s="134"/>
      <c r="L195" s="134"/>
      <c r="M195" s="134"/>
      <c r="N195" s="134"/>
      <c r="O195" s="134"/>
      <c r="P195" s="134"/>
      <c r="Q195" s="73"/>
    </row>
    <row r="196" spans="1:17" s="209" customFormat="1">
      <c r="A196" s="141"/>
      <c r="B196" s="141"/>
      <c r="C196" s="141"/>
      <c r="D196" s="141"/>
      <c r="E196" s="141"/>
      <c r="F196" s="141"/>
      <c r="G196" s="172"/>
      <c r="H196" s="134"/>
      <c r="I196" s="134"/>
      <c r="J196" s="134"/>
      <c r="K196" s="134"/>
      <c r="L196" s="134"/>
      <c r="M196" s="134"/>
      <c r="N196" s="134"/>
      <c r="O196" s="134"/>
      <c r="P196" s="134"/>
      <c r="Q196" s="73"/>
    </row>
    <row r="197" spans="1:17" s="209" customFormat="1">
      <c r="A197" s="141"/>
      <c r="B197" s="141"/>
      <c r="C197" s="141"/>
      <c r="D197" s="141"/>
      <c r="E197" s="141"/>
      <c r="F197" s="141"/>
      <c r="G197" s="172"/>
      <c r="H197" s="134"/>
      <c r="I197" s="134"/>
      <c r="J197" s="134"/>
      <c r="K197" s="134"/>
      <c r="L197" s="134"/>
      <c r="M197" s="134"/>
      <c r="N197" s="134"/>
      <c r="O197" s="134"/>
      <c r="P197" s="134"/>
      <c r="Q197" s="73"/>
    </row>
    <row r="198" spans="1:17" s="209" customFormat="1">
      <c r="A198" s="141"/>
      <c r="B198" s="141"/>
      <c r="C198" s="141"/>
      <c r="D198" s="141"/>
      <c r="E198" s="141"/>
      <c r="F198" s="141"/>
      <c r="G198" s="172"/>
      <c r="H198" s="134"/>
      <c r="I198" s="134"/>
      <c r="J198" s="134"/>
      <c r="K198" s="134"/>
      <c r="L198" s="134"/>
      <c r="M198" s="134"/>
      <c r="N198" s="134"/>
      <c r="O198" s="134"/>
      <c r="P198" s="134"/>
      <c r="Q198" s="73"/>
    </row>
    <row r="199" spans="1:17" s="209" customFormat="1">
      <c r="A199" s="141"/>
      <c r="B199" s="141"/>
      <c r="C199" s="141"/>
      <c r="D199" s="141"/>
      <c r="E199" s="141"/>
      <c r="F199" s="141"/>
      <c r="G199" s="172"/>
      <c r="H199" s="134"/>
      <c r="I199" s="134"/>
      <c r="J199" s="134"/>
      <c r="K199" s="134"/>
      <c r="L199" s="134"/>
      <c r="M199" s="134"/>
      <c r="N199" s="134"/>
      <c r="O199" s="134"/>
      <c r="P199" s="134"/>
      <c r="Q199" s="73"/>
    </row>
    <row r="200" spans="1:17" s="209" customFormat="1">
      <c r="A200" s="141"/>
      <c r="B200" s="141"/>
      <c r="C200" s="141"/>
      <c r="D200" s="141"/>
      <c r="E200" s="141"/>
      <c r="F200" s="141"/>
      <c r="G200" s="172"/>
      <c r="H200" s="134"/>
      <c r="I200" s="134"/>
      <c r="J200" s="134"/>
      <c r="K200" s="134"/>
      <c r="L200" s="134"/>
      <c r="M200" s="134"/>
      <c r="N200" s="134"/>
      <c r="O200" s="134"/>
      <c r="P200" s="134"/>
      <c r="Q200" s="73"/>
    </row>
    <row r="201" spans="1:17" s="209" customFormat="1">
      <c r="A201" s="141"/>
      <c r="B201" s="141"/>
      <c r="C201" s="141"/>
      <c r="D201" s="141"/>
      <c r="E201" s="141"/>
      <c r="F201" s="141"/>
      <c r="G201" s="172"/>
      <c r="H201" s="134"/>
      <c r="I201" s="134"/>
      <c r="J201" s="134"/>
      <c r="K201" s="134"/>
      <c r="L201" s="134"/>
      <c r="M201" s="134"/>
      <c r="N201" s="134"/>
      <c r="O201" s="134"/>
      <c r="P201" s="134"/>
      <c r="Q201" s="73"/>
    </row>
    <row r="202" spans="1:17" s="209" customFormat="1">
      <c r="A202" s="141"/>
      <c r="B202" s="141"/>
      <c r="C202" s="141"/>
      <c r="D202" s="141"/>
      <c r="E202" s="141"/>
      <c r="F202" s="141"/>
      <c r="G202" s="172"/>
      <c r="H202" s="134"/>
      <c r="I202" s="134"/>
      <c r="J202" s="134"/>
      <c r="K202" s="134"/>
      <c r="L202" s="134"/>
      <c r="M202" s="134"/>
      <c r="N202" s="134"/>
      <c r="O202" s="134"/>
      <c r="P202" s="134"/>
      <c r="Q202" s="73"/>
    </row>
    <row r="203" spans="1:17" s="209" customFormat="1">
      <c r="A203" s="141"/>
      <c r="B203" s="141"/>
      <c r="C203" s="141"/>
      <c r="D203" s="141"/>
      <c r="E203" s="141"/>
      <c r="F203" s="141"/>
      <c r="G203" s="172"/>
      <c r="H203" s="134"/>
      <c r="I203" s="134"/>
      <c r="J203" s="134"/>
      <c r="K203" s="134"/>
      <c r="L203" s="134"/>
      <c r="M203" s="134"/>
      <c r="N203" s="134"/>
      <c r="O203" s="134"/>
      <c r="P203" s="134"/>
      <c r="Q203" s="73"/>
    </row>
    <row r="204" spans="1:17">
      <c r="A204" s="45"/>
      <c r="B204" s="45"/>
      <c r="C204" s="45"/>
      <c r="D204" s="45"/>
      <c r="E204" s="45"/>
      <c r="F204" s="45"/>
      <c r="Q204" s="23"/>
    </row>
  </sheetData>
  <mergeCells count="5">
    <mergeCell ref="M1:N1"/>
    <mergeCell ref="O1:P1"/>
    <mergeCell ref="M2:N2"/>
    <mergeCell ref="O2:P2"/>
    <mergeCell ref="C17:E17"/>
  </mergeCells>
  <phoneticPr fontId="53" type="noConversion"/>
  <conditionalFormatting sqref="M87:T93">
    <cfRule type="colorScale" priority="32">
      <colorScale>
        <cfvo type="min"/>
        <cfvo type="num" val="0"/>
        <cfvo type="max"/>
        <color theme="5"/>
        <color theme="0"/>
        <color theme="6"/>
      </colorScale>
    </cfRule>
  </conditionalFormatting>
  <conditionalFormatting sqref="E124:K124 D123:K123 D87:K93 D96:K102 D105:K111 D114:K120">
    <cfRule type="cellIs" dxfId="2" priority="22" operator="equal">
      <formula>FALSE</formula>
    </cfRule>
  </conditionalFormatting>
  <conditionalFormatting sqref="M124:T124">
    <cfRule type="colorScale" priority="2">
      <colorScale>
        <cfvo type="min"/>
        <cfvo type="num" val="0"/>
        <cfvo type="max"/>
        <color theme="5"/>
        <color theme="0"/>
        <color theme="6"/>
      </colorScale>
    </cfRule>
  </conditionalFormatting>
  <conditionalFormatting sqref="D124">
    <cfRule type="cellIs" dxfId="1" priority="1" operator="equal">
      <formula>FALSE</formula>
    </cfRule>
  </conditionalFormatting>
  <conditionalFormatting sqref="M123:T123">
    <cfRule type="colorScale" priority="35">
      <colorScale>
        <cfvo type="min"/>
        <cfvo type="num" val="0"/>
        <cfvo type="max"/>
        <color theme="5"/>
        <color theme="0"/>
        <color theme="6"/>
      </colorScale>
    </cfRule>
  </conditionalFormatting>
  <conditionalFormatting sqref="M96:T102">
    <cfRule type="colorScale" priority="36">
      <colorScale>
        <cfvo type="min"/>
        <cfvo type="num" val="0"/>
        <cfvo type="max"/>
        <color theme="5"/>
        <color theme="0"/>
        <color theme="6"/>
      </colorScale>
    </cfRule>
  </conditionalFormatting>
  <conditionalFormatting sqref="M105:T111">
    <cfRule type="colorScale" priority="37">
      <colorScale>
        <cfvo type="min"/>
        <cfvo type="num" val="0"/>
        <cfvo type="max"/>
        <color theme="5"/>
        <color theme="0"/>
        <color theme="6"/>
      </colorScale>
    </cfRule>
  </conditionalFormatting>
  <conditionalFormatting sqref="M114:T120">
    <cfRule type="colorScale" priority="38">
      <colorScale>
        <cfvo type="min"/>
        <cfvo type="num" val="0"/>
        <cfvo type="max"/>
        <color theme="5"/>
        <color theme="0"/>
        <color theme="6"/>
      </colorScale>
    </cfRule>
  </conditionalFormatting>
  <pageMargins left="0.7" right="0.7" top="0.75" bottom="0.75" header="0.3" footer="0.3"/>
  <pageSetup paperSize="9" scale="31" fitToHeight="0" orientation="portrait" r:id="rId1"/>
  <headerFooter>
    <oddFooter>&amp;L&amp;F&amp;C&amp;A&amp;R&amp;P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89F69-B8F3-4A9E-A5B5-68C9CB60F512}">
  <sheetPr codeName="Sheet5"/>
  <dimension ref="A1:AX186"/>
  <sheetViews>
    <sheetView showGridLines="0" view="pageBreakPreview" zoomScaleNormal="90" zoomScaleSheetLayoutView="100" workbookViewId="0"/>
  </sheetViews>
  <sheetFormatPr defaultRowHeight="14.4"/>
  <cols>
    <col min="1" max="1" width="58.44140625" style="62" customWidth="1"/>
    <col min="2" max="2" width="34.21875" style="62" customWidth="1"/>
    <col min="3" max="3" width="20" style="62" customWidth="1"/>
    <col min="4" max="4" width="23.88671875" style="62" customWidth="1"/>
    <col min="5" max="5" width="31.44140625" style="62" customWidth="1"/>
    <col min="6" max="6" width="9.109375" style="62"/>
    <col min="7" max="7" width="9.109375" style="62" customWidth="1"/>
    <col min="8" max="8" width="21.44140625" style="62" customWidth="1"/>
    <col min="9" max="9" width="18.44140625" style="62" customWidth="1"/>
    <col min="10" max="48" width="9.109375" style="62"/>
  </cols>
  <sheetData>
    <row r="1" spans="1:48" s="213" customFormat="1" ht="25.8">
      <c r="A1" s="215" t="s">
        <v>430</v>
      </c>
      <c r="B1" s="215"/>
      <c r="C1" s="215"/>
      <c r="D1" s="215"/>
      <c r="E1" s="277"/>
      <c r="F1" s="277"/>
      <c r="G1" s="277"/>
      <c r="H1" s="216"/>
      <c r="I1" s="216"/>
      <c r="J1" s="62"/>
      <c r="K1" s="62"/>
      <c r="L1" s="62"/>
      <c r="M1" s="661"/>
      <c r="N1" s="661"/>
      <c r="O1" s="662"/>
      <c r="P1" s="6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row>
    <row r="2" spans="1:48" s="213" customFormat="1">
      <c r="A2" s="132" t="s">
        <v>116</v>
      </c>
      <c r="B2" s="132"/>
      <c r="C2" s="132"/>
      <c r="D2" s="132"/>
      <c r="E2" s="62"/>
      <c r="F2" s="62"/>
      <c r="G2" s="62"/>
      <c r="H2" s="216"/>
      <c r="I2" s="216"/>
      <c r="J2" s="62"/>
      <c r="K2" s="62"/>
      <c r="L2" s="62"/>
      <c r="M2" s="660"/>
      <c r="N2" s="660"/>
      <c r="O2" s="660"/>
      <c r="P2" s="660"/>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row>
    <row r="3" spans="1:48" s="213" customFormat="1">
      <c r="A3" s="132" t="s">
        <v>65</v>
      </c>
      <c r="B3" s="132"/>
      <c r="C3" s="132"/>
      <c r="D3" s="132"/>
      <c r="E3" s="62"/>
      <c r="F3" s="62"/>
      <c r="G3" s="62"/>
      <c r="H3" s="216"/>
      <c r="I3" s="216"/>
      <c r="J3" s="62"/>
      <c r="K3" s="62"/>
      <c r="L3" s="62"/>
      <c r="M3" s="217"/>
      <c r="N3" s="217"/>
      <c r="O3" s="217"/>
      <c r="P3" s="217"/>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row>
    <row r="4" spans="1:48" s="213" customFormat="1">
      <c r="A4" s="132" t="s">
        <v>238</v>
      </c>
      <c r="B4" s="132"/>
      <c r="C4" s="132"/>
      <c r="D4" s="132"/>
      <c r="E4" s="62"/>
      <c r="F4" s="62"/>
      <c r="G4" s="62"/>
      <c r="H4" s="216"/>
      <c r="I4" s="216"/>
      <c r="J4" s="62"/>
      <c r="K4" s="62"/>
      <c r="L4" s="62"/>
      <c r="M4" s="217"/>
      <c r="N4" s="217"/>
      <c r="O4" s="217"/>
      <c r="P4" s="217"/>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row>
    <row r="5" spans="1:48" s="252" customFormat="1">
      <c r="A5" s="132"/>
      <c r="B5" s="132"/>
      <c r="C5" s="132"/>
      <c r="D5" s="132"/>
      <c r="E5" s="254"/>
      <c r="F5" s="254"/>
      <c r="G5" s="254"/>
      <c r="H5" s="216"/>
      <c r="I5" s="216"/>
      <c r="J5" s="254"/>
      <c r="K5" s="254"/>
      <c r="L5" s="254"/>
      <c r="M5" s="253"/>
      <c r="N5" s="253"/>
      <c r="O5" s="253"/>
      <c r="P5" s="253"/>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row>
    <row r="6" spans="1:48">
      <c r="A6" s="259" t="s">
        <v>328</v>
      </c>
    </row>
    <row r="7" spans="1:48" ht="23.4">
      <c r="A7" s="52" t="s">
        <v>0</v>
      </c>
    </row>
    <row r="8" spans="1:48">
      <c r="A8" s="400" t="s">
        <v>270</v>
      </c>
      <c r="B8" s="400">
        <f>Inputs!B10</f>
        <v>1</v>
      </c>
      <c r="C8" s="400"/>
      <c r="D8" s="400"/>
      <c r="E8" s="400"/>
      <c r="F8" s="400"/>
      <c r="G8" s="400"/>
      <c r="H8" s="400"/>
      <c r="I8" s="400"/>
      <c r="J8" s="400"/>
      <c r="K8" s="400"/>
      <c r="L8" s="400"/>
      <c r="M8" s="400"/>
      <c r="N8" s="400"/>
    </row>
    <row r="9" spans="1:48">
      <c r="A9" s="400"/>
      <c r="B9" s="216"/>
      <c r="C9" s="216"/>
      <c r="D9" s="216"/>
      <c r="E9" s="216"/>
      <c r="F9" s="216"/>
      <c r="G9" s="216"/>
      <c r="H9" s="216"/>
      <c r="I9" s="216"/>
      <c r="J9" s="400"/>
      <c r="K9" s="400"/>
      <c r="L9" s="400"/>
      <c r="M9" s="400"/>
      <c r="N9" s="400"/>
    </row>
    <row r="10" spans="1:48" ht="21">
      <c r="A10" s="158" t="s">
        <v>271</v>
      </c>
      <c r="B10" s="539">
        <v>2022</v>
      </c>
      <c r="C10" s="539">
        <v>2023</v>
      </c>
      <c r="D10" s="539">
        <v>2024</v>
      </c>
      <c r="E10" s="539">
        <v>2025</v>
      </c>
      <c r="F10" s="539">
        <v>2026</v>
      </c>
      <c r="G10" s="539">
        <v>2027</v>
      </c>
      <c r="H10" s="539">
        <v>2028</v>
      </c>
      <c r="I10" s="400"/>
      <c r="J10" s="400"/>
      <c r="K10" s="400"/>
      <c r="L10" s="400"/>
      <c r="M10" s="400"/>
      <c r="AV10"/>
    </row>
    <row r="11" spans="1:48">
      <c r="A11" s="460" t="s">
        <v>1</v>
      </c>
      <c r="B11" s="455">
        <f>Inputs!G221</f>
        <v>2.5205658872121664E-3</v>
      </c>
      <c r="C11" s="455">
        <f>Inputs!H221</f>
        <v>2.7045923590361945E-3</v>
      </c>
      <c r="D11" s="455">
        <f>Inputs!I221</f>
        <v>2.6900087727865199E-3</v>
      </c>
      <c r="E11" s="455">
        <f>Inputs!J221</f>
        <v>2.6755816170085187E-3</v>
      </c>
      <c r="F11" s="455">
        <f>Inputs!K221</f>
        <v>2.6613083882077774E-3</v>
      </c>
      <c r="G11" s="455">
        <f>Inputs!L221</f>
        <v>2.6613083882077774E-3</v>
      </c>
      <c r="H11" s="455">
        <f>Inputs!M221</f>
        <v>2.6613083882077774E-3</v>
      </c>
      <c r="I11" s="400"/>
      <c r="J11" s="400"/>
      <c r="K11" s="400"/>
      <c r="L11" s="400"/>
      <c r="M11" s="400"/>
      <c r="AV11"/>
    </row>
    <row r="12" spans="1:48">
      <c r="A12" s="460" t="s">
        <v>237</v>
      </c>
      <c r="B12" s="455">
        <f>Inputs!G222</f>
        <v>1.4678901595410286E-2</v>
      </c>
      <c r="C12" s="455">
        <f>Inputs!H222</f>
        <v>1.2082611371732506E-2</v>
      </c>
      <c r="D12" s="455">
        <f>Inputs!I222</f>
        <v>1.189235902233567E-2</v>
      </c>
      <c r="E12" s="455">
        <f>Inputs!J222</f>
        <v>1.1728472642228246E-2</v>
      </c>
      <c r="F12" s="455">
        <f>Inputs!K222</f>
        <v>1.1562328971510799E-2</v>
      </c>
      <c r="G12" s="455">
        <f>Inputs!L222</f>
        <v>1.1567020840429303E-2</v>
      </c>
      <c r="H12" s="455">
        <f>Inputs!M222</f>
        <v>1.1617067442226727E-2</v>
      </c>
      <c r="I12" s="400"/>
      <c r="J12" s="400"/>
      <c r="K12" s="400"/>
      <c r="L12" s="400"/>
      <c r="M12" s="400"/>
      <c r="AV12"/>
    </row>
    <row r="13" spans="1:48">
      <c r="A13" s="460" t="s">
        <v>8</v>
      </c>
      <c r="B13" s="455">
        <f>Inputs!G223</f>
        <v>1.8653082296003185E-2</v>
      </c>
      <c r="C13" s="455">
        <f>Inputs!H223</f>
        <v>1.3435105049855844E-2</v>
      </c>
      <c r="D13" s="455">
        <f>Inputs!I223</f>
        <v>1.2575082640341087E-2</v>
      </c>
      <c r="E13" s="455">
        <f>Inputs!J223</f>
        <v>1.4513410488224937E-2</v>
      </c>
      <c r="F13" s="455">
        <f>Inputs!K223</f>
        <v>1.2810154449671537E-2</v>
      </c>
      <c r="G13" s="455">
        <f>Inputs!L223</f>
        <v>1.2086055124861217E-2</v>
      </c>
      <c r="H13" s="455">
        <f>Inputs!M223</f>
        <v>1.1579678182068695E-2</v>
      </c>
      <c r="I13" s="400"/>
      <c r="J13" s="400"/>
      <c r="K13" s="400"/>
      <c r="L13" s="400"/>
      <c r="M13" s="400"/>
      <c r="AV13"/>
    </row>
    <row r="14" spans="1:48">
      <c r="A14" s="460" t="s">
        <v>19</v>
      </c>
      <c r="B14" s="455">
        <f>Inputs!G224</f>
        <v>2.5876859080206947E-2</v>
      </c>
      <c r="C14" s="455">
        <f>Inputs!H224</f>
        <v>2.1491241342185087E-2</v>
      </c>
      <c r="D14" s="455">
        <f>Inputs!I224</f>
        <v>1.9554424124792129E-2</v>
      </c>
      <c r="E14" s="455">
        <f>Inputs!J224</f>
        <v>1.7719021932939651E-2</v>
      </c>
      <c r="F14" s="455">
        <f>Inputs!K224</f>
        <v>1.5971902333776676E-2</v>
      </c>
      <c r="G14" s="455">
        <f>Inputs!L224</f>
        <v>1.4960945580849927E-2</v>
      </c>
      <c r="H14" s="455">
        <f>Inputs!M224</f>
        <v>1.4025886482046807E-2</v>
      </c>
      <c r="I14" s="400"/>
      <c r="J14" s="400"/>
      <c r="K14" s="400"/>
      <c r="L14" s="400"/>
      <c r="M14" s="400"/>
      <c r="AV14"/>
    </row>
    <row r="15" spans="1:48">
      <c r="A15" s="460" t="s">
        <v>51</v>
      </c>
      <c r="B15" s="455">
        <f>Inputs!G225</f>
        <v>0</v>
      </c>
      <c r="C15" s="455">
        <f>Inputs!H225</f>
        <v>0</v>
      </c>
      <c r="D15" s="455">
        <f>Inputs!I225</f>
        <v>0</v>
      </c>
      <c r="E15" s="455">
        <f>Inputs!J225</f>
        <v>0</v>
      </c>
      <c r="F15" s="455">
        <f>Inputs!K225</f>
        <v>0</v>
      </c>
      <c r="G15" s="455">
        <f>Inputs!L225</f>
        <v>0</v>
      </c>
      <c r="H15" s="455">
        <f>Inputs!M225</f>
        <v>0</v>
      </c>
      <c r="I15" s="216"/>
      <c r="J15" s="400"/>
      <c r="K15" s="400"/>
      <c r="L15" s="400"/>
      <c r="M15" s="400"/>
      <c r="AV15"/>
    </row>
    <row r="16" spans="1:48" s="213" customFormat="1">
      <c r="A16" s="461"/>
      <c r="B16" s="218"/>
      <c r="C16" s="218"/>
      <c r="D16" s="218"/>
      <c r="E16" s="218"/>
      <c r="F16" s="218"/>
      <c r="G16" s="218"/>
      <c r="H16" s="218"/>
      <c r="I16" s="538"/>
      <c r="J16" s="400"/>
      <c r="K16" s="400"/>
      <c r="L16" s="400"/>
      <c r="M16" s="400"/>
      <c r="N16" s="400"/>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row>
    <row r="17" spans="1:50">
      <c r="A17" s="216"/>
      <c r="B17" s="216"/>
      <c r="C17" s="663" t="s">
        <v>265</v>
      </c>
      <c r="D17" s="664"/>
      <c r="E17" s="665"/>
      <c r="F17" s="216"/>
      <c r="G17" s="216"/>
      <c r="H17" s="216"/>
      <c r="I17" s="216"/>
      <c r="J17" s="400"/>
      <c r="K17" s="400"/>
      <c r="L17" s="400"/>
      <c r="M17" s="400"/>
      <c r="N17" s="400"/>
    </row>
    <row r="18" spans="1:50" ht="21">
      <c r="A18" s="158" t="s">
        <v>272</v>
      </c>
      <c r="B18" s="448" t="str">
        <f>Inputs!B23</f>
        <v>Minimum of BST or supplier forecast</v>
      </c>
      <c r="C18" s="462" t="str">
        <f>Inputs!C23</f>
        <v>Base, step &amp; trend</v>
      </c>
      <c r="D18" s="463" t="str">
        <f>Inputs!D23</f>
        <v>Supplier forecast</v>
      </c>
      <c r="E18" s="464" t="str">
        <f>Inputs!E23</f>
        <v>Minimum of BST or supplier forecast</v>
      </c>
      <c r="F18" s="400"/>
      <c r="G18" s="400"/>
      <c r="H18" s="400"/>
      <c r="I18" s="400"/>
      <c r="J18" s="400"/>
      <c r="K18" s="400"/>
      <c r="L18" s="400"/>
      <c r="M18" s="400"/>
      <c r="N18" s="400"/>
    </row>
    <row r="19" spans="1:50">
      <c r="A19" s="400"/>
      <c r="B19" s="660" t="s">
        <v>274</v>
      </c>
      <c r="C19" s="660"/>
      <c r="D19" s="660"/>
      <c r="E19" s="660"/>
      <c r="F19" s="660"/>
      <c r="G19" s="523" t="s">
        <v>276</v>
      </c>
      <c r="H19" s="660" t="s">
        <v>275</v>
      </c>
      <c r="I19" s="660"/>
      <c r="J19" s="660"/>
      <c r="K19" s="660"/>
      <c r="L19" s="660"/>
      <c r="M19" s="660"/>
      <c r="N19" s="660"/>
    </row>
    <row r="20" spans="1:50" ht="21">
      <c r="A20" s="158" t="s">
        <v>38</v>
      </c>
      <c r="B20" s="220" t="s">
        <v>256</v>
      </c>
      <c r="C20" s="220" t="s">
        <v>220</v>
      </c>
      <c r="D20" s="220" t="s">
        <v>221</v>
      </c>
      <c r="E20" s="220" t="s">
        <v>219</v>
      </c>
      <c r="F20" s="220" t="s">
        <v>222</v>
      </c>
      <c r="G20" s="220" t="s">
        <v>266</v>
      </c>
      <c r="H20" s="220" t="s">
        <v>491</v>
      </c>
      <c r="I20" s="220" t="s">
        <v>492</v>
      </c>
      <c r="J20" s="220" t="s">
        <v>228</v>
      </c>
      <c r="K20" s="220" t="s">
        <v>229</v>
      </c>
      <c r="L20" s="220" t="s">
        <v>230</v>
      </c>
      <c r="M20" s="220" t="s">
        <v>231</v>
      </c>
      <c r="N20" s="220" t="s">
        <v>232</v>
      </c>
      <c r="O20" s="220" t="s">
        <v>233</v>
      </c>
      <c r="P20" s="220" t="s">
        <v>234</v>
      </c>
      <c r="AW20" s="62"/>
      <c r="AX20" s="62"/>
    </row>
    <row r="21" spans="1:50" ht="18">
      <c r="A21" s="219" t="s">
        <v>1</v>
      </c>
      <c r="B21" s="220"/>
      <c r="C21" s="220"/>
      <c r="D21" s="220"/>
      <c r="E21" s="220"/>
      <c r="F21" s="220"/>
      <c r="G21" s="220"/>
      <c r="H21" s="220"/>
      <c r="I21" s="220"/>
      <c r="J21" s="220"/>
      <c r="K21" s="220"/>
      <c r="L21" s="220"/>
      <c r="M21" s="220"/>
      <c r="N21" s="220"/>
      <c r="O21" s="220"/>
      <c r="P21" s="220"/>
      <c r="AW21" s="62"/>
      <c r="AX21" s="62"/>
    </row>
    <row r="22" spans="1:50">
      <c r="A22" s="295" t="s">
        <v>2</v>
      </c>
      <c r="B22" s="152">
        <f>Inflation!B342</f>
        <v>0</v>
      </c>
      <c r="C22" s="152">
        <f>Inflation!C342</f>
        <v>0</v>
      </c>
      <c r="D22" s="152">
        <f>Inflation!D342</f>
        <v>16.607742878013148</v>
      </c>
      <c r="E22" s="152">
        <f>Inflation!E342</f>
        <v>11.213055954088953</v>
      </c>
      <c r="F22" s="309">
        <f>Inflation!F342</f>
        <v>13</v>
      </c>
      <c r="G22" s="392">
        <f>AVERAGE(INDEX(B22:F22,6-$B$8):F22)</f>
        <v>13</v>
      </c>
      <c r="H22" s="395"/>
      <c r="I22" s="395"/>
      <c r="J22" s="152">
        <f>Inputs!G183</f>
        <v>14</v>
      </c>
      <c r="K22" s="152">
        <f>Inputs!H183</f>
        <v>25</v>
      </c>
      <c r="L22" s="152">
        <f>Inputs!I183</f>
        <v>25</v>
      </c>
      <c r="M22" s="152">
        <f>Inputs!J183</f>
        <v>25</v>
      </c>
      <c r="N22" s="152">
        <f>Inputs!K183</f>
        <v>25</v>
      </c>
      <c r="O22" s="152">
        <f>Inputs!L183</f>
        <v>25</v>
      </c>
      <c r="P22" s="309">
        <f>Inputs!M183</f>
        <v>25</v>
      </c>
      <c r="Q22" s="221"/>
      <c r="R22" s="221"/>
      <c r="AW22" s="62"/>
      <c r="AX22" s="62"/>
    </row>
    <row r="23" spans="1:50">
      <c r="A23" s="295" t="s">
        <v>3</v>
      </c>
      <c r="B23" s="152">
        <f>Inflation!B343</f>
        <v>995.97146715970609</v>
      </c>
      <c r="C23" s="152">
        <f>Inflation!C343</f>
        <v>1062.3459615844397</v>
      </c>
      <c r="D23" s="152">
        <f>Inflation!D343</f>
        <v>891.62819576333084</v>
      </c>
      <c r="E23" s="152">
        <f>Inflation!E343</f>
        <v>1022.4268292682927</v>
      </c>
      <c r="F23" s="309">
        <f>Inflation!F343</f>
        <v>1124</v>
      </c>
      <c r="G23" s="392">
        <f>AVERAGE(INDEX(B23:F23,6-$B$8):F23)</f>
        <v>1124</v>
      </c>
      <c r="H23" s="395"/>
      <c r="I23" s="395"/>
      <c r="J23" s="152">
        <f>Inputs!G184</f>
        <v>1176</v>
      </c>
      <c r="K23" s="152">
        <f>Inputs!H184</f>
        <v>1255</v>
      </c>
      <c r="L23" s="152">
        <f>Inputs!I184</f>
        <v>1255</v>
      </c>
      <c r="M23" s="152">
        <f>Inputs!J184</f>
        <v>1255</v>
      </c>
      <c r="N23" s="152">
        <f>Inputs!K184</f>
        <v>1255</v>
      </c>
      <c r="O23" s="152">
        <f>Inputs!L184</f>
        <v>1255</v>
      </c>
      <c r="P23" s="309">
        <f>Inputs!M184</f>
        <v>1255</v>
      </c>
      <c r="Q23" s="221"/>
      <c r="R23" s="221"/>
      <c r="AW23" s="62"/>
      <c r="AX23" s="62"/>
    </row>
    <row r="24" spans="1:50">
      <c r="A24" s="295" t="s">
        <v>4</v>
      </c>
      <c r="B24" s="152">
        <f>Inflation!B344</f>
        <v>70.75792985203509</v>
      </c>
      <c r="C24" s="152">
        <f>Inflation!C344</f>
        <v>82.368772369370063</v>
      </c>
      <c r="D24" s="152">
        <f>Inflation!D344</f>
        <v>119.3681519357195</v>
      </c>
      <c r="E24" s="152">
        <f>Inflation!E344</f>
        <v>71.355810616929702</v>
      </c>
      <c r="F24" s="309">
        <f>Inflation!F344</f>
        <v>111</v>
      </c>
      <c r="G24" s="392">
        <f>AVERAGE(INDEX(B24:F24,6-$B$8):F24)</f>
        <v>111</v>
      </c>
      <c r="H24" s="395"/>
      <c r="I24" s="395"/>
      <c r="J24" s="152">
        <f>Inputs!G185</f>
        <v>96</v>
      </c>
      <c r="K24" s="152">
        <f>Inputs!H185</f>
        <v>106</v>
      </c>
      <c r="L24" s="152">
        <f>Inputs!I185</f>
        <v>116</v>
      </c>
      <c r="M24" s="152">
        <f>Inputs!J185</f>
        <v>126</v>
      </c>
      <c r="N24" s="152">
        <f>Inputs!K185</f>
        <v>136</v>
      </c>
      <c r="O24" s="152">
        <f>Inputs!L185</f>
        <v>146</v>
      </c>
      <c r="P24" s="309">
        <f>Inputs!M185</f>
        <v>156</v>
      </c>
      <c r="Q24" s="221"/>
      <c r="R24" s="221"/>
      <c r="AW24" s="62"/>
      <c r="AX24" s="62"/>
    </row>
    <row r="25" spans="1:50">
      <c r="A25" s="295" t="s">
        <v>5</v>
      </c>
      <c r="B25" s="152">
        <f>Inflation!B345</f>
        <v>47.171953234690065</v>
      </c>
      <c r="C25" s="152">
        <f>Inflation!C345</f>
        <v>48.576455499884915</v>
      </c>
      <c r="D25" s="152">
        <f>Inflation!D345</f>
        <v>48.785244704163624</v>
      </c>
      <c r="E25" s="152">
        <f>Inflation!E345</f>
        <v>446.48350071736013</v>
      </c>
      <c r="F25" s="309">
        <f>Inflation!F345</f>
        <v>60</v>
      </c>
      <c r="G25" s="392">
        <f>AVERAGE(INDEX(B25:F25,6-$B$8):F25)</f>
        <v>60</v>
      </c>
      <c r="H25" s="395"/>
      <c r="I25" s="395"/>
      <c r="J25" s="152">
        <f>Inputs!G186</f>
        <v>29</v>
      </c>
      <c r="K25" s="152">
        <f>Inputs!H186</f>
        <v>45</v>
      </c>
      <c r="L25" s="152">
        <f>Inputs!I186</f>
        <v>45</v>
      </c>
      <c r="M25" s="152">
        <f>Inputs!J186</f>
        <v>45</v>
      </c>
      <c r="N25" s="152">
        <f>Inputs!K186</f>
        <v>45</v>
      </c>
      <c r="O25" s="152">
        <f>Inputs!L186</f>
        <v>45</v>
      </c>
      <c r="P25" s="309">
        <f>Inputs!M186</f>
        <v>45</v>
      </c>
      <c r="Q25" s="221"/>
      <c r="R25" s="221"/>
      <c r="AW25" s="62"/>
      <c r="AX25" s="62"/>
    </row>
    <row r="26" spans="1:50">
      <c r="A26" s="295" t="s">
        <v>6</v>
      </c>
      <c r="B26" s="152">
        <f>Inflation!B346</f>
        <v>532.8286535827491</v>
      </c>
      <c r="C26" s="152">
        <f>Inflation!C346</f>
        <v>658.95017895496051</v>
      </c>
      <c r="D26" s="152">
        <f>Inflation!D346</f>
        <v>757.72826880934986</v>
      </c>
      <c r="E26" s="152">
        <f>Inflation!E346</f>
        <v>804.28192252510769</v>
      </c>
      <c r="F26" s="309">
        <f>Inflation!F346</f>
        <v>701</v>
      </c>
      <c r="G26" s="392">
        <f>AVERAGE(INDEX(B26:F26,6-$B$8):F26)</f>
        <v>701</v>
      </c>
      <c r="H26" s="395"/>
      <c r="I26" s="395"/>
      <c r="J26" s="152">
        <f>Inputs!G187</f>
        <v>698</v>
      </c>
      <c r="K26" s="152">
        <f>Inputs!H187</f>
        <v>870</v>
      </c>
      <c r="L26" s="152">
        <f>Inputs!I187</f>
        <v>870</v>
      </c>
      <c r="M26" s="152">
        <f>Inputs!J187</f>
        <v>870</v>
      </c>
      <c r="N26" s="152">
        <f>Inputs!K187</f>
        <v>870</v>
      </c>
      <c r="O26" s="152">
        <f>Inputs!L187</f>
        <v>870</v>
      </c>
      <c r="P26" s="309">
        <f>Inputs!M187</f>
        <v>870</v>
      </c>
      <c r="Q26" s="221"/>
      <c r="R26" s="221"/>
      <c r="AW26" s="62"/>
      <c r="AX26" s="62"/>
    </row>
    <row r="27" spans="1:50" s="226" customFormat="1">
      <c r="A27" s="300" t="s">
        <v>299</v>
      </c>
      <c r="B27" s="152">
        <f>SUM(B22:B26)</f>
        <v>1646.7300038291805</v>
      </c>
      <c r="C27" s="152">
        <f t="shared" ref="C27:P27" si="0">SUM(C22:C26)</f>
        <v>1852.2413684086555</v>
      </c>
      <c r="D27" s="152">
        <f t="shared" si="0"/>
        <v>1834.1176040905771</v>
      </c>
      <c r="E27" s="152">
        <f t="shared" si="0"/>
        <v>2355.7611190817793</v>
      </c>
      <c r="F27" s="309">
        <f>SUM(F22:F26)</f>
        <v>2009</v>
      </c>
      <c r="G27" s="309">
        <f>SUM(G22:G26)</f>
        <v>2009</v>
      </c>
      <c r="H27" s="152">
        <f>Inputs!B316</f>
        <v>0</v>
      </c>
      <c r="I27" s="123">
        <f>G27+H27</f>
        <v>2009</v>
      </c>
      <c r="J27" s="123">
        <f t="shared" si="0"/>
        <v>2013</v>
      </c>
      <c r="K27" s="123">
        <f t="shared" si="0"/>
        <v>2301</v>
      </c>
      <c r="L27" s="123">
        <f t="shared" si="0"/>
        <v>2311</v>
      </c>
      <c r="M27" s="123">
        <f t="shared" si="0"/>
        <v>2321</v>
      </c>
      <c r="N27" s="123">
        <f t="shared" si="0"/>
        <v>2331</v>
      </c>
      <c r="O27" s="123">
        <f t="shared" si="0"/>
        <v>2341</v>
      </c>
      <c r="P27" s="128">
        <f t="shared" si="0"/>
        <v>2351</v>
      </c>
      <c r="Q27" s="221"/>
      <c r="R27" s="221"/>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row>
    <row r="28" spans="1:50">
      <c r="A28" s="400"/>
      <c r="B28" s="400"/>
      <c r="C28" s="400"/>
      <c r="D28" s="400"/>
      <c r="E28" s="400"/>
      <c r="F28" s="523"/>
      <c r="G28" s="523"/>
      <c r="H28" s="550"/>
      <c r="I28" s="550"/>
      <c r="J28" s="400"/>
      <c r="K28" s="400"/>
      <c r="L28" s="400"/>
      <c r="M28" s="400"/>
      <c r="N28" s="400"/>
      <c r="O28" s="400"/>
      <c r="P28" s="400"/>
      <c r="AW28" s="62"/>
      <c r="AX28" s="62"/>
    </row>
    <row r="29" spans="1:50" ht="18">
      <c r="A29" s="219" t="s">
        <v>7</v>
      </c>
      <c r="B29" s="400"/>
      <c r="C29" s="400"/>
      <c r="D29" s="400"/>
      <c r="E29" s="400"/>
      <c r="F29" s="523"/>
      <c r="G29" s="523"/>
      <c r="H29" s="550"/>
      <c r="I29" s="550"/>
      <c r="J29" s="400"/>
      <c r="K29" s="400"/>
      <c r="L29" s="400"/>
      <c r="M29" s="400"/>
      <c r="N29" s="400"/>
      <c r="O29" s="400"/>
      <c r="P29" s="400"/>
      <c r="AW29" s="62"/>
      <c r="AX29" s="62"/>
    </row>
    <row r="30" spans="1:50">
      <c r="A30" s="295" t="s">
        <v>2</v>
      </c>
      <c r="B30" s="152">
        <f>Inflation!B349</f>
        <v>3121.3728363039322</v>
      </c>
      <c r="C30" s="152">
        <f>Inflation!C349</f>
        <v>2858.2512871178501</v>
      </c>
      <c r="D30" s="152">
        <f>Inflation!D349</f>
        <v>2514.2669112688013</v>
      </c>
      <c r="E30" s="152">
        <f>Inflation!E349</f>
        <v>3038.2815423397665</v>
      </c>
      <c r="F30" s="309">
        <f>Inflation!F349</f>
        <v>2906</v>
      </c>
      <c r="G30" s="392">
        <f>AVERAGE(INDEX(B30:F30,6-$B$8):F30)</f>
        <v>2906</v>
      </c>
      <c r="H30" s="395"/>
      <c r="I30" s="395"/>
      <c r="J30" s="152">
        <f>Inputs!G190</f>
        <v>2284</v>
      </c>
      <c r="K30" s="152">
        <f>Inputs!H190</f>
        <v>2296</v>
      </c>
      <c r="L30" s="152">
        <f>Inputs!I190</f>
        <v>2268</v>
      </c>
      <c r="M30" s="152">
        <f>Inputs!J190</f>
        <v>2240</v>
      </c>
      <c r="N30" s="152">
        <f>Inputs!K190</f>
        <v>2258</v>
      </c>
      <c r="O30" s="152">
        <f>Inputs!L190</f>
        <v>2276</v>
      </c>
      <c r="P30" s="309">
        <f>Inputs!M190</f>
        <v>2295</v>
      </c>
      <c r="AW30" s="62"/>
      <c r="AX30" s="62"/>
    </row>
    <row r="31" spans="1:50">
      <c r="A31" s="295" t="s">
        <v>3</v>
      </c>
      <c r="B31" s="152">
        <f>Inflation!B350</f>
        <v>6332.8061594867686</v>
      </c>
      <c r="C31" s="152">
        <f>Inflation!C350</f>
        <v>5888.362215383735</v>
      </c>
      <c r="D31" s="152">
        <f>Inflation!D350</f>
        <v>6256.4037380962654</v>
      </c>
      <c r="E31" s="152">
        <f>Inflation!E350</f>
        <v>7204.4752049201807</v>
      </c>
      <c r="F31" s="309">
        <f>Inflation!F350</f>
        <v>6746</v>
      </c>
      <c r="G31" s="392">
        <f>AVERAGE(INDEX(B31:F31,6-$B$8):F31)</f>
        <v>6746</v>
      </c>
      <c r="H31" s="395"/>
      <c r="I31" s="395"/>
      <c r="J31" s="152">
        <f>Inputs!G191</f>
        <v>7470</v>
      </c>
      <c r="K31" s="152">
        <f>Inputs!H191</f>
        <v>7335</v>
      </c>
      <c r="L31" s="152">
        <f>Inputs!I191</f>
        <v>7244</v>
      </c>
      <c r="M31" s="152">
        <f>Inputs!J191</f>
        <v>7323</v>
      </c>
      <c r="N31" s="152">
        <f>Inputs!K191</f>
        <v>7380</v>
      </c>
      <c r="O31" s="152">
        <f>Inputs!L191</f>
        <v>7366</v>
      </c>
      <c r="P31" s="309">
        <f>Inputs!M191</f>
        <v>7349</v>
      </c>
      <c r="AW31" s="62"/>
      <c r="AX31" s="62"/>
    </row>
    <row r="32" spans="1:50">
      <c r="A32" s="295" t="s">
        <v>4</v>
      </c>
      <c r="B32" s="152">
        <f>Inflation!B351</f>
        <v>2643.524716568676</v>
      </c>
      <c r="C32" s="152">
        <f>Inflation!C351</f>
        <v>2818.9880744329389</v>
      </c>
      <c r="D32" s="152">
        <f>Inflation!D351</f>
        <v>3196.338950800583</v>
      </c>
      <c r="E32" s="152">
        <f>Inflation!E351</f>
        <v>3015.0113755182274</v>
      </c>
      <c r="F32" s="309">
        <f>Inflation!F351</f>
        <v>3469</v>
      </c>
      <c r="G32" s="392">
        <f>AVERAGE(INDEX(B32:F32,6-$B$8):F32)</f>
        <v>3469</v>
      </c>
      <c r="H32" s="395"/>
      <c r="I32" s="395"/>
      <c r="J32" s="152">
        <f>Inputs!G192</f>
        <v>3148</v>
      </c>
      <c r="K32" s="152">
        <f>Inputs!H192</f>
        <v>3174</v>
      </c>
      <c r="L32" s="152">
        <f>Inputs!I192</f>
        <v>3201</v>
      </c>
      <c r="M32" s="152">
        <f>Inputs!J192</f>
        <v>3228</v>
      </c>
      <c r="N32" s="152">
        <f>Inputs!K192</f>
        <v>3254</v>
      </c>
      <c r="O32" s="152">
        <f>Inputs!L192</f>
        <v>3280</v>
      </c>
      <c r="P32" s="309">
        <f>Inputs!M192</f>
        <v>3307</v>
      </c>
      <c r="AW32" s="62"/>
      <c r="AX32" s="62"/>
    </row>
    <row r="33" spans="1:50">
      <c r="A33" s="295" t="s">
        <v>5</v>
      </c>
      <c r="B33" s="152">
        <f>Inflation!B352</f>
        <v>396.09686305438015</v>
      </c>
      <c r="C33" s="152">
        <f>Inflation!C352</f>
        <v>498.54346141518738</v>
      </c>
      <c r="D33" s="152">
        <f>Inflation!D352</f>
        <v>568.36703696021334</v>
      </c>
      <c r="E33" s="152">
        <f>Inflation!E352</f>
        <v>651.45926862044325</v>
      </c>
      <c r="F33" s="309">
        <f>Inflation!F352</f>
        <v>620</v>
      </c>
      <c r="G33" s="392">
        <f>AVERAGE(INDEX(B33:F33,6-$B$8):F33)</f>
        <v>620</v>
      </c>
      <c r="H33" s="395"/>
      <c r="I33" s="395"/>
      <c r="J33" s="152">
        <f>Inputs!G193</f>
        <v>594</v>
      </c>
      <c r="K33" s="152">
        <f>Inputs!H193</f>
        <v>599</v>
      </c>
      <c r="L33" s="152">
        <f>Inputs!I193</f>
        <v>604</v>
      </c>
      <c r="M33" s="152">
        <f>Inputs!J193</f>
        <v>609</v>
      </c>
      <c r="N33" s="152">
        <f>Inputs!K193</f>
        <v>614</v>
      </c>
      <c r="O33" s="152">
        <f>Inputs!L193</f>
        <v>619</v>
      </c>
      <c r="P33" s="309">
        <f>Inputs!M193</f>
        <v>624</v>
      </c>
      <c r="AW33" s="62"/>
      <c r="AX33" s="62"/>
    </row>
    <row r="34" spans="1:50">
      <c r="A34" s="295" t="s">
        <v>6</v>
      </c>
      <c r="B34" s="152">
        <f>Inflation!B353</f>
        <v>4180.6561701600604</v>
      </c>
      <c r="C34" s="152">
        <f>Inflation!C353</f>
        <v>3803.1974731531982</v>
      </c>
      <c r="D34" s="152">
        <f>Inflation!D353</f>
        <v>4277.4483625317262</v>
      </c>
      <c r="E34" s="152">
        <f>Inflation!E353</f>
        <v>4541.2385035025009</v>
      </c>
      <c r="F34" s="309">
        <f>Inflation!F353</f>
        <v>4332</v>
      </c>
      <c r="G34" s="392">
        <f>AVERAGE(INDEX(B34:F34,6-$B$8):F34)</f>
        <v>4332</v>
      </c>
      <c r="H34" s="395"/>
      <c r="I34" s="395"/>
      <c r="J34" s="152">
        <f>Inputs!G194</f>
        <v>4971</v>
      </c>
      <c r="K34" s="152">
        <f>Inputs!H194</f>
        <v>4946</v>
      </c>
      <c r="L34" s="152">
        <f>Inputs!I194</f>
        <v>4944</v>
      </c>
      <c r="M34" s="152">
        <f>Inputs!J194</f>
        <v>4944</v>
      </c>
      <c r="N34" s="152">
        <f>Inputs!K194</f>
        <v>4944</v>
      </c>
      <c r="O34" s="152">
        <f>Inputs!L194</f>
        <v>4944</v>
      </c>
      <c r="P34" s="309">
        <f>Inputs!M194</f>
        <v>4944</v>
      </c>
      <c r="AW34" s="62"/>
      <c r="AX34" s="62"/>
    </row>
    <row r="35" spans="1:50" s="226" customFormat="1">
      <c r="A35" s="300" t="s">
        <v>299</v>
      </c>
      <c r="B35" s="152">
        <f>SUM(B30:B34)</f>
        <v>16674.456745573814</v>
      </c>
      <c r="C35" s="152">
        <f t="shared" ref="C35:F35" si="1">SUM(C30:C34)</f>
        <v>15867.342511502909</v>
      </c>
      <c r="D35" s="152">
        <f t="shared" si="1"/>
        <v>16812.824999657591</v>
      </c>
      <c r="E35" s="152">
        <f t="shared" si="1"/>
        <v>18450.465894901121</v>
      </c>
      <c r="F35" s="309">
        <f t="shared" si="1"/>
        <v>18073</v>
      </c>
      <c r="G35" s="309">
        <f>SUM(G30:G34)</f>
        <v>18073</v>
      </c>
      <c r="H35" s="152">
        <f>Inputs!B319</f>
        <v>0</v>
      </c>
      <c r="I35" s="152">
        <f>G35+H35</f>
        <v>18073</v>
      </c>
      <c r="J35" s="152">
        <f>SUM(J30:J34)</f>
        <v>18467</v>
      </c>
      <c r="K35" s="152">
        <f t="shared" ref="K35:O35" si="2">SUM(K30:K34)</f>
        <v>18350</v>
      </c>
      <c r="L35" s="152">
        <f t="shared" si="2"/>
        <v>18261</v>
      </c>
      <c r="M35" s="152">
        <f t="shared" si="2"/>
        <v>18344</v>
      </c>
      <c r="N35" s="152">
        <f t="shared" si="2"/>
        <v>18450</v>
      </c>
      <c r="O35" s="152">
        <f t="shared" si="2"/>
        <v>18485</v>
      </c>
      <c r="P35" s="309">
        <f>SUM(P30:P34)</f>
        <v>18519</v>
      </c>
      <c r="Q35" s="227"/>
      <c r="R35" s="227"/>
      <c r="S35" s="227"/>
      <c r="T35" s="227"/>
      <c r="U35" s="227"/>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row>
    <row r="36" spans="1:50">
      <c r="A36" s="400"/>
      <c r="B36" s="400"/>
      <c r="C36" s="400"/>
      <c r="D36" s="400"/>
      <c r="E36" s="400"/>
      <c r="F36" s="523"/>
      <c r="G36" s="523"/>
      <c r="H36" s="550"/>
      <c r="I36" s="550"/>
      <c r="J36" s="400"/>
      <c r="K36" s="400"/>
      <c r="L36" s="400"/>
      <c r="M36" s="400"/>
      <c r="N36" s="400"/>
      <c r="O36" s="400"/>
      <c r="P36" s="400"/>
      <c r="AW36" s="62"/>
      <c r="AX36" s="62"/>
    </row>
    <row r="37" spans="1:50" ht="18">
      <c r="A37" s="219" t="s">
        <v>8</v>
      </c>
      <c r="B37" s="400"/>
      <c r="C37" s="400"/>
      <c r="D37" s="400"/>
      <c r="E37" s="400"/>
      <c r="F37" s="523"/>
      <c r="G37" s="523"/>
      <c r="H37" s="550"/>
      <c r="I37" s="550"/>
      <c r="J37" s="400"/>
      <c r="K37" s="400"/>
      <c r="L37" s="400"/>
      <c r="M37" s="400"/>
      <c r="N37" s="400"/>
      <c r="O37" s="400"/>
      <c r="P37" s="400"/>
      <c r="AW37" s="62"/>
      <c r="AX37" s="62"/>
    </row>
    <row r="38" spans="1:50">
      <c r="A38" s="295" t="s">
        <v>2</v>
      </c>
      <c r="B38" s="152">
        <f>Inflation!B356</f>
        <v>0</v>
      </c>
      <c r="C38" s="152">
        <f>Inflation!C356</f>
        <v>0</v>
      </c>
      <c r="D38" s="152">
        <f>Inflation!D356</f>
        <v>0</v>
      </c>
      <c r="E38" s="152">
        <f>Inflation!E356</f>
        <v>0</v>
      </c>
      <c r="F38" s="309">
        <f>Inflation!F356</f>
        <v>0</v>
      </c>
      <c r="G38" s="392">
        <f>AVERAGE(INDEX(B38:F38,6-$B$8):F38)</f>
        <v>0</v>
      </c>
      <c r="H38" s="395"/>
      <c r="I38" s="395"/>
      <c r="J38" s="152">
        <f>Inputs!G197</f>
        <v>0</v>
      </c>
      <c r="K38" s="152">
        <f>Inputs!H197</f>
        <v>0</v>
      </c>
      <c r="L38" s="152">
        <f>Inputs!I197</f>
        <v>0</v>
      </c>
      <c r="M38" s="152">
        <f>Inputs!J197</f>
        <v>0</v>
      </c>
      <c r="N38" s="152">
        <f>Inputs!K197</f>
        <v>0</v>
      </c>
      <c r="O38" s="152">
        <f>Inputs!L197</f>
        <v>0</v>
      </c>
      <c r="P38" s="309">
        <f>Inputs!M197</f>
        <v>0</v>
      </c>
      <c r="AW38" s="62"/>
      <c r="AX38" s="62"/>
    </row>
    <row r="39" spans="1:50">
      <c r="A39" s="295" t="s">
        <v>3</v>
      </c>
      <c r="B39" s="152">
        <f>Inflation!B357</f>
        <v>4695.7535265441475</v>
      </c>
      <c r="C39" s="152">
        <f>Inflation!C357</f>
        <v>4806.9570746842637</v>
      </c>
      <c r="D39" s="152">
        <f>Inflation!D357</f>
        <v>5054.9817384952521</v>
      </c>
      <c r="E39" s="152">
        <f>Inflation!E357</f>
        <v>5039.7589670014349</v>
      </c>
      <c r="F39" s="309">
        <f>Inflation!F357</f>
        <v>5105</v>
      </c>
      <c r="G39" s="392">
        <f>AVERAGE(INDEX(B39:F39,6-$B$8):F39)</f>
        <v>5105</v>
      </c>
      <c r="H39" s="395"/>
      <c r="I39" s="395"/>
      <c r="J39" s="152">
        <f>Inputs!G198</f>
        <v>5120</v>
      </c>
      <c r="K39" s="152">
        <f>Inputs!H198</f>
        <v>5120</v>
      </c>
      <c r="L39" s="152">
        <f>Inputs!I198</f>
        <v>5120</v>
      </c>
      <c r="M39" s="152">
        <f>Inputs!J198</f>
        <v>5120</v>
      </c>
      <c r="N39" s="152">
        <f>Inputs!K198</f>
        <v>5120</v>
      </c>
      <c r="O39" s="152">
        <f>Inputs!L198</f>
        <v>5120</v>
      </c>
      <c r="P39" s="309">
        <f>Inputs!M198</f>
        <v>5120</v>
      </c>
      <c r="AW39" s="62"/>
      <c r="AX39" s="62"/>
    </row>
    <row r="40" spans="1:50">
      <c r="A40" s="295" t="s">
        <v>4</v>
      </c>
      <c r="B40" s="152">
        <f>Inflation!B358</f>
        <v>2596.6016076004394</v>
      </c>
      <c r="C40" s="152">
        <f>Inflation!C358</f>
        <v>2695.0534314306801</v>
      </c>
      <c r="D40" s="152">
        <f>Inflation!D358</f>
        <v>3088.0021913805699</v>
      </c>
      <c r="E40" s="152">
        <f>Inflation!E358</f>
        <v>3071.3579626972742</v>
      </c>
      <c r="F40" s="309">
        <f>Inflation!F358</f>
        <v>3100</v>
      </c>
      <c r="G40" s="392">
        <f>AVERAGE(INDEX(B40:F40,6-$B$8):F40)</f>
        <v>3100</v>
      </c>
      <c r="H40" s="395"/>
      <c r="I40" s="395"/>
      <c r="J40" s="152">
        <f>Inputs!G199</f>
        <v>3388</v>
      </c>
      <c r="K40" s="152">
        <f>Inputs!H199</f>
        <v>3253</v>
      </c>
      <c r="L40" s="152">
        <f>Inputs!I199</f>
        <v>3212</v>
      </c>
      <c r="M40" s="152">
        <f>Inputs!J199</f>
        <v>2945</v>
      </c>
      <c r="N40" s="152">
        <f>Inputs!K199</f>
        <v>3019</v>
      </c>
      <c r="O40" s="152">
        <f>Inputs!L199</f>
        <v>3124</v>
      </c>
      <c r="P40" s="309">
        <f>Inputs!M199</f>
        <v>2916</v>
      </c>
      <c r="AW40" s="62"/>
      <c r="AX40" s="62"/>
    </row>
    <row r="41" spans="1:50">
      <c r="A41" s="295" t="s">
        <v>5</v>
      </c>
      <c r="B41" s="152">
        <f>Inflation!B359</f>
        <v>2231.0189700315914</v>
      </c>
      <c r="C41" s="152">
        <f>Inflation!C359</f>
        <v>2280.4533837391623</v>
      </c>
      <c r="D41" s="152">
        <f>Inflation!D359</f>
        <v>2283.5646457268081</v>
      </c>
      <c r="E41" s="152">
        <f>Inflation!E359</f>
        <v>2268.0954088952653</v>
      </c>
      <c r="F41" s="309">
        <f>Inflation!F359</f>
        <v>2232</v>
      </c>
      <c r="G41" s="392">
        <f>AVERAGE(INDEX(B41:F41,6-$B$8):F41)</f>
        <v>2232</v>
      </c>
      <c r="H41" s="395"/>
      <c r="I41" s="395"/>
      <c r="J41" s="152">
        <f>Inputs!G200</f>
        <v>2208</v>
      </c>
      <c r="K41" s="152">
        <f>Inputs!H200</f>
        <v>2208</v>
      </c>
      <c r="L41" s="152">
        <f>Inputs!I200</f>
        <v>2208</v>
      </c>
      <c r="M41" s="152">
        <f>Inputs!J200</f>
        <v>2208</v>
      </c>
      <c r="N41" s="152">
        <f>Inputs!K200</f>
        <v>2208</v>
      </c>
      <c r="O41" s="152">
        <f>Inputs!L200</f>
        <v>2208</v>
      </c>
      <c r="P41" s="309">
        <f>Inputs!M200</f>
        <v>2208</v>
      </c>
      <c r="AW41" s="62"/>
      <c r="AX41" s="62"/>
    </row>
    <row r="42" spans="1:50">
      <c r="A42" s="295" t="s">
        <v>6</v>
      </c>
      <c r="B42" s="152">
        <f>Inflation!B360</f>
        <v>3007.2120187114915</v>
      </c>
      <c r="C42" s="152">
        <f>Inflation!C360</f>
        <v>2242.9650322120774</v>
      </c>
      <c r="D42" s="152">
        <f>Inflation!D360</f>
        <v>3095.2680788897005</v>
      </c>
      <c r="E42" s="152">
        <f>Inflation!E360</f>
        <v>2967.3823529411766</v>
      </c>
      <c r="F42" s="309">
        <f>Inflation!F360</f>
        <v>2886</v>
      </c>
      <c r="G42" s="392">
        <f>AVERAGE(INDEX(B42:F42,6-$B$8):F42)</f>
        <v>2886</v>
      </c>
      <c r="H42" s="395"/>
      <c r="I42" s="395"/>
      <c r="J42" s="152">
        <f>Inputs!G201</f>
        <v>3207</v>
      </c>
      <c r="K42" s="152">
        <f>Inputs!H201</f>
        <v>3657</v>
      </c>
      <c r="L42" s="152">
        <f>Inputs!I201</f>
        <v>3657</v>
      </c>
      <c r="M42" s="152">
        <f>Inputs!J201</f>
        <v>3657</v>
      </c>
      <c r="N42" s="152">
        <f>Inputs!K201</f>
        <v>3657</v>
      </c>
      <c r="O42" s="152">
        <f>Inputs!L201</f>
        <v>3657</v>
      </c>
      <c r="P42" s="309">
        <f>Inputs!M201</f>
        <v>3657</v>
      </c>
      <c r="AW42" s="62"/>
      <c r="AX42" s="62"/>
    </row>
    <row r="43" spans="1:50" s="226" customFormat="1">
      <c r="A43" s="300" t="s">
        <v>299</v>
      </c>
      <c r="B43" s="152">
        <f>SUM(B38:B42)</f>
        <v>12530.586122887671</v>
      </c>
      <c r="C43" s="152">
        <f t="shared" ref="C43:P43" si="3">SUM(C38:C42)</f>
        <v>12025.428922066185</v>
      </c>
      <c r="D43" s="152">
        <f t="shared" si="3"/>
        <v>13521.81665449233</v>
      </c>
      <c r="E43" s="152">
        <f t="shared" si="3"/>
        <v>13346.594691535151</v>
      </c>
      <c r="F43" s="309">
        <f>SUM(F38:F42)</f>
        <v>13323</v>
      </c>
      <c r="G43" s="309">
        <f t="shared" si="3"/>
        <v>13323</v>
      </c>
      <c r="H43" s="152">
        <f>Inputs!B324</f>
        <v>341</v>
      </c>
      <c r="I43" s="152">
        <f>SUM(G43,H43)</f>
        <v>13664</v>
      </c>
      <c r="J43" s="152">
        <f t="shared" si="3"/>
        <v>13923</v>
      </c>
      <c r="K43" s="152">
        <f t="shared" si="3"/>
        <v>14238</v>
      </c>
      <c r="L43" s="152">
        <f t="shared" si="3"/>
        <v>14197</v>
      </c>
      <c r="M43" s="152">
        <f t="shared" si="3"/>
        <v>13930</v>
      </c>
      <c r="N43" s="152">
        <f t="shared" si="3"/>
        <v>14004</v>
      </c>
      <c r="O43" s="152">
        <f t="shared" si="3"/>
        <v>14109</v>
      </c>
      <c r="P43" s="309">
        <f t="shared" si="3"/>
        <v>13901</v>
      </c>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row>
    <row r="44" spans="1:50">
      <c r="A44" s="400"/>
      <c r="B44" s="400"/>
      <c r="C44" s="400"/>
      <c r="D44" s="400"/>
      <c r="E44" s="400"/>
      <c r="F44" s="523"/>
      <c r="G44" s="523"/>
      <c r="H44" s="550"/>
      <c r="I44" s="550"/>
      <c r="J44" s="400"/>
      <c r="K44" s="400"/>
      <c r="L44" s="400"/>
      <c r="M44" s="400"/>
      <c r="N44" s="400"/>
      <c r="O44" s="400"/>
      <c r="P44" s="400"/>
      <c r="AW44" s="62"/>
      <c r="AX44" s="62"/>
    </row>
    <row r="45" spans="1:50" ht="18">
      <c r="A45" s="219" t="s">
        <v>19</v>
      </c>
      <c r="B45" s="400"/>
      <c r="C45" s="400"/>
      <c r="D45" s="400"/>
      <c r="E45" s="400"/>
      <c r="F45" s="523"/>
      <c r="G45" s="523"/>
      <c r="H45" s="550"/>
      <c r="I45" s="550"/>
      <c r="J45" s="400"/>
      <c r="K45" s="400"/>
      <c r="L45" s="400"/>
      <c r="M45" s="400"/>
      <c r="N45" s="400"/>
      <c r="O45" s="400"/>
      <c r="P45" s="400"/>
      <c r="AW45" s="62"/>
      <c r="AX45" s="62"/>
    </row>
    <row r="46" spans="1:50">
      <c r="A46" s="295" t="s">
        <v>2</v>
      </c>
      <c r="B46" s="152">
        <f>Inflation!B363</f>
        <v>0</v>
      </c>
      <c r="C46" s="152">
        <f>Inflation!C363</f>
        <v>0</v>
      </c>
      <c r="D46" s="152">
        <f>Inflation!D363</f>
        <v>0</v>
      </c>
      <c r="E46" s="152">
        <f>Inflation!E363</f>
        <v>0</v>
      </c>
      <c r="F46" s="309">
        <f>Inflation!F363</f>
        <v>0</v>
      </c>
      <c r="G46" s="392">
        <f>AVERAGE(INDEX(B46:F46,6-$B$8):F46)</f>
        <v>0</v>
      </c>
      <c r="H46" s="395"/>
      <c r="I46" s="395"/>
      <c r="J46" s="152">
        <f>Inputs!G204</f>
        <v>0</v>
      </c>
      <c r="K46" s="152">
        <f>Inputs!H204</f>
        <v>0</v>
      </c>
      <c r="L46" s="152">
        <f>Inputs!I204</f>
        <v>0</v>
      </c>
      <c r="M46" s="152">
        <f>Inputs!J204</f>
        <v>0</v>
      </c>
      <c r="N46" s="152">
        <f>Inputs!K204</f>
        <v>0</v>
      </c>
      <c r="O46" s="152">
        <f>Inputs!L204</f>
        <v>0</v>
      </c>
      <c r="P46" s="309">
        <f>Inputs!M204</f>
        <v>0</v>
      </c>
      <c r="AW46" s="62"/>
      <c r="AX46" s="62"/>
    </row>
    <row r="47" spans="1:50">
      <c r="A47" s="295" t="s">
        <v>3</v>
      </c>
      <c r="B47" s="152">
        <f>Inflation!B364</f>
        <v>2693.4384903023738</v>
      </c>
      <c r="C47" s="152">
        <f>Inflation!C364</f>
        <v>5288.6443342633511</v>
      </c>
      <c r="D47" s="152">
        <f>Inflation!D364</f>
        <v>2422.7472510206776</v>
      </c>
      <c r="E47" s="152">
        <f>Inflation!E364</f>
        <v>2679.4539683228918</v>
      </c>
      <c r="F47" s="309">
        <f>Inflation!F364</f>
        <v>3784</v>
      </c>
      <c r="G47" s="392">
        <f>AVERAGE(INDEX(B47:F47,6-$B$8):F47)</f>
        <v>3784</v>
      </c>
      <c r="H47" s="395"/>
      <c r="I47" s="395"/>
      <c r="J47" s="152">
        <f>Inputs!G205</f>
        <v>2948</v>
      </c>
      <c r="K47" s="152">
        <f>Inputs!H205</f>
        <v>2948</v>
      </c>
      <c r="L47" s="152">
        <f>Inputs!I205</f>
        <v>2948</v>
      </c>
      <c r="M47" s="152">
        <f>Inputs!J205</f>
        <v>2948</v>
      </c>
      <c r="N47" s="152">
        <f>Inputs!K205</f>
        <v>2948</v>
      </c>
      <c r="O47" s="152">
        <f>Inputs!L205</f>
        <v>2948</v>
      </c>
      <c r="P47" s="309">
        <f>Inputs!M205</f>
        <v>2948</v>
      </c>
      <c r="AW47" s="62"/>
      <c r="AX47" s="62"/>
    </row>
    <row r="48" spans="1:50">
      <c r="A48" s="295" t="s">
        <v>4</v>
      </c>
      <c r="B48" s="152">
        <f>Inflation!B365</f>
        <v>2618.5759807640534</v>
      </c>
      <c r="C48" s="152">
        <f>Inflation!C365</f>
        <v>1595.4931122411244</v>
      </c>
      <c r="D48" s="152">
        <f>Inflation!D365</f>
        <v>753.70970721737024</v>
      </c>
      <c r="E48" s="152">
        <f>Inflation!E365</f>
        <v>962.01029155349045</v>
      </c>
      <c r="F48" s="309">
        <f>Inflation!F365</f>
        <v>1168</v>
      </c>
      <c r="G48" s="392">
        <f>AVERAGE(INDEX(B48:F48,6-$B$8):F48)</f>
        <v>1168</v>
      </c>
      <c r="H48" s="395"/>
      <c r="I48" s="395"/>
      <c r="J48" s="152">
        <f>Inputs!G206</f>
        <v>1046</v>
      </c>
      <c r="K48" s="152">
        <f>Inputs!H206</f>
        <v>1046</v>
      </c>
      <c r="L48" s="152">
        <f>Inputs!I206</f>
        <v>1046</v>
      </c>
      <c r="M48" s="152">
        <f>Inputs!J206</f>
        <v>1046</v>
      </c>
      <c r="N48" s="152">
        <f>Inputs!K206</f>
        <v>1046</v>
      </c>
      <c r="O48" s="152">
        <f>Inputs!L206</f>
        <v>1046</v>
      </c>
      <c r="P48" s="309">
        <f>Inputs!M206</f>
        <v>1046</v>
      </c>
      <c r="AW48" s="62"/>
      <c r="AX48" s="62"/>
    </row>
    <row r="49" spans="1:50">
      <c r="A49" s="295" t="s">
        <v>5</v>
      </c>
      <c r="B49" s="152">
        <f>Inflation!B366</f>
        <v>2924.127880165106</v>
      </c>
      <c r="C49" s="152">
        <f>Inflation!C366</f>
        <v>2536.5969420857991</v>
      </c>
      <c r="D49" s="152">
        <f>Inflation!D366</f>
        <v>2831.6562337942742</v>
      </c>
      <c r="E49" s="152">
        <f>Inflation!E366</f>
        <v>2894.3401026804859</v>
      </c>
      <c r="F49" s="309">
        <f>Inflation!F366</f>
        <v>3049</v>
      </c>
      <c r="G49" s="392">
        <f>AVERAGE(INDEX(B49:F49,6-$B$8):F49)</f>
        <v>3049</v>
      </c>
      <c r="H49" s="395"/>
      <c r="I49" s="395"/>
      <c r="J49" s="152">
        <f>Inputs!G207</f>
        <v>3090</v>
      </c>
      <c r="K49" s="152">
        <f>Inputs!H207</f>
        <v>3090</v>
      </c>
      <c r="L49" s="152">
        <f>Inputs!I207</f>
        <v>3090</v>
      </c>
      <c r="M49" s="152">
        <f>Inputs!J207</f>
        <v>3090</v>
      </c>
      <c r="N49" s="152">
        <f>Inputs!K207</f>
        <v>3090</v>
      </c>
      <c r="O49" s="152">
        <f>Inputs!L207</f>
        <v>3090</v>
      </c>
      <c r="P49" s="309">
        <f>Inputs!M207</f>
        <v>3090</v>
      </c>
      <c r="AW49" s="62"/>
      <c r="AX49" s="62"/>
    </row>
    <row r="50" spans="1:50">
      <c r="A50" s="295" t="s">
        <v>6</v>
      </c>
      <c r="B50" s="152">
        <f>Inflation!B367</f>
        <v>2158.4114081275497</v>
      </c>
      <c r="C50" s="152">
        <f>Inflation!C367</f>
        <v>1213.2411881163707</v>
      </c>
      <c r="D50" s="152">
        <f>Inflation!D367</f>
        <v>1318.912840041243</v>
      </c>
      <c r="E50" s="152">
        <f>Inflation!E367</f>
        <v>2063.2193370741002</v>
      </c>
      <c r="F50" s="309">
        <f>Inflation!F367</f>
        <v>1987</v>
      </c>
      <c r="G50" s="392">
        <f>AVERAGE(INDEX(B50:F50,6-$B$8):F50)</f>
        <v>1987</v>
      </c>
      <c r="H50" s="395"/>
      <c r="I50" s="395"/>
      <c r="J50" s="152">
        <f>Inputs!G208</f>
        <v>2869</v>
      </c>
      <c r="K50" s="152">
        <f>Inputs!H208</f>
        <v>3409</v>
      </c>
      <c r="L50" s="152">
        <f>Inputs!I208</f>
        <v>3409</v>
      </c>
      <c r="M50" s="152">
        <f>Inputs!J208</f>
        <v>3409</v>
      </c>
      <c r="N50" s="152">
        <f>Inputs!K208</f>
        <v>3409</v>
      </c>
      <c r="O50" s="152">
        <f>Inputs!L208</f>
        <v>3409</v>
      </c>
      <c r="P50" s="309">
        <f>Inputs!M208</f>
        <v>3409</v>
      </c>
      <c r="AW50" s="62"/>
      <c r="AX50" s="62"/>
    </row>
    <row r="51" spans="1:50" s="226" customFormat="1">
      <c r="A51" s="300" t="s">
        <v>299</v>
      </c>
      <c r="B51" s="152">
        <f>SUM(B46:B50)</f>
        <v>10394.553759359083</v>
      </c>
      <c r="C51" s="152">
        <f t="shared" ref="C51:P51" si="4">SUM(C46:C50)</f>
        <v>10633.975576706645</v>
      </c>
      <c r="D51" s="152">
        <f t="shared" si="4"/>
        <v>7327.0260320735651</v>
      </c>
      <c r="E51" s="152">
        <f t="shared" si="4"/>
        <v>8599.0236996309686</v>
      </c>
      <c r="F51" s="309">
        <f>SUM(F46:F50)</f>
        <v>9988</v>
      </c>
      <c r="G51" s="309">
        <f>SUM(G46:G50)</f>
        <v>9988</v>
      </c>
      <c r="H51" s="152">
        <f>Inputs!B330</f>
        <v>-836</v>
      </c>
      <c r="I51" s="152">
        <f>SUM(G51,H51)</f>
        <v>9152</v>
      </c>
      <c r="J51" s="152">
        <f t="shared" si="4"/>
        <v>9953</v>
      </c>
      <c r="K51" s="152">
        <f t="shared" si="4"/>
        <v>10493</v>
      </c>
      <c r="L51" s="152">
        <f t="shared" si="4"/>
        <v>10493</v>
      </c>
      <c r="M51" s="152">
        <f t="shared" si="4"/>
        <v>10493</v>
      </c>
      <c r="N51" s="152">
        <f t="shared" si="4"/>
        <v>10493</v>
      </c>
      <c r="O51" s="152">
        <f t="shared" si="4"/>
        <v>10493</v>
      </c>
      <c r="P51" s="309">
        <f t="shared" si="4"/>
        <v>10493</v>
      </c>
      <c r="Q51" s="227"/>
      <c r="R51" s="227"/>
      <c r="S51" s="227"/>
      <c r="T51" s="227"/>
      <c r="U51" s="227"/>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row>
    <row r="52" spans="1:50">
      <c r="A52" s="400"/>
      <c r="B52" s="400"/>
      <c r="C52" s="400"/>
      <c r="D52" s="400"/>
      <c r="E52" s="400"/>
      <c r="F52" s="523"/>
      <c r="G52" s="523"/>
      <c r="H52" s="550"/>
      <c r="I52" s="550"/>
      <c r="J52" s="400"/>
      <c r="K52" s="400"/>
      <c r="L52" s="400"/>
      <c r="M52" s="400"/>
      <c r="N52" s="400"/>
      <c r="O52" s="400"/>
      <c r="P52" s="400"/>
      <c r="AW52" s="62"/>
      <c r="AX52" s="62"/>
    </row>
    <row r="53" spans="1:50" ht="18">
      <c r="A53" s="159" t="s">
        <v>51</v>
      </c>
      <c r="B53" s="400"/>
      <c r="C53" s="400"/>
      <c r="D53" s="400"/>
      <c r="E53" s="400"/>
      <c r="F53" s="523"/>
      <c r="G53" s="523"/>
      <c r="H53" s="550"/>
      <c r="I53" s="550"/>
      <c r="J53" s="400"/>
      <c r="K53" s="400"/>
      <c r="L53" s="400"/>
      <c r="M53" s="400"/>
      <c r="N53" s="400"/>
      <c r="O53" s="400"/>
      <c r="P53" s="400"/>
      <c r="AW53" s="62"/>
      <c r="AX53" s="62"/>
    </row>
    <row r="54" spans="1:50">
      <c r="A54" s="149" t="s">
        <v>2</v>
      </c>
      <c r="B54" s="152">
        <f>Inflation!B370</f>
        <v>0</v>
      </c>
      <c r="C54" s="152">
        <f>Inflation!C370</f>
        <v>0</v>
      </c>
      <c r="D54" s="152">
        <f>Inflation!D370</f>
        <v>0</v>
      </c>
      <c r="E54" s="152">
        <f>Inflation!E370</f>
        <v>0</v>
      </c>
      <c r="F54" s="309">
        <f>Inflation!F370</f>
        <v>0</v>
      </c>
      <c r="G54" s="392">
        <f>AVERAGE(INDEX(B54:F54,6-$B$8):F54)</f>
        <v>0</v>
      </c>
      <c r="H54" s="395"/>
      <c r="I54" s="395"/>
      <c r="J54" s="152">
        <f>Inputs!G211</f>
        <v>0</v>
      </c>
      <c r="K54" s="152">
        <f>Inputs!H211</f>
        <v>0</v>
      </c>
      <c r="L54" s="152">
        <f>Inputs!I211</f>
        <v>0</v>
      </c>
      <c r="M54" s="152">
        <f>Inputs!J211</f>
        <v>0</v>
      </c>
      <c r="N54" s="152">
        <f>Inputs!K211</f>
        <v>0</v>
      </c>
      <c r="O54" s="152">
        <f>Inputs!L211</f>
        <v>0</v>
      </c>
      <c r="P54" s="309">
        <f>Inputs!M211</f>
        <v>0</v>
      </c>
      <c r="AW54" s="62"/>
      <c r="AX54" s="62"/>
    </row>
    <row r="55" spans="1:50">
      <c r="A55" s="149" t="s">
        <v>3</v>
      </c>
      <c r="B55" s="152">
        <f>Inflation!B371</f>
        <v>0</v>
      </c>
      <c r="C55" s="152">
        <f>Inflation!C371</f>
        <v>15537.748241316036</v>
      </c>
      <c r="D55" s="152">
        <f>Inflation!D371</f>
        <v>12974.622756162469</v>
      </c>
      <c r="E55" s="152">
        <f>Inflation!E371</f>
        <v>15596.323779529966</v>
      </c>
      <c r="F55" s="309">
        <f>Inflation!F371</f>
        <v>34276</v>
      </c>
      <c r="G55" s="392">
        <f>AVERAGE(INDEX(B55:F55,6-$B$8):F55)</f>
        <v>34276</v>
      </c>
      <c r="H55" s="395"/>
      <c r="I55" s="395"/>
      <c r="J55" s="152">
        <f>Inputs!G212</f>
        <v>16429</v>
      </c>
      <c r="K55" s="152">
        <f>Inputs!H212</f>
        <v>16429</v>
      </c>
      <c r="L55" s="152">
        <f>Inputs!I212</f>
        <v>16429</v>
      </c>
      <c r="M55" s="152">
        <f>Inputs!J212</f>
        <v>16429</v>
      </c>
      <c r="N55" s="152">
        <f>Inputs!K212</f>
        <v>16429</v>
      </c>
      <c r="O55" s="152">
        <f>Inputs!L212</f>
        <v>16429</v>
      </c>
      <c r="P55" s="309">
        <f>Inputs!M212</f>
        <v>16429</v>
      </c>
      <c r="AW55" s="62"/>
      <c r="AX55" s="62"/>
    </row>
    <row r="56" spans="1:50">
      <c r="A56" s="149" t="s">
        <v>24</v>
      </c>
      <c r="B56" s="152">
        <f>Inflation!B372</f>
        <v>0</v>
      </c>
      <c r="C56" s="152">
        <f>Inflation!C372</f>
        <v>4031.0420949827417</v>
      </c>
      <c r="D56" s="152">
        <f>Inflation!D372</f>
        <v>4876.9862385613778</v>
      </c>
      <c r="E56" s="152">
        <f>Inflation!E372</f>
        <v>6586.176665034548</v>
      </c>
      <c r="F56" s="309">
        <f>Inflation!F372</f>
        <v>4657</v>
      </c>
      <c r="G56" s="392">
        <f>AVERAGE(INDEX(B56:F56,6-$B$8):F56)</f>
        <v>4657</v>
      </c>
      <c r="H56" s="395"/>
      <c r="I56" s="395"/>
      <c r="J56" s="152">
        <f>Inputs!G213</f>
        <v>7800</v>
      </c>
      <c r="K56" s="152">
        <f>Inputs!H213</f>
        <v>7800</v>
      </c>
      <c r="L56" s="152">
        <f>Inputs!I213</f>
        <v>8000</v>
      </c>
      <c r="M56" s="152">
        <f>Inputs!J213</f>
        <v>8000</v>
      </c>
      <c r="N56" s="152">
        <f>Inputs!K213</f>
        <v>8500</v>
      </c>
      <c r="O56" s="152">
        <f>Inputs!L213</f>
        <v>8500</v>
      </c>
      <c r="P56" s="309">
        <f>Inputs!M213</f>
        <v>9000</v>
      </c>
      <c r="AW56" s="62"/>
      <c r="AX56" s="62"/>
    </row>
    <row r="57" spans="1:50">
      <c r="A57" s="149" t="s">
        <v>25</v>
      </c>
      <c r="B57" s="152">
        <f>Inflation!B373</f>
        <v>0</v>
      </c>
      <c r="C57" s="152">
        <f>Inflation!C373</f>
        <v>1146.2140781681458</v>
      </c>
      <c r="D57" s="152">
        <f>Inflation!D373</f>
        <v>1684.2771532751092</v>
      </c>
      <c r="E57" s="152">
        <f>Inflation!E373</f>
        <v>1503.8881046461756</v>
      </c>
      <c r="F57" s="309">
        <f>Inflation!F373</f>
        <v>1660</v>
      </c>
      <c r="G57" s="392">
        <f>AVERAGE(INDEX(B57:F57,6-$B$8):F57)</f>
        <v>1660</v>
      </c>
      <c r="H57" s="395"/>
      <c r="I57" s="395"/>
      <c r="J57" s="152">
        <f>Inputs!G214</f>
        <v>1604</v>
      </c>
      <c r="K57" s="152">
        <f>Inputs!H214</f>
        <v>1604</v>
      </c>
      <c r="L57" s="152">
        <f>Inputs!I214</f>
        <v>1604</v>
      </c>
      <c r="M57" s="152">
        <f>Inputs!J214</f>
        <v>1604</v>
      </c>
      <c r="N57" s="152">
        <f>Inputs!K214</f>
        <v>1604</v>
      </c>
      <c r="O57" s="152">
        <f>Inputs!L214</f>
        <v>1604</v>
      </c>
      <c r="P57" s="309">
        <f>Inputs!M214</f>
        <v>1604</v>
      </c>
      <c r="AW57" s="62"/>
      <c r="AX57" s="62"/>
    </row>
    <row r="58" spans="1:50">
      <c r="A58" s="149" t="s">
        <v>69</v>
      </c>
      <c r="B58" s="152">
        <f>Inflation!B374</f>
        <v>0</v>
      </c>
      <c r="C58" s="152">
        <f>Inflation!C374</f>
        <v>5109.9171406188352</v>
      </c>
      <c r="D58" s="152">
        <f>Inflation!D374</f>
        <v>3620.209146236024</v>
      </c>
      <c r="E58" s="152">
        <f>Inflation!E374</f>
        <v>5927.9919697683972</v>
      </c>
      <c r="F58" s="309">
        <f>Inflation!F374</f>
        <v>3825</v>
      </c>
      <c r="G58" s="392">
        <f>AVERAGE(INDEX(B58:F58,6-$B$8):F58)</f>
        <v>3825</v>
      </c>
      <c r="H58" s="395"/>
      <c r="I58" s="395"/>
      <c r="J58" s="152">
        <f>Inputs!G215</f>
        <v>3961</v>
      </c>
      <c r="K58" s="152">
        <f>Inputs!H215</f>
        <v>4361</v>
      </c>
      <c r="L58" s="152">
        <f>Inputs!I215</f>
        <v>4361</v>
      </c>
      <c r="M58" s="152">
        <f>Inputs!J215</f>
        <v>4361</v>
      </c>
      <c r="N58" s="152">
        <f>Inputs!K215</f>
        <v>4361</v>
      </c>
      <c r="O58" s="152">
        <f>Inputs!L215</f>
        <v>4361</v>
      </c>
      <c r="P58" s="309">
        <f>Inputs!M215</f>
        <v>4361</v>
      </c>
      <c r="AW58" s="62"/>
      <c r="AX58" s="62"/>
    </row>
    <row r="59" spans="1:50">
      <c r="A59" s="149" t="s">
        <v>4</v>
      </c>
      <c r="B59" s="152">
        <f>Inflation!B375</f>
        <v>0</v>
      </c>
      <c r="C59" s="152">
        <f>Inflation!C375</f>
        <v>13788.080551454634</v>
      </c>
      <c r="D59" s="152">
        <f>Inflation!D375</f>
        <v>15779.34555073993</v>
      </c>
      <c r="E59" s="152">
        <f>Inflation!E375</f>
        <v>13849.045499344771</v>
      </c>
      <c r="F59" s="309">
        <f>Inflation!F375</f>
        <v>13182</v>
      </c>
      <c r="G59" s="309">
        <f>AVERAGE(INDEX(B59:F59,6-$B$8):F59)</f>
        <v>13182</v>
      </c>
      <c r="H59" s="152"/>
      <c r="I59" s="152"/>
      <c r="J59" s="152">
        <f>Inputs!G216</f>
        <v>14872</v>
      </c>
      <c r="K59" s="152">
        <f>Inputs!H216</f>
        <v>14872</v>
      </c>
      <c r="L59" s="152">
        <f>Inputs!I216</f>
        <v>14872</v>
      </c>
      <c r="M59" s="152">
        <f>Inputs!J216</f>
        <v>14872</v>
      </c>
      <c r="N59" s="152">
        <f>Inputs!K216</f>
        <v>14872</v>
      </c>
      <c r="O59" s="152">
        <f>Inputs!L216</f>
        <v>14872</v>
      </c>
      <c r="P59" s="309">
        <f>Inputs!M216</f>
        <v>14872</v>
      </c>
      <c r="AW59" s="62"/>
      <c r="AX59" s="62"/>
    </row>
    <row r="60" spans="1:50">
      <c r="A60" s="149" t="s">
        <v>5</v>
      </c>
      <c r="B60" s="152">
        <f>Inflation!B376</f>
        <v>0</v>
      </c>
      <c r="C60" s="152">
        <f>Inflation!C376</f>
        <v>733.89747665187394</v>
      </c>
      <c r="D60" s="152">
        <f>Inflation!D376</f>
        <v>661.50748440077632</v>
      </c>
      <c r="E60" s="152">
        <f>Inflation!E376</f>
        <v>858.90972544674764</v>
      </c>
      <c r="F60" s="309">
        <f>Inflation!F376</f>
        <v>696</v>
      </c>
      <c r="G60" s="392">
        <f>AVERAGE(INDEX(B60:F60,6-$B$8):F60)</f>
        <v>696</v>
      </c>
      <c r="H60" s="395"/>
      <c r="I60" s="395"/>
      <c r="J60" s="152">
        <f>Inputs!G217</f>
        <v>762</v>
      </c>
      <c r="K60" s="152">
        <f>Inputs!H217</f>
        <v>762</v>
      </c>
      <c r="L60" s="152">
        <f>Inputs!I217</f>
        <v>762</v>
      </c>
      <c r="M60" s="152">
        <f>Inputs!J217</f>
        <v>762</v>
      </c>
      <c r="N60" s="152">
        <f>Inputs!K217</f>
        <v>762</v>
      </c>
      <c r="O60" s="152">
        <f>Inputs!L217</f>
        <v>762</v>
      </c>
      <c r="P60" s="309">
        <f>Inputs!M217</f>
        <v>762</v>
      </c>
      <c r="AW60" s="62"/>
      <c r="AX60" s="62"/>
    </row>
    <row r="61" spans="1:50">
      <c r="A61" s="149" t="s">
        <v>26</v>
      </c>
      <c r="B61" s="152">
        <f>Inflation!B377</f>
        <v>0</v>
      </c>
      <c r="C61" s="152">
        <f>Inflation!C377</f>
        <v>2647.201807260848</v>
      </c>
      <c r="D61" s="152">
        <f>Inflation!D377</f>
        <v>3762.8559079573024</v>
      </c>
      <c r="E61" s="152">
        <f>Inflation!E377</f>
        <v>3438.930371860853</v>
      </c>
      <c r="F61" s="309">
        <f>Inflation!F377</f>
        <v>3816</v>
      </c>
      <c r="G61" s="392">
        <f>AVERAGE(INDEX(B61:F61,6-$B$8):F61)</f>
        <v>3816</v>
      </c>
      <c r="H61" s="395"/>
      <c r="I61" s="395"/>
      <c r="J61" s="152">
        <f>Inputs!G218</f>
        <v>3446</v>
      </c>
      <c r="K61" s="152">
        <f>Inputs!H218</f>
        <v>3446</v>
      </c>
      <c r="L61" s="152">
        <f>Inputs!I218</f>
        <v>3446</v>
      </c>
      <c r="M61" s="152">
        <f>Inputs!J218</f>
        <v>3446</v>
      </c>
      <c r="N61" s="152">
        <f>Inputs!K218</f>
        <v>3446</v>
      </c>
      <c r="O61" s="152">
        <f>Inputs!L218</f>
        <v>3446</v>
      </c>
      <c r="P61" s="309">
        <f>Inputs!M218</f>
        <v>3446</v>
      </c>
      <c r="AW61" s="62"/>
      <c r="AX61" s="62"/>
    </row>
    <row r="62" spans="1:50" s="226" customFormat="1">
      <c r="A62" s="298" t="s">
        <v>299</v>
      </c>
      <c r="B62" s="152">
        <f t="shared" ref="B62:G62" si="5">SUM(B54:B61)</f>
        <v>0</v>
      </c>
      <c r="C62" s="152">
        <f t="shared" si="5"/>
        <v>42994.101390453114</v>
      </c>
      <c r="D62" s="152">
        <f t="shared" si="5"/>
        <v>43359.804237332995</v>
      </c>
      <c r="E62" s="152">
        <f t="shared" si="5"/>
        <v>47761.266115631457</v>
      </c>
      <c r="F62" s="309">
        <f t="shared" si="5"/>
        <v>62112</v>
      </c>
      <c r="G62" s="392">
        <f t="shared" si="5"/>
        <v>62112</v>
      </c>
      <c r="H62" s="395">
        <f>Inputs!B337</f>
        <v>-14879</v>
      </c>
      <c r="I62" s="395">
        <f>SUM(G62,H62)</f>
        <v>47233</v>
      </c>
      <c r="J62" s="152">
        <f>SUM(J54:J61)</f>
        <v>48874</v>
      </c>
      <c r="K62" s="152">
        <f t="shared" ref="K62:O62" si="6">SUM(K54:K61)</f>
        <v>49274</v>
      </c>
      <c r="L62" s="152">
        <f t="shared" si="6"/>
        <v>49474</v>
      </c>
      <c r="M62" s="152">
        <f t="shared" si="6"/>
        <v>49474</v>
      </c>
      <c r="N62" s="152">
        <f t="shared" si="6"/>
        <v>49974</v>
      </c>
      <c r="O62" s="152">
        <f t="shared" si="6"/>
        <v>49974</v>
      </c>
      <c r="P62" s="309">
        <f>SUM(P54:P61)</f>
        <v>50474</v>
      </c>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row>
    <row r="63" spans="1:50">
      <c r="A63" s="400"/>
      <c r="B63" s="400"/>
      <c r="C63" s="400"/>
      <c r="D63" s="400"/>
      <c r="E63" s="400"/>
      <c r="F63" s="400"/>
      <c r="G63" s="400"/>
      <c r="H63" s="400"/>
      <c r="I63" s="400"/>
      <c r="J63" s="400"/>
      <c r="K63" s="400"/>
      <c r="L63" s="400"/>
      <c r="M63" s="400"/>
      <c r="N63" s="400"/>
    </row>
    <row r="64" spans="1:50" ht="21">
      <c r="A64" s="158" t="s">
        <v>277</v>
      </c>
      <c r="B64" s="220" t="s">
        <v>502</v>
      </c>
      <c r="C64" s="220" t="s">
        <v>228</v>
      </c>
      <c r="D64" s="220" t="s">
        <v>229</v>
      </c>
      <c r="E64" s="220" t="s">
        <v>230</v>
      </c>
      <c r="F64" s="220" t="s">
        <v>231</v>
      </c>
      <c r="G64" s="220" t="s">
        <v>232</v>
      </c>
      <c r="H64" s="220" t="s">
        <v>233</v>
      </c>
      <c r="I64" s="220" t="s">
        <v>234</v>
      </c>
      <c r="J64" s="400"/>
      <c r="K64" s="400"/>
      <c r="L64" s="400"/>
      <c r="M64" s="400"/>
      <c r="AV64"/>
    </row>
    <row r="65" spans="1:48" ht="18">
      <c r="A65" s="219" t="s">
        <v>1</v>
      </c>
      <c r="B65" s="220"/>
      <c r="C65" s="220"/>
      <c r="D65" s="220"/>
      <c r="E65" s="220"/>
      <c r="F65" s="220"/>
      <c r="G65" s="220"/>
      <c r="H65" s="220"/>
      <c r="I65" s="220"/>
      <c r="J65" s="400"/>
      <c r="K65" s="400"/>
      <c r="L65" s="400"/>
      <c r="M65" s="400"/>
      <c r="AV65"/>
    </row>
    <row r="66" spans="1:48">
      <c r="A66" s="295" t="s">
        <v>2</v>
      </c>
      <c r="B66" s="309">
        <f>G22</f>
        <v>13</v>
      </c>
      <c r="C66" s="395">
        <f t="shared" ref="C66:I70" si="7">B66*(1+B$11)</f>
        <v>13.032767356533757</v>
      </c>
      <c r="D66" s="395">
        <f t="shared" si="7"/>
        <v>13.068015679543333</v>
      </c>
      <c r="E66" s="395">
        <f t="shared" si="7"/>
        <v>13.103168756364218</v>
      </c>
      <c r="F66" s="395">
        <f t="shared" si="7"/>
        <v>13.138227353813306</v>
      </c>
      <c r="G66" s="395">
        <f t="shared" si="7"/>
        <v>13.173192228476191</v>
      </c>
      <c r="H66" s="395">
        <f t="shared" ref="H66:H71" si="8">G66*(1+G$11)</f>
        <v>13.20825015545331</v>
      </c>
      <c r="I66" s="309">
        <f t="shared" si="7"/>
        <v>13.243401382385565</v>
      </c>
      <c r="J66" s="400"/>
      <c r="K66" s="400"/>
      <c r="L66" s="400"/>
      <c r="M66" s="400"/>
      <c r="N66" s="387"/>
      <c r="O66" s="387"/>
      <c r="P66" s="387"/>
      <c r="Q66" s="387"/>
      <c r="R66" s="387"/>
      <c r="AV66"/>
    </row>
    <row r="67" spans="1:48">
      <c r="A67" s="295" t="s">
        <v>3</v>
      </c>
      <c r="B67" s="309">
        <f>G23</f>
        <v>1124</v>
      </c>
      <c r="C67" s="395">
        <f t="shared" si="7"/>
        <v>1126.8331160572263</v>
      </c>
      <c r="D67" s="395">
        <f t="shared" si="7"/>
        <v>1129.8807402928235</v>
      </c>
      <c r="E67" s="395">
        <f t="shared" si="7"/>
        <v>1132.9201293964138</v>
      </c>
      <c r="F67" s="395">
        <f t="shared" si="7"/>
        <v>1135.9513496681659</v>
      </c>
      <c r="G67" s="395">
        <f t="shared" si="7"/>
        <v>1138.974466523634</v>
      </c>
      <c r="H67" s="395">
        <f t="shared" si="8"/>
        <v>1142.0056288253479</v>
      </c>
      <c r="I67" s="309">
        <f t="shared" si="7"/>
        <v>1145.0448579847214</v>
      </c>
      <c r="J67" s="400"/>
      <c r="K67" s="400"/>
      <c r="L67" s="400"/>
      <c r="M67" s="400"/>
      <c r="AV67"/>
    </row>
    <row r="68" spans="1:48">
      <c r="A68" s="295" t="s">
        <v>4</v>
      </c>
      <c r="B68" s="309">
        <f>G24</f>
        <v>111</v>
      </c>
      <c r="C68" s="395">
        <f t="shared" si="7"/>
        <v>111.27978281348054</v>
      </c>
      <c r="D68" s="395">
        <f t="shared" si="7"/>
        <v>111.58074926379307</v>
      </c>
      <c r="E68" s="395">
        <f t="shared" si="7"/>
        <v>111.88090245818677</v>
      </c>
      <c r="F68" s="395">
        <f t="shared" si="7"/>
        <v>112.18024894409822</v>
      </c>
      <c r="G68" s="395">
        <f t="shared" si="7"/>
        <v>112.4787951816044</v>
      </c>
      <c r="H68" s="395">
        <f t="shared" si="8"/>
        <v>112.77813594271672</v>
      </c>
      <c r="I68" s="309">
        <f t="shared" si="7"/>
        <v>113.07827334190752</v>
      </c>
      <c r="J68" s="400"/>
      <c r="K68" s="400"/>
      <c r="L68" s="400"/>
      <c r="M68" s="400"/>
      <c r="AV68"/>
    </row>
    <row r="69" spans="1:48">
      <c r="A69" s="295" t="s">
        <v>5</v>
      </c>
      <c r="B69" s="309">
        <f>G25</f>
        <v>60</v>
      </c>
      <c r="C69" s="395">
        <f t="shared" si="7"/>
        <v>60.151233953232726</v>
      </c>
      <c r="D69" s="395">
        <f t="shared" si="7"/>
        <v>60.313918520969231</v>
      </c>
      <c r="E69" s="395">
        <f t="shared" si="7"/>
        <v>60.476163490911773</v>
      </c>
      <c r="F69" s="395">
        <f t="shared" si="7"/>
        <v>60.637972402215262</v>
      </c>
      <c r="G69" s="395">
        <f t="shared" si="7"/>
        <v>60.799348746813195</v>
      </c>
      <c r="H69" s="395">
        <f t="shared" si="8"/>
        <v>60.961154563630664</v>
      </c>
      <c r="I69" s="309">
        <f t="shared" si="7"/>
        <v>61.123390995625691</v>
      </c>
      <c r="J69" s="400"/>
      <c r="K69" s="400"/>
      <c r="L69" s="400"/>
      <c r="M69" s="400"/>
      <c r="AV69"/>
    </row>
    <row r="70" spans="1:48">
      <c r="A70" s="295" t="s">
        <v>6</v>
      </c>
      <c r="B70" s="309">
        <f>G26</f>
        <v>701</v>
      </c>
      <c r="C70" s="395">
        <f t="shared" si="7"/>
        <v>702.7669166869357</v>
      </c>
      <c r="D70" s="395">
        <f t="shared" si="7"/>
        <v>704.66761471999052</v>
      </c>
      <c r="E70" s="395">
        <f t="shared" si="7"/>
        <v>706.56317678548589</v>
      </c>
      <c r="F70" s="395">
        <f t="shared" si="7"/>
        <v>708.4536442325483</v>
      </c>
      <c r="G70" s="395">
        <f t="shared" si="7"/>
        <v>710.33905785860077</v>
      </c>
      <c r="H70" s="395">
        <f t="shared" si="8"/>
        <v>712.22948915175152</v>
      </c>
      <c r="I70" s="309">
        <f t="shared" si="7"/>
        <v>714.12495146556012</v>
      </c>
      <c r="J70" s="400"/>
      <c r="K70" s="400"/>
      <c r="L70" s="400"/>
      <c r="M70" s="400"/>
      <c r="AV70"/>
    </row>
    <row r="71" spans="1:48" s="252" customFormat="1">
      <c r="A71" s="300" t="s">
        <v>299</v>
      </c>
      <c r="B71" s="309">
        <f>I27</f>
        <v>2009</v>
      </c>
      <c r="C71" s="395">
        <f>B71*(1+B$11)</f>
        <v>2014.0638168674091</v>
      </c>
      <c r="D71" s="395">
        <f>C71*(1+C$11)</f>
        <v>2019.5110384771197</v>
      </c>
      <c r="E71" s="395">
        <f>D71*(1+D$11)</f>
        <v>2024.9435408873624</v>
      </c>
      <c r="F71" s="395">
        <f t="shared" ref="F71" si="9">E71*(1+E$11)</f>
        <v>2030.3614426008407</v>
      </c>
      <c r="G71" s="395">
        <f t="shared" ref="G71" si="10">F71*(1+F$11)</f>
        <v>2035.7648605391282</v>
      </c>
      <c r="H71" s="395">
        <f t="shared" si="8"/>
        <v>2041.1826586389</v>
      </c>
      <c r="I71" s="309">
        <f t="shared" ref="I71" si="11">H71*(1+H$11)</f>
        <v>2046.6148751702001</v>
      </c>
      <c r="J71" s="400"/>
      <c r="K71" s="400"/>
      <c r="L71" s="400"/>
      <c r="M71" s="400"/>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row>
    <row r="72" spans="1:48">
      <c r="A72" s="400"/>
      <c r="B72" s="224"/>
      <c r="C72" s="224"/>
      <c r="D72" s="224"/>
      <c r="E72" s="224"/>
      <c r="F72" s="224"/>
      <c r="G72" s="224"/>
      <c r="H72" s="224"/>
      <c r="I72" s="224"/>
      <c r="J72" s="400"/>
      <c r="K72" s="400"/>
      <c r="L72" s="400"/>
      <c r="M72" s="400"/>
      <c r="AV72"/>
    </row>
    <row r="73" spans="1:48" ht="18">
      <c r="A73" s="219" t="s">
        <v>7</v>
      </c>
      <c r="B73" s="221"/>
      <c r="C73" s="221"/>
      <c r="D73" s="221"/>
      <c r="E73" s="221"/>
      <c r="F73" s="221"/>
      <c r="G73" s="221"/>
      <c r="H73" s="221"/>
      <c r="I73" s="221"/>
      <c r="J73" s="400"/>
      <c r="K73" s="400"/>
      <c r="L73" s="400"/>
      <c r="M73" s="400"/>
      <c r="AV73"/>
    </row>
    <row r="74" spans="1:48">
      <c r="A74" s="295" t="s">
        <v>2</v>
      </c>
      <c r="B74" s="309">
        <f>G30</f>
        <v>2906</v>
      </c>
      <c r="C74" s="395">
        <f t="shared" ref="C74:I78" si="12">B74*(1+B$12)</f>
        <v>2948.6568880362624</v>
      </c>
      <c r="D74" s="395">
        <f t="shared" si="12"/>
        <v>2984.2843632829868</v>
      </c>
      <c r="E74" s="395">
        <f t="shared" si="12"/>
        <v>3019.7745443558906</v>
      </c>
      <c r="F74" s="395">
        <f t="shared" si="12"/>
        <v>3055.1918874850658</v>
      </c>
      <c r="G74" s="395">
        <f t="shared" si="12"/>
        <v>3090.517021159259</v>
      </c>
      <c r="H74" s="395">
        <f t="shared" ref="H74:H79" si="13">G74*(1+G$12)</f>
        <v>3126.2650959507096</v>
      </c>
      <c r="I74" s="309">
        <f t="shared" si="12"/>
        <v>3162.5831284126484</v>
      </c>
      <c r="J74" s="400"/>
      <c r="K74" s="400"/>
      <c r="L74" s="400"/>
      <c r="M74" s="400"/>
      <c r="AV74"/>
    </row>
    <row r="75" spans="1:48">
      <c r="A75" s="295" t="s">
        <v>3</v>
      </c>
      <c r="B75" s="309">
        <f>G31</f>
        <v>6746</v>
      </c>
      <c r="C75" s="395">
        <f t="shared" si="12"/>
        <v>6845.0238701626376</v>
      </c>
      <c r="D75" s="395">
        <f t="shared" si="12"/>
        <v>6927.7296334160455</v>
      </c>
      <c r="E75" s="395">
        <f t="shared" si="12"/>
        <v>7010.1166814263033</v>
      </c>
      <c r="F75" s="395">
        <f t="shared" si="12"/>
        <v>7092.3346431432392</v>
      </c>
      <c r="G75" s="395">
        <f t="shared" si="12"/>
        <v>7174.3385494633039</v>
      </c>
      <c r="H75" s="395">
        <f t="shared" si="13"/>
        <v>7257.3242729812409</v>
      </c>
      <c r="I75" s="309">
        <f t="shared" si="12"/>
        <v>7341.6330985105724</v>
      </c>
      <c r="J75" s="400"/>
      <c r="K75" s="400"/>
      <c r="L75" s="400"/>
      <c r="M75" s="400"/>
      <c r="AV75"/>
    </row>
    <row r="76" spans="1:48">
      <c r="A76" s="295" t="s">
        <v>4</v>
      </c>
      <c r="B76" s="309">
        <f>G32</f>
        <v>3469</v>
      </c>
      <c r="C76" s="395">
        <f t="shared" si="12"/>
        <v>3519.9211096344784</v>
      </c>
      <c r="D76" s="395">
        <f t="shared" si="12"/>
        <v>3562.4509484613491</v>
      </c>
      <c r="E76" s="395">
        <f t="shared" si="12"/>
        <v>3604.8168941399117</v>
      </c>
      <c r="F76" s="395">
        <f t="shared" si="12"/>
        <v>3647.0958904630738</v>
      </c>
      <c r="G76" s="395">
        <f t="shared" si="12"/>
        <v>3689.2648129392528</v>
      </c>
      <c r="H76" s="395">
        <f t="shared" si="13"/>
        <v>3731.9386159163837</v>
      </c>
      <c r="I76" s="309">
        <f t="shared" si="12"/>
        <v>3775.2927985077345</v>
      </c>
      <c r="J76" s="400"/>
      <c r="K76" s="400"/>
      <c r="L76" s="400"/>
      <c r="M76" s="400"/>
      <c r="AV76"/>
    </row>
    <row r="77" spans="1:48">
      <c r="A77" s="295" t="s">
        <v>5</v>
      </c>
      <c r="B77" s="309">
        <f>G33</f>
        <v>620</v>
      </c>
      <c r="C77" s="395">
        <f t="shared" si="12"/>
        <v>629.10091898915437</v>
      </c>
      <c r="D77" s="395">
        <f t="shared" si="12"/>
        <v>636.70210090690011</v>
      </c>
      <c r="E77" s="395">
        <f t="shared" si="12"/>
        <v>644.27399088116033</v>
      </c>
      <c r="F77" s="395">
        <f t="shared" si="12"/>
        <v>651.83034075730916</v>
      </c>
      <c r="G77" s="395">
        <f t="shared" si="12"/>
        <v>659.36701759075709</v>
      </c>
      <c r="H77" s="395">
        <f t="shared" si="13"/>
        <v>666.99392962472109</v>
      </c>
      <c r="I77" s="309">
        <f t="shared" si="12"/>
        <v>674.74244308872733</v>
      </c>
      <c r="J77" s="400"/>
      <c r="K77" s="400"/>
      <c r="L77" s="400"/>
      <c r="M77" s="400"/>
      <c r="AV77"/>
    </row>
    <row r="78" spans="1:48">
      <c r="A78" s="295" t="s">
        <v>6</v>
      </c>
      <c r="B78" s="309">
        <f>G34</f>
        <v>4332</v>
      </c>
      <c r="C78" s="395">
        <f t="shared" si="12"/>
        <v>4395.589001711317</v>
      </c>
      <c r="D78" s="395">
        <f t="shared" si="12"/>
        <v>4448.6991953688566</v>
      </c>
      <c r="E78" s="395">
        <f t="shared" si="12"/>
        <v>4501.6047233825584</v>
      </c>
      <c r="F78" s="395">
        <f t="shared" si="12"/>
        <v>4554.4016712268758</v>
      </c>
      <c r="G78" s="395">
        <f t="shared" si="12"/>
        <v>4607.0611616179995</v>
      </c>
      <c r="H78" s="395">
        <f t="shared" si="13"/>
        <v>4660.3511340875675</v>
      </c>
      <c r="I78" s="309">
        <f t="shared" si="12"/>
        <v>4714.4907475167201</v>
      </c>
      <c r="J78" s="400"/>
      <c r="K78" s="400"/>
      <c r="L78" s="400"/>
      <c r="M78" s="400"/>
      <c r="AV78"/>
    </row>
    <row r="79" spans="1:48" s="252" customFormat="1">
      <c r="A79" s="300" t="s">
        <v>299</v>
      </c>
      <c r="B79" s="128">
        <f>I35</f>
        <v>18073</v>
      </c>
      <c r="C79" s="395">
        <f>B79*(1+B$12)</f>
        <v>18338.29178853385</v>
      </c>
      <c r="D79" s="395">
        <f>C79*(1+C$12)</f>
        <v>18559.866241436139</v>
      </c>
      <c r="E79" s="395">
        <f t="shared" ref="E79" si="14">D79*(1+D$12)</f>
        <v>18780.586834185826</v>
      </c>
      <c r="F79" s="395">
        <f t="shared" ref="F79" si="15">E79*(1+E$12)</f>
        <v>19000.854433075565</v>
      </c>
      <c r="G79" s="395">
        <f t="shared" ref="G79" si="16">F79*(1+F$12)</f>
        <v>19220.548562770575</v>
      </c>
      <c r="H79" s="395">
        <f t="shared" si="13"/>
        <v>19442.873048560625</v>
      </c>
      <c r="I79" s="309">
        <f t="shared" ref="I79" si="17">H79*(1+H$12)</f>
        <v>19668.742216036404</v>
      </c>
      <c r="J79" s="400"/>
      <c r="K79" s="400"/>
      <c r="L79" s="400"/>
      <c r="M79" s="400"/>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4"/>
      <c r="AQ79" s="254"/>
      <c r="AR79" s="254"/>
      <c r="AS79" s="254"/>
      <c r="AT79" s="254"/>
      <c r="AU79" s="254"/>
    </row>
    <row r="80" spans="1:48">
      <c r="A80" s="400"/>
      <c r="B80" s="523"/>
      <c r="C80" s="400"/>
      <c r="D80" s="400"/>
      <c r="E80" s="400"/>
      <c r="F80" s="400"/>
      <c r="G80" s="400"/>
      <c r="H80" s="400"/>
      <c r="I80" s="400"/>
      <c r="J80" s="400"/>
      <c r="K80" s="400"/>
      <c r="L80" s="400"/>
      <c r="M80" s="400"/>
      <c r="AV80"/>
    </row>
    <row r="81" spans="1:48" ht="18">
      <c r="A81" s="219" t="s">
        <v>8</v>
      </c>
      <c r="B81" s="523"/>
      <c r="C81" s="400"/>
      <c r="D81" s="400"/>
      <c r="E81" s="400"/>
      <c r="F81" s="400"/>
      <c r="G81" s="400"/>
      <c r="H81" s="400"/>
      <c r="I81" s="400"/>
      <c r="J81" s="400"/>
      <c r="K81" s="400"/>
      <c r="L81" s="400"/>
      <c r="M81" s="400"/>
      <c r="AV81"/>
    </row>
    <row r="82" spans="1:48">
      <c r="A82" s="295" t="s">
        <v>2</v>
      </c>
      <c r="B82" s="309">
        <f>G38</f>
        <v>0</v>
      </c>
      <c r="C82" s="395">
        <f t="shared" ref="C82:I86" si="18">B82*(1+B$13)</f>
        <v>0</v>
      </c>
      <c r="D82" s="395">
        <f t="shared" si="18"/>
        <v>0</v>
      </c>
      <c r="E82" s="395">
        <f t="shared" si="18"/>
        <v>0</v>
      </c>
      <c r="F82" s="395">
        <f t="shared" si="18"/>
        <v>0</v>
      </c>
      <c r="G82" s="395">
        <f t="shared" si="18"/>
        <v>0</v>
      </c>
      <c r="H82" s="395">
        <f t="shared" ref="H82:H87" si="19">G82*(1+G$13)</f>
        <v>0</v>
      </c>
      <c r="I82" s="309">
        <f t="shared" si="18"/>
        <v>0</v>
      </c>
      <c r="J82" s="400"/>
      <c r="K82" s="400"/>
      <c r="L82" s="400"/>
      <c r="M82" s="400"/>
      <c r="AV82"/>
    </row>
    <row r="83" spans="1:48">
      <c r="A83" s="295" t="s">
        <v>3</v>
      </c>
      <c r="B83" s="309">
        <f>G39</f>
        <v>5105</v>
      </c>
      <c r="C83" s="395">
        <f t="shared" si="18"/>
        <v>5200.2239851210961</v>
      </c>
      <c r="D83" s="395">
        <f t="shared" si="18"/>
        <v>5270.0895406439777</v>
      </c>
      <c r="E83" s="395">
        <f t="shared" si="18"/>
        <v>5336.3613521395728</v>
      </c>
      <c r="F83" s="395">
        <f t="shared" si="18"/>
        <v>5413.8101549566736</v>
      </c>
      <c r="G83" s="395">
        <f t="shared" si="18"/>
        <v>5483.1618992028689</v>
      </c>
      <c r="H83" s="395">
        <f t="shared" si="19"/>
        <v>5549.4316961751729</v>
      </c>
      <c r="I83" s="309">
        <f t="shared" si="18"/>
        <v>5613.6923293102536</v>
      </c>
      <c r="J83" s="400"/>
      <c r="K83" s="400"/>
      <c r="L83" s="400"/>
      <c r="M83" s="400"/>
      <c r="AV83"/>
    </row>
    <row r="84" spans="1:48">
      <c r="A84" s="295" t="s">
        <v>4</v>
      </c>
      <c r="B84" s="309">
        <f>G40</f>
        <v>3100</v>
      </c>
      <c r="C84" s="395">
        <f t="shared" si="18"/>
        <v>3157.8245551176096</v>
      </c>
      <c r="D84" s="395">
        <f t="shared" si="18"/>
        <v>3200.2502597446287</v>
      </c>
      <c r="E84" s="395">
        <f t="shared" si="18"/>
        <v>3240.4936712306903</v>
      </c>
      <c r="F84" s="395">
        <f t="shared" si="18"/>
        <v>3287.5242860657563</v>
      </c>
      <c r="G84" s="395">
        <f t="shared" si="18"/>
        <v>3329.6379799273045</v>
      </c>
      <c r="H84" s="395">
        <f t="shared" si="19"/>
        <v>3369.8801680985371</v>
      </c>
      <c r="I84" s="309">
        <f t="shared" si="18"/>
        <v>3408.902295957254</v>
      </c>
      <c r="J84" s="400"/>
      <c r="K84" s="400"/>
      <c r="L84" s="400"/>
      <c r="M84" s="400"/>
      <c r="AV84"/>
    </row>
    <row r="85" spans="1:48">
      <c r="A85" s="295" t="s">
        <v>5</v>
      </c>
      <c r="B85" s="309">
        <f>G41</f>
        <v>2232</v>
      </c>
      <c r="C85" s="395">
        <f t="shared" si="18"/>
        <v>2273.633679684679</v>
      </c>
      <c r="D85" s="395">
        <f t="shared" si="18"/>
        <v>2304.180187016133</v>
      </c>
      <c r="E85" s="395">
        <f t="shared" si="18"/>
        <v>2333.1554432860971</v>
      </c>
      <c r="F85" s="395">
        <f t="shared" si="18"/>
        <v>2367.0174859673448</v>
      </c>
      <c r="G85" s="395">
        <f t="shared" si="18"/>
        <v>2397.3393455476594</v>
      </c>
      <c r="H85" s="395">
        <f t="shared" si="19"/>
        <v>2426.3137210309469</v>
      </c>
      <c r="I85" s="309">
        <f t="shared" si="18"/>
        <v>2454.409653089223</v>
      </c>
      <c r="J85" s="400"/>
      <c r="K85" s="400"/>
      <c r="L85" s="400"/>
      <c r="M85" s="400"/>
      <c r="AV85"/>
    </row>
    <row r="86" spans="1:48">
      <c r="A86" s="295" t="s">
        <v>6</v>
      </c>
      <c r="B86" s="309">
        <f>G42</f>
        <v>2886</v>
      </c>
      <c r="C86" s="395">
        <f t="shared" si="18"/>
        <v>2939.832795506265</v>
      </c>
      <c r="D86" s="395">
        <f t="shared" si="18"/>
        <v>2979.3297579429027</v>
      </c>
      <c r="E86" s="395">
        <f t="shared" si="18"/>
        <v>3016.7950758618617</v>
      </c>
      <c r="F86" s="395">
        <f t="shared" si="18"/>
        <v>3060.5790611567008</v>
      </c>
      <c r="G86" s="395">
        <f t="shared" si="18"/>
        <v>3099.7855516355489</v>
      </c>
      <c r="H86" s="395">
        <f t="shared" si="19"/>
        <v>3137.2497306878645</v>
      </c>
      <c r="I86" s="309">
        <f t="shared" si="18"/>
        <v>3173.5780729460116</v>
      </c>
      <c r="J86" s="400"/>
      <c r="K86" s="400"/>
      <c r="L86" s="400"/>
      <c r="M86" s="400"/>
      <c r="AV86"/>
    </row>
    <row r="87" spans="1:48" s="252" customFormat="1">
      <c r="A87" s="300" t="s">
        <v>299</v>
      </c>
      <c r="B87" s="309">
        <f>I43</f>
        <v>13664</v>
      </c>
      <c r="C87" s="395">
        <f t="shared" ref="C87" si="20">B87*(1+B$13)</f>
        <v>13918.875716492586</v>
      </c>
      <c r="D87" s="395">
        <f>C87*(1+C$13)</f>
        <v>14105.877273919552</v>
      </c>
      <c r="E87" s="395">
        <f t="shared" ref="E87" si="21">D87*(1+D$13)</f>
        <v>14283.259846353598</v>
      </c>
      <c r="F87" s="395">
        <f t="shared" ref="F87" si="22">E87*(1+E$13)</f>
        <v>14490.558659613709</v>
      </c>
      <c r="G87" s="395">
        <f t="shared" ref="G87" si="23">F87*(1+F$13)</f>
        <v>14676.184954105385</v>
      </c>
      <c r="H87" s="395">
        <f t="shared" si="19"/>
        <v>14853.562134483362</v>
      </c>
      <c r="I87" s="309">
        <f t="shared" ref="I87" si="24">H87*(1+H$13)</f>
        <v>15025.561603858041</v>
      </c>
      <c r="J87" s="400"/>
      <c r="K87" s="400"/>
      <c r="L87" s="400"/>
      <c r="M87" s="400"/>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4"/>
      <c r="AQ87" s="254"/>
      <c r="AR87" s="254"/>
      <c r="AS87" s="254"/>
      <c r="AT87" s="254"/>
      <c r="AU87" s="254"/>
    </row>
    <row r="88" spans="1:48">
      <c r="A88" s="400"/>
      <c r="B88" s="523"/>
      <c r="C88" s="400"/>
      <c r="D88" s="400"/>
      <c r="E88" s="400"/>
      <c r="F88" s="400"/>
      <c r="G88" s="400"/>
      <c r="H88" s="400"/>
      <c r="I88" s="400"/>
      <c r="J88" s="400"/>
      <c r="K88" s="400"/>
      <c r="L88" s="400"/>
      <c r="M88" s="400"/>
      <c r="AV88"/>
    </row>
    <row r="89" spans="1:48" ht="18">
      <c r="A89" s="219" t="s">
        <v>19</v>
      </c>
      <c r="B89" s="523"/>
      <c r="C89" s="400"/>
      <c r="D89" s="400"/>
      <c r="E89" s="400"/>
      <c r="F89" s="400"/>
      <c r="G89" s="400"/>
      <c r="H89" s="400"/>
      <c r="I89" s="400"/>
      <c r="J89" s="400"/>
      <c r="K89" s="400"/>
      <c r="L89" s="400"/>
      <c r="M89" s="400"/>
      <c r="AV89"/>
    </row>
    <row r="90" spans="1:48">
      <c r="A90" s="295" t="s">
        <v>2</v>
      </c>
      <c r="B90" s="309">
        <f>G46</f>
        <v>0</v>
      </c>
      <c r="C90" s="395">
        <f t="shared" ref="C90:I95" si="25">B90*(1+B$14)</f>
        <v>0</v>
      </c>
      <c r="D90" s="395">
        <f t="shared" si="25"/>
        <v>0</v>
      </c>
      <c r="E90" s="395">
        <f t="shared" si="25"/>
        <v>0</v>
      </c>
      <c r="F90" s="395">
        <f t="shared" si="25"/>
        <v>0</v>
      </c>
      <c r="G90" s="395">
        <f t="shared" si="25"/>
        <v>0</v>
      </c>
      <c r="H90" s="395">
        <f t="shared" ref="H90:H95" si="26">G90*(1+G$14)</f>
        <v>0</v>
      </c>
      <c r="I90" s="309">
        <f t="shared" si="25"/>
        <v>0</v>
      </c>
      <c r="J90" s="400"/>
      <c r="K90" s="400"/>
      <c r="L90" s="400"/>
      <c r="M90" s="400"/>
      <c r="AV90"/>
    </row>
    <row r="91" spans="1:48">
      <c r="A91" s="295" t="s">
        <v>3</v>
      </c>
      <c r="B91" s="309">
        <f>G47</f>
        <v>3784</v>
      </c>
      <c r="C91" s="395">
        <f t="shared" si="25"/>
        <v>3881.9180347595034</v>
      </c>
      <c r="D91" s="395">
        <f t="shared" si="25"/>
        <v>3965.3452721151007</v>
      </c>
      <c r="E91" s="395">
        <f t="shared" si="25"/>
        <v>4042.8853153672781</v>
      </c>
      <c r="F91" s="395">
        <f t="shared" si="25"/>
        <v>4114.5212889426311</v>
      </c>
      <c r="G91" s="395">
        <f t="shared" si="25"/>
        <v>4180.2380211198679</v>
      </c>
      <c r="H91" s="395">
        <f t="shared" si="26"/>
        <v>4242.778334668842</v>
      </c>
      <c r="I91" s="309">
        <f t="shared" si="25"/>
        <v>4302.287061959395</v>
      </c>
      <c r="J91" s="400"/>
      <c r="K91" s="400"/>
      <c r="L91" s="400"/>
      <c r="M91" s="400"/>
      <c r="AV91"/>
    </row>
    <row r="92" spans="1:48">
      <c r="A92" s="295" t="s">
        <v>4</v>
      </c>
      <c r="B92" s="309">
        <f>G48</f>
        <v>1168</v>
      </c>
      <c r="C92" s="395">
        <f t="shared" si="25"/>
        <v>1198.2241714056818</v>
      </c>
      <c r="D92" s="395">
        <f t="shared" si="25"/>
        <v>1223.9754962554009</v>
      </c>
      <c r="E92" s="395">
        <f t="shared" si="25"/>
        <v>1247.9096322275318</v>
      </c>
      <c r="F92" s="395">
        <f t="shared" si="25"/>
        <v>1270.0213703712982</v>
      </c>
      <c r="G92" s="395">
        <f t="shared" si="25"/>
        <v>1290.306027660678</v>
      </c>
      <c r="H92" s="395">
        <f t="shared" si="26"/>
        <v>1309.610225923152</v>
      </c>
      <c r="I92" s="309">
        <f t="shared" si="25"/>
        <v>1327.9786702876779</v>
      </c>
      <c r="J92" s="400"/>
      <c r="K92" s="400"/>
      <c r="L92" s="400"/>
      <c r="M92" s="400"/>
      <c r="AV92"/>
    </row>
    <row r="93" spans="1:48">
      <c r="A93" s="295" t="s">
        <v>5</v>
      </c>
      <c r="B93" s="309">
        <f>G49</f>
        <v>3049</v>
      </c>
      <c r="C93" s="395">
        <f t="shared" si="25"/>
        <v>3127.898543335551</v>
      </c>
      <c r="D93" s="395">
        <f t="shared" si="25"/>
        <v>3195.1209658242446</v>
      </c>
      <c r="E93" s="395">
        <f t="shared" si="25"/>
        <v>3257.5997163199872</v>
      </c>
      <c r="F93" s="395">
        <f t="shared" si="25"/>
        <v>3315.3211971421993</v>
      </c>
      <c r="G93" s="395">
        <f t="shared" si="25"/>
        <v>3368.2731835080544</v>
      </c>
      <c r="H93" s="395">
        <f t="shared" si="26"/>
        <v>3418.6657353079545</v>
      </c>
      <c r="I93" s="309">
        <f t="shared" si="25"/>
        <v>3466.6155528314471</v>
      </c>
      <c r="J93" s="400"/>
      <c r="K93" s="400"/>
      <c r="L93" s="400"/>
      <c r="M93" s="400"/>
      <c r="AV93"/>
    </row>
    <row r="94" spans="1:48">
      <c r="A94" s="295" t="s">
        <v>6</v>
      </c>
      <c r="B94" s="309">
        <f>G50</f>
        <v>1987</v>
      </c>
      <c r="C94" s="395">
        <f t="shared" si="25"/>
        <v>2038.4173189923713</v>
      </c>
      <c r="D94" s="395">
        <f t="shared" si="25"/>
        <v>2082.225437550926</v>
      </c>
      <c r="E94" s="395">
        <f t="shared" si="25"/>
        <v>2122.9421568802277</v>
      </c>
      <c r="F94" s="395">
        <f t="shared" si="25"/>
        <v>2160.5586155203509</v>
      </c>
      <c r="G94" s="395">
        <f t="shared" si="25"/>
        <v>2195.0668467138421</v>
      </c>
      <c r="H94" s="395">
        <f t="shared" si="26"/>
        <v>2227.9071223538558</v>
      </c>
      <c r="I94" s="309">
        <f t="shared" si="25"/>
        <v>2259.1554947445347</v>
      </c>
      <c r="J94" s="400"/>
      <c r="K94" s="400"/>
      <c r="L94" s="400"/>
      <c r="M94" s="400"/>
      <c r="AV94"/>
    </row>
    <row r="95" spans="1:48" s="246" customFormat="1">
      <c r="A95" s="300" t="s">
        <v>299</v>
      </c>
      <c r="B95" s="309">
        <f>I51</f>
        <v>9152</v>
      </c>
      <c r="C95" s="395">
        <f>B95*(1+B$14)</f>
        <v>9388.8250143020541</v>
      </c>
      <c r="D95" s="395">
        <f>C95*(1+C$14)</f>
        <v>9590.6025186039642</v>
      </c>
      <c r="E95" s="395">
        <f>D95*(1+D$14)</f>
        <v>9778.1412278650441</v>
      </c>
      <c r="F95" s="395">
        <f>E95*(1+E$14)</f>
        <v>9951.4003267449662</v>
      </c>
      <c r="G95" s="395">
        <f t="shared" si="25"/>
        <v>10110.343120848051</v>
      </c>
      <c r="H95" s="395">
        <f t="shared" si="26"/>
        <v>10261.603414082778</v>
      </c>
      <c r="I95" s="309">
        <f t="shared" si="25"/>
        <v>10405.531498692488</v>
      </c>
      <c r="J95" s="400"/>
      <c r="K95" s="400"/>
      <c r="L95" s="400"/>
      <c r="M95" s="400"/>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row>
    <row r="96" spans="1:48">
      <c r="A96" s="400"/>
      <c r="B96" s="523"/>
      <c r="C96" s="400"/>
      <c r="D96" s="400"/>
      <c r="E96" s="400"/>
      <c r="F96" s="400"/>
      <c r="G96" s="400"/>
      <c r="H96" s="400"/>
      <c r="I96" s="400"/>
      <c r="J96" s="400"/>
      <c r="K96" s="400"/>
      <c r="L96" s="400"/>
      <c r="M96" s="400"/>
      <c r="AV96"/>
    </row>
    <row r="97" spans="1:48" ht="18">
      <c r="A97" s="159" t="s">
        <v>51</v>
      </c>
      <c r="B97" s="523"/>
      <c r="C97" s="400"/>
      <c r="D97" s="400"/>
      <c r="E97" s="400"/>
      <c r="F97" s="400"/>
      <c r="G97" s="400"/>
      <c r="H97" s="400"/>
      <c r="I97" s="400"/>
      <c r="J97" s="400"/>
      <c r="K97" s="400"/>
      <c r="L97" s="400"/>
      <c r="M97" s="400"/>
      <c r="AV97"/>
    </row>
    <row r="98" spans="1:48">
      <c r="A98" s="149" t="s">
        <v>2</v>
      </c>
      <c r="B98" s="309">
        <f t="shared" ref="B98:B105" si="27">G54</f>
        <v>0</v>
      </c>
      <c r="C98" s="395">
        <f t="shared" ref="C98:I105" si="28">B98*(1+B$15)</f>
        <v>0</v>
      </c>
      <c r="D98" s="395">
        <f t="shared" si="28"/>
        <v>0</v>
      </c>
      <c r="E98" s="395">
        <f t="shared" si="28"/>
        <v>0</v>
      </c>
      <c r="F98" s="395">
        <f t="shared" si="28"/>
        <v>0</v>
      </c>
      <c r="G98" s="395">
        <f t="shared" si="28"/>
        <v>0</v>
      </c>
      <c r="H98" s="395">
        <f t="shared" ref="H98:H106" si="29">G98*(1+G$15)</f>
        <v>0</v>
      </c>
      <c r="I98" s="309">
        <f t="shared" si="28"/>
        <v>0</v>
      </c>
      <c r="J98" s="400"/>
      <c r="K98" s="400"/>
      <c r="L98" s="400"/>
      <c r="M98" s="400"/>
      <c r="AV98"/>
    </row>
    <row r="99" spans="1:48">
      <c r="A99" s="149" t="s">
        <v>3</v>
      </c>
      <c r="B99" s="309">
        <f t="shared" si="27"/>
        <v>34276</v>
      </c>
      <c r="C99" s="395">
        <f t="shared" si="28"/>
        <v>34276</v>
      </c>
      <c r="D99" s="395">
        <f t="shared" si="28"/>
        <v>34276</v>
      </c>
      <c r="E99" s="395">
        <f t="shared" si="28"/>
        <v>34276</v>
      </c>
      <c r="F99" s="395">
        <f t="shared" si="28"/>
        <v>34276</v>
      </c>
      <c r="G99" s="395">
        <f t="shared" si="28"/>
        <v>34276</v>
      </c>
      <c r="H99" s="395">
        <f t="shared" si="29"/>
        <v>34276</v>
      </c>
      <c r="I99" s="309">
        <f t="shared" si="28"/>
        <v>34276</v>
      </c>
      <c r="J99" s="400"/>
      <c r="K99" s="400"/>
      <c r="L99" s="400"/>
      <c r="M99" s="400"/>
      <c r="AV99"/>
    </row>
    <row r="100" spans="1:48">
      <c r="A100" s="149" t="s">
        <v>24</v>
      </c>
      <c r="B100" s="309">
        <f t="shared" si="27"/>
        <v>4657</v>
      </c>
      <c r="C100" s="395">
        <f t="shared" si="28"/>
        <v>4657</v>
      </c>
      <c r="D100" s="395">
        <f t="shared" si="28"/>
        <v>4657</v>
      </c>
      <c r="E100" s="395">
        <f t="shared" si="28"/>
        <v>4657</v>
      </c>
      <c r="F100" s="395">
        <f t="shared" si="28"/>
        <v>4657</v>
      </c>
      <c r="G100" s="395">
        <f t="shared" si="28"/>
        <v>4657</v>
      </c>
      <c r="H100" s="395">
        <f t="shared" si="29"/>
        <v>4657</v>
      </c>
      <c r="I100" s="309">
        <f t="shared" si="28"/>
        <v>4657</v>
      </c>
      <c r="J100" s="400"/>
      <c r="K100" s="400"/>
      <c r="L100" s="400"/>
      <c r="M100" s="400"/>
      <c r="AV100"/>
    </row>
    <row r="101" spans="1:48">
      <c r="A101" s="149" t="s">
        <v>25</v>
      </c>
      <c r="B101" s="309">
        <f t="shared" si="27"/>
        <v>1660</v>
      </c>
      <c r="C101" s="395">
        <f t="shared" si="28"/>
        <v>1660</v>
      </c>
      <c r="D101" s="395">
        <f t="shared" si="28"/>
        <v>1660</v>
      </c>
      <c r="E101" s="395">
        <f t="shared" si="28"/>
        <v>1660</v>
      </c>
      <c r="F101" s="395">
        <f t="shared" si="28"/>
        <v>1660</v>
      </c>
      <c r="G101" s="395">
        <f t="shared" si="28"/>
        <v>1660</v>
      </c>
      <c r="H101" s="395">
        <f t="shared" si="29"/>
        <v>1660</v>
      </c>
      <c r="I101" s="309">
        <f t="shared" si="28"/>
        <v>1660</v>
      </c>
      <c r="J101" s="400"/>
      <c r="K101" s="400"/>
      <c r="L101" s="400"/>
      <c r="M101" s="400"/>
      <c r="AV101"/>
    </row>
    <row r="102" spans="1:48">
      <c r="A102" s="149" t="s">
        <v>69</v>
      </c>
      <c r="B102" s="309">
        <f t="shared" si="27"/>
        <v>3825</v>
      </c>
      <c r="C102" s="395">
        <f t="shared" si="28"/>
        <v>3825</v>
      </c>
      <c r="D102" s="395">
        <f t="shared" si="28"/>
        <v>3825</v>
      </c>
      <c r="E102" s="395">
        <f t="shared" si="28"/>
        <v>3825</v>
      </c>
      <c r="F102" s="395">
        <f t="shared" si="28"/>
        <v>3825</v>
      </c>
      <c r="G102" s="395">
        <f t="shared" si="28"/>
        <v>3825</v>
      </c>
      <c r="H102" s="395">
        <f t="shared" si="29"/>
        <v>3825</v>
      </c>
      <c r="I102" s="309">
        <f t="shared" si="28"/>
        <v>3825</v>
      </c>
      <c r="J102" s="400"/>
      <c r="K102" s="400"/>
      <c r="L102" s="400"/>
      <c r="M102" s="400"/>
      <c r="AV102"/>
    </row>
    <row r="103" spans="1:48">
      <c r="A103" s="149" t="s">
        <v>4</v>
      </c>
      <c r="B103" s="309">
        <f t="shared" si="27"/>
        <v>13182</v>
      </c>
      <c r="C103" s="395">
        <f t="shared" si="28"/>
        <v>13182</v>
      </c>
      <c r="D103" s="395">
        <f t="shared" si="28"/>
        <v>13182</v>
      </c>
      <c r="E103" s="395">
        <f t="shared" si="28"/>
        <v>13182</v>
      </c>
      <c r="F103" s="395">
        <f t="shared" si="28"/>
        <v>13182</v>
      </c>
      <c r="G103" s="395">
        <f t="shared" si="28"/>
        <v>13182</v>
      </c>
      <c r="H103" s="395">
        <f t="shared" si="29"/>
        <v>13182</v>
      </c>
      <c r="I103" s="309">
        <f t="shared" si="28"/>
        <v>13182</v>
      </c>
      <c r="J103" s="400"/>
      <c r="K103" s="400"/>
      <c r="L103" s="400"/>
      <c r="M103" s="400"/>
      <c r="AV103"/>
    </row>
    <row r="104" spans="1:48">
      <c r="A104" s="149" t="s">
        <v>5</v>
      </c>
      <c r="B104" s="309">
        <f t="shared" si="27"/>
        <v>696</v>
      </c>
      <c r="C104" s="395">
        <f t="shared" si="28"/>
        <v>696</v>
      </c>
      <c r="D104" s="395">
        <f t="shared" si="28"/>
        <v>696</v>
      </c>
      <c r="E104" s="395">
        <f t="shared" si="28"/>
        <v>696</v>
      </c>
      <c r="F104" s="395">
        <f t="shared" si="28"/>
        <v>696</v>
      </c>
      <c r="G104" s="395">
        <f t="shared" si="28"/>
        <v>696</v>
      </c>
      <c r="H104" s="395">
        <f t="shared" si="29"/>
        <v>696</v>
      </c>
      <c r="I104" s="309">
        <f t="shared" si="28"/>
        <v>696</v>
      </c>
      <c r="J104" s="400"/>
      <c r="K104" s="400"/>
      <c r="L104" s="400"/>
      <c r="M104" s="400"/>
      <c r="AV104"/>
    </row>
    <row r="105" spans="1:48">
      <c r="A105" s="149" t="s">
        <v>26</v>
      </c>
      <c r="B105" s="309">
        <f t="shared" si="27"/>
        <v>3816</v>
      </c>
      <c r="C105" s="395">
        <f t="shared" si="28"/>
        <v>3816</v>
      </c>
      <c r="D105" s="395">
        <f t="shared" si="28"/>
        <v>3816</v>
      </c>
      <c r="E105" s="395">
        <f t="shared" si="28"/>
        <v>3816</v>
      </c>
      <c r="F105" s="395">
        <f t="shared" si="28"/>
        <v>3816</v>
      </c>
      <c r="G105" s="395">
        <f t="shared" si="28"/>
        <v>3816</v>
      </c>
      <c r="H105" s="395">
        <f t="shared" si="29"/>
        <v>3816</v>
      </c>
      <c r="I105" s="309">
        <f t="shared" si="28"/>
        <v>3816</v>
      </c>
      <c r="J105" s="400"/>
      <c r="K105" s="400"/>
      <c r="L105" s="400"/>
      <c r="M105" s="400"/>
      <c r="AV105"/>
    </row>
    <row r="106" spans="1:48" s="246" customFormat="1">
      <c r="A106" s="298" t="s">
        <v>299</v>
      </c>
      <c r="B106" s="309">
        <f>I62</f>
        <v>47233</v>
      </c>
      <c r="C106" s="395">
        <f t="shared" ref="C106" si="30">B106*(1+B$15)</f>
        <v>47233</v>
      </c>
      <c r="D106" s="395">
        <f t="shared" ref="D106" si="31">C106*(1+C$15)</f>
        <v>47233</v>
      </c>
      <c r="E106" s="395">
        <f t="shared" ref="E106" si="32">D106*(1+D$15)</f>
        <v>47233</v>
      </c>
      <c r="F106" s="395">
        <f t="shared" ref="F106" si="33">E106*(1+E$15)</f>
        <v>47233</v>
      </c>
      <c r="G106" s="395">
        <f t="shared" ref="G106" si="34">F106*(1+F$15)</f>
        <v>47233</v>
      </c>
      <c r="H106" s="395">
        <f t="shared" si="29"/>
        <v>47233</v>
      </c>
      <c r="I106" s="309">
        <f t="shared" ref="I106" si="35">H106*(1+H$15)</f>
        <v>47233</v>
      </c>
      <c r="J106" s="400"/>
      <c r="K106" s="400"/>
      <c r="L106" s="400"/>
      <c r="M106" s="400"/>
      <c r="N106" s="247"/>
      <c r="O106" s="247"/>
      <c r="P106" s="247"/>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row>
    <row r="107" spans="1:48" s="252" customFormat="1">
      <c r="A107" s="262"/>
      <c r="B107" s="261"/>
      <c r="C107" s="221"/>
      <c r="D107" s="221"/>
      <c r="E107" s="221"/>
      <c r="F107" s="221"/>
      <c r="G107" s="221"/>
      <c r="H107" s="221"/>
      <c r="I107" s="221"/>
      <c r="J107" s="221"/>
      <c r="K107" s="400"/>
      <c r="L107" s="400"/>
      <c r="M107" s="400"/>
      <c r="N107" s="400"/>
      <c r="O107" s="254"/>
      <c r="P107" s="254"/>
      <c r="Q107" s="254"/>
      <c r="R107" s="254"/>
      <c r="S107" s="254"/>
      <c r="T107" s="254"/>
      <c r="U107" s="254"/>
      <c r="V107" s="254"/>
      <c r="W107" s="254"/>
      <c r="X107" s="254"/>
      <c r="Y107" s="254"/>
      <c r="Z107" s="254"/>
      <c r="AA107" s="254"/>
      <c r="AB107" s="254"/>
      <c r="AC107" s="254"/>
      <c r="AD107" s="254"/>
      <c r="AE107" s="254"/>
      <c r="AF107" s="254"/>
      <c r="AG107" s="254"/>
      <c r="AH107" s="254"/>
      <c r="AI107" s="254"/>
      <c r="AJ107" s="254"/>
      <c r="AK107" s="254"/>
      <c r="AL107" s="254"/>
      <c r="AM107" s="254"/>
      <c r="AN107" s="254"/>
      <c r="AO107" s="254"/>
      <c r="AP107" s="254"/>
      <c r="AQ107" s="254"/>
      <c r="AR107" s="254"/>
      <c r="AS107" s="254"/>
      <c r="AT107" s="254"/>
      <c r="AU107" s="254"/>
      <c r="AV107" s="254"/>
    </row>
    <row r="108" spans="1:48" s="252" customFormat="1" ht="21">
      <c r="A108" s="158" t="s">
        <v>332</v>
      </c>
      <c r="B108" s="261"/>
      <c r="C108" s="221"/>
      <c r="D108" s="221"/>
      <c r="E108" s="221"/>
      <c r="F108" s="221"/>
      <c r="G108" s="221"/>
      <c r="H108" s="221"/>
      <c r="I108" s="221"/>
      <c r="J108" s="221"/>
      <c r="K108" s="400"/>
      <c r="L108" s="400"/>
      <c r="M108" s="400"/>
      <c r="N108" s="400"/>
      <c r="O108" s="254"/>
      <c r="P108" s="254"/>
      <c r="Q108" s="254"/>
      <c r="R108" s="254"/>
      <c r="S108" s="254"/>
      <c r="T108" s="254"/>
      <c r="U108" s="254"/>
      <c r="V108" s="254"/>
      <c r="W108" s="254"/>
      <c r="X108" s="254"/>
      <c r="Y108" s="254"/>
      <c r="Z108" s="254"/>
      <c r="AA108" s="254"/>
      <c r="AB108" s="254"/>
      <c r="AC108" s="254"/>
      <c r="AD108" s="254"/>
      <c r="AE108" s="254"/>
      <c r="AF108" s="254"/>
      <c r="AG108" s="254"/>
      <c r="AH108" s="254"/>
      <c r="AI108" s="254"/>
      <c r="AJ108" s="254"/>
      <c r="AK108" s="254"/>
      <c r="AL108" s="254"/>
      <c r="AM108" s="254"/>
      <c r="AN108" s="254"/>
      <c r="AO108" s="254"/>
      <c r="AP108" s="254"/>
      <c r="AQ108" s="254"/>
      <c r="AR108" s="254"/>
      <c r="AS108" s="254"/>
      <c r="AT108" s="254"/>
      <c r="AU108" s="254"/>
      <c r="AV108" s="254"/>
    </row>
    <row r="109" spans="1:48" s="252" customFormat="1" ht="14.4" customHeight="1">
      <c r="A109" s="219" t="s">
        <v>1</v>
      </c>
      <c r="B109" s="220" t="s">
        <v>228</v>
      </c>
      <c r="C109" s="220" t="s">
        <v>229</v>
      </c>
      <c r="D109" s="220" t="s">
        <v>230</v>
      </c>
      <c r="E109" s="220" t="s">
        <v>231</v>
      </c>
      <c r="F109" s="220" t="s">
        <v>232</v>
      </c>
      <c r="G109" s="220" t="s">
        <v>233</v>
      </c>
      <c r="H109" s="220" t="s">
        <v>234</v>
      </c>
      <c r="I109" s="220"/>
      <c r="J109" s="220"/>
      <c r="K109" s="400"/>
      <c r="L109" s="400"/>
      <c r="M109" s="400"/>
      <c r="N109" s="400"/>
      <c r="O109" s="254"/>
      <c r="P109" s="254"/>
      <c r="Q109" s="254"/>
      <c r="R109" s="254"/>
      <c r="S109" s="254"/>
      <c r="T109" s="254"/>
      <c r="U109" s="254"/>
      <c r="V109" s="254"/>
      <c r="W109" s="254"/>
      <c r="X109" s="254"/>
      <c r="Y109" s="254"/>
      <c r="Z109" s="254"/>
      <c r="AA109" s="254"/>
      <c r="AB109" s="254"/>
      <c r="AC109" s="254"/>
      <c r="AD109" s="254"/>
      <c r="AE109" s="254"/>
      <c r="AF109" s="254"/>
      <c r="AG109" s="254"/>
      <c r="AH109" s="254"/>
      <c r="AI109" s="254"/>
      <c r="AJ109" s="254"/>
      <c r="AK109" s="254"/>
      <c r="AL109" s="254"/>
      <c r="AM109" s="254"/>
      <c r="AN109" s="254"/>
      <c r="AO109" s="254"/>
      <c r="AP109" s="254"/>
      <c r="AQ109" s="254"/>
      <c r="AR109" s="254"/>
      <c r="AS109" s="254"/>
      <c r="AT109" s="254"/>
      <c r="AU109" s="254"/>
      <c r="AV109" s="254"/>
    </row>
    <row r="110" spans="1:48" s="252" customFormat="1" ht="14.4" customHeight="1">
      <c r="A110" s="300" t="s">
        <v>299</v>
      </c>
      <c r="B110" s="395">
        <f>Inputs!G349</f>
        <v>0</v>
      </c>
      <c r="C110" s="395">
        <f>Inputs!H349</f>
        <v>373</v>
      </c>
      <c r="D110" s="395">
        <f>Inputs!I349</f>
        <v>373</v>
      </c>
      <c r="E110" s="395">
        <f>Inputs!J349</f>
        <v>373</v>
      </c>
      <c r="F110" s="395">
        <f>Inputs!K349</f>
        <v>373</v>
      </c>
      <c r="G110" s="395">
        <f>Inputs!L349</f>
        <v>373</v>
      </c>
      <c r="H110" s="309">
        <f>Inputs!M349</f>
        <v>373</v>
      </c>
      <c r="I110" s="220"/>
      <c r="J110" s="220"/>
      <c r="K110" s="400"/>
      <c r="L110" s="400"/>
      <c r="M110" s="400"/>
      <c r="N110" s="400"/>
      <c r="O110" s="254"/>
      <c r="P110" s="254"/>
      <c r="Q110" s="254"/>
      <c r="R110" s="254"/>
      <c r="S110" s="254"/>
      <c r="T110" s="254"/>
      <c r="U110" s="254"/>
      <c r="V110" s="254"/>
      <c r="W110" s="254"/>
      <c r="X110" s="254"/>
      <c r="Y110" s="254"/>
      <c r="Z110" s="254"/>
      <c r="AA110" s="254"/>
      <c r="AB110" s="254"/>
      <c r="AC110" s="254"/>
      <c r="AD110" s="254"/>
      <c r="AE110" s="254"/>
      <c r="AF110" s="254"/>
      <c r="AG110" s="254"/>
      <c r="AH110" s="254"/>
      <c r="AI110" s="254"/>
      <c r="AJ110" s="254"/>
      <c r="AK110" s="254"/>
      <c r="AL110" s="254"/>
      <c r="AM110" s="254"/>
      <c r="AN110" s="254"/>
      <c r="AO110" s="254"/>
      <c r="AP110" s="254"/>
      <c r="AQ110" s="254"/>
      <c r="AR110" s="254"/>
      <c r="AS110" s="254"/>
      <c r="AT110" s="254"/>
      <c r="AU110" s="254"/>
      <c r="AV110" s="254"/>
    </row>
    <row r="111" spans="1:48" s="252" customFormat="1" ht="14.4" customHeight="1">
      <c r="A111" s="400"/>
      <c r="B111" s="220"/>
      <c r="C111" s="220"/>
      <c r="D111" s="220"/>
      <c r="E111" s="220"/>
      <c r="F111" s="220"/>
      <c r="G111" s="220"/>
      <c r="H111" s="220"/>
      <c r="I111" s="220"/>
      <c r="J111" s="220"/>
      <c r="K111" s="400"/>
      <c r="L111" s="400"/>
      <c r="M111" s="400"/>
      <c r="N111" s="400"/>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row>
    <row r="112" spans="1:48" s="252" customFormat="1" ht="14.4" customHeight="1">
      <c r="A112" s="219" t="s">
        <v>7</v>
      </c>
      <c r="B112" s="220"/>
      <c r="C112" s="220"/>
      <c r="D112" s="220"/>
      <c r="E112" s="220"/>
      <c r="F112" s="220"/>
      <c r="G112" s="220"/>
      <c r="H112" s="220"/>
      <c r="I112" s="220"/>
      <c r="J112" s="220"/>
      <c r="K112" s="400"/>
      <c r="L112" s="400"/>
      <c r="M112" s="400"/>
      <c r="N112" s="400"/>
      <c r="O112" s="254"/>
      <c r="P112" s="254"/>
      <c r="Q112" s="254"/>
      <c r="R112" s="254"/>
      <c r="S112" s="254"/>
      <c r="T112" s="254"/>
      <c r="U112" s="254"/>
      <c r="V112" s="254"/>
      <c r="W112" s="254"/>
      <c r="X112" s="254"/>
      <c r="Y112" s="254"/>
      <c r="Z112" s="254"/>
      <c r="AA112" s="254"/>
      <c r="AB112" s="254"/>
      <c r="AC112" s="254"/>
      <c r="AD112" s="254"/>
      <c r="AE112" s="254"/>
      <c r="AF112" s="254"/>
      <c r="AG112" s="254"/>
      <c r="AH112" s="254"/>
      <c r="AI112" s="254"/>
      <c r="AJ112" s="254"/>
      <c r="AK112" s="254"/>
      <c r="AL112" s="254"/>
      <c r="AM112" s="254"/>
      <c r="AN112" s="254"/>
      <c r="AO112" s="254"/>
      <c r="AP112" s="254"/>
      <c r="AQ112" s="254"/>
      <c r="AR112" s="254"/>
      <c r="AS112" s="254"/>
      <c r="AT112" s="254"/>
      <c r="AU112" s="254"/>
      <c r="AV112" s="254"/>
    </row>
    <row r="113" spans="1:48" s="252" customFormat="1" ht="14.4" customHeight="1">
      <c r="A113" s="300" t="s">
        <v>299</v>
      </c>
      <c r="B113" s="395">
        <f>Inputs!G358</f>
        <v>0</v>
      </c>
      <c r="C113" s="395">
        <f>Inputs!H358</f>
        <v>0</v>
      </c>
      <c r="D113" s="395">
        <f>Inputs!I358</f>
        <v>0</v>
      </c>
      <c r="E113" s="395">
        <f>Inputs!J358</f>
        <v>0</v>
      </c>
      <c r="F113" s="395">
        <f>Inputs!K358</f>
        <v>0</v>
      </c>
      <c r="G113" s="395">
        <f>Inputs!L358</f>
        <v>0</v>
      </c>
      <c r="H113" s="309">
        <f>Inputs!M358</f>
        <v>0</v>
      </c>
      <c r="I113" s="220"/>
      <c r="J113" s="220"/>
      <c r="K113" s="400"/>
      <c r="L113" s="400"/>
      <c r="M113" s="400"/>
      <c r="N113" s="400"/>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row>
    <row r="114" spans="1:48" s="252" customFormat="1" ht="14.4" customHeight="1">
      <c r="A114" s="400"/>
      <c r="B114" s="220"/>
      <c r="C114" s="220"/>
      <c r="D114" s="220"/>
      <c r="E114" s="220"/>
      <c r="F114" s="220"/>
      <c r="G114" s="220"/>
      <c r="H114" s="220"/>
      <c r="I114" s="220"/>
      <c r="J114" s="220"/>
      <c r="K114" s="400"/>
      <c r="L114" s="400"/>
      <c r="M114" s="400"/>
      <c r="N114" s="400"/>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4"/>
      <c r="AJ114" s="254"/>
      <c r="AK114" s="254"/>
      <c r="AL114" s="254"/>
      <c r="AM114" s="254"/>
      <c r="AN114" s="254"/>
      <c r="AO114" s="254"/>
      <c r="AP114" s="254"/>
      <c r="AQ114" s="254"/>
      <c r="AR114" s="254"/>
      <c r="AS114" s="254"/>
      <c r="AT114" s="254"/>
      <c r="AU114" s="254"/>
      <c r="AV114" s="254"/>
    </row>
    <row r="115" spans="1:48" s="252" customFormat="1" ht="14.4" customHeight="1">
      <c r="A115" s="219" t="s">
        <v>8</v>
      </c>
      <c r="B115" s="220"/>
      <c r="C115" s="220"/>
      <c r="D115" s="220"/>
      <c r="E115" s="220"/>
      <c r="F115" s="220"/>
      <c r="G115" s="220"/>
      <c r="H115" s="220"/>
      <c r="I115" s="220"/>
      <c r="J115" s="220"/>
      <c r="K115" s="400"/>
      <c r="L115" s="400"/>
      <c r="M115" s="400"/>
      <c r="N115" s="400"/>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4"/>
      <c r="AJ115" s="254"/>
      <c r="AK115" s="254"/>
      <c r="AL115" s="254"/>
      <c r="AM115" s="254"/>
      <c r="AN115" s="254"/>
      <c r="AO115" s="254"/>
      <c r="AP115" s="254"/>
      <c r="AQ115" s="254"/>
      <c r="AR115" s="254"/>
      <c r="AS115" s="254"/>
      <c r="AT115" s="254"/>
      <c r="AU115" s="254"/>
      <c r="AV115" s="254"/>
    </row>
    <row r="116" spans="1:48" s="252" customFormat="1" ht="14.4" customHeight="1">
      <c r="A116" s="300" t="s">
        <v>299</v>
      </c>
      <c r="B116" s="395">
        <f>Inputs!G369</f>
        <v>0</v>
      </c>
      <c r="C116" s="395">
        <f>Inputs!H369</f>
        <v>45</v>
      </c>
      <c r="D116" s="395">
        <f>Inputs!I369</f>
        <v>45</v>
      </c>
      <c r="E116" s="395">
        <f>Inputs!J369</f>
        <v>45</v>
      </c>
      <c r="F116" s="395">
        <f>Inputs!K369</f>
        <v>45</v>
      </c>
      <c r="G116" s="395">
        <f>Inputs!L369</f>
        <v>45</v>
      </c>
      <c r="H116" s="309">
        <f>Inputs!M369</f>
        <v>45</v>
      </c>
      <c r="I116" s="220"/>
      <c r="J116" s="220"/>
      <c r="K116" s="400"/>
      <c r="L116" s="400"/>
      <c r="M116" s="400"/>
      <c r="N116" s="400"/>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4"/>
      <c r="AJ116" s="254"/>
      <c r="AK116" s="254"/>
      <c r="AL116" s="254"/>
      <c r="AM116" s="254"/>
      <c r="AN116" s="254"/>
      <c r="AO116" s="254"/>
      <c r="AP116" s="254"/>
      <c r="AQ116" s="254"/>
      <c r="AR116" s="254"/>
      <c r="AS116" s="254"/>
      <c r="AT116" s="254"/>
      <c r="AU116" s="254"/>
      <c r="AV116" s="254"/>
    </row>
    <row r="117" spans="1:48" s="252" customFormat="1" ht="14.4" customHeight="1">
      <c r="A117" s="400"/>
      <c r="B117" s="220"/>
      <c r="C117" s="220"/>
      <c r="D117" s="220"/>
      <c r="E117" s="220"/>
      <c r="F117" s="220"/>
      <c r="G117" s="220"/>
      <c r="H117" s="220"/>
      <c r="I117" s="220"/>
      <c r="J117" s="220"/>
      <c r="K117" s="400"/>
      <c r="L117" s="400"/>
      <c r="M117" s="400"/>
      <c r="N117" s="400"/>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4"/>
      <c r="AJ117" s="254"/>
      <c r="AK117" s="254"/>
      <c r="AL117" s="254"/>
      <c r="AM117" s="254"/>
      <c r="AN117" s="254"/>
      <c r="AO117" s="254"/>
      <c r="AP117" s="254"/>
      <c r="AQ117" s="254"/>
      <c r="AR117" s="254"/>
      <c r="AS117" s="254"/>
      <c r="AT117" s="254"/>
      <c r="AU117" s="254"/>
      <c r="AV117" s="254"/>
    </row>
    <row r="118" spans="1:48" s="252" customFormat="1" ht="14.4" customHeight="1">
      <c r="A118" s="219" t="s">
        <v>19</v>
      </c>
      <c r="B118" s="220"/>
      <c r="C118" s="220"/>
      <c r="D118" s="220"/>
      <c r="E118" s="220"/>
      <c r="F118" s="220"/>
      <c r="G118" s="220"/>
      <c r="H118" s="220"/>
      <c r="I118" s="220"/>
      <c r="J118" s="220"/>
      <c r="K118" s="400"/>
      <c r="L118" s="400"/>
      <c r="M118" s="400"/>
      <c r="N118" s="400"/>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4"/>
      <c r="AJ118" s="254"/>
      <c r="AK118" s="254"/>
      <c r="AL118" s="254"/>
      <c r="AM118" s="254"/>
      <c r="AN118" s="254"/>
      <c r="AO118" s="254"/>
      <c r="AP118" s="254"/>
      <c r="AQ118" s="254"/>
      <c r="AR118" s="254"/>
      <c r="AS118" s="254"/>
      <c r="AT118" s="254"/>
      <c r="AU118" s="254"/>
      <c r="AV118" s="254"/>
    </row>
    <row r="119" spans="1:48" s="252" customFormat="1" ht="14.4" customHeight="1">
      <c r="A119" s="300" t="s">
        <v>299</v>
      </c>
      <c r="B119" s="395">
        <f>Inputs!G378</f>
        <v>0</v>
      </c>
      <c r="C119" s="395">
        <f>Inputs!H378</f>
        <v>135</v>
      </c>
      <c r="D119" s="395">
        <f>Inputs!I378</f>
        <v>135</v>
      </c>
      <c r="E119" s="395">
        <f>Inputs!J378</f>
        <v>135</v>
      </c>
      <c r="F119" s="395">
        <f>Inputs!K378</f>
        <v>135</v>
      </c>
      <c r="G119" s="395">
        <f>Inputs!L378</f>
        <v>135</v>
      </c>
      <c r="H119" s="309">
        <f>Inputs!M378</f>
        <v>135</v>
      </c>
      <c r="I119" s="220"/>
      <c r="J119" s="220"/>
      <c r="K119" s="400"/>
      <c r="L119" s="400"/>
      <c r="M119" s="400"/>
      <c r="N119" s="400"/>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4"/>
      <c r="AJ119" s="254"/>
      <c r="AK119" s="254"/>
      <c r="AL119" s="254"/>
      <c r="AM119" s="254"/>
      <c r="AN119" s="254"/>
      <c r="AO119" s="254"/>
      <c r="AP119" s="254"/>
      <c r="AQ119" s="254"/>
      <c r="AR119" s="254"/>
      <c r="AS119" s="254"/>
      <c r="AT119" s="254"/>
      <c r="AU119" s="254"/>
      <c r="AV119" s="254"/>
    </row>
    <row r="120" spans="1:48" s="252" customFormat="1" ht="14.4" customHeight="1">
      <c r="A120" s="400"/>
      <c r="B120" s="220"/>
      <c r="C120" s="220"/>
      <c r="D120" s="220"/>
      <c r="E120" s="220"/>
      <c r="F120" s="220"/>
      <c r="G120" s="220"/>
      <c r="H120" s="220"/>
      <c r="I120" s="220"/>
      <c r="J120" s="220"/>
      <c r="K120" s="400"/>
      <c r="L120" s="400"/>
      <c r="M120" s="400"/>
      <c r="N120" s="400"/>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4"/>
      <c r="AJ120" s="254"/>
      <c r="AK120" s="254"/>
      <c r="AL120" s="254"/>
      <c r="AM120" s="254"/>
      <c r="AN120" s="254"/>
      <c r="AO120" s="254"/>
      <c r="AP120" s="254"/>
      <c r="AQ120" s="254"/>
      <c r="AR120" s="254"/>
      <c r="AS120" s="254"/>
      <c r="AT120" s="254"/>
      <c r="AU120" s="254"/>
      <c r="AV120" s="254"/>
    </row>
    <row r="121" spans="1:48" s="252" customFormat="1" ht="14.4" customHeight="1">
      <c r="A121" s="159" t="s">
        <v>51</v>
      </c>
      <c r="B121" s="220"/>
      <c r="C121" s="220"/>
      <c r="D121" s="220"/>
      <c r="E121" s="220"/>
      <c r="F121" s="220"/>
      <c r="G121" s="220"/>
      <c r="H121" s="220"/>
      <c r="I121" s="220"/>
      <c r="J121" s="220"/>
      <c r="K121" s="400"/>
      <c r="L121" s="400"/>
      <c r="M121" s="400"/>
      <c r="N121" s="400"/>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4"/>
      <c r="AJ121" s="254"/>
      <c r="AK121" s="254"/>
      <c r="AL121" s="254"/>
      <c r="AM121" s="254"/>
      <c r="AN121" s="254"/>
      <c r="AO121" s="254"/>
      <c r="AP121" s="254"/>
      <c r="AQ121" s="254"/>
      <c r="AR121" s="254"/>
      <c r="AS121" s="254"/>
      <c r="AT121" s="254"/>
      <c r="AU121" s="254"/>
      <c r="AV121" s="254"/>
    </row>
    <row r="122" spans="1:48" s="252" customFormat="1" ht="14.4" customHeight="1">
      <c r="A122" s="298" t="s">
        <v>299</v>
      </c>
      <c r="B122" s="395">
        <f>Inputs!G389</f>
        <v>0</v>
      </c>
      <c r="C122" s="395">
        <f>Inputs!H389</f>
        <v>2792</v>
      </c>
      <c r="D122" s="395">
        <f>Inputs!I389</f>
        <v>2992</v>
      </c>
      <c r="E122" s="395">
        <f>Inputs!J389</f>
        <v>2992</v>
      </c>
      <c r="F122" s="395">
        <f>Inputs!K389</f>
        <v>3492</v>
      </c>
      <c r="G122" s="395">
        <f>Inputs!L389</f>
        <v>3492</v>
      </c>
      <c r="H122" s="309">
        <f>Inputs!M389</f>
        <v>3992</v>
      </c>
      <c r="I122" s="220"/>
      <c r="J122" s="220"/>
      <c r="K122" s="400"/>
      <c r="L122" s="400"/>
      <c r="M122" s="400"/>
      <c r="N122" s="400"/>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4"/>
      <c r="AJ122" s="254"/>
      <c r="AK122" s="254"/>
      <c r="AL122" s="254"/>
      <c r="AM122" s="254"/>
      <c r="AN122" s="254"/>
      <c r="AO122" s="254"/>
      <c r="AP122" s="254"/>
      <c r="AQ122" s="254"/>
      <c r="AR122" s="254"/>
      <c r="AS122" s="254"/>
      <c r="AT122" s="254"/>
      <c r="AU122" s="254"/>
      <c r="AV122" s="254"/>
    </row>
    <row r="123" spans="1:48" s="252" customFormat="1" ht="14.4" customHeight="1">
      <c r="A123" s="219"/>
      <c r="B123" s="220"/>
      <c r="C123" s="220"/>
      <c r="D123" s="220"/>
      <c r="E123" s="220"/>
      <c r="F123" s="220"/>
      <c r="G123" s="220"/>
      <c r="H123" s="220"/>
      <c r="I123" s="220"/>
      <c r="J123" s="220"/>
      <c r="K123" s="400"/>
      <c r="L123" s="400"/>
      <c r="M123" s="400"/>
      <c r="N123" s="400"/>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4"/>
      <c r="AJ123" s="254"/>
      <c r="AK123" s="254"/>
      <c r="AL123" s="254"/>
      <c r="AM123" s="254"/>
      <c r="AN123" s="254"/>
      <c r="AO123" s="254"/>
      <c r="AP123" s="254"/>
      <c r="AQ123" s="254"/>
      <c r="AR123" s="254"/>
      <c r="AS123" s="254"/>
      <c r="AT123" s="254"/>
      <c r="AU123" s="254"/>
      <c r="AV123" s="254"/>
    </row>
    <row r="124" spans="1:48" s="252" customFormat="1" ht="14.4" customHeight="1">
      <c r="A124" s="219" t="s">
        <v>333</v>
      </c>
      <c r="B124" s="220"/>
      <c r="C124" s="220"/>
      <c r="D124" s="220"/>
      <c r="E124" s="220"/>
      <c r="F124" s="220"/>
      <c r="G124" s="220"/>
      <c r="H124" s="220"/>
      <c r="I124" s="220"/>
      <c r="J124" s="220"/>
      <c r="K124" s="400"/>
      <c r="L124" s="400"/>
      <c r="M124" s="400"/>
      <c r="N124" s="400"/>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4"/>
      <c r="AJ124" s="254"/>
      <c r="AK124" s="254"/>
      <c r="AL124" s="254"/>
      <c r="AM124" s="254"/>
      <c r="AN124" s="254"/>
      <c r="AO124" s="254"/>
      <c r="AP124" s="254"/>
      <c r="AQ124" s="254"/>
      <c r="AR124" s="254"/>
      <c r="AS124" s="254"/>
      <c r="AT124" s="254"/>
      <c r="AU124" s="254"/>
      <c r="AV124" s="254"/>
    </row>
    <row r="125" spans="1:48" s="252" customFormat="1" ht="14.4" customHeight="1">
      <c r="A125" s="219" t="s">
        <v>1</v>
      </c>
      <c r="B125" s="220"/>
      <c r="C125" s="220"/>
      <c r="D125" s="220"/>
      <c r="E125" s="220"/>
      <c r="F125" s="220"/>
      <c r="G125" s="220"/>
      <c r="H125" s="220"/>
      <c r="I125" s="220"/>
      <c r="J125" s="220"/>
      <c r="K125" s="400"/>
      <c r="L125" s="400"/>
      <c r="M125" s="400"/>
      <c r="N125" s="400"/>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4"/>
      <c r="AJ125" s="254"/>
      <c r="AK125" s="254"/>
      <c r="AL125" s="254"/>
      <c r="AM125" s="254"/>
      <c r="AN125" s="254"/>
      <c r="AO125" s="254"/>
      <c r="AP125" s="254"/>
      <c r="AQ125" s="254"/>
      <c r="AR125" s="254"/>
      <c r="AS125" s="254"/>
      <c r="AT125" s="254"/>
      <c r="AU125" s="254"/>
      <c r="AV125" s="254"/>
    </row>
    <row r="126" spans="1:48" s="252" customFormat="1" ht="14.4" customHeight="1">
      <c r="A126" s="300" t="s">
        <v>299</v>
      </c>
      <c r="B126" s="395">
        <f>B110+C71</f>
        <v>2014.0638168674091</v>
      </c>
      <c r="C126" s="395">
        <f>C110+D71</f>
        <v>2392.5110384771197</v>
      </c>
      <c r="D126" s="395">
        <f>D110+E71</f>
        <v>2397.9435408873624</v>
      </c>
      <c r="E126" s="395">
        <f t="shared" ref="E126:H126" si="36">E110+F71</f>
        <v>2403.3614426008407</v>
      </c>
      <c r="F126" s="395">
        <f t="shared" si="36"/>
        <v>2408.7648605391282</v>
      </c>
      <c r="G126" s="395">
        <f>G110+H71</f>
        <v>2414.1826586388997</v>
      </c>
      <c r="H126" s="309">
        <f t="shared" si="36"/>
        <v>2419.6148751702003</v>
      </c>
      <c r="I126" s="220"/>
      <c r="J126" s="220"/>
      <c r="K126" s="400"/>
      <c r="L126" s="400"/>
      <c r="M126" s="400"/>
      <c r="N126" s="400"/>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4"/>
      <c r="AJ126" s="254"/>
      <c r="AK126" s="254"/>
      <c r="AL126" s="254"/>
      <c r="AM126" s="254"/>
      <c r="AN126" s="254"/>
      <c r="AO126" s="254"/>
      <c r="AP126" s="254"/>
      <c r="AQ126" s="254"/>
      <c r="AR126" s="254"/>
      <c r="AS126" s="254"/>
      <c r="AT126" s="254"/>
      <c r="AU126" s="254"/>
      <c r="AV126" s="254"/>
    </row>
    <row r="127" spans="1:48" s="252" customFormat="1" ht="14.4" customHeight="1">
      <c r="A127" s="400"/>
      <c r="B127" s="263"/>
      <c r="C127" s="263"/>
      <c r="D127" s="263"/>
      <c r="E127" s="263"/>
      <c r="F127" s="263"/>
      <c r="G127" s="263"/>
      <c r="H127" s="263"/>
      <c r="I127" s="220"/>
      <c r="J127" s="220"/>
      <c r="K127" s="400"/>
      <c r="L127" s="400"/>
      <c r="M127" s="400"/>
      <c r="N127" s="400"/>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4"/>
      <c r="AJ127" s="254"/>
      <c r="AK127" s="254"/>
      <c r="AL127" s="254"/>
      <c r="AM127" s="254"/>
      <c r="AN127" s="254"/>
      <c r="AO127" s="254"/>
      <c r="AP127" s="254"/>
      <c r="AQ127" s="254"/>
      <c r="AR127" s="254"/>
      <c r="AS127" s="254"/>
      <c r="AT127" s="254"/>
      <c r="AU127" s="254"/>
      <c r="AV127" s="254"/>
    </row>
    <row r="128" spans="1:48" s="252" customFormat="1" ht="14.4" customHeight="1">
      <c r="A128" s="219" t="s">
        <v>7</v>
      </c>
      <c r="B128" s="263"/>
      <c r="C128" s="263"/>
      <c r="D128" s="263"/>
      <c r="E128" s="263"/>
      <c r="F128" s="263"/>
      <c r="G128" s="263"/>
      <c r="H128" s="263"/>
      <c r="I128" s="220"/>
      <c r="J128" s="220"/>
      <c r="K128" s="400"/>
      <c r="L128" s="400"/>
      <c r="M128" s="400"/>
      <c r="N128" s="400"/>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4"/>
      <c r="AJ128" s="254"/>
      <c r="AK128" s="254"/>
      <c r="AL128" s="254"/>
      <c r="AM128" s="254"/>
      <c r="AN128" s="254"/>
      <c r="AO128" s="254"/>
      <c r="AP128" s="254"/>
      <c r="AQ128" s="254"/>
      <c r="AR128" s="254"/>
      <c r="AS128" s="254"/>
      <c r="AT128" s="254"/>
      <c r="AU128" s="254"/>
      <c r="AV128" s="254"/>
    </row>
    <row r="129" spans="1:48" s="252" customFormat="1" ht="14.4" customHeight="1">
      <c r="A129" s="300" t="s">
        <v>299</v>
      </c>
      <c r="B129" s="395">
        <f t="shared" ref="B129:H129" si="37">B113+C79</f>
        <v>18338.29178853385</v>
      </c>
      <c r="C129" s="395">
        <f t="shared" si="37"/>
        <v>18559.866241436139</v>
      </c>
      <c r="D129" s="395">
        <f t="shared" si="37"/>
        <v>18780.586834185826</v>
      </c>
      <c r="E129" s="395">
        <f t="shared" si="37"/>
        <v>19000.854433075565</v>
      </c>
      <c r="F129" s="395">
        <f t="shared" si="37"/>
        <v>19220.548562770575</v>
      </c>
      <c r="G129" s="395">
        <f>G113+H79</f>
        <v>19442.873048560625</v>
      </c>
      <c r="H129" s="309">
        <f t="shared" si="37"/>
        <v>19668.742216036404</v>
      </c>
      <c r="I129" s="220"/>
      <c r="J129" s="220"/>
      <c r="K129" s="400"/>
      <c r="L129" s="400"/>
      <c r="M129" s="400"/>
      <c r="N129" s="400"/>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4"/>
      <c r="AJ129" s="254"/>
      <c r="AK129" s="254"/>
      <c r="AL129" s="254"/>
      <c r="AM129" s="254"/>
      <c r="AN129" s="254"/>
      <c r="AO129" s="254"/>
      <c r="AP129" s="254"/>
      <c r="AQ129" s="254"/>
      <c r="AR129" s="254"/>
      <c r="AS129" s="254"/>
      <c r="AT129" s="254"/>
      <c r="AU129" s="254"/>
      <c r="AV129" s="254"/>
    </row>
    <row r="130" spans="1:48" s="252" customFormat="1" ht="14.4" customHeight="1">
      <c r="A130" s="400"/>
      <c r="B130" s="263"/>
      <c r="C130" s="263"/>
      <c r="D130" s="263"/>
      <c r="E130" s="263"/>
      <c r="F130" s="263"/>
      <c r="G130" s="263"/>
      <c r="H130" s="263"/>
      <c r="I130" s="220"/>
      <c r="J130" s="220"/>
      <c r="K130" s="400"/>
      <c r="L130" s="400"/>
      <c r="M130" s="400"/>
      <c r="N130" s="400"/>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4"/>
      <c r="AJ130" s="254"/>
      <c r="AK130" s="254"/>
      <c r="AL130" s="254"/>
      <c r="AM130" s="254"/>
      <c r="AN130" s="254"/>
      <c r="AO130" s="254"/>
      <c r="AP130" s="254"/>
      <c r="AQ130" s="254"/>
      <c r="AR130" s="254"/>
      <c r="AS130" s="254"/>
      <c r="AT130" s="254"/>
      <c r="AU130" s="254"/>
      <c r="AV130" s="254"/>
    </row>
    <row r="131" spans="1:48" s="252" customFormat="1" ht="14.4" customHeight="1">
      <c r="A131" s="219" t="s">
        <v>8</v>
      </c>
      <c r="B131" s="263"/>
      <c r="C131" s="263"/>
      <c r="D131" s="263"/>
      <c r="E131" s="263"/>
      <c r="F131" s="263"/>
      <c r="G131" s="263"/>
      <c r="H131" s="263"/>
      <c r="I131" s="220"/>
      <c r="J131" s="220"/>
      <c r="K131" s="400"/>
      <c r="L131" s="400"/>
      <c r="M131" s="400"/>
      <c r="N131" s="400"/>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4"/>
      <c r="AJ131" s="254"/>
      <c r="AK131" s="254"/>
      <c r="AL131" s="254"/>
      <c r="AM131" s="254"/>
      <c r="AN131" s="254"/>
      <c r="AO131" s="254"/>
      <c r="AP131" s="254"/>
      <c r="AQ131" s="254"/>
      <c r="AR131" s="254"/>
      <c r="AS131" s="254"/>
      <c r="AT131" s="254"/>
      <c r="AU131" s="254"/>
      <c r="AV131" s="254"/>
    </row>
    <row r="132" spans="1:48" s="252" customFormat="1" ht="14.4" customHeight="1">
      <c r="A132" s="300" t="s">
        <v>299</v>
      </c>
      <c r="B132" s="395">
        <f t="shared" ref="B132:H132" si="38">B116+C87</f>
        <v>13918.875716492586</v>
      </c>
      <c r="C132" s="395">
        <f t="shared" si="38"/>
        <v>14150.877273919552</v>
      </c>
      <c r="D132" s="395">
        <f t="shared" si="38"/>
        <v>14328.259846353598</v>
      </c>
      <c r="E132" s="395">
        <f t="shared" si="38"/>
        <v>14535.558659613709</v>
      </c>
      <c r="F132" s="395">
        <f t="shared" si="38"/>
        <v>14721.184954105385</v>
      </c>
      <c r="G132" s="395">
        <f>G116+H87</f>
        <v>14898.562134483362</v>
      </c>
      <c r="H132" s="309">
        <f t="shared" si="38"/>
        <v>15070.561603858041</v>
      </c>
      <c r="I132" s="220"/>
      <c r="J132" s="220"/>
      <c r="K132" s="400"/>
      <c r="L132" s="400"/>
      <c r="M132" s="400"/>
      <c r="N132" s="400"/>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4"/>
      <c r="AJ132" s="254"/>
      <c r="AK132" s="254"/>
      <c r="AL132" s="254"/>
      <c r="AM132" s="254"/>
      <c r="AN132" s="254"/>
      <c r="AO132" s="254"/>
      <c r="AP132" s="254"/>
      <c r="AQ132" s="254"/>
      <c r="AR132" s="254"/>
      <c r="AS132" s="254"/>
      <c r="AT132" s="254"/>
      <c r="AU132" s="254"/>
      <c r="AV132" s="254"/>
    </row>
    <row r="133" spans="1:48" s="252" customFormat="1" ht="14.4" customHeight="1">
      <c r="A133" s="400"/>
      <c r="B133" s="263"/>
      <c r="C133" s="263"/>
      <c r="D133" s="263"/>
      <c r="E133" s="263"/>
      <c r="F133" s="263"/>
      <c r="G133" s="263"/>
      <c r="H133" s="263"/>
      <c r="I133" s="220"/>
      <c r="J133" s="220"/>
      <c r="K133" s="400"/>
      <c r="L133" s="400"/>
      <c r="M133" s="400"/>
      <c r="N133" s="400"/>
      <c r="O133" s="254"/>
      <c r="P133" s="254"/>
      <c r="Q133" s="254"/>
      <c r="R133" s="254"/>
      <c r="S133" s="254"/>
      <c r="T133" s="254"/>
      <c r="U133" s="254"/>
      <c r="V133" s="254"/>
      <c r="W133" s="254"/>
      <c r="X133" s="254"/>
      <c r="Y133" s="254"/>
      <c r="Z133" s="254"/>
      <c r="AA133" s="254"/>
      <c r="AB133" s="254"/>
      <c r="AC133" s="254"/>
      <c r="AD133" s="254"/>
      <c r="AE133" s="254"/>
      <c r="AF133" s="254"/>
      <c r="AG133" s="254"/>
      <c r="AH133" s="254"/>
      <c r="AI133" s="254"/>
      <c r="AJ133" s="254"/>
      <c r="AK133" s="254"/>
      <c r="AL133" s="254"/>
      <c r="AM133" s="254"/>
      <c r="AN133" s="254"/>
      <c r="AO133" s="254"/>
      <c r="AP133" s="254"/>
      <c r="AQ133" s="254"/>
      <c r="AR133" s="254"/>
      <c r="AS133" s="254"/>
      <c r="AT133" s="254"/>
      <c r="AU133" s="254"/>
      <c r="AV133" s="254"/>
    </row>
    <row r="134" spans="1:48" s="252" customFormat="1" ht="14.4" customHeight="1">
      <c r="A134" s="219" t="s">
        <v>19</v>
      </c>
      <c r="B134" s="263"/>
      <c r="C134" s="263"/>
      <c r="D134" s="263"/>
      <c r="E134" s="263"/>
      <c r="F134" s="263"/>
      <c r="G134" s="263"/>
      <c r="H134" s="263"/>
      <c r="I134" s="220"/>
      <c r="J134" s="220"/>
      <c r="K134" s="400"/>
      <c r="L134" s="400"/>
      <c r="M134" s="400"/>
      <c r="N134" s="400"/>
      <c r="O134" s="254"/>
      <c r="P134" s="254"/>
      <c r="Q134" s="254"/>
      <c r="R134" s="254"/>
      <c r="S134" s="254"/>
      <c r="T134" s="254"/>
      <c r="U134" s="254"/>
      <c r="V134" s="254"/>
      <c r="W134" s="254"/>
      <c r="X134" s="254"/>
      <c r="Y134" s="254"/>
      <c r="Z134" s="254"/>
      <c r="AA134" s="254"/>
      <c r="AB134" s="254"/>
      <c r="AC134" s="254"/>
      <c r="AD134" s="254"/>
      <c r="AE134" s="254"/>
      <c r="AF134" s="254"/>
      <c r="AG134" s="254"/>
      <c r="AH134" s="254"/>
      <c r="AI134" s="254"/>
      <c r="AJ134" s="254"/>
      <c r="AK134" s="254"/>
      <c r="AL134" s="254"/>
      <c r="AM134" s="254"/>
      <c r="AN134" s="254"/>
      <c r="AO134" s="254"/>
      <c r="AP134" s="254"/>
      <c r="AQ134" s="254"/>
      <c r="AR134" s="254"/>
      <c r="AS134" s="254"/>
      <c r="AT134" s="254"/>
      <c r="AU134" s="254"/>
      <c r="AV134" s="254"/>
    </row>
    <row r="135" spans="1:48" s="252" customFormat="1" ht="14.4" customHeight="1">
      <c r="A135" s="300" t="s">
        <v>299</v>
      </c>
      <c r="B135" s="395">
        <f t="shared" ref="B135:H135" si="39">B119+C95</f>
        <v>9388.8250143020541</v>
      </c>
      <c r="C135" s="395">
        <f>C119+D95</f>
        <v>9725.6025186039642</v>
      </c>
      <c r="D135" s="395">
        <f t="shared" si="39"/>
        <v>9913.1412278650441</v>
      </c>
      <c r="E135" s="395">
        <f t="shared" si="39"/>
        <v>10086.400326744966</v>
      </c>
      <c r="F135" s="395">
        <f t="shared" si="39"/>
        <v>10245.343120848051</v>
      </c>
      <c r="G135" s="395">
        <f>G119+H95</f>
        <v>10396.603414082778</v>
      </c>
      <c r="H135" s="309">
        <f t="shared" si="39"/>
        <v>10540.531498692488</v>
      </c>
      <c r="I135" s="220"/>
      <c r="J135" s="220"/>
      <c r="K135" s="400"/>
      <c r="L135" s="400"/>
      <c r="M135" s="400"/>
      <c r="N135" s="400"/>
      <c r="O135" s="254"/>
      <c r="P135" s="254"/>
      <c r="Q135" s="254"/>
      <c r="R135" s="254"/>
      <c r="S135" s="254"/>
      <c r="T135" s="254"/>
      <c r="U135" s="254"/>
      <c r="V135" s="254"/>
      <c r="W135" s="254"/>
      <c r="X135" s="254"/>
      <c r="Y135" s="254"/>
      <c r="Z135" s="254"/>
      <c r="AA135" s="254"/>
      <c r="AB135" s="254"/>
      <c r="AC135" s="254"/>
      <c r="AD135" s="254"/>
      <c r="AE135" s="254"/>
      <c r="AF135" s="254"/>
      <c r="AG135" s="254"/>
      <c r="AH135" s="254"/>
      <c r="AI135" s="254"/>
      <c r="AJ135" s="254"/>
      <c r="AK135" s="254"/>
      <c r="AL135" s="254"/>
      <c r="AM135" s="254"/>
      <c r="AN135" s="254"/>
      <c r="AO135" s="254"/>
      <c r="AP135" s="254"/>
      <c r="AQ135" s="254"/>
      <c r="AR135" s="254"/>
      <c r="AS135" s="254"/>
      <c r="AT135" s="254"/>
      <c r="AU135" s="254"/>
      <c r="AV135" s="254"/>
    </row>
    <row r="136" spans="1:48" s="252" customFormat="1" ht="14.4" customHeight="1">
      <c r="A136" s="400"/>
      <c r="B136" s="263"/>
      <c r="C136" s="263"/>
      <c r="D136" s="263"/>
      <c r="E136" s="263"/>
      <c r="F136" s="263"/>
      <c r="G136" s="263"/>
      <c r="H136" s="263"/>
      <c r="I136" s="220"/>
      <c r="J136" s="220"/>
      <c r="K136" s="400"/>
      <c r="L136" s="400"/>
      <c r="M136" s="400"/>
      <c r="N136" s="400"/>
      <c r="O136" s="254"/>
      <c r="P136" s="254"/>
      <c r="Q136" s="254"/>
      <c r="R136" s="254"/>
      <c r="S136" s="254"/>
      <c r="T136" s="254"/>
      <c r="U136" s="254"/>
      <c r="V136" s="254"/>
      <c r="W136" s="254"/>
      <c r="X136" s="254"/>
      <c r="Y136" s="254"/>
      <c r="Z136" s="254"/>
      <c r="AA136" s="254"/>
      <c r="AB136" s="254"/>
      <c r="AC136" s="254"/>
      <c r="AD136" s="254"/>
      <c r="AE136" s="254"/>
      <c r="AF136" s="254"/>
      <c r="AG136" s="254"/>
      <c r="AH136" s="254"/>
      <c r="AI136" s="254"/>
      <c r="AJ136" s="254"/>
      <c r="AK136" s="254"/>
      <c r="AL136" s="254"/>
      <c r="AM136" s="254"/>
      <c r="AN136" s="254"/>
      <c r="AO136" s="254"/>
      <c r="AP136" s="254"/>
      <c r="AQ136" s="254"/>
      <c r="AR136" s="254"/>
      <c r="AS136" s="254"/>
      <c r="AT136" s="254"/>
      <c r="AU136" s="254"/>
      <c r="AV136" s="254"/>
    </row>
    <row r="137" spans="1:48" s="252" customFormat="1" ht="14.4" customHeight="1">
      <c r="A137" s="159" t="s">
        <v>51</v>
      </c>
      <c r="B137" s="263"/>
      <c r="C137" s="263"/>
      <c r="D137" s="263"/>
      <c r="E137" s="263"/>
      <c r="F137" s="263"/>
      <c r="G137" s="263"/>
      <c r="H137" s="263"/>
      <c r="I137" s="220"/>
      <c r="J137" s="220"/>
      <c r="K137" s="400"/>
      <c r="L137" s="400"/>
      <c r="M137" s="400"/>
      <c r="N137" s="400"/>
      <c r="O137" s="254"/>
      <c r="P137" s="254"/>
      <c r="Q137" s="254"/>
      <c r="R137" s="254"/>
      <c r="S137" s="254"/>
      <c r="T137" s="254"/>
      <c r="U137" s="254"/>
      <c r="V137" s="254"/>
      <c r="W137" s="254"/>
      <c r="X137" s="254"/>
      <c r="Y137" s="254"/>
      <c r="Z137" s="254"/>
      <c r="AA137" s="254"/>
      <c r="AB137" s="254"/>
      <c r="AC137" s="254"/>
      <c r="AD137" s="254"/>
      <c r="AE137" s="254"/>
      <c r="AF137" s="254"/>
      <c r="AG137" s="254"/>
      <c r="AH137" s="254"/>
      <c r="AI137" s="254"/>
      <c r="AJ137" s="254"/>
      <c r="AK137" s="254"/>
      <c r="AL137" s="254"/>
      <c r="AM137" s="254"/>
      <c r="AN137" s="254"/>
      <c r="AO137" s="254"/>
      <c r="AP137" s="254"/>
      <c r="AQ137" s="254"/>
      <c r="AR137" s="254"/>
      <c r="AS137" s="254"/>
      <c r="AT137" s="254"/>
      <c r="AU137" s="254"/>
      <c r="AV137" s="254"/>
    </row>
    <row r="138" spans="1:48" s="252" customFormat="1" ht="14.4" customHeight="1">
      <c r="A138" s="298" t="s">
        <v>299</v>
      </c>
      <c r="B138" s="395">
        <f t="shared" ref="B138:H138" si="40">B122+C106</f>
        <v>47233</v>
      </c>
      <c r="C138" s="395">
        <f>C122+D106</f>
        <v>50025</v>
      </c>
      <c r="D138" s="395">
        <f t="shared" si="40"/>
        <v>50225</v>
      </c>
      <c r="E138" s="395">
        <f t="shared" si="40"/>
        <v>50225</v>
      </c>
      <c r="F138" s="395">
        <f t="shared" si="40"/>
        <v>50725</v>
      </c>
      <c r="G138" s="395">
        <f>G122+H106</f>
        <v>50725</v>
      </c>
      <c r="H138" s="309">
        <f t="shared" si="40"/>
        <v>51225</v>
      </c>
      <c r="I138" s="220"/>
      <c r="J138" s="220"/>
      <c r="K138" s="400"/>
      <c r="L138" s="400"/>
      <c r="M138" s="400"/>
      <c r="N138" s="400"/>
      <c r="O138" s="254"/>
      <c r="P138" s="254"/>
      <c r="Q138" s="254"/>
      <c r="R138" s="254"/>
      <c r="S138" s="254"/>
      <c r="T138" s="254"/>
      <c r="U138" s="254"/>
      <c r="V138" s="254"/>
      <c r="W138" s="254"/>
      <c r="X138" s="254"/>
      <c r="Y138" s="254"/>
      <c r="Z138" s="254"/>
      <c r="AA138" s="254"/>
      <c r="AB138" s="254"/>
      <c r="AC138" s="254"/>
      <c r="AD138" s="254"/>
      <c r="AE138" s="254"/>
      <c r="AF138" s="254"/>
      <c r="AG138" s="254"/>
      <c r="AH138" s="254"/>
      <c r="AI138" s="254"/>
      <c r="AJ138" s="254"/>
      <c r="AK138" s="254"/>
      <c r="AL138" s="254"/>
      <c r="AM138" s="254"/>
      <c r="AN138" s="254"/>
      <c r="AO138" s="254"/>
      <c r="AP138" s="254"/>
      <c r="AQ138" s="254"/>
      <c r="AR138" s="254"/>
      <c r="AS138" s="254"/>
      <c r="AT138" s="254"/>
      <c r="AU138" s="254"/>
      <c r="AV138" s="254"/>
    </row>
    <row r="139" spans="1:48" s="252" customFormat="1" ht="14.4" customHeight="1">
      <c r="A139" s="219"/>
      <c r="B139" s="220"/>
      <c r="C139" s="220"/>
      <c r="D139" s="220"/>
      <c r="E139" s="220"/>
      <c r="F139" s="220"/>
      <c r="G139" s="220"/>
      <c r="H139" s="220"/>
      <c r="I139" s="220"/>
      <c r="J139" s="220"/>
      <c r="K139" s="400"/>
      <c r="L139" s="400"/>
      <c r="M139" s="400"/>
      <c r="N139" s="400"/>
      <c r="O139" s="254"/>
      <c r="P139" s="254"/>
      <c r="Q139" s="254"/>
      <c r="R139" s="254"/>
      <c r="S139" s="254"/>
      <c r="T139" s="254"/>
      <c r="U139" s="254"/>
      <c r="V139" s="254"/>
      <c r="W139" s="254"/>
      <c r="X139" s="254"/>
      <c r="Y139" s="254"/>
      <c r="Z139" s="254"/>
      <c r="AA139" s="254"/>
      <c r="AB139" s="254"/>
      <c r="AC139" s="254"/>
      <c r="AD139" s="254"/>
      <c r="AE139" s="254"/>
      <c r="AF139" s="254"/>
      <c r="AG139" s="254"/>
      <c r="AH139" s="254"/>
      <c r="AI139" s="254"/>
      <c r="AJ139" s="254"/>
      <c r="AK139" s="254"/>
      <c r="AL139" s="254"/>
      <c r="AM139" s="254"/>
      <c r="AN139" s="254"/>
      <c r="AO139" s="254"/>
      <c r="AP139" s="254"/>
      <c r="AQ139" s="254"/>
      <c r="AR139" s="254"/>
      <c r="AS139" s="254"/>
      <c r="AT139" s="254"/>
      <c r="AU139" s="254"/>
      <c r="AV139" s="254"/>
    </row>
    <row r="140" spans="1:48" ht="21">
      <c r="A140" s="158" t="s">
        <v>331</v>
      </c>
      <c r="B140" s="220" t="s">
        <v>228</v>
      </c>
      <c r="C140" s="220" t="s">
        <v>229</v>
      </c>
      <c r="D140" s="220" t="s">
        <v>230</v>
      </c>
      <c r="E140" s="220" t="s">
        <v>231</v>
      </c>
      <c r="F140" s="220" t="s">
        <v>232</v>
      </c>
      <c r="G140" s="220" t="s">
        <v>233</v>
      </c>
      <c r="H140" s="220" t="s">
        <v>234</v>
      </c>
      <c r="I140" s="400"/>
      <c r="J140" s="400"/>
      <c r="K140" s="400"/>
      <c r="L140" s="400"/>
      <c r="M140" s="400"/>
      <c r="AV140"/>
    </row>
    <row r="141" spans="1:48" ht="18">
      <c r="A141" s="219" t="s">
        <v>1</v>
      </c>
      <c r="B141" s="593"/>
      <c r="C141" s="593"/>
      <c r="D141" s="593"/>
      <c r="E141" s="593"/>
      <c r="F141" s="593"/>
      <c r="G141" s="593"/>
      <c r="H141" s="593"/>
      <c r="I141" s="400"/>
      <c r="J141" s="400"/>
      <c r="K141" s="400"/>
      <c r="L141" s="400"/>
      <c r="M141" s="400"/>
      <c r="AV141"/>
    </row>
    <row r="142" spans="1:48" s="252" customFormat="1">
      <c r="A142" s="300" t="s">
        <v>299</v>
      </c>
      <c r="B142" s="393" t="b">
        <f t="shared" ref="B142:H142" si="41">J27&lt;=B126</f>
        <v>1</v>
      </c>
      <c r="C142" s="393" t="b">
        <f t="shared" si="41"/>
        <v>1</v>
      </c>
      <c r="D142" s="393" t="b">
        <f t="shared" si="41"/>
        <v>1</v>
      </c>
      <c r="E142" s="393" t="b">
        <f t="shared" si="41"/>
        <v>1</v>
      </c>
      <c r="F142" s="393" t="b">
        <f t="shared" si="41"/>
        <v>1</v>
      </c>
      <c r="G142" s="393" t="b">
        <f t="shared" si="41"/>
        <v>1</v>
      </c>
      <c r="H142" s="393" t="b">
        <f t="shared" si="41"/>
        <v>1</v>
      </c>
      <c r="I142" s="400"/>
      <c r="J142" s="400"/>
      <c r="K142" s="400"/>
      <c r="L142" s="400"/>
      <c r="M142" s="400"/>
      <c r="N142" s="254"/>
      <c r="O142" s="254"/>
      <c r="P142" s="254"/>
      <c r="Q142" s="254"/>
      <c r="R142" s="254"/>
      <c r="S142" s="254"/>
      <c r="T142" s="254"/>
      <c r="U142" s="254"/>
      <c r="V142" s="254"/>
      <c r="W142" s="254"/>
      <c r="X142" s="254"/>
      <c r="Y142" s="254"/>
      <c r="Z142" s="254"/>
      <c r="AA142" s="254"/>
      <c r="AB142" s="254"/>
      <c r="AC142" s="254"/>
      <c r="AD142" s="254"/>
      <c r="AE142" s="254"/>
      <c r="AF142" s="254"/>
      <c r="AG142" s="254"/>
      <c r="AH142" s="254"/>
      <c r="AI142" s="254"/>
      <c r="AJ142" s="254"/>
      <c r="AK142" s="254"/>
      <c r="AL142" s="254"/>
      <c r="AM142" s="254"/>
      <c r="AN142" s="254"/>
      <c r="AO142" s="254"/>
      <c r="AP142" s="254"/>
      <c r="AQ142" s="254"/>
      <c r="AR142" s="254"/>
      <c r="AS142" s="254"/>
      <c r="AT142" s="254"/>
      <c r="AU142" s="254"/>
    </row>
    <row r="143" spans="1:48">
      <c r="A143" s="400"/>
      <c r="B143" s="593"/>
      <c r="C143" s="593"/>
      <c r="D143" s="593"/>
      <c r="E143" s="593"/>
      <c r="F143" s="593"/>
      <c r="G143" s="593"/>
      <c r="H143" s="593"/>
      <c r="I143" s="400"/>
      <c r="J143" s="400"/>
      <c r="K143" s="400"/>
      <c r="L143" s="400"/>
      <c r="M143" s="400"/>
      <c r="AV143"/>
    </row>
    <row r="144" spans="1:48" ht="18">
      <c r="A144" s="219" t="s">
        <v>7</v>
      </c>
      <c r="B144" s="593"/>
      <c r="C144" s="593"/>
      <c r="D144" s="593"/>
      <c r="E144" s="593"/>
      <c r="F144" s="593"/>
      <c r="G144" s="593"/>
      <c r="H144" s="593"/>
      <c r="I144" s="400"/>
      <c r="J144" s="400"/>
      <c r="K144" s="400"/>
      <c r="L144" s="400"/>
      <c r="M144" s="400"/>
      <c r="AV144"/>
    </row>
    <row r="145" spans="1:48" s="252" customFormat="1">
      <c r="A145" s="300" t="s">
        <v>299</v>
      </c>
      <c r="B145" s="393" t="b">
        <f t="shared" ref="B145:H145" si="42">J35&lt;=B129</f>
        <v>0</v>
      </c>
      <c r="C145" s="393" t="b">
        <f t="shared" si="42"/>
        <v>1</v>
      </c>
      <c r="D145" s="393" t="b">
        <f t="shared" si="42"/>
        <v>1</v>
      </c>
      <c r="E145" s="393" t="b">
        <f t="shared" si="42"/>
        <v>1</v>
      </c>
      <c r="F145" s="393" t="b">
        <f t="shared" si="42"/>
        <v>1</v>
      </c>
      <c r="G145" s="393" t="b">
        <f t="shared" si="42"/>
        <v>1</v>
      </c>
      <c r="H145" s="393" t="b">
        <f t="shared" si="42"/>
        <v>1</v>
      </c>
      <c r="I145" s="400"/>
      <c r="J145" s="400"/>
      <c r="K145" s="400"/>
      <c r="L145" s="400"/>
      <c r="M145" s="400"/>
      <c r="N145" s="254"/>
      <c r="O145" s="254"/>
      <c r="P145" s="254"/>
      <c r="Q145" s="254"/>
      <c r="R145" s="254"/>
      <c r="S145" s="254"/>
      <c r="T145" s="254"/>
      <c r="U145" s="254"/>
      <c r="V145" s="254"/>
      <c r="W145" s="254"/>
      <c r="X145" s="254"/>
      <c r="Y145" s="254"/>
      <c r="Z145" s="254"/>
      <c r="AA145" s="254"/>
      <c r="AB145" s="254"/>
      <c r="AC145" s="254"/>
      <c r="AD145" s="254"/>
      <c r="AE145" s="254"/>
      <c r="AF145" s="254"/>
      <c r="AG145" s="254"/>
      <c r="AH145" s="254"/>
      <c r="AI145" s="254"/>
      <c r="AJ145" s="254"/>
      <c r="AK145" s="254"/>
      <c r="AL145" s="254"/>
      <c r="AM145" s="254"/>
      <c r="AN145" s="254"/>
      <c r="AO145" s="254"/>
      <c r="AP145" s="254"/>
      <c r="AQ145" s="254"/>
      <c r="AR145" s="254"/>
      <c r="AS145" s="254"/>
      <c r="AT145" s="254"/>
      <c r="AU145" s="254"/>
    </row>
    <row r="146" spans="1:48">
      <c r="A146" s="400"/>
      <c r="B146" s="593"/>
      <c r="C146" s="593"/>
      <c r="D146" s="593"/>
      <c r="E146" s="593"/>
      <c r="F146" s="593"/>
      <c r="G146" s="593"/>
      <c r="H146" s="593"/>
      <c r="I146" s="400"/>
      <c r="J146" s="400"/>
      <c r="K146" s="400"/>
      <c r="L146" s="400"/>
      <c r="M146" s="400"/>
      <c r="AV146"/>
    </row>
    <row r="147" spans="1:48" ht="18">
      <c r="A147" s="219" t="s">
        <v>8</v>
      </c>
      <c r="B147" s="593"/>
      <c r="C147" s="593"/>
      <c r="D147" s="593"/>
      <c r="E147" s="593"/>
      <c r="F147" s="593"/>
      <c r="G147" s="593"/>
      <c r="H147" s="593"/>
      <c r="I147" s="400"/>
      <c r="J147" s="400"/>
      <c r="K147" s="400"/>
      <c r="L147" s="400"/>
      <c r="M147" s="400"/>
      <c r="AV147"/>
    </row>
    <row r="148" spans="1:48" s="252" customFormat="1">
      <c r="A148" s="300" t="s">
        <v>299</v>
      </c>
      <c r="B148" s="393" t="b">
        <f t="shared" ref="B148:H148" si="43">J43&lt;=B132</f>
        <v>0</v>
      </c>
      <c r="C148" s="393" t="b">
        <f t="shared" si="43"/>
        <v>0</v>
      </c>
      <c r="D148" s="393" t="b">
        <f t="shared" si="43"/>
        <v>1</v>
      </c>
      <c r="E148" s="393" t="b">
        <f t="shared" si="43"/>
        <v>1</v>
      </c>
      <c r="F148" s="393" t="b">
        <f t="shared" si="43"/>
        <v>1</v>
      </c>
      <c r="G148" s="393" t="b">
        <f t="shared" si="43"/>
        <v>1</v>
      </c>
      <c r="H148" s="393" t="b">
        <f t="shared" si="43"/>
        <v>1</v>
      </c>
      <c r="I148" s="400"/>
      <c r="J148" s="400"/>
      <c r="K148" s="400"/>
      <c r="L148" s="400"/>
      <c r="M148" s="400"/>
      <c r="N148" s="254"/>
      <c r="O148" s="254"/>
      <c r="P148" s="254"/>
      <c r="Q148" s="254"/>
      <c r="R148" s="254"/>
      <c r="S148" s="254"/>
      <c r="T148" s="254"/>
      <c r="U148" s="254"/>
      <c r="V148" s="254"/>
      <c r="W148" s="254"/>
      <c r="X148" s="254"/>
      <c r="Y148" s="254"/>
      <c r="Z148" s="254"/>
      <c r="AA148" s="254"/>
      <c r="AB148" s="254"/>
      <c r="AC148" s="254"/>
      <c r="AD148" s="254"/>
      <c r="AE148" s="254"/>
      <c r="AF148" s="254"/>
      <c r="AG148" s="254"/>
      <c r="AH148" s="254"/>
      <c r="AI148" s="254"/>
      <c r="AJ148" s="254"/>
      <c r="AK148" s="254"/>
      <c r="AL148" s="254"/>
      <c r="AM148" s="254"/>
      <c r="AN148" s="254"/>
      <c r="AO148" s="254"/>
      <c r="AP148" s="254"/>
      <c r="AQ148" s="254"/>
      <c r="AR148" s="254"/>
      <c r="AS148" s="254"/>
      <c r="AT148" s="254"/>
      <c r="AU148" s="254"/>
    </row>
    <row r="149" spans="1:48">
      <c r="A149" s="400"/>
      <c r="B149" s="593"/>
      <c r="C149" s="593"/>
      <c r="D149" s="593"/>
      <c r="E149" s="593"/>
      <c r="F149" s="593"/>
      <c r="G149" s="593"/>
      <c r="H149" s="593"/>
      <c r="I149" s="400"/>
      <c r="J149" s="400"/>
      <c r="K149" s="400"/>
      <c r="L149" s="400"/>
      <c r="M149" s="400"/>
      <c r="AV149"/>
    </row>
    <row r="150" spans="1:48" ht="18">
      <c r="A150" s="219" t="s">
        <v>19</v>
      </c>
      <c r="B150" s="593"/>
      <c r="C150" s="593"/>
      <c r="D150" s="593"/>
      <c r="E150" s="593"/>
      <c r="F150" s="593"/>
      <c r="G150" s="593"/>
      <c r="H150" s="593"/>
      <c r="I150" s="400"/>
      <c r="J150" s="400"/>
      <c r="K150" s="400"/>
      <c r="L150" s="400"/>
      <c r="M150" s="400"/>
      <c r="AV150"/>
    </row>
    <row r="151" spans="1:48" s="252" customFormat="1">
      <c r="A151" s="300" t="s">
        <v>299</v>
      </c>
      <c r="B151" s="393" t="b">
        <f t="shared" ref="B151:H151" si="44">J51&lt;=B135</f>
        <v>0</v>
      </c>
      <c r="C151" s="393" t="b">
        <f t="shared" si="44"/>
        <v>0</v>
      </c>
      <c r="D151" s="393" t="b">
        <f t="shared" si="44"/>
        <v>0</v>
      </c>
      <c r="E151" s="393" t="b">
        <f t="shared" si="44"/>
        <v>0</v>
      </c>
      <c r="F151" s="393" t="b">
        <f t="shared" si="44"/>
        <v>0</v>
      </c>
      <c r="G151" s="393" t="b">
        <f t="shared" si="44"/>
        <v>0</v>
      </c>
      <c r="H151" s="393" t="b">
        <f t="shared" si="44"/>
        <v>1</v>
      </c>
      <c r="I151" s="400"/>
      <c r="J151" s="400"/>
      <c r="K151" s="400"/>
      <c r="L151" s="400"/>
      <c r="M151" s="400"/>
      <c r="N151" s="254"/>
      <c r="O151" s="254"/>
      <c r="P151" s="254"/>
      <c r="Q151" s="254"/>
      <c r="R151" s="254"/>
      <c r="S151" s="254"/>
      <c r="T151" s="254"/>
      <c r="U151" s="254"/>
      <c r="V151" s="254"/>
      <c r="W151" s="254"/>
      <c r="X151" s="254"/>
      <c r="Y151" s="254"/>
      <c r="Z151" s="254"/>
      <c r="AA151" s="254"/>
      <c r="AB151" s="254"/>
      <c r="AC151" s="254"/>
      <c r="AD151" s="254"/>
      <c r="AE151" s="254"/>
      <c r="AF151" s="254"/>
      <c r="AG151" s="254"/>
      <c r="AH151" s="254"/>
      <c r="AI151" s="254"/>
      <c r="AJ151" s="254"/>
      <c r="AK151" s="254"/>
      <c r="AL151" s="254"/>
      <c r="AM151" s="254"/>
      <c r="AN151" s="254"/>
      <c r="AO151" s="254"/>
      <c r="AP151" s="254"/>
      <c r="AQ151" s="254"/>
      <c r="AR151" s="254"/>
      <c r="AS151" s="254"/>
      <c r="AT151" s="254"/>
      <c r="AU151" s="254"/>
    </row>
    <row r="152" spans="1:48">
      <c r="A152" s="400"/>
      <c r="B152" s="593"/>
      <c r="C152" s="593"/>
      <c r="D152" s="593"/>
      <c r="E152" s="593"/>
      <c r="F152" s="593"/>
      <c r="G152" s="593"/>
      <c r="H152" s="593"/>
      <c r="I152" s="400"/>
      <c r="J152" s="400"/>
      <c r="K152" s="400"/>
      <c r="L152" s="400"/>
      <c r="M152" s="400"/>
      <c r="AV152"/>
    </row>
    <row r="153" spans="1:48" ht="18">
      <c r="A153" s="159" t="s">
        <v>51</v>
      </c>
      <c r="B153" s="593"/>
      <c r="C153" s="593"/>
      <c r="D153" s="593"/>
      <c r="E153" s="593"/>
      <c r="F153" s="593"/>
      <c r="G153" s="593"/>
      <c r="H153" s="593"/>
      <c r="I153" s="400"/>
      <c r="J153" s="400"/>
      <c r="K153" s="400"/>
      <c r="L153" s="400"/>
      <c r="M153" s="400"/>
      <c r="AV153"/>
    </row>
    <row r="154" spans="1:48" s="252" customFormat="1">
      <c r="A154" s="300" t="s">
        <v>299</v>
      </c>
      <c r="B154" s="393" t="b">
        <f t="shared" ref="B154:H154" si="45">J62&lt;=B138</f>
        <v>0</v>
      </c>
      <c r="C154" s="393" t="b">
        <f t="shared" si="45"/>
        <v>1</v>
      </c>
      <c r="D154" s="393" t="b">
        <f t="shared" si="45"/>
        <v>1</v>
      </c>
      <c r="E154" s="393" t="b">
        <f t="shared" si="45"/>
        <v>1</v>
      </c>
      <c r="F154" s="393" t="b">
        <f t="shared" si="45"/>
        <v>1</v>
      </c>
      <c r="G154" s="393" t="b">
        <f t="shared" si="45"/>
        <v>1</v>
      </c>
      <c r="H154" s="393" t="b">
        <f t="shared" si="45"/>
        <v>1</v>
      </c>
      <c r="I154" s="400"/>
      <c r="J154" s="400"/>
      <c r="K154" s="400"/>
      <c r="L154" s="400"/>
      <c r="M154" s="400"/>
      <c r="N154" s="254"/>
      <c r="O154" s="254"/>
      <c r="P154" s="254"/>
      <c r="Q154" s="254"/>
      <c r="R154" s="254"/>
      <c r="S154" s="254"/>
      <c r="T154" s="254"/>
      <c r="U154" s="254"/>
      <c r="V154" s="254"/>
      <c r="W154" s="254"/>
      <c r="X154" s="254"/>
      <c r="Y154" s="254"/>
      <c r="Z154" s="254"/>
      <c r="AA154" s="254"/>
      <c r="AB154" s="254"/>
      <c r="AC154" s="254"/>
      <c r="AD154" s="254"/>
      <c r="AE154" s="254"/>
      <c r="AF154" s="254"/>
      <c r="AG154" s="254"/>
      <c r="AH154" s="254"/>
      <c r="AI154" s="254"/>
      <c r="AJ154" s="254"/>
      <c r="AK154" s="254"/>
      <c r="AL154" s="254"/>
      <c r="AM154" s="254"/>
      <c r="AN154" s="254"/>
      <c r="AO154" s="254"/>
      <c r="AP154" s="254"/>
      <c r="AQ154" s="254"/>
      <c r="AR154" s="254"/>
      <c r="AS154" s="254"/>
      <c r="AT154" s="254"/>
      <c r="AU154" s="254"/>
    </row>
    <row r="155" spans="1:48">
      <c r="A155" s="400"/>
      <c r="B155" s="593"/>
      <c r="C155" s="593"/>
      <c r="D155" s="593"/>
      <c r="E155" s="593"/>
      <c r="F155" s="593"/>
      <c r="G155" s="593"/>
      <c r="H155" s="593"/>
      <c r="I155" s="400"/>
      <c r="J155" s="400"/>
      <c r="K155" s="400"/>
      <c r="L155" s="400"/>
      <c r="M155" s="400"/>
      <c r="AV155"/>
    </row>
    <row r="156" spans="1:48" ht="23.4">
      <c r="A156" s="313" t="s">
        <v>41</v>
      </c>
      <c r="B156" s="593"/>
      <c r="C156" s="593"/>
      <c r="D156" s="593"/>
      <c r="E156" s="593"/>
      <c r="F156" s="593"/>
      <c r="G156" s="593"/>
      <c r="H156" s="593"/>
      <c r="I156" s="400"/>
      <c r="J156" s="400"/>
      <c r="K156" s="400"/>
      <c r="L156" s="400"/>
      <c r="M156" s="400"/>
      <c r="AV156"/>
    </row>
    <row r="157" spans="1:48" ht="21">
      <c r="A157" s="158" t="s">
        <v>64</v>
      </c>
      <c r="B157" s="225" t="s">
        <v>228</v>
      </c>
      <c r="C157" s="225" t="s">
        <v>229</v>
      </c>
      <c r="D157" s="225" t="s">
        <v>230</v>
      </c>
      <c r="E157" s="225" t="s">
        <v>231</v>
      </c>
      <c r="F157" s="225" t="s">
        <v>232</v>
      </c>
      <c r="G157" s="225" t="s">
        <v>233</v>
      </c>
      <c r="H157" s="225" t="s">
        <v>234</v>
      </c>
      <c r="I157" s="400"/>
      <c r="J157" s="400"/>
      <c r="K157" s="400"/>
      <c r="L157" s="400"/>
      <c r="M157" s="400"/>
      <c r="AV157"/>
    </row>
    <row r="158" spans="1:48" ht="18">
      <c r="A158" s="219" t="s">
        <v>1</v>
      </c>
      <c r="B158" s="593"/>
      <c r="C158" s="593"/>
      <c r="D158" s="593"/>
      <c r="E158" s="593"/>
      <c r="F158" s="593"/>
      <c r="G158" s="593"/>
      <c r="H158" s="593"/>
      <c r="I158" s="400"/>
      <c r="J158" s="400"/>
      <c r="K158" s="400"/>
      <c r="L158" s="400"/>
      <c r="M158" s="400"/>
      <c r="AV158"/>
    </row>
    <row r="159" spans="1:48" s="252" customFormat="1">
      <c r="A159" s="300" t="s">
        <v>299</v>
      </c>
      <c r="B159" s="152">
        <f t="shared" ref="B159:H159" si="46">IF($B$18=$C$18,B126,IF($B$18=$D$18,J27,IF(B142=TRUE,J27,B126)))</f>
        <v>2013</v>
      </c>
      <c r="C159" s="152">
        <f t="shared" si="46"/>
        <v>2301</v>
      </c>
      <c r="D159" s="152">
        <f t="shared" si="46"/>
        <v>2311</v>
      </c>
      <c r="E159" s="152">
        <f t="shared" si="46"/>
        <v>2321</v>
      </c>
      <c r="F159" s="152">
        <f t="shared" si="46"/>
        <v>2331</v>
      </c>
      <c r="G159" s="152">
        <f t="shared" si="46"/>
        <v>2341</v>
      </c>
      <c r="H159" s="309">
        <f t="shared" si="46"/>
        <v>2351</v>
      </c>
      <c r="I159" s="400"/>
      <c r="J159" s="400"/>
      <c r="K159" s="400"/>
      <c r="L159" s="400"/>
      <c r="M159" s="400"/>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row>
    <row r="160" spans="1:48">
      <c r="A160" s="400"/>
      <c r="B160" s="593"/>
      <c r="C160" s="593"/>
      <c r="D160" s="593"/>
      <c r="E160" s="593"/>
      <c r="F160" s="593"/>
      <c r="G160" s="593"/>
      <c r="H160" s="593"/>
      <c r="I160" s="400"/>
      <c r="J160" s="400"/>
      <c r="K160" s="400"/>
      <c r="L160" s="400"/>
      <c r="M160" s="400"/>
      <c r="AV160"/>
    </row>
    <row r="161" spans="1:48" ht="18">
      <c r="A161" s="219" t="s">
        <v>7</v>
      </c>
      <c r="B161" s="593"/>
      <c r="C161" s="593"/>
      <c r="D161" s="593"/>
      <c r="E161" s="593"/>
      <c r="F161" s="593"/>
      <c r="G161" s="593"/>
      <c r="H161" s="593"/>
      <c r="I161" s="400"/>
      <c r="J161" s="400"/>
      <c r="K161" s="400"/>
      <c r="L161" s="400"/>
      <c r="M161" s="400"/>
      <c r="AV161"/>
    </row>
    <row r="162" spans="1:48" s="252" customFormat="1">
      <c r="A162" s="300" t="s">
        <v>299</v>
      </c>
      <c r="B162" s="152">
        <f t="shared" ref="B162:H162" si="47">IF($B$18=$C$18,B129,IF($B$18=$D$18,J35,IF(B145=TRUE,J35,B129)))</f>
        <v>18338.29178853385</v>
      </c>
      <c r="C162" s="152">
        <f t="shared" si="47"/>
        <v>18350</v>
      </c>
      <c r="D162" s="152">
        <f t="shared" si="47"/>
        <v>18261</v>
      </c>
      <c r="E162" s="152">
        <f t="shared" si="47"/>
        <v>18344</v>
      </c>
      <c r="F162" s="152">
        <f t="shared" si="47"/>
        <v>18450</v>
      </c>
      <c r="G162" s="152">
        <f t="shared" si="47"/>
        <v>18485</v>
      </c>
      <c r="H162" s="309">
        <f t="shared" si="47"/>
        <v>18519</v>
      </c>
      <c r="I162" s="400"/>
      <c r="J162" s="400"/>
      <c r="K162" s="400"/>
      <c r="L162" s="400"/>
      <c r="M162" s="400"/>
      <c r="N162" s="254"/>
      <c r="O162" s="254"/>
      <c r="P162" s="254"/>
      <c r="Q162" s="254"/>
      <c r="R162" s="254"/>
      <c r="S162" s="254"/>
      <c r="T162" s="254"/>
      <c r="U162" s="254"/>
      <c r="V162" s="254"/>
      <c r="W162" s="254"/>
      <c r="X162" s="254"/>
      <c r="Y162" s="254"/>
      <c r="Z162" s="254"/>
      <c r="AA162" s="254"/>
      <c r="AB162" s="254"/>
      <c r="AC162" s="254"/>
      <c r="AD162" s="254"/>
      <c r="AE162" s="254"/>
      <c r="AF162" s="254"/>
      <c r="AG162" s="254"/>
      <c r="AH162" s="254"/>
      <c r="AI162" s="254"/>
      <c r="AJ162" s="254"/>
      <c r="AK162" s="254"/>
      <c r="AL162" s="254"/>
      <c r="AM162" s="254"/>
      <c r="AN162" s="254"/>
      <c r="AO162" s="254"/>
      <c r="AP162" s="254"/>
      <c r="AQ162" s="254"/>
      <c r="AR162" s="254"/>
      <c r="AS162" s="254"/>
      <c r="AT162" s="254"/>
      <c r="AU162" s="254"/>
    </row>
    <row r="163" spans="1:48">
      <c r="A163" s="400"/>
      <c r="B163" s="593"/>
      <c r="C163" s="593"/>
      <c r="D163" s="593"/>
      <c r="E163" s="593"/>
      <c r="F163" s="593"/>
      <c r="G163" s="593"/>
      <c r="H163" s="593"/>
      <c r="I163" s="400"/>
      <c r="J163" s="400"/>
      <c r="K163" s="400"/>
      <c r="L163" s="400"/>
      <c r="M163" s="400"/>
      <c r="AV163"/>
    </row>
    <row r="164" spans="1:48" ht="18">
      <c r="A164" s="219" t="s">
        <v>8</v>
      </c>
      <c r="B164" s="593"/>
      <c r="C164" s="593"/>
      <c r="D164" s="593"/>
      <c r="E164" s="593"/>
      <c r="F164" s="593"/>
      <c r="G164" s="593"/>
      <c r="H164" s="593"/>
      <c r="I164" s="400"/>
      <c r="J164" s="400"/>
      <c r="K164" s="400"/>
      <c r="L164" s="400"/>
      <c r="M164" s="400"/>
      <c r="AV164"/>
    </row>
    <row r="165" spans="1:48" s="252" customFormat="1">
      <c r="A165" s="300" t="s">
        <v>299</v>
      </c>
      <c r="B165" s="152">
        <f t="shared" ref="B165:H165" si="48">IF($B$18=$C$18,B132,IF($B$18=$D$18,J43,IF(B148=TRUE,J43,B132)))</f>
        <v>13918.875716492586</v>
      </c>
      <c r="C165" s="152">
        <f t="shared" si="48"/>
        <v>14150.877273919552</v>
      </c>
      <c r="D165" s="152">
        <f t="shared" si="48"/>
        <v>14197</v>
      </c>
      <c r="E165" s="152">
        <f t="shared" si="48"/>
        <v>13930</v>
      </c>
      <c r="F165" s="152">
        <f t="shared" si="48"/>
        <v>14004</v>
      </c>
      <c r="G165" s="152">
        <f t="shared" si="48"/>
        <v>14109</v>
      </c>
      <c r="H165" s="309">
        <f t="shared" si="48"/>
        <v>13901</v>
      </c>
      <c r="I165" s="400"/>
      <c r="J165" s="400"/>
      <c r="K165" s="400"/>
      <c r="L165" s="400"/>
      <c r="M165" s="400"/>
      <c r="N165" s="254"/>
      <c r="O165" s="254"/>
      <c r="P165" s="254"/>
      <c r="Q165" s="254"/>
      <c r="R165" s="254"/>
      <c r="S165" s="254"/>
      <c r="T165" s="254"/>
      <c r="U165" s="254"/>
      <c r="V165" s="254"/>
      <c r="W165" s="254"/>
      <c r="X165" s="254"/>
      <c r="Y165" s="254"/>
      <c r="Z165" s="254"/>
      <c r="AA165" s="254"/>
      <c r="AB165" s="254"/>
      <c r="AC165" s="254"/>
      <c r="AD165" s="254"/>
      <c r="AE165" s="254"/>
      <c r="AF165" s="254"/>
      <c r="AG165" s="254"/>
      <c r="AH165" s="254"/>
      <c r="AI165" s="254"/>
      <c r="AJ165" s="254"/>
      <c r="AK165" s="254"/>
      <c r="AL165" s="254"/>
      <c r="AM165" s="254"/>
      <c r="AN165" s="254"/>
      <c r="AO165" s="254"/>
      <c r="AP165" s="254"/>
      <c r="AQ165" s="254"/>
      <c r="AR165" s="254"/>
      <c r="AS165" s="254"/>
      <c r="AT165" s="254"/>
      <c r="AU165" s="254"/>
    </row>
    <row r="166" spans="1:48">
      <c r="A166" s="400"/>
      <c r="B166" s="593"/>
      <c r="C166" s="593"/>
      <c r="D166" s="593"/>
      <c r="E166" s="593"/>
      <c r="F166" s="593"/>
      <c r="G166" s="593"/>
      <c r="H166" s="593"/>
      <c r="I166" s="400"/>
      <c r="J166" s="400"/>
      <c r="K166" s="400"/>
      <c r="L166" s="400"/>
      <c r="M166" s="400"/>
      <c r="AV166"/>
    </row>
    <row r="167" spans="1:48" ht="18">
      <c r="A167" s="219" t="s">
        <v>19</v>
      </c>
      <c r="B167" s="593"/>
      <c r="C167" s="593"/>
      <c r="D167" s="593"/>
      <c r="E167" s="593"/>
      <c r="F167" s="593"/>
      <c r="G167" s="593"/>
      <c r="H167" s="593"/>
      <c r="I167" s="400"/>
      <c r="J167" s="400"/>
      <c r="K167" s="400"/>
      <c r="L167" s="400"/>
      <c r="M167" s="400"/>
      <c r="AV167"/>
    </row>
    <row r="168" spans="1:48" s="246" customFormat="1">
      <c r="A168" s="295" t="s">
        <v>299</v>
      </c>
      <c r="B168" s="152">
        <f t="shared" ref="B168:H168" si="49">IF($B$18=$C$18,B135,IF($B$18=$D$18,J51,IF(B151=TRUE,J51,B135)))</f>
        <v>9388.8250143020541</v>
      </c>
      <c r="C168" s="152">
        <f t="shared" si="49"/>
        <v>9725.6025186039642</v>
      </c>
      <c r="D168" s="152">
        <f t="shared" si="49"/>
        <v>9913.1412278650441</v>
      </c>
      <c r="E168" s="152">
        <f t="shared" si="49"/>
        <v>10086.400326744966</v>
      </c>
      <c r="F168" s="152">
        <f t="shared" si="49"/>
        <v>10245.343120848051</v>
      </c>
      <c r="G168" s="152">
        <f t="shared" si="49"/>
        <v>10396.603414082778</v>
      </c>
      <c r="H168" s="309">
        <f t="shared" si="49"/>
        <v>10493</v>
      </c>
      <c r="I168" s="400"/>
      <c r="J168" s="400"/>
      <c r="K168" s="400"/>
      <c r="L168" s="400"/>
      <c r="M168" s="400"/>
      <c r="N168" s="247"/>
      <c r="O168" s="247"/>
      <c r="P168" s="247"/>
      <c r="Q168" s="247"/>
      <c r="R168" s="247"/>
      <c r="S168" s="247"/>
      <c r="T168" s="247"/>
      <c r="U168" s="247"/>
      <c r="V168" s="247"/>
      <c r="W168" s="247"/>
      <c r="X168" s="247"/>
      <c r="Y168" s="247"/>
      <c r="Z168" s="247"/>
      <c r="AA168" s="247"/>
      <c r="AB168" s="247"/>
      <c r="AC168" s="247"/>
      <c r="AD168" s="247"/>
      <c r="AE168" s="247"/>
      <c r="AF168" s="247"/>
      <c r="AG168" s="247"/>
      <c r="AH168" s="247"/>
      <c r="AI168" s="247"/>
      <c r="AJ168" s="247"/>
      <c r="AK168" s="247"/>
      <c r="AL168" s="247"/>
      <c r="AM168" s="247"/>
      <c r="AN168" s="247"/>
      <c r="AO168" s="247"/>
      <c r="AP168" s="247"/>
      <c r="AQ168" s="247"/>
      <c r="AR168" s="247"/>
      <c r="AS168" s="247"/>
      <c r="AT168" s="247"/>
      <c r="AU168" s="247"/>
    </row>
    <row r="169" spans="1:48">
      <c r="A169" s="400"/>
      <c r="B169" s="593"/>
      <c r="C169" s="593"/>
      <c r="D169" s="593"/>
      <c r="E169" s="593"/>
      <c r="F169" s="593"/>
      <c r="G169" s="593"/>
      <c r="H169" s="593"/>
      <c r="I169" s="400"/>
      <c r="J169" s="400"/>
      <c r="K169" s="400"/>
      <c r="L169" s="400"/>
      <c r="M169" s="400"/>
      <c r="AV169"/>
    </row>
    <row r="170" spans="1:48" ht="18">
      <c r="A170" s="159" t="s">
        <v>51</v>
      </c>
      <c r="B170" s="593"/>
      <c r="C170" s="593"/>
      <c r="D170" s="593"/>
      <c r="E170" s="593"/>
      <c r="F170" s="593"/>
      <c r="G170" s="593"/>
      <c r="H170" s="593"/>
      <c r="I170" s="400"/>
      <c r="J170" s="400"/>
      <c r="K170" s="400"/>
      <c r="L170" s="400"/>
      <c r="M170" s="400"/>
      <c r="AV170"/>
    </row>
    <row r="171" spans="1:48" s="246" customFormat="1">
      <c r="A171" s="295" t="s">
        <v>299</v>
      </c>
      <c r="B171" s="152">
        <f t="shared" ref="B171:H171" si="50">IF($B$18=$C$18,B138,IF($B$18=$D$18,J62,IF(B154=TRUE,J62,B138)))</f>
        <v>47233</v>
      </c>
      <c r="C171" s="152">
        <f t="shared" si="50"/>
        <v>49274</v>
      </c>
      <c r="D171" s="152">
        <f t="shared" si="50"/>
        <v>49474</v>
      </c>
      <c r="E171" s="152">
        <f t="shared" si="50"/>
        <v>49474</v>
      </c>
      <c r="F171" s="152">
        <f t="shared" si="50"/>
        <v>49974</v>
      </c>
      <c r="G171" s="152">
        <f t="shared" si="50"/>
        <v>49974</v>
      </c>
      <c r="H171" s="309">
        <f t="shared" si="50"/>
        <v>50474</v>
      </c>
      <c r="I171" s="400"/>
      <c r="J171" s="400"/>
      <c r="K171" s="400"/>
      <c r="L171" s="400"/>
      <c r="M171" s="400"/>
      <c r="N171" s="247"/>
      <c r="O171" s="247"/>
      <c r="P171" s="247"/>
      <c r="Q171" s="247"/>
      <c r="R171" s="247"/>
      <c r="S171" s="247"/>
      <c r="T171" s="247"/>
      <c r="U171" s="247"/>
      <c r="V171" s="247"/>
      <c r="W171" s="247"/>
      <c r="X171" s="247"/>
      <c r="Y171" s="247"/>
      <c r="Z171" s="247"/>
      <c r="AA171" s="247"/>
      <c r="AB171" s="247"/>
      <c r="AC171" s="247"/>
      <c r="AD171" s="247"/>
      <c r="AE171" s="247"/>
      <c r="AF171" s="247"/>
      <c r="AG171" s="247"/>
      <c r="AH171" s="247"/>
      <c r="AI171" s="247"/>
      <c r="AJ171" s="247"/>
      <c r="AK171" s="247"/>
      <c r="AL171" s="247"/>
      <c r="AM171" s="247"/>
      <c r="AN171" s="247"/>
      <c r="AO171" s="247"/>
      <c r="AP171" s="247"/>
      <c r="AQ171" s="247"/>
      <c r="AR171" s="247"/>
      <c r="AS171" s="247"/>
      <c r="AT171" s="247"/>
      <c r="AU171" s="247"/>
    </row>
    <row r="172" spans="1:48">
      <c r="A172" s="400"/>
      <c r="B172" s="400"/>
      <c r="C172" s="400"/>
      <c r="D172" s="400"/>
      <c r="E172" s="400"/>
      <c r="F172" s="400"/>
      <c r="G172" s="400"/>
      <c r="H172" s="400"/>
      <c r="I172" s="400"/>
      <c r="J172" s="400"/>
      <c r="K172" s="400"/>
      <c r="L172" s="400"/>
      <c r="M172" s="400"/>
      <c r="N172" s="400"/>
    </row>
    <row r="173" spans="1:48">
      <c r="A173" s="400"/>
      <c r="B173" s="400"/>
      <c r="C173" s="400"/>
      <c r="D173" s="400"/>
      <c r="E173" s="400"/>
      <c r="F173" s="400"/>
      <c r="G173" s="400"/>
      <c r="H173" s="400"/>
      <c r="I173" s="400"/>
      <c r="J173" s="400"/>
      <c r="K173" s="400"/>
      <c r="L173" s="400"/>
      <c r="M173" s="400"/>
      <c r="N173" s="400"/>
    </row>
    <row r="174" spans="1:48">
      <c r="A174" s="400"/>
      <c r="B174" s="400"/>
      <c r="C174" s="400"/>
      <c r="D174" s="400"/>
      <c r="E174" s="400"/>
      <c r="F174" s="400"/>
      <c r="G174" s="400"/>
      <c r="H174" s="400"/>
      <c r="I174" s="400"/>
      <c r="J174" s="400"/>
      <c r="K174" s="400"/>
      <c r="L174" s="400"/>
      <c r="M174" s="400"/>
      <c r="N174" s="400"/>
    </row>
    <row r="175" spans="1:48">
      <c r="A175" s="400"/>
      <c r="B175" s="400"/>
      <c r="C175" s="400"/>
      <c r="D175" s="400"/>
      <c r="E175" s="400"/>
      <c r="F175" s="400"/>
      <c r="G175" s="400"/>
      <c r="H175" s="400"/>
      <c r="I175" s="400"/>
      <c r="J175" s="400"/>
      <c r="K175" s="400"/>
      <c r="L175" s="400"/>
      <c r="M175" s="400"/>
      <c r="N175" s="400"/>
    </row>
    <row r="176" spans="1:48">
      <c r="A176" s="400"/>
      <c r="B176" s="400"/>
      <c r="C176" s="400"/>
      <c r="D176" s="400"/>
      <c r="E176" s="400"/>
      <c r="F176" s="400"/>
      <c r="G176" s="400"/>
      <c r="H176" s="400"/>
      <c r="I176" s="400"/>
      <c r="J176" s="400"/>
      <c r="K176" s="400"/>
      <c r="L176" s="400"/>
      <c r="M176" s="400"/>
      <c r="N176" s="400"/>
    </row>
    <row r="177" spans="1:14">
      <c r="A177" s="400"/>
      <c r="B177" s="400"/>
      <c r="C177" s="400"/>
      <c r="D177" s="400"/>
      <c r="E177" s="400"/>
      <c r="F177" s="400"/>
      <c r="G177" s="400"/>
      <c r="H177" s="400"/>
      <c r="I177" s="400"/>
      <c r="J177" s="400"/>
      <c r="K177" s="400"/>
      <c r="L177" s="400"/>
      <c r="M177" s="400"/>
      <c r="N177" s="400"/>
    </row>
    <row r="178" spans="1:14">
      <c r="A178" s="400"/>
      <c r="B178" s="400"/>
      <c r="C178" s="400"/>
      <c r="D178" s="400"/>
      <c r="E178" s="400"/>
      <c r="F178" s="400"/>
      <c r="G178" s="400"/>
      <c r="H178" s="400"/>
      <c r="I178" s="400"/>
      <c r="J178" s="400"/>
      <c r="K178" s="400"/>
      <c r="L178" s="400"/>
      <c r="M178" s="400"/>
      <c r="N178" s="400"/>
    </row>
    <row r="179" spans="1:14">
      <c r="A179" s="400"/>
      <c r="B179" s="400"/>
      <c r="C179" s="400"/>
      <c r="D179" s="400"/>
      <c r="E179" s="400"/>
      <c r="F179" s="400"/>
      <c r="G179" s="400"/>
      <c r="H179" s="400"/>
      <c r="I179" s="400"/>
      <c r="J179" s="400"/>
      <c r="K179" s="400"/>
      <c r="L179" s="400"/>
      <c r="M179" s="400"/>
      <c r="N179" s="400"/>
    </row>
    <row r="180" spans="1:14">
      <c r="A180" s="400"/>
      <c r="B180" s="400"/>
      <c r="C180" s="400"/>
      <c r="D180" s="400"/>
      <c r="E180" s="400"/>
      <c r="F180" s="400"/>
      <c r="G180" s="400"/>
      <c r="H180" s="400"/>
      <c r="I180" s="400"/>
      <c r="J180" s="400"/>
      <c r="K180" s="400"/>
      <c r="L180" s="400"/>
      <c r="M180" s="400"/>
      <c r="N180" s="400"/>
    </row>
    <row r="181" spans="1:14">
      <c r="A181" s="400"/>
      <c r="B181" s="400"/>
      <c r="C181" s="400"/>
      <c r="D181" s="400"/>
      <c r="E181" s="400"/>
      <c r="F181" s="400"/>
      <c r="G181" s="400"/>
      <c r="H181" s="400"/>
      <c r="I181" s="400"/>
      <c r="J181" s="400"/>
      <c r="K181" s="400"/>
      <c r="L181" s="400"/>
      <c r="M181" s="400"/>
      <c r="N181" s="400"/>
    </row>
    <row r="182" spans="1:14">
      <c r="A182" s="400"/>
      <c r="B182" s="400"/>
      <c r="C182" s="400"/>
      <c r="D182" s="400"/>
      <c r="E182" s="400"/>
      <c r="F182" s="400"/>
      <c r="G182" s="400"/>
      <c r="H182" s="400"/>
      <c r="I182" s="400"/>
      <c r="J182" s="400"/>
      <c r="K182" s="400"/>
      <c r="L182" s="400"/>
      <c r="M182" s="400"/>
      <c r="N182" s="400"/>
    </row>
    <row r="183" spans="1:14">
      <c r="A183" s="400"/>
      <c r="B183" s="400"/>
      <c r="C183" s="400"/>
      <c r="D183" s="400"/>
      <c r="E183" s="400"/>
      <c r="F183" s="400"/>
      <c r="G183" s="400"/>
      <c r="H183" s="400"/>
      <c r="I183" s="400"/>
      <c r="J183" s="400"/>
      <c r="K183" s="400"/>
      <c r="L183" s="400"/>
      <c r="M183" s="400"/>
      <c r="N183" s="400"/>
    </row>
    <row r="184" spans="1:14">
      <c r="A184" s="400"/>
      <c r="B184" s="400"/>
      <c r="C184" s="400"/>
      <c r="D184" s="400"/>
      <c r="E184" s="400"/>
      <c r="F184" s="400"/>
      <c r="G184" s="400"/>
      <c r="H184" s="400"/>
      <c r="I184" s="400"/>
      <c r="J184" s="400"/>
      <c r="K184" s="400"/>
      <c r="L184" s="400"/>
      <c r="M184" s="400"/>
      <c r="N184" s="400"/>
    </row>
    <row r="185" spans="1:14">
      <c r="A185" s="400"/>
      <c r="B185" s="400"/>
      <c r="C185" s="400"/>
      <c r="D185" s="400"/>
      <c r="E185" s="400"/>
      <c r="F185" s="400"/>
      <c r="G185" s="400"/>
      <c r="H185" s="400"/>
      <c r="I185" s="400"/>
      <c r="J185" s="400"/>
      <c r="K185" s="400"/>
      <c r="L185" s="400"/>
      <c r="M185" s="400"/>
      <c r="N185" s="400"/>
    </row>
    <row r="186" spans="1:14">
      <c r="A186" s="400"/>
      <c r="B186" s="400"/>
      <c r="C186" s="400"/>
      <c r="D186" s="400"/>
      <c r="E186" s="400"/>
      <c r="F186" s="400"/>
      <c r="G186" s="400"/>
      <c r="H186" s="400"/>
      <c r="I186" s="400"/>
      <c r="J186" s="400"/>
      <c r="K186" s="400"/>
      <c r="L186" s="400"/>
      <c r="M186" s="400"/>
      <c r="N186" s="400"/>
    </row>
  </sheetData>
  <mergeCells count="7">
    <mergeCell ref="B19:F19"/>
    <mergeCell ref="H19:N19"/>
    <mergeCell ref="M1:N1"/>
    <mergeCell ref="O1:P1"/>
    <mergeCell ref="M2:N2"/>
    <mergeCell ref="O2:P2"/>
    <mergeCell ref="C17:E17"/>
  </mergeCells>
  <phoneticPr fontId="53" type="noConversion"/>
  <conditionalFormatting sqref="B142:H142 B145:H145 B148:H148 B151:H151 B154:H154">
    <cfRule type="cellIs" dxfId="0" priority="1" operator="equal">
      <formula>FALSE</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U159"/>
  <sheetViews>
    <sheetView showGridLines="0" view="pageBreakPreview" zoomScaleNormal="100" zoomScaleSheetLayoutView="100" workbookViewId="0"/>
  </sheetViews>
  <sheetFormatPr defaultRowHeight="14.4"/>
  <cols>
    <col min="1" max="1" width="54.21875" style="390" customWidth="1"/>
    <col min="2" max="7" width="9.109375" style="390"/>
    <col min="8" max="8" width="9.21875" style="390" bestFit="1" customWidth="1"/>
    <col min="9" max="9" width="9.109375" style="390"/>
    <col min="10" max="10" width="2.77734375" style="390" customWidth="1"/>
    <col min="11" max="12" width="9.109375" style="390"/>
  </cols>
  <sheetData>
    <row r="1" spans="1:12" ht="25.8">
      <c r="A1" s="215" t="s">
        <v>59</v>
      </c>
    </row>
    <row r="2" spans="1:12" ht="32.25" customHeight="1">
      <c r="A2" s="666" t="s">
        <v>170</v>
      </c>
      <c r="B2" s="666"/>
      <c r="C2" s="666"/>
      <c r="D2" s="666"/>
      <c r="E2" s="666"/>
      <c r="F2" s="666"/>
      <c r="G2" s="666"/>
      <c r="H2" s="666"/>
      <c r="I2" s="666"/>
    </row>
    <row r="3" spans="1:12" s="60" customFormat="1">
      <c r="A3" s="391" t="s">
        <v>238</v>
      </c>
      <c r="B3" s="391"/>
      <c r="C3" s="391"/>
      <c r="D3" s="391"/>
      <c r="E3" s="391"/>
      <c r="F3" s="391"/>
      <c r="G3" s="391"/>
      <c r="H3" s="391"/>
      <c r="I3" s="391"/>
      <c r="J3" s="390"/>
      <c r="K3" s="390"/>
      <c r="L3" s="390"/>
    </row>
    <row r="4" spans="1:12" ht="23.4">
      <c r="A4" s="313" t="s">
        <v>0</v>
      </c>
    </row>
    <row r="5" spans="1:12" ht="21">
      <c r="A5" s="158" t="s">
        <v>117</v>
      </c>
    </row>
    <row r="6" spans="1:12" ht="18">
      <c r="A6" s="316" t="s">
        <v>125</v>
      </c>
      <c r="B6" s="225" t="s">
        <v>228</v>
      </c>
      <c r="C6" s="225" t="s">
        <v>229</v>
      </c>
      <c r="D6" s="225" t="s">
        <v>230</v>
      </c>
      <c r="E6" s="225" t="s">
        <v>231</v>
      </c>
      <c r="F6" s="225" t="s">
        <v>232</v>
      </c>
      <c r="G6" s="225" t="s">
        <v>233</v>
      </c>
      <c r="H6" s="225" t="s">
        <v>234</v>
      </c>
      <c r="L6"/>
    </row>
    <row r="7" spans="1:12">
      <c r="A7" s="295" t="s">
        <v>10</v>
      </c>
      <c r="B7" s="152">
        <f>'Assessment - Capex'!B129</f>
        <v>165</v>
      </c>
      <c r="C7" s="152">
        <f>'Assessment - Capex'!C129</f>
        <v>197</v>
      </c>
      <c r="D7" s="152">
        <f>'Assessment - Capex'!D129</f>
        <v>220</v>
      </c>
      <c r="E7" s="152">
        <f>'Assessment - Capex'!E129</f>
        <v>220</v>
      </c>
      <c r="F7" s="152">
        <f>'Assessment - Capex'!F129</f>
        <v>220</v>
      </c>
      <c r="G7" s="152">
        <f>'Assessment - Capex'!G129</f>
        <v>220</v>
      </c>
      <c r="H7" s="152">
        <f>'Assessment - Capex'!H129</f>
        <v>220</v>
      </c>
      <c r="L7"/>
    </row>
    <row r="8" spans="1:12">
      <c r="A8" s="295" t="s">
        <v>11</v>
      </c>
      <c r="B8" s="152">
        <f>'Assessment - Capex'!B130</f>
        <v>76</v>
      </c>
      <c r="C8" s="152">
        <f>'Assessment - Capex'!C130</f>
        <v>165</v>
      </c>
      <c r="D8" s="152">
        <f>'Assessment - Capex'!D130</f>
        <v>55</v>
      </c>
      <c r="E8" s="152">
        <f>'Assessment - Capex'!E130</f>
        <v>55</v>
      </c>
      <c r="F8" s="152">
        <f>'Assessment - Capex'!F130</f>
        <v>55</v>
      </c>
      <c r="G8" s="152">
        <f>'Assessment - Capex'!G130</f>
        <v>55</v>
      </c>
      <c r="H8" s="152">
        <f>'Assessment - Capex'!H130</f>
        <v>55</v>
      </c>
      <c r="L8"/>
    </row>
    <row r="9" spans="1:12">
      <c r="A9" s="295" t="s">
        <v>12</v>
      </c>
      <c r="B9" s="152">
        <f>'Assessment - Capex'!B131</f>
        <v>98</v>
      </c>
      <c r="C9" s="152">
        <f>'Assessment - Capex'!C131</f>
        <v>132.05847869921939</v>
      </c>
      <c r="D9" s="152">
        <f>'Assessment - Capex'!D131</f>
        <v>132.05847869921939</v>
      </c>
      <c r="E9" s="152">
        <f>'Assessment - Capex'!E131</f>
        <v>132.05847869921939</v>
      </c>
      <c r="F9" s="152">
        <f>'Assessment - Capex'!F131</f>
        <v>132.05847869921939</v>
      </c>
      <c r="G9" s="152">
        <f>'Assessment - Capex'!G131</f>
        <v>132.05847869921939</v>
      </c>
      <c r="H9" s="152">
        <f>'Assessment - Capex'!H131</f>
        <v>132.05847869921939</v>
      </c>
      <c r="L9"/>
    </row>
    <row r="10" spans="1:12" s="388" customFormat="1">
      <c r="A10" s="300" t="s">
        <v>416</v>
      </c>
      <c r="B10" s="152">
        <f>'Assessment - Capex'!B132</f>
        <v>435.33013485393178</v>
      </c>
      <c r="C10" s="152">
        <f>'Assessment - Capex'!C132</f>
        <v>435.33013485393178</v>
      </c>
      <c r="D10" s="152">
        <f>'Assessment - Capex'!D132</f>
        <v>435.33013485393178</v>
      </c>
      <c r="E10" s="152">
        <f>'Assessment - Capex'!E132</f>
        <v>435.33013485393178</v>
      </c>
      <c r="F10" s="152">
        <f>'Assessment - Capex'!F132</f>
        <v>435.33013485393178</v>
      </c>
      <c r="G10" s="152">
        <f>'Assessment - Capex'!G132</f>
        <v>435.33013485393178</v>
      </c>
      <c r="H10" s="152">
        <f>'Assessment - Capex'!H132</f>
        <v>435.33013485393178</v>
      </c>
      <c r="I10" s="390"/>
      <c r="J10" s="390"/>
      <c r="K10" s="390"/>
    </row>
    <row r="11" spans="1:12">
      <c r="A11" s="319"/>
      <c r="B11" s="400"/>
      <c r="C11" s="400"/>
      <c r="D11" s="400"/>
      <c r="E11" s="400"/>
      <c r="F11" s="400"/>
      <c r="G11" s="400"/>
      <c r="H11" s="400"/>
      <c r="L11"/>
    </row>
    <row r="12" spans="1:12">
      <c r="A12" s="322" t="s">
        <v>7</v>
      </c>
      <c r="B12" s="400"/>
      <c r="C12" s="400"/>
      <c r="D12" s="400"/>
      <c r="E12" s="400"/>
      <c r="F12" s="400"/>
      <c r="G12" s="400"/>
      <c r="H12" s="400"/>
      <c r="L12"/>
    </row>
    <row r="13" spans="1:12">
      <c r="A13" s="295" t="s">
        <v>10</v>
      </c>
      <c r="B13" s="152">
        <f>'Assessment - Capex'!B136</f>
        <v>6516</v>
      </c>
      <c r="C13" s="152">
        <f>'Assessment - Capex'!C136</f>
        <v>6457</v>
      </c>
      <c r="D13" s="152">
        <f>'Assessment - Capex'!D136</f>
        <v>6523</v>
      </c>
      <c r="E13" s="152">
        <f>'Assessment - Capex'!E136</f>
        <v>6628</v>
      </c>
      <c r="F13" s="152">
        <f>'Assessment - Capex'!F136</f>
        <v>6676</v>
      </c>
      <c r="G13" s="152">
        <f>'Assessment - Capex'!G136</f>
        <v>6679</v>
      </c>
      <c r="H13" s="152">
        <f>'Assessment - Capex'!H136</f>
        <v>6914.8766715542042</v>
      </c>
      <c r="L13"/>
    </row>
    <row r="14" spans="1:12">
      <c r="A14" s="295" t="s">
        <v>11</v>
      </c>
      <c r="B14" s="152">
        <f>'Assessment - Capex'!B137</f>
        <v>2486</v>
      </c>
      <c r="C14" s="152">
        <f>'Assessment - Capex'!C137</f>
        <v>2371</v>
      </c>
      <c r="D14" s="152">
        <f>'Assessment - Capex'!D137</f>
        <v>1795</v>
      </c>
      <c r="E14" s="152">
        <f>'Assessment - Capex'!E137</f>
        <v>1994</v>
      </c>
      <c r="F14" s="152">
        <f>'Assessment - Capex'!F137</f>
        <v>2975</v>
      </c>
      <c r="G14" s="152">
        <f>'Assessment - Capex'!G137</f>
        <v>3039</v>
      </c>
      <c r="H14" s="152">
        <f>'Assessment - Capex'!H137</f>
        <v>2546</v>
      </c>
      <c r="L14"/>
    </row>
    <row r="15" spans="1:12">
      <c r="A15" s="295" t="s">
        <v>12</v>
      </c>
      <c r="B15" s="152">
        <f>'Assessment - Capex'!B138</f>
        <v>1282.8736084431182</v>
      </c>
      <c r="C15" s="152">
        <f>'Assessment - Capex'!C138</f>
        <v>1282.8736084431182</v>
      </c>
      <c r="D15" s="152">
        <f>'Assessment - Capex'!D138</f>
        <v>1282.8736084431182</v>
      </c>
      <c r="E15" s="152">
        <f>'Assessment - Capex'!E138</f>
        <v>1282.8736084431182</v>
      </c>
      <c r="F15" s="152">
        <f>'Assessment - Capex'!F138</f>
        <v>1282.8736084431182</v>
      </c>
      <c r="G15" s="152">
        <f>'Assessment - Capex'!G138</f>
        <v>884.03472383963935</v>
      </c>
      <c r="H15" s="152">
        <f>'Assessment - Capex'!H138</f>
        <v>753.09040580862779</v>
      </c>
      <c r="L15"/>
    </row>
    <row r="16" spans="1:12" s="388" customFormat="1">
      <c r="A16" s="300" t="s">
        <v>416</v>
      </c>
      <c r="B16" s="152">
        <f>'Assessment - Capex'!B139</f>
        <v>6629.9524664818709</v>
      </c>
      <c r="C16" s="152">
        <f>'Assessment - Capex'!C139</f>
        <v>6629.9524664818709</v>
      </c>
      <c r="D16" s="152">
        <f>'Assessment - Capex'!D139</f>
        <v>6629.9524664818709</v>
      </c>
      <c r="E16" s="152">
        <f>'Assessment - Capex'!E139</f>
        <v>6629.9524664818709</v>
      </c>
      <c r="F16" s="152">
        <f>'Assessment - Capex'!F139</f>
        <v>6629.9524664818709</v>
      </c>
      <c r="G16" s="152">
        <f>'Assessment - Capex'!G139</f>
        <v>6629.9524664818709</v>
      </c>
      <c r="H16" s="152">
        <f>'Assessment - Capex'!H139</f>
        <v>6629.9524664818709</v>
      </c>
      <c r="I16" s="390"/>
      <c r="J16" s="390"/>
      <c r="K16" s="390"/>
    </row>
    <row r="17" spans="1:12">
      <c r="A17" s="319"/>
      <c r="B17" s="400"/>
      <c r="C17" s="400"/>
      <c r="D17" s="400"/>
      <c r="E17" s="400"/>
      <c r="F17" s="400"/>
      <c r="G17" s="400"/>
      <c r="H17" s="400"/>
      <c r="L17"/>
    </row>
    <row r="18" spans="1:12">
      <c r="A18" s="320" t="s">
        <v>8</v>
      </c>
      <c r="B18" s="400"/>
      <c r="C18" s="400"/>
      <c r="D18" s="400"/>
      <c r="E18" s="400"/>
      <c r="F18" s="400"/>
      <c r="G18" s="400"/>
      <c r="H18" s="400"/>
      <c r="L18"/>
    </row>
    <row r="19" spans="1:12">
      <c r="A19" s="295" t="s">
        <v>10</v>
      </c>
      <c r="B19" s="152">
        <f>'Assessment - Capex'!B143</f>
        <v>0</v>
      </c>
      <c r="C19" s="152">
        <f>'Assessment - Capex'!C143</f>
        <v>0</v>
      </c>
      <c r="D19" s="152">
        <f>'Assessment - Capex'!D143</f>
        <v>0</v>
      </c>
      <c r="E19" s="152">
        <f>'Assessment - Capex'!E143</f>
        <v>0</v>
      </c>
      <c r="F19" s="152">
        <f>'Assessment - Capex'!F143</f>
        <v>0</v>
      </c>
      <c r="G19" s="152">
        <f>'Assessment - Capex'!G143</f>
        <v>0</v>
      </c>
      <c r="H19" s="152">
        <f>'Assessment - Capex'!H143</f>
        <v>0</v>
      </c>
      <c r="L19"/>
    </row>
    <row r="20" spans="1:12">
      <c r="A20" s="295" t="s">
        <v>11</v>
      </c>
      <c r="B20" s="152">
        <f>'Assessment - Capex'!B144</f>
        <v>3198</v>
      </c>
      <c r="C20" s="152">
        <f>'Assessment - Capex'!C144</f>
        <v>2146</v>
      </c>
      <c r="D20" s="152">
        <f>'Assessment - Capex'!D144</f>
        <v>1390</v>
      </c>
      <c r="E20" s="152">
        <f>'Assessment - Capex'!E144</f>
        <v>1776</v>
      </c>
      <c r="F20" s="152">
        <f>'Assessment - Capex'!F144</f>
        <v>2394</v>
      </c>
      <c r="G20" s="152">
        <f>'Assessment - Capex'!G144</f>
        <v>3460</v>
      </c>
      <c r="H20" s="152">
        <f>'Assessment - Capex'!H144</f>
        <v>2125</v>
      </c>
      <c r="L20"/>
    </row>
    <row r="21" spans="1:12">
      <c r="A21" s="295" t="s">
        <v>12</v>
      </c>
      <c r="B21" s="152">
        <f>'Assessment - Capex'!B145</f>
        <v>1210.0867497579784</v>
      </c>
      <c r="C21" s="152">
        <f>'Assessment - Capex'!C145</f>
        <v>1210.0867497579784</v>
      </c>
      <c r="D21" s="152">
        <f>'Assessment - Capex'!D145</f>
        <v>1210.0867497579784</v>
      </c>
      <c r="E21" s="152">
        <f>'Assessment - Capex'!E145</f>
        <v>1210.0867497579784</v>
      </c>
      <c r="F21" s="152">
        <f>'Assessment - Capex'!F145</f>
        <v>1210.0867497579784</v>
      </c>
      <c r="G21" s="152">
        <f>'Assessment - Capex'!G145</f>
        <v>301.15068091960711</v>
      </c>
      <c r="H21" s="152">
        <f>'Assessment - Capex'!H145</f>
        <v>231.70465273095033</v>
      </c>
      <c r="L21"/>
    </row>
    <row r="22" spans="1:12" s="388" customFormat="1">
      <c r="A22" s="300" t="s">
        <v>416</v>
      </c>
      <c r="B22" s="152">
        <f>'Assessment - Capex'!B146</f>
        <v>2415.1671734576739</v>
      </c>
      <c r="C22" s="152">
        <f>'Assessment - Capex'!C146</f>
        <v>2415.1671734576739</v>
      </c>
      <c r="D22" s="152">
        <f>'Assessment - Capex'!D146</f>
        <v>2415.1671734576739</v>
      </c>
      <c r="E22" s="152">
        <f>'Assessment - Capex'!E146</f>
        <v>2415.1671734576739</v>
      </c>
      <c r="F22" s="152">
        <f>'Assessment - Capex'!F146</f>
        <v>2415.1671734576739</v>
      </c>
      <c r="G22" s="152">
        <f>'Assessment - Capex'!G146</f>
        <v>2415.1671734576739</v>
      </c>
      <c r="H22" s="152">
        <f>'Assessment - Capex'!H146</f>
        <v>2415.1671734576739</v>
      </c>
      <c r="I22" s="390"/>
      <c r="J22" s="390"/>
      <c r="K22" s="390"/>
    </row>
    <row r="23" spans="1:12">
      <c r="A23" s="319"/>
      <c r="B23" s="400"/>
      <c r="C23" s="400"/>
      <c r="D23" s="400"/>
      <c r="E23" s="400"/>
      <c r="F23" s="400"/>
      <c r="G23" s="400"/>
      <c r="H23" s="400"/>
      <c r="L23"/>
    </row>
    <row r="24" spans="1:12">
      <c r="A24" s="320" t="s">
        <v>19</v>
      </c>
      <c r="B24" s="400"/>
      <c r="C24" s="400"/>
      <c r="D24" s="400"/>
      <c r="E24" s="400"/>
      <c r="F24" s="400"/>
      <c r="G24" s="400"/>
      <c r="H24" s="400"/>
      <c r="L24"/>
    </row>
    <row r="25" spans="1:12">
      <c r="A25" s="295" t="s">
        <v>10</v>
      </c>
      <c r="B25" s="152">
        <f>'Assessment - Capex'!B150</f>
        <v>12390</v>
      </c>
      <c r="C25" s="152">
        <f>'Assessment - Capex'!C150</f>
        <v>4953</v>
      </c>
      <c r="D25" s="152">
        <f>'Assessment - Capex'!D150</f>
        <v>4633</v>
      </c>
      <c r="E25" s="152">
        <f>'Assessment - Capex'!E150</f>
        <v>4322</v>
      </c>
      <c r="F25" s="152">
        <f>'Assessment - Capex'!F150</f>
        <v>4017</v>
      </c>
      <c r="G25" s="152">
        <f>'Assessment - Capex'!G150</f>
        <v>3966.9746274754134</v>
      </c>
      <c r="H25" s="152">
        <f>'Assessment - Capex'!H150</f>
        <v>3658.9746274754134</v>
      </c>
      <c r="L25"/>
    </row>
    <row r="26" spans="1:12">
      <c r="A26" s="295" t="s">
        <v>11</v>
      </c>
      <c r="B26" s="152">
        <f>'Assessment - Capex'!B151</f>
        <v>388</v>
      </c>
      <c r="C26" s="152">
        <f>'Assessment - Capex'!C151</f>
        <v>420</v>
      </c>
      <c r="D26" s="152">
        <f>'Assessment - Capex'!D151</f>
        <v>425</v>
      </c>
      <c r="E26" s="152">
        <f>'Assessment - Capex'!E151</f>
        <v>423</v>
      </c>
      <c r="F26" s="152">
        <f>'Assessment - Capex'!F151</f>
        <v>390</v>
      </c>
      <c r="G26" s="152">
        <f>'Assessment - Capex'!G151</f>
        <v>471</v>
      </c>
      <c r="H26" s="152">
        <f>'Assessment - Capex'!H151</f>
        <v>443</v>
      </c>
      <c r="L26"/>
    </row>
    <row r="27" spans="1:12">
      <c r="A27" s="295" t="s">
        <v>12</v>
      </c>
      <c r="B27" s="152">
        <f>'Assessment - Capex'!B152</f>
        <v>3048.1480891766519</v>
      </c>
      <c r="C27" s="152">
        <f>'Assessment - Capex'!C152</f>
        <v>3048.1480891766519</v>
      </c>
      <c r="D27" s="152">
        <f>'Assessment - Capex'!D152</f>
        <v>3048.1480891766519</v>
      </c>
      <c r="E27" s="152">
        <f>'Assessment - Capex'!E152</f>
        <v>3048.1480891766519</v>
      </c>
      <c r="F27" s="152">
        <f>'Assessment - Capex'!F152</f>
        <v>3048.1480891766519</v>
      </c>
      <c r="G27" s="152">
        <f>'Assessment - Capex'!G152</f>
        <v>3048.1480891766519</v>
      </c>
      <c r="H27" s="152">
        <f>'Assessment - Capex'!H152</f>
        <v>3048.1480891766519</v>
      </c>
      <c r="L27"/>
    </row>
    <row r="28" spans="1:12" s="388" customFormat="1">
      <c r="A28" s="300" t="s">
        <v>416</v>
      </c>
      <c r="B28" s="152">
        <f>'Assessment - Capex'!B153</f>
        <v>3798.9755641547586</v>
      </c>
      <c r="C28" s="152">
        <f>'Assessment - Capex'!C153</f>
        <v>3798.9755641547586</v>
      </c>
      <c r="D28" s="152">
        <f>'Assessment - Capex'!D153</f>
        <v>3798.9755641547586</v>
      </c>
      <c r="E28" s="152">
        <f>'Assessment - Capex'!E153</f>
        <v>3798.9755641547586</v>
      </c>
      <c r="F28" s="152">
        <f>'Assessment - Capex'!F153</f>
        <v>3798.9755641547586</v>
      </c>
      <c r="G28" s="152">
        <f>'Assessment - Capex'!G153</f>
        <v>3798.9755641547586</v>
      </c>
      <c r="H28" s="152">
        <f>'Assessment - Capex'!H153</f>
        <v>3798.9755641547586</v>
      </c>
      <c r="I28" s="390"/>
      <c r="J28" s="390"/>
      <c r="K28" s="390"/>
    </row>
    <row r="29" spans="1:12">
      <c r="A29" s="319"/>
      <c r="B29" s="400"/>
      <c r="C29" s="400"/>
      <c r="D29" s="400"/>
      <c r="E29" s="400"/>
      <c r="F29" s="400"/>
      <c r="G29" s="400"/>
      <c r="H29" s="400"/>
      <c r="L29"/>
    </row>
    <row r="30" spans="1:12">
      <c r="A30" s="318" t="s">
        <v>51</v>
      </c>
      <c r="B30" s="400"/>
      <c r="C30" s="400"/>
      <c r="D30" s="400"/>
      <c r="E30" s="400"/>
      <c r="F30" s="400"/>
      <c r="G30" s="400"/>
      <c r="H30" s="400"/>
      <c r="L30"/>
    </row>
    <row r="31" spans="1:12">
      <c r="A31" s="149" t="s">
        <v>11</v>
      </c>
      <c r="B31" s="152">
        <f>'Assessment - Capex'!B157</f>
        <v>3967</v>
      </c>
      <c r="C31" s="152">
        <f>'Assessment - Capex'!C157</f>
        <v>4934</v>
      </c>
      <c r="D31" s="152">
        <f>'Assessment - Capex'!D157</f>
        <v>9479</v>
      </c>
      <c r="E31" s="152">
        <f>'Assessment - Capex'!E157</f>
        <v>4456</v>
      </c>
      <c r="F31" s="152">
        <f>'Assessment - Capex'!F157</f>
        <v>4227</v>
      </c>
      <c r="G31" s="152">
        <f>'Assessment - Capex'!G157</f>
        <v>5504</v>
      </c>
      <c r="H31" s="152">
        <f>'Assessment - Capex'!H157</f>
        <v>5183</v>
      </c>
      <c r="L31"/>
    </row>
    <row r="32" spans="1:12" s="273" customFormat="1">
      <c r="A32" s="298" t="s">
        <v>340</v>
      </c>
      <c r="B32" s="152">
        <f>'Assessment - Capex'!B158</f>
        <v>30349.292964042816</v>
      </c>
      <c r="C32" s="152">
        <f>'Assessment - Capex'!C158</f>
        <v>30349.292964042816</v>
      </c>
      <c r="D32" s="152">
        <f>'Assessment - Capex'!D158</f>
        <v>30349.292964042816</v>
      </c>
      <c r="E32" s="152">
        <f>'Assessment - Capex'!E158</f>
        <v>28317</v>
      </c>
      <c r="F32" s="152">
        <f>'Assessment - Capex'!F158</f>
        <v>29530</v>
      </c>
      <c r="G32" s="152">
        <f>'Assessment - Capex'!G158</f>
        <v>29137.507292327206</v>
      </c>
      <c r="H32" s="152">
        <f>'Assessment - Capex'!H158</f>
        <v>22517.174064403829</v>
      </c>
      <c r="I32" s="390"/>
      <c r="J32" s="390"/>
      <c r="K32" s="390"/>
    </row>
    <row r="33" spans="1:12">
      <c r="A33" s="319"/>
      <c r="B33" s="400"/>
      <c r="C33" s="400"/>
      <c r="D33" s="400"/>
      <c r="E33" s="400"/>
      <c r="F33" s="400"/>
      <c r="G33" s="400"/>
      <c r="H33" s="400"/>
      <c r="L33"/>
    </row>
    <row r="34" spans="1:12" ht="18">
      <c r="A34" s="292" t="s">
        <v>118</v>
      </c>
      <c r="B34" s="400"/>
      <c r="C34" s="400"/>
      <c r="D34" s="400"/>
      <c r="E34" s="400"/>
      <c r="F34" s="400"/>
      <c r="G34" s="400"/>
      <c r="H34" s="400"/>
      <c r="L34"/>
    </row>
    <row r="35" spans="1:12">
      <c r="A35" s="318" t="s">
        <v>1</v>
      </c>
      <c r="B35" s="400"/>
      <c r="C35" s="400"/>
      <c r="D35" s="400"/>
      <c r="E35" s="400"/>
      <c r="F35" s="400"/>
      <c r="G35" s="400"/>
      <c r="H35" s="400"/>
      <c r="L35"/>
    </row>
    <row r="36" spans="1:12" s="252" customFormat="1">
      <c r="A36" s="300" t="s">
        <v>299</v>
      </c>
      <c r="B36" s="152">
        <f>'Assessment - Opex'!B159</f>
        <v>2013</v>
      </c>
      <c r="C36" s="152">
        <f>'Assessment - Opex'!C159</f>
        <v>2301</v>
      </c>
      <c r="D36" s="152">
        <f>'Assessment - Opex'!D159</f>
        <v>2311</v>
      </c>
      <c r="E36" s="152">
        <f>'Assessment - Opex'!E159</f>
        <v>2321</v>
      </c>
      <c r="F36" s="152">
        <f>'Assessment - Opex'!F159</f>
        <v>2331</v>
      </c>
      <c r="G36" s="152">
        <f>'Assessment - Opex'!G159</f>
        <v>2341</v>
      </c>
      <c r="H36" s="152">
        <f>'Assessment - Opex'!H159</f>
        <v>2351</v>
      </c>
      <c r="I36" s="390"/>
      <c r="J36" s="390"/>
      <c r="K36" s="390"/>
    </row>
    <row r="37" spans="1:12">
      <c r="A37" s="319"/>
      <c r="B37" s="400"/>
      <c r="C37" s="400"/>
      <c r="D37" s="400"/>
      <c r="E37" s="400"/>
      <c r="F37" s="400"/>
      <c r="G37" s="400"/>
      <c r="H37" s="400"/>
      <c r="L37"/>
    </row>
    <row r="38" spans="1:12">
      <c r="A38" s="318" t="s">
        <v>7</v>
      </c>
      <c r="B38" s="400"/>
      <c r="C38" s="400"/>
      <c r="D38" s="400"/>
      <c r="E38" s="400"/>
      <c r="F38" s="400"/>
      <c r="G38" s="400"/>
      <c r="H38" s="400"/>
      <c r="L38"/>
    </row>
    <row r="39" spans="1:12" s="252" customFormat="1">
      <c r="A39" s="300" t="s">
        <v>299</v>
      </c>
      <c r="B39" s="152">
        <f>'Assessment - Opex'!B162</f>
        <v>18338.29178853385</v>
      </c>
      <c r="C39" s="152">
        <f>'Assessment - Opex'!C162</f>
        <v>18350</v>
      </c>
      <c r="D39" s="152">
        <f>'Assessment - Opex'!D162</f>
        <v>18261</v>
      </c>
      <c r="E39" s="152">
        <f>'Assessment - Opex'!E162</f>
        <v>18344</v>
      </c>
      <c r="F39" s="152">
        <f>'Assessment - Opex'!F162</f>
        <v>18450</v>
      </c>
      <c r="G39" s="152">
        <f>'Assessment - Opex'!G162</f>
        <v>18485</v>
      </c>
      <c r="H39" s="152">
        <f>'Assessment - Opex'!H162</f>
        <v>18519</v>
      </c>
      <c r="I39" s="390"/>
      <c r="J39" s="390"/>
      <c r="K39" s="390"/>
    </row>
    <row r="40" spans="1:12">
      <c r="A40" s="319"/>
      <c r="B40" s="400"/>
      <c r="C40" s="400"/>
      <c r="D40" s="400"/>
      <c r="E40" s="400"/>
      <c r="F40" s="400"/>
      <c r="G40" s="400"/>
      <c r="H40" s="400"/>
      <c r="L40"/>
    </row>
    <row r="41" spans="1:12">
      <c r="A41" s="318" t="s">
        <v>8</v>
      </c>
      <c r="B41" s="400"/>
      <c r="C41" s="400"/>
      <c r="D41" s="400"/>
      <c r="E41" s="400"/>
      <c r="F41" s="400"/>
      <c r="G41" s="400"/>
      <c r="H41" s="400"/>
      <c r="L41"/>
    </row>
    <row r="42" spans="1:12" s="252" customFormat="1">
      <c r="A42" s="300" t="s">
        <v>299</v>
      </c>
      <c r="B42" s="152">
        <f>'Assessment - Opex'!B165</f>
        <v>13918.875716492586</v>
      </c>
      <c r="C42" s="152">
        <f>'Assessment - Opex'!C165</f>
        <v>14150.877273919552</v>
      </c>
      <c r="D42" s="152">
        <f>'Assessment - Opex'!D165</f>
        <v>14197</v>
      </c>
      <c r="E42" s="152">
        <f>'Assessment - Opex'!E165</f>
        <v>13930</v>
      </c>
      <c r="F42" s="152">
        <f>'Assessment - Opex'!F165</f>
        <v>14004</v>
      </c>
      <c r="G42" s="152">
        <f>'Assessment - Opex'!G165</f>
        <v>14109</v>
      </c>
      <c r="H42" s="152">
        <f>'Assessment - Opex'!H165</f>
        <v>13901</v>
      </c>
      <c r="I42" s="390"/>
      <c r="J42" s="390"/>
      <c r="K42" s="390"/>
    </row>
    <row r="43" spans="1:12">
      <c r="A43" s="319"/>
      <c r="B43" s="400"/>
      <c r="C43" s="400"/>
      <c r="D43" s="400"/>
      <c r="E43" s="400"/>
      <c r="F43" s="400"/>
      <c r="G43" s="400"/>
      <c r="H43" s="400"/>
      <c r="L43"/>
    </row>
    <row r="44" spans="1:12">
      <c r="A44" s="318" t="s">
        <v>23</v>
      </c>
      <c r="B44" s="400"/>
      <c r="C44" s="400"/>
      <c r="D44" s="400"/>
      <c r="E44" s="400"/>
      <c r="F44" s="400"/>
      <c r="G44" s="400"/>
      <c r="H44" s="400"/>
      <c r="L44"/>
    </row>
    <row r="45" spans="1:12" s="252" customFormat="1">
      <c r="A45" s="300" t="s">
        <v>299</v>
      </c>
      <c r="B45" s="152">
        <f>'Assessment - Opex'!B168</f>
        <v>9388.8250143020541</v>
      </c>
      <c r="C45" s="152">
        <f>'Assessment - Opex'!C168</f>
        <v>9725.6025186039642</v>
      </c>
      <c r="D45" s="152">
        <f>'Assessment - Opex'!D168</f>
        <v>9913.1412278650441</v>
      </c>
      <c r="E45" s="152">
        <f>'Assessment - Opex'!E168</f>
        <v>10086.400326744966</v>
      </c>
      <c r="F45" s="152">
        <f>'Assessment - Opex'!F168</f>
        <v>10245.343120848051</v>
      </c>
      <c r="G45" s="152">
        <f>'Assessment - Opex'!G168</f>
        <v>10396.603414082778</v>
      </c>
      <c r="H45" s="152">
        <f>'Assessment - Opex'!H168</f>
        <v>10493</v>
      </c>
      <c r="I45" s="390"/>
      <c r="J45" s="390"/>
      <c r="K45" s="390"/>
    </row>
    <row r="46" spans="1:12">
      <c r="A46" s="319"/>
      <c r="B46" s="400"/>
      <c r="C46" s="400"/>
      <c r="D46" s="400"/>
      <c r="E46" s="400"/>
      <c r="F46" s="400"/>
      <c r="G46" s="400"/>
      <c r="H46" s="400"/>
      <c r="L46"/>
    </row>
    <row r="47" spans="1:12">
      <c r="A47" s="323" t="s">
        <v>51</v>
      </c>
      <c r="B47" s="400"/>
      <c r="C47" s="400"/>
      <c r="D47" s="400"/>
      <c r="E47" s="400"/>
      <c r="F47" s="400"/>
      <c r="G47" s="400"/>
      <c r="H47" s="400"/>
      <c r="L47"/>
    </row>
    <row r="48" spans="1:12" s="252" customFormat="1">
      <c r="A48" s="300" t="s">
        <v>299</v>
      </c>
      <c r="B48" s="152">
        <f>'Assessment - Opex'!B171</f>
        <v>47233</v>
      </c>
      <c r="C48" s="152">
        <f>'Assessment - Opex'!C171</f>
        <v>49274</v>
      </c>
      <c r="D48" s="152">
        <f>'Assessment - Opex'!D171</f>
        <v>49474</v>
      </c>
      <c r="E48" s="152">
        <f>'Assessment - Opex'!E171</f>
        <v>49474</v>
      </c>
      <c r="F48" s="152">
        <f>'Assessment - Opex'!F171</f>
        <v>49974</v>
      </c>
      <c r="G48" s="152">
        <f>'Assessment - Opex'!G171</f>
        <v>49974</v>
      </c>
      <c r="H48" s="152">
        <f>'Assessment - Opex'!H171</f>
        <v>50474</v>
      </c>
      <c r="I48" s="390"/>
      <c r="J48" s="390"/>
      <c r="K48" s="390"/>
    </row>
    <row r="49" spans="1:12" s="560" customFormat="1">
      <c r="A49" s="590"/>
      <c r="B49" s="221"/>
      <c r="C49" s="221"/>
      <c r="D49" s="221"/>
      <c r="E49" s="221"/>
      <c r="F49" s="221"/>
      <c r="G49" s="221"/>
      <c r="H49" s="221"/>
      <c r="I49" s="589"/>
      <c r="J49" s="589"/>
      <c r="K49" s="589"/>
    </row>
    <row r="50" spans="1:12">
      <c r="A50" s="400"/>
      <c r="B50" s="400"/>
      <c r="C50" s="400"/>
      <c r="D50" s="400"/>
      <c r="E50" s="400"/>
      <c r="F50" s="400"/>
      <c r="G50" s="400"/>
      <c r="H50" s="400"/>
      <c r="L50"/>
    </row>
    <row r="51" spans="1:12" ht="21">
      <c r="A51" s="158" t="s">
        <v>60</v>
      </c>
      <c r="B51" s="400"/>
      <c r="C51" s="400"/>
      <c r="D51" s="400"/>
      <c r="E51" s="400"/>
      <c r="F51" s="400"/>
      <c r="G51" s="400"/>
      <c r="H51" s="400"/>
      <c r="L51"/>
    </row>
    <row r="52" spans="1:12" ht="18">
      <c r="A52" s="316" t="s">
        <v>1</v>
      </c>
      <c r="B52" s="225" t="s">
        <v>228</v>
      </c>
      <c r="C52" s="225" t="s">
        <v>229</v>
      </c>
      <c r="D52" s="225" t="s">
        <v>230</v>
      </c>
      <c r="E52" s="225" t="s">
        <v>231</v>
      </c>
      <c r="F52" s="225" t="s">
        <v>232</v>
      </c>
      <c r="G52" s="225" t="s">
        <v>233</v>
      </c>
      <c r="H52" s="225" t="s">
        <v>234</v>
      </c>
      <c r="I52" s="389"/>
      <c r="L52"/>
    </row>
    <row r="53" spans="1:12">
      <c r="A53" s="295" t="s">
        <v>9</v>
      </c>
      <c r="B53" s="152">
        <f>Inputs!G231</f>
        <v>0</v>
      </c>
      <c r="C53" s="152">
        <f>Inputs!H231</f>
        <v>0</v>
      </c>
      <c r="D53" s="152">
        <f>Inputs!I231</f>
        <v>0</v>
      </c>
      <c r="E53" s="152">
        <f>Inputs!J231</f>
        <v>0</v>
      </c>
      <c r="F53" s="152">
        <f>Inputs!K231</f>
        <v>0</v>
      </c>
      <c r="G53" s="152">
        <f>Inputs!L231</f>
        <v>0</v>
      </c>
      <c r="H53" s="152">
        <f>Inputs!M231</f>
        <v>0</v>
      </c>
      <c r="L53"/>
    </row>
    <row r="54" spans="1:12">
      <c r="A54" s="295" t="s">
        <v>2</v>
      </c>
      <c r="B54" s="152">
        <f>Inputs!G232</f>
        <v>0</v>
      </c>
      <c r="C54" s="152">
        <f>Inputs!H232</f>
        <v>0</v>
      </c>
      <c r="D54" s="152">
        <f>Inputs!I232</f>
        <v>0</v>
      </c>
      <c r="E54" s="152">
        <f>Inputs!J232</f>
        <v>0</v>
      </c>
      <c r="F54" s="152">
        <f>Inputs!K232</f>
        <v>0</v>
      </c>
      <c r="G54" s="152">
        <f>Inputs!L232</f>
        <v>0</v>
      </c>
      <c r="H54" s="152">
        <f>Inputs!M232</f>
        <v>0</v>
      </c>
      <c r="L54"/>
    </row>
    <row r="55" spans="1:12">
      <c r="A55" s="295" t="s">
        <v>10</v>
      </c>
      <c r="B55" s="152">
        <f>Inputs!G233</f>
        <v>0</v>
      </c>
      <c r="C55" s="152">
        <f>Inputs!H233</f>
        <v>0</v>
      </c>
      <c r="D55" s="152">
        <f>Inputs!I233</f>
        <v>0</v>
      </c>
      <c r="E55" s="152">
        <f>Inputs!J233</f>
        <v>0</v>
      </c>
      <c r="F55" s="152">
        <f>Inputs!K233</f>
        <v>0</v>
      </c>
      <c r="G55" s="152">
        <f>Inputs!L233</f>
        <v>0</v>
      </c>
      <c r="H55" s="152">
        <f>Inputs!M233</f>
        <v>0</v>
      </c>
      <c r="L55"/>
    </row>
    <row r="56" spans="1:12">
      <c r="A56" s="295" t="s">
        <v>11</v>
      </c>
      <c r="B56" s="152">
        <f>Inputs!G234</f>
        <v>0</v>
      </c>
      <c r="C56" s="152">
        <f>Inputs!H234</f>
        <v>-110</v>
      </c>
      <c r="D56" s="152">
        <f>Inputs!I234</f>
        <v>0</v>
      </c>
      <c r="E56" s="152">
        <f>Inputs!J234</f>
        <v>0</v>
      </c>
      <c r="F56" s="152">
        <f>Inputs!K234</f>
        <v>-35</v>
      </c>
      <c r="G56" s="152">
        <f>Inputs!L234</f>
        <v>-35</v>
      </c>
      <c r="H56" s="152">
        <f>Inputs!M234</f>
        <v>-35</v>
      </c>
      <c r="L56"/>
    </row>
    <row r="57" spans="1:12">
      <c r="A57" s="295" t="s">
        <v>12</v>
      </c>
      <c r="B57" s="152">
        <f>Inputs!G235</f>
        <v>0</v>
      </c>
      <c r="C57" s="152">
        <f>Inputs!H235</f>
        <v>0</v>
      </c>
      <c r="D57" s="152">
        <f>Inputs!I235</f>
        <v>0</v>
      </c>
      <c r="E57" s="152">
        <f>Inputs!J235</f>
        <v>0</v>
      </c>
      <c r="F57" s="152">
        <f>Inputs!K235</f>
        <v>0</v>
      </c>
      <c r="G57" s="152">
        <f>Inputs!L235</f>
        <v>0</v>
      </c>
      <c r="H57" s="152">
        <f>Inputs!M235</f>
        <v>0</v>
      </c>
      <c r="L57"/>
    </row>
    <row r="58" spans="1:12">
      <c r="A58" s="295" t="s">
        <v>13</v>
      </c>
      <c r="B58" s="152">
        <f>Inputs!G236</f>
        <v>0</v>
      </c>
      <c r="C58" s="152">
        <f>Inputs!H236</f>
        <v>0</v>
      </c>
      <c r="D58" s="152">
        <f>Inputs!I236</f>
        <v>0</v>
      </c>
      <c r="E58" s="152">
        <f>Inputs!J236</f>
        <v>0</v>
      </c>
      <c r="F58" s="152">
        <f>Inputs!K236</f>
        <v>0</v>
      </c>
      <c r="G58" s="152">
        <f>Inputs!L236</f>
        <v>0</v>
      </c>
      <c r="H58" s="152">
        <f>Inputs!M236</f>
        <v>0</v>
      </c>
      <c r="L58"/>
    </row>
    <row r="59" spans="1:12" s="388" customFormat="1">
      <c r="A59" s="300" t="s">
        <v>416</v>
      </c>
      <c r="B59" s="152">
        <f t="shared" ref="B59:H59" si="0">SUM(B53,B54,B58)</f>
        <v>0</v>
      </c>
      <c r="C59" s="152">
        <f t="shared" si="0"/>
        <v>0</v>
      </c>
      <c r="D59" s="152">
        <f t="shared" si="0"/>
        <v>0</v>
      </c>
      <c r="E59" s="152">
        <f t="shared" si="0"/>
        <v>0</v>
      </c>
      <c r="F59" s="152">
        <f t="shared" si="0"/>
        <v>0</v>
      </c>
      <c r="G59" s="152">
        <f t="shared" si="0"/>
        <v>0</v>
      </c>
      <c r="H59" s="152">
        <f t="shared" si="0"/>
        <v>0</v>
      </c>
      <c r="I59" s="390"/>
      <c r="J59" s="390"/>
      <c r="K59" s="390"/>
    </row>
    <row r="60" spans="1:12">
      <c r="A60" s="319"/>
      <c r="B60" s="155"/>
      <c r="C60" s="155"/>
      <c r="D60" s="155"/>
      <c r="E60" s="155"/>
      <c r="F60" s="155"/>
      <c r="G60" s="155"/>
      <c r="H60" s="155"/>
      <c r="L60"/>
    </row>
    <row r="61" spans="1:12">
      <c r="A61" s="322" t="s">
        <v>7</v>
      </c>
      <c r="B61" s="155"/>
      <c r="C61" s="155"/>
      <c r="D61" s="155"/>
      <c r="E61" s="155"/>
      <c r="F61" s="155"/>
      <c r="G61" s="155"/>
      <c r="H61" s="155"/>
      <c r="L61"/>
    </row>
    <row r="62" spans="1:12">
      <c r="A62" s="295" t="s">
        <v>9</v>
      </c>
      <c r="B62" s="152">
        <f>Inputs!G239</f>
        <v>0</v>
      </c>
      <c r="C62" s="152">
        <f>Inputs!H239</f>
        <v>0</v>
      </c>
      <c r="D62" s="152">
        <f>Inputs!I239</f>
        <v>0</v>
      </c>
      <c r="E62" s="152">
        <f>Inputs!J239</f>
        <v>0</v>
      </c>
      <c r="F62" s="152">
        <f>Inputs!K239</f>
        <v>0</v>
      </c>
      <c r="G62" s="152">
        <f>Inputs!L239</f>
        <v>0</v>
      </c>
      <c r="H62" s="152">
        <f>Inputs!M239</f>
        <v>0</v>
      </c>
      <c r="L62"/>
    </row>
    <row r="63" spans="1:12">
      <c r="A63" s="295" t="s">
        <v>2</v>
      </c>
      <c r="B63" s="152">
        <f>Inputs!G240</f>
        <v>0</v>
      </c>
      <c r="C63" s="152">
        <f>Inputs!H240</f>
        <v>0</v>
      </c>
      <c r="D63" s="152">
        <f>Inputs!I240</f>
        <v>0</v>
      </c>
      <c r="E63" s="152">
        <f>Inputs!J240</f>
        <v>0</v>
      </c>
      <c r="F63" s="152">
        <f>Inputs!K240</f>
        <v>0</v>
      </c>
      <c r="G63" s="152">
        <f>Inputs!L240</f>
        <v>0</v>
      </c>
      <c r="H63" s="152">
        <f>Inputs!M240</f>
        <v>0</v>
      </c>
      <c r="L63"/>
    </row>
    <row r="64" spans="1:12">
      <c r="A64" s="295" t="s">
        <v>10</v>
      </c>
      <c r="B64" s="152">
        <f>Inputs!G241</f>
        <v>0</v>
      </c>
      <c r="C64" s="152">
        <f>Inputs!H241</f>
        <v>0</v>
      </c>
      <c r="D64" s="152">
        <f>Inputs!I241</f>
        <v>0</v>
      </c>
      <c r="E64" s="152">
        <f>Inputs!J241</f>
        <v>0</v>
      </c>
      <c r="F64" s="152">
        <f>Inputs!K241</f>
        <v>0</v>
      </c>
      <c r="G64" s="152">
        <f>Inputs!L241</f>
        <v>0</v>
      </c>
      <c r="H64" s="152">
        <f>Inputs!M241</f>
        <v>0</v>
      </c>
      <c r="L64"/>
    </row>
    <row r="65" spans="1:12">
      <c r="A65" s="295" t="s">
        <v>11</v>
      </c>
      <c r="B65" s="152">
        <f>Inputs!G242</f>
        <v>0</v>
      </c>
      <c r="C65" s="152">
        <f>Inputs!H242</f>
        <v>0</v>
      </c>
      <c r="D65" s="152">
        <f>Inputs!I242</f>
        <v>0</v>
      </c>
      <c r="E65" s="152">
        <f>Inputs!J242</f>
        <v>0</v>
      </c>
      <c r="F65" s="152">
        <f>Inputs!K242</f>
        <v>0</v>
      </c>
      <c r="G65" s="152">
        <f>Inputs!L242</f>
        <v>0</v>
      </c>
      <c r="H65" s="152">
        <f>Inputs!M242</f>
        <v>0</v>
      </c>
      <c r="L65"/>
    </row>
    <row r="66" spans="1:12">
      <c r="A66" s="295" t="s">
        <v>12</v>
      </c>
      <c r="B66" s="152">
        <f>Inputs!G243</f>
        <v>0</v>
      </c>
      <c r="C66" s="152">
        <f>Inputs!H243</f>
        <v>0</v>
      </c>
      <c r="D66" s="152">
        <f>Inputs!I243</f>
        <v>0</v>
      </c>
      <c r="E66" s="152">
        <f>Inputs!J243</f>
        <v>0</v>
      </c>
      <c r="F66" s="152">
        <f>Inputs!K243</f>
        <v>0</v>
      </c>
      <c r="G66" s="152">
        <f>Inputs!L243</f>
        <v>0</v>
      </c>
      <c r="H66" s="152">
        <f>Inputs!M243</f>
        <v>0</v>
      </c>
      <c r="L66"/>
    </row>
    <row r="67" spans="1:12">
      <c r="A67" s="295" t="s">
        <v>13</v>
      </c>
      <c r="B67" s="152">
        <f>Inputs!G244</f>
        <v>0</v>
      </c>
      <c r="C67" s="152">
        <f>Inputs!H244</f>
        <v>0</v>
      </c>
      <c r="D67" s="152">
        <f>Inputs!I244</f>
        <v>0</v>
      </c>
      <c r="E67" s="152">
        <f>Inputs!J244</f>
        <v>0</v>
      </c>
      <c r="F67" s="152">
        <f>Inputs!K244</f>
        <v>0</v>
      </c>
      <c r="G67" s="152">
        <f>Inputs!L244</f>
        <v>0</v>
      </c>
      <c r="H67" s="152">
        <f>Inputs!M244</f>
        <v>0</v>
      </c>
      <c r="L67"/>
    </row>
    <row r="68" spans="1:12" s="388" customFormat="1">
      <c r="A68" s="300" t="s">
        <v>416</v>
      </c>
      <c r="B68" s="152">
        <f t="shared" ref="B68:H68" si="1">SUM(B62,B63,B67)</f>
        <v>0</v>
      </c>
      <c r="C68" s="152">
        <f t="shared" si="1"/>
        <v>0</v>
      </c>
      <c r="D68" s="152">
        <f t="shared" si="1"/>
        <v>0</v>
      </c>
      <c r="E68" s="152">
        <f t="shared" si="1"/>
        <v>0</v>
      </c>
      <c r="F68" s="152">
        <f t="shared" si="1"/>
        <v>0</v>
      </c>
      <c r="G68" s="152">
        <f t="shared" si="1"/>
        <v>0</v>
      </c>
      <c r="H68" s="152">
        <f t="shared" si="1"/>
        <v>0</v>
      </c>
      <c r="I68" s="390"/>
      <c r="J68" s="390"/>
      <c r="K68" s="390"/>
    </row>
    <row r="69" spans="1:12">
      <c r="A69" s="319"/>
      <c r="B69" s="155"/>
      <c r="C69" s="155"/>
      <c r="D69" s="155"/>
      <c r="E69" s="155"/>
      <c r="F69" s="155"/>
      <c r="G69" s="155"/>
      <c r="H69" s="155"/>
      <c r="L69"/>
    </row>
    <row r="70" spans="1:12">
      <c r="A70" s="320" t="s">
        <v>8</v>
      </c>
      <c r="B70" s="155"/>
      <c r="C70" s="155"/>
      <c r="D70" s="155"/>
      <c r="E70" s="155"/>
      <c r="F70" s="155"/>
      <c r="G70" s="155"/>
      <c r="H70" s="155"/>
      <c r="L70"/>
    </row>
    <row r="71" spans="1:12">
      <c r="A71" s="295" t="s">
        <v>9</v>
      </c>
      <c r="B71" s="152">
        <f>Inputs!G247</f>
        <v>0</v>
      </c>
      <c r="C71" s="152">
        <f>Inputs!H247</f>
        <v>0</v>
      </c>
      <c r="D71" s="152">
        <f>Inputs!I247</f>
        <v>0</v>
      </c>
      <c r="E71" s="152">
        <f>Inputs!J247</f>
        <v>0</v>
      </c>
      <c r="F71" s="152">
        <f>Inputs!K247</f>
        <v>0</v>
      </c>
      <c r="G71" s="152">
        <f>Inputs!L247</f>
        <v>0</v>
      </c>
      <c r="H71" s="152">
        <f>Inputs!M247</f>
        <v>0</v>
      </c>
      <c r="L71"/>
    </row>
    <row r="72" spans="1:12">
      <c r="A72" s="295" t="s">
        <v>2</v>
      </c>
      <c r="B72" s="152">
        <f>Inputs!G248</f>
        <v>0</v>
      </c>
      <c r="C72" s="152">
        <f>Inputs!H248</f>
        <v>0</v>
      </c>
      <c r="D72" s="152">
        <f>Inputs!I248</f>
        <v>0</v>
      </c>
      <c r="E72" s="152">
        <f>Inputs!J248</f>
        <v>0</v>
      </c>
      <c r="F72" s="152">
        <f>Inputs!K248</f>
        <v>0</v>
      </c>
      <c r="G72" s="152">
        <f>Inputs!L248</f>
        <v>0</v>
      </c>
      <c r="H72" s="152">
        <f>Inputs!M248</f>
        <v>0</v>
      </c>
      <c r="L72"/>
    </row>
    <row r="73" spans="1:12">
      <c r="A73" s="295" t="s">
        <v>10</v>
      </c>
      <c r="B73" s="152">
        <f>Inputs!G249</f>
        <v>0</v>
      </c>
      <c r="C73" s="152">
        <f>Inputs!H249</f>
        <v>0</v>
      </c>
      <c r="D73" s="152">
        <f>Inputs!I249</f>
        <v>0</v>
      </c>
      <c r="E73" s="152">
        <f>Inputs!J249</f>
        <v>0</v>
      </c>
      <c r="F73" s="152">
        <f>Inputs!K249</f>
        <v>0</v>
      </c>
      <c r="G73" s="152">
        <f>Inputs!L249</f>
        <v>0</v>
      </c>
      <c r="H73" s="152">
        <f>Inputs!M249</f>
        <v>0</v>
      </c>
      <c r="L73"/>
    </row>
    <row r="74" spans="1:12">
      <c r="A74" s="295" t="s">
        <v>11</v>
      </c>
      <c r="B74" s="152">
        <f>Inputs!G250</f>
        <v>0</v>
      </c>
      <c r="C74" s="152">
        <f>Inputs!H250</f>
        <v>0</v>
      </c>
      <c r="D74" s="152">
        <f>Inputs!I250</f>
        <v>0</v>
      </c>
      <c r="E74" s="152">
        <f>Inputs!J250</f>
        <v>0</v>
      </c>
      <c r="F74" s="152">
        <f>Inputs!K250</f>
        <v>0</v>
      </c>
      <c r="G74" s="152">
        <f>Inputs!L250</f>
        <v>0</v>
      </c>
      <c r="H74" s="152">
        <f>Inputs!M250</f>
        <v>0</v>
      </c>
      <c r="L74"/>
    </row>
    <row r="75" spans="1:12">
      <c r="A75" s="295" t="s">
        <v>12</v>
      </c>
      <c r="B75" s="152">
        <f>Inputs!G251</f>
        <v>0</v>
      </c>
      <c r="C75" s="152">
        <f>Inputs!H251</f>
        <v>0</v>
      </c>
      <c r="D75" s="152">
        <f>Inputs!I251</f>
        <v>0</v>
      </c>
      <c r="E75" s="152">
        <f>Inputs!J251</f>
        <v>0</v>
      </c>
      <c r="F75" s="152">
        <f>Inputs!K251</f>
        <v>0</v>
      </c>
      <c r="G75" s="152">
        <f>Inputs!L251</f>
        <v>0</v>
      </c>
      <c r="H75" s="152">
        <f>Inputs!M251</f>
        <v>0</v>
      </c>
      <c r="L75"/>
    </row>
    <row r="76" spans="1:12">
      <c r="A76" s="295" t="s">
        <v>13</v>
      </c>
      <c r="B76" s="152">
        <f>Inputs!G252</f>
        <v>0</v>
      </c>
      <c r="C76" s="152">
        <f>Inputs!H252</f>
        <v>0</v>
      </c>
      <c r="D76" s="152">
        <f>Inputs!I252</f>
        <v>0</v>
      </c>
      <c r="E76" s="152">
        <f>Inputs!J252</f>
        <v>0</v>
      </c>
      <c r="F76" s="152">
        <f>Inputs!K252</f>
        <v>0</v>
      </c>
      <c r="G76" s="152">
        <f>Inputs!L252</f>
        <v>0</v>
      </c>
      <c r="H76" s="152">
        <f>Inputs!M252</f>
        <v>0</v>
      </c>
      <c r="L76"/>
    </row>
    <row r="77" spans="1:12" s="388" customFormat="1">
      <c r="A77" s="300" t="s">
        <v>416</v>
      </c>
      <c r="B77" s="152">
        <f t="shared" ref="B77:H77" si="2">SUM(B71,B72,B76)</f>
        <v>0</v>
      </c>
      <c r="C77" s="152">
        <f t="shared" si="2"/>
        <v>0</v>
      </c>
      <c r="D77" s="152">
        <f t="shared" si="2"/>
        <v>0</v>
      </c>
      <c r="E77" s="152">
        <f t="shared" si="2"/>
        <v>0</v>
      </c>
      <c r="F77" s="152">
        <f t="shared" si="2"/>
        <v>0</v>
      </c>
      <c r="G77" s="152">
        <f t="shared" si="2"/>
        <v>0</v>
      </c>
      <c r="H77" s="152">
        <f t="shared" si="2"/>
        <v>0</v>
      </c>
      <c r="I77" s="390"/>
      <c r="J77" s="390"/>
      <c r="K77" s="390"/>
    </row>
    <row r="78" spans="1:12">
      <c r="A78" s="319"/>
      <c r="B78" s="155"/>
      <c r="C78" s="155"/>
      <c r="D78" s="155"/>
      <c r="E78" s="155"/>
      <c r="F78" s="155"/>
      <c r="G78" s="155"/>
      <c r="H78" s="155"/>
      <c r="L78"/>
    </row>
    <row r="79" spans="1:12">
      <c r="A79" s="320" t="s">
        <v>19</v>
      </c>
      <c r="B79" s="155"/>
      <c r="C79" s="155"/>
      <c r="D79" s="155"/>
      <c r="E79" s="155"/>
      <c r="F79" s="155"/>
      <c r="G79" s="155"/>
      <c r="H79" s="155"/>
      <c r="L79"/>
    </row>
    <row r="80" spans="1:12">
      <c r="A80" s="295" t="s">
        <v>9</v>
      </c>
      <c r="B80" s="152">
        <f>Inputs!G255</f>
        <v>0</v>
      </c>
      <c r="C80" s="152">
        <f>Inputs!H255</f>
        <v>0</v>
      </c>
      <c r="D80" s="152">
        <f>Inputs!I255</f>
        <v>0</v>
      </c>
      <c r="E80" s="152">
        <f>Inputs!J255</f>
        <v>0</v>
      </c>
      <c r="F80" s="152">
        <f>Inputs!K255</f>
        <v>0</v>
      </c>
      <c r="G80" s="152">
        <f>Inputs!L255</f>
        <v>0</v>
      </c>
      <c r="H80" s="152">
        <f>Inputs!M255</f>
        <v>0</v>
      </c>
      <c r="L80"/>
    </row>
    <row r="81" spans="1:12">
      <c r="A81" s="295" t="s">
        <v>2</v>
      </c>
      <c r="B81" s="152">
        <f>Inputs!G256</f>
        <v>0</v>
      </c>
      <c r="C81" s="152">
        <f>Inputs!H256</f>
        <v>0</v>
      </c>
      <c r="D81" s="152">
        <f>Inputs!I256</f>
        <v>0</v>
      </c>
      <c r="E81" s="152">
        <f>Inputs!J256</f>
        <v>0</v>
      </c>
      <c r="F81" s="152">
        <f>Inputs!K256</f>
        <v>0</v>
      </c>
      <c r="G81" s="152">
        <f>Inputs!L256</f>
        <v>0</v>
      </c>
      <c r="H81" s="152">
        <f>Inputs!M256</f>
        <v>0</v>
      </c>
      <c r="L81"/>
    </row>
    <row r="82" spans="1:12">
      <c r="A82" s="295" t="s">
        <v>10</v>
      </c>
      <c r="B82" s="152">
        <f>Inputs!G257</f>
        <v>0</v>
      </c>
      <c r="C82" s="152">
        <f>Inputs!H257</f>
        <v>0</v>
      </c>
      <c r="D82" s="152">
        <f>Inputs!I257</f>
        <v>0</v>
      </c>
      <c r="E82" s="152">
        <f>Inputs!J257</f>
        <v>0</v>
      </c>
      <c r="F82" s="152">
        <f>Inputs!K257</f>
        <v>0</v>
      </c>
      <c r="G82" s="152">
        <f>Inputs!L257</f>
        <v>0</v>
      </c>
      <c r="H82" s="152">
        <f>Inputs!M257</f>
        <v>0</v>
      </c>
      <c r="L82"/>
    </row>
    <row r="83" spans="1:12">
      <c r="A83" s="295" t="s">
        <v>11</v>
      </c>
      <c r="B83" s="152">
        <f>Inputs!G258</f>
        <v>0</v>
      </c>
      <c r="C83" s="152">
        <f>Inputs!H258</f>
        <v>0</v>
      </c>
      <c r="D83" s="152">
        <f>Inputs!I258</f>
        <v>0</v>
      </c>
      <c r="E83" s="152">
        <f>Inputs!J258</f>
        <v>0</v>
      </c>
      <c r="F83" s="152">
        <f>Inputs!K258</f>
        <v>0</v>
      </c>
      <c r="G83" s="152">
        <f>Inputs!L258</f>
        <v>0</v>
      </c>
      <c r="H83" s="152">
        <f>Inputs!M258</f>
        <v>0</v>
      </c>
      <c r="L83"/>
    </row>
    <row r="84" spans="1:12">
      <c r="A84" s="295" t="s">
        <v>12</v>
      </c>
      <c r="B84" s="152">
        <f>Inputs!G259</f>
        <v>0</v>
      </c>
      <c r="C84" s="152">
        <f>Inputs!H259</f>
        <v>0</v>
      </c>
      <c r="D84" s="152">
        <f>Inputs!I259</f>
        <v>0</v>
      </c>
      <c r="E84" s="152">
        <f>Inputs!J259</f>
        <v>0</v>
      </c>
      <c r="F84" s="152">
        <f>Inputs!K259</f>
        <v>0</v>
      </c>
      <c r="G84" s="152">
        <f>Inputs!L259</f>
        <v>0</v>
      </c>
      <c r="H84" s="152">
        <f>Inputs!M259</f>
        <v>0</v>
      </c>
      <c r="L84"/>
    </row>
    <row r="85" spans="1:12">
      <c r="A85" s="295" t="s">
        <v>13</v>
      </c>
      <c r="B85" s="152">
        <f>Inputs!G260</f>
        <v>0</v>
      </c>
      <c r="C85" s="152">
        <f>Inputs!H260</f>
        <v>0</v>
      </c>
      <c r="D85" s="152">
        <f>Inputs!I260</f>
        <v>0</v>
      </c>
      <c r="E85" s="152">
        <f>Inputs!J260</f>
        <v>0</v>
      </c>
      <c r="F85" s="152">
        <f>Inputs!K260</f>
        <v>0</v>
      </c>
      <c r="G85" s="152">
        <f>Inputs!L260</f>
        <v>0</v>
      </c>
      <c r="H85" s="152">
        <f>Inputs!M260</f>
        <v>0</v>
      </c>
      <c r="L85"/>
    </row>
    <row r="86" spans="1:12" s="388" customFormat="1">
      <c r="A86" s="300" t="s">
        <v>416</v>
      </c>
      <c r="B86" s="152">
        <f t="shared" ref="B86:H86" si="3">SUM(B80,B81,B85)</f>
        <v>0</v>
      </c>
      <c r="C86" s="152">
        <f t="shared" si="3"/>
        <v>0</v>
      </c>
      <c r="D86" s="152">
        <f t="shared" si="3"/>
        <v>0</v>
      </c>
      <c r="E86" s="152">
        <f t="shared" si="3"/>
        <v>0</v>
      </c>
      <c r="F86" s="152">
        <f t="shared" si="3"/>
        <v>0</v>
      </c>
      <c r="G86" s="152">
        <f t="shared" si="3"/>
        <v>0</v>
      </c>
      <c r="H86" s="152">
        <f t="shared" si="3"/>
        <v>0</v>
      </c>
      <c r="I86" s="390"/>
      <c r="J86" s="390"/>
      <c r="K86" s="390"/>
    </row>
    <row r="87" spans="1:12">
      <c r="A87" s="319"/>
      <c r="B87" s="155"/>
      <c r="C87" s="155"/>
      <c r="D87" s="155"/>
      <c r="E87" s="155"/>
      <c r="F87" s="155"/>
      <c r="G87" s="155"/>
      <c r="H87" s="155"/>
      <c r="L87"/>
    </row>
    <row r="88" spans="1:12">
      <c r="A88" s="318" t="s">
        <v>51</v>
      </c>
      <c r="B88" s="155"/>
      <c r="C88" s="155"/>
      <c r="D88" s="155"/>
      <c r="E88" s="155"/>
      <c r="F88" s="155"/>
      <c r="G88" s="155"/>
      <c r="H88" s="155"/>
      <c r="L88"/>
    </row>
    <row r="89" spans="1:12">
      <c r="A89" s="149" t="s">
        <v>9</v>
      </c>
      <c r="B89" s="152">
        <f>Inputs!G263</f>
        <v>0</v>
      </c>
      <c r="C89" s="152">
        <f>Inputs!H263</f>
        <v>0</v>
      </c>
      <c r="D89" s="152">
        <f>Inputs!I263</f>
        <v>0</v>
      </c>
      <c r="E89" s="152">
        <f>Inputs!J263</f>
        <v>0</v>
      </c>
      <c r="F89" s="152">
        <f>Inputs!K263</f>
        <v>0</v>
      </c>
      <c r="G89" s="152">
        <f>Inputs!L263</f>
        <v>0</v>
      </c>
      <c r="H89" s="152">
        <f>Inputs!M263</f>
        <v>0</v>
      </c>
      <c r="L89"/>
    </row>
    <row r="90" spans="1:12">
      <c r="A90" s="149" t="s">
        <v>2</v>
      </c>
      <c r="B90" s="152">
        <f>Inputs!G264</f>
        <v>0</v>
      </c>
      <c r="C90" s="152">
        <f>Inputs!H264</f>
        <v>0</v>
      </c>
      <c r="D90" s="152">
        <f>Inputs!I264</f>
        <v>0</v>
      </c>
      <c r="E90" s="152">
        <f>Inputs!J264</f>
        <v>0</v>
      </c>
      <c r="F90" s="152">
        <f>Inputs!K264</f>
        <v>0</v>
      </c>
      <c r="G90" s="152">
        <f>Inputs!L264</f>
        <v>0</v>
      </c>
      <c r="H90" s="152">
        <f>Inputs!M264</f>
        <v>0</v>
      </c>
      <c r="L90"/>
    </row>
    <row r="91" spans="1:12">
      <c r="A91" s="149" t="s">
        <v>10</v>
      </c>
      <c r="B91" s="152">
        <f>Inputs!G265</f>
        <v>0</v>
      </c>
      <c r="C91" s="152">
        <f>Inputs!H265</f>
        <v>0</v>
      </c>
      <c r="D91" s="152">
        <f>Inputs!I265</f>
        <v>0</v>
      </c>
      <c r="E91" s="152">
        <f>Inputs!J265</f>
        <v>0</v>
      </c>
      <c r="F91" s="152">
        <f>Inputs!K265</f>
        <v>0</v>
      </c>
      <c r="G91" s="152">
        <f>Inputs!L265</f>
        <v>0</v>
      </c>
      <c r="H91" s="152">
        <f>Inputs!M265</f>
        <v>0</v>
      </c>
      <c r="L91"/>
    </row>
    <row r="92" spans="1:12">
      <c r="A92" s="149" t="s">
        <v>11</v>
      </c>
      <c r="B92" s="152">
        <f>Inputs!G266</f>
        <v>0</v>
      </c>
      <c r="C92" s="152">
        <f>Inputs!H266</f>
        <v>0</v>
      </c>
      <c r="D92" s="152">
        <f>Inputs!I266</f>
        <v>0</v>
      </c>
      <c r="E92" s="152">
        <f>Inputs!J266</f>
        <v>0</v>
      </c>
      <c r="F92" s="152">
        <f>Inputs!K266</f>
        <v>0</v>
      </c>
      <c r="G92" s="152">
        <f>Inputs!L266</f>
        <v>0</v>
      </c>
      <c r="H92" s="152">
        <f>Inputs!M266</f>
        <v>0</v>
      </c>
      <c r="L92"/>
    </row>
    <row r="93" spans="1:12">
      <c r="A93" s="149" t="s">
        <v>21</v>
      </c>
      <c r="B93" s="152">
        <f>Inputs!G267</f>
        <v>0</v>
      </c>
      <c r="C93" s="152">
        <f>Inputs!H267</f>
        <v>0</v>
      </c>
      <c r="D93" s="152">
        <f>Inputs!I267</f>
        <v>0</v>
      </c>
      <c r="E93" s="152">
        <f>Inputs!J267</f>
        <v>0</v>
      </c>
      <c r="F93" s="152">
        <f>Inputs!K267</f>
        <v>0</v>
      </c>
      <c r="G93" s="152">
        <f>Inputs!L267</f>
        <v>0</v>
      </c>
      <c r="H93" s="152">
        <f>Inputs!M267</f>
        <v>0</v>
      </c>
      <c r="L93"/>
    </row>
    <row r="94" spans="1:12">
      <c r="A94" s="149" t="s">
        <v>12</v>
      </c>
      <c r="B94" s="152">
        <f>Inputs!G268</f>
        <v>0</v>
      </c>
      <c r="C94" s="152">
        <f>Inputs!H268</f>
        <v>0</v>
      </c>
      <c r="D94" s="152">
        <f>Inputs!I268</f>
        <v>0</v>
      </c>
      <c r="E94" s="152">
        <f>Inputs!J268</f>
        <v>0</v>
      </c>
      <c r="F94" s="152">
        <f>Inputs!K268</f>
        <v>0</v>
      </c>
      <c r="G94" s="152">
        <f>Inputs!L268</f>
        <v>0</v>
      </c>
      <c r="H94" s="152">
        <f>Inputs!M268</f>
        <v>0</v>
      </c>
      <c r="L94"/>
    </row>
    <row r="95" spans="1:12" s="273" customFormat="1">
      <c r="A95" s="298" t="s">
        <v>341</v>
      </c>
      <c r="B95" s="152">
        <f t="shared" ref="B95:H95" si="4">SUM(B89:B94)</f>
        <v>0</v>
      </c>
      <c r="C95" s="152">
        <f t="shared" si="4"/>
        <v>0</v>
      </c>
      <c r="D95" s="152">
        <f t="shared" si="4"/>
        <v>0</v>
      </c>
      <c r="E95" s="152">
        <f t="shared" si="4"/>
        <v>0</v>
      </c>
      <c r="F95" s="152">
        <f t="shared" si="4"/>
        <v>0</v>
      </c>
      <c r="G95" s="152">
        <f t="shared" si="4"/>
        <v>0</v>
      </c>
      <c r="H95" s="152">
        <f t="shared" si="4"/>
        <v>0</v>
      </c>
      <c r="I95" s="390"/>
      <c r="J95" s="390"/>
      <c r="K95" s="390"/>
    </row>
    <row r="96" spans="1:12">
      <c r="A96" s="319"/>
      <c r="B96" s="155"/>
      <c r="C96" s="155"/>
      <c r="D96" s="155"/>
      <c r="E96" s="155"/>
      <c r="F96" s="155"/>
      <c r="G96" s="155"/>
      <c r="H96" s="155"/>
      <c r="L96"/>
    </row>
    <row r="97" spans="1:12" ht="18">
      <c r="A97" s="292" t="s">
        <v>61</v>
      </c>
      <c r="B97" s="155"/>
      <c r="C97" s="155"/>
      <c r="D97" s="155"/>
      <c r="E97" s="155"/>
      <c r="F97" s="155"/>
      <c r="G97" s="155"/>
      <c r="H97" s="155"/>
      <c r="L97"/>
    </row>
    <row r="98" spans="1:12" ht="18">
      <c r="A98" s="318" t="s">
        <v>1</v>
      </c>
      <c r="B98" s="225" t="s">
        <v>228</v>
      </c>
      <c r="C98" s="225" t="s">
        <v>229</v>
      </c>
      <c r="D98" s="225" t="s">
        <v>230</v>
      </c>
      <c r="E98" s="225" t="s">
        <v>231</v>
      </c>
      <c r="F98" s="225" t="s">
        <v>232</v>
      </c>
      <c r="G98" s="225" t="s">
        <v>233</v>
      </c>
      <c r="H98" s="225" t="s">
        <v>234</v>
      </c>
      <c r="L98"/>
    </row>
    <row r="99" spans="1:12" s="597" customFormat="1">
      <c r="A99" s="139" t="s">
        <v>329</v>
      </c>
      <c r="B99" s="123">
        <f>Inputs!G398</f>
        <v>0</v>
      </c>
      <c r="C99" s="123">
        <f>Inputs!H398</f>
        <v>45</v>
      </c>
      <c r="D99" s="123">
        <f>Inputs!I398</f>
        <v>45</v>
      </c>
      <c r="E99" s="123">
        <f>Inputs!J398</f>
        <v>45</v>
      </c>
      <c r="F99" s="123">
        <f>Inputs!K398</f>
        <v>45</v>
      </c>
      <c r="G99" s="123">
        <f>Inputs!L398</f>
        <v>45</v>
      </c>
      <c r="H99" s="123">
        <f>Inputs!M398</f>
        <v>45</v>
      </c>
    </row>
    <row r="100" spans="1:12" s="597" customFormat="1">
      <c r="A100" s="624"/>
      <c r="B100" s="88"/>
      <c r="C100" s="88"/>
      <c r="D100" s="88"/>
      <c r="E100" s="88"/>
      <c r="F100" s="88"/>
      <c r="G100" s="88"/>
      <c r="H100" s="88"/>
    </row>
    <row r="101" spans="1:12" s="597" customFormat="1">
      <c r="A101" s="625" t="s">
        <v>7</v>
      </c>
      <c r="B101" s="88"/>
      <c r="C101" s="88"/>
      <c r="D101" s="88"/>
      <c r="E101" s="88"/>
      <c r="F101" s="88"/>
      <c r="G101" s="88"/>
      <c r="H101" s="88"/>
    </row>
    <row r="102" spans="1:12" s="597" customFormat="1">
      <c r="A102" s="139" t="s">
        <v>329</v>
      </c>
      <c r="B102" s="123">
        <f>Inputs!G402</f>
        <v>0</v>
      </c>
      <c r="C102" s="123">
        <f>Inputs!H402</f>
        <v>45</v>
      </c>
      <c r="D102" s="123">
        <f>Inputs!I402</f>
        <v>45</v>
      </c>
      <c r="E102" s="123">
        <f>Inputs!J402</f>
        <v>45</v>
      </c>
      <c r="F102" s="123">
        <f>Inputs!K402</f>
        <v>45</v>
      </c>
      <c r="G102" s="123">
        <f>Inputs!L402</f>
        <v>45</v>
      </c>
      <c r="H102" s="123">
        <f>Inputs!M402</f>
        <v>45</v>
      </c>
    </row>
    <row r="103" spans="1:12" s="597" customFormat="1">
      <c r="A103" s="624"/>
      <c r="B103" s="88"/>
      <c r="C103" s="88"/>
      <c r="D103" s="88"/>
      <c r="E103" s="88"/>
      <c r="F103" s="88"/>
      <c r="G103" s="88"/>
      <c r="H103" s="88"/>
    </row>
    <row r="104" spans="1:12" s="597" customFormat="1">
      <c r="A104" s="625" t="s">
        <v>8</v>
      </c>
      <c r="B104" s="88"/>
      <c r="C104" s="88"/>
      <c r="D104" s="88"/>
      <c r="E104" s="88"/>
      <c r="F104" s="88"/>
      <c r="G104" s="88"/>
      <c r="H104" s="88"/>
    </row>
    <row r="105" spans="1:12" s="597" customFormat="1">
      <c r="A105" s="139" t="s">
        <v>329</v>
      </c>
      <c r="B105" s="123">
        <f>Inputs!G406</f>
        <v>0</v>
      </c>
      <c r="C105" s="123">
        <f>Inputs!H406</f>
        <v>0</v>
      </c>
      <c r="D105" s="123">
        <f>Inputs!I406</f>
        <v>0</v>
      </c>
      <c r="E105" s="123">
        <f>Inputs!J406</f>
        <v>0</v>
      </c>
      <c r="F105" s="123">
        <f>Inputs!K406</f>
        <v>0</v>
      </c>
      <c r="G105" s="123">
        <f>Inputs!L406</f>
        <v>0</v>
      </c>
      <c r="H105" s="123">
        <f>Inputs!M406</f>
        <v>0</v>
      </c>
    </row>
    <row r="106" spans="1:12" s="597" customFormat="1">
      <c r="A106" s="624"/>
      <c r="B106" s="88"/>
      <c r="C106" s="88"/>
      <c r="D106" s="88"/>
      <c r="E106" s="88"/>
      <c r="F106" s="88"/>
      <c r="G106" s="88"/>
      <c r="H106" s="88"/>
    </row>
    <row r="107" spans="1:12" s="597" customFormat="1">
      <c r="A107" s="625" t="s">
        <v>23</v>
      </c>
      <c r="B107" s="88"/>
      <c r="C107" s="88"/>
      <c r="D107" s="88"/>
      <c r="E107" s="88"/>
      <c r="F107" s="88"/>
      <c r="G107" s="88"/>
      <c r="H107" s="88"/>
    </row>
    <row r="108" spans="1:12" s="597" customFormat="1">
      <c r="A108" s="139" t="s">
        <v>329</v>
      </c>
      <c r="B108" s="123">
        <f>Inputs!G410</f>
        <v>0</v>
      </c>
      <c r="C108" s="123">
        <f>Inputs!H410</f>
        <v>0</v>
      </c>
      <c r="D108" s="123">
        <f>Inputs!I410</f>
        <v>0</v>
      </c>
      <c r="E108" s="123">
        <f>Inputs!J410</f>
        <v>0</v>
      </c>
      <c r="F108" s="123">
        <f>Inputs!K410</f>
        <v>0</v>
      </c>
      <c r="G108" s="123">
        <f>Inputs!L410</f>
        <v>0</v>
      </c>
      <c r="H108" s="123">
        <f>Inputs!M410</f>
        <v>0</v>
      </c>
    </row>
    <row r="109" spans="1:12" s="597" customFormat="1">
      <c r="A109" s="624"/>
      <c r="B109" s="88"/>
      <c r="C109" s="88"/>
      <c r="D109" s="88"/>
      <c r="E109" s="88"/>
      <c r="F109" s="88"/>
      <c r="G109" s="88"/>
      <c r="H109" s="88"/>
    </row>
    <row r="110" spans="1:12" s="597" customFormat="1">
      <c r="A110" s="626" t="s">
        <v>51</v>
      </c>
      <c r="B110" s="88"/>
      <c r="C110" s="88"/>
      <c r="D110" s="88"/>
      <c r="E110" s="88"/>
      <c r="F110" s="88"/>
      <c r="G110" s="88"/>
      <c r="H110" s="88"/>
    </row>
    <row r="111" spans="1:12" s="597" customFormat="1">
      <c r="A111" s="139" t="s">
        <v>329</v>
      </c>
      <c r="B111" s="123">
        <f>Inputs!G415</f>
        <v>0</v>
      </c>
      <c r="C111" s="123">
        <f>Inputs!H415</f>
        <v>0</v>
      </c>
      <c r="D111" s="123">
        <f>Inputs!I415</f>
        <v>0</v>
      </c>
      <c r="E111" s="123">
        <f>Inputs!J415</f>
        <v>0</v>
      </c>
      <c r="F111" s="123">
        <f>Inputs!K415</f>
        <v>0</v>
      </c>
      <c r="G111" s="123">
        <f>Inputs!L415</f>
        <v>0</v>
      </c>
      <c r="H111" s="123">
        <f>Inputs!M415</f>
        <v>0</v>
      </c>
    </row>
    <row r="112" spans="1:12" s="597" customFormat="1"/>
    <row r="113" spans="1:21" ht="23.4">
      <c r="A113" s="313" t="s">
        <v>48</v>
      </c>
      <c r="B113" s="400"/>
      <c r="C113" s="400"/>
      <c r="D113" s="400"/>
      <c r="E113" s="400"/>
      <c r="F113" s="400"/>
      <c r="G113" s="400"/>
      <c r="H113" s="400"/>
      <c r="L113"/>
      <c r="N113" s="72"/>
      <c r="O113" s="72"/>
      <c r="P113" s="72"/>
      <c r="Q113" s="72"/>
      <c r="R113" s="72"/>
      <c r="S113" s="72"/>
      <c r="T113" s="72"/>
      <c r="U113" s="72"/>
    </row>
    <row r="114" spans="1:21" ht="21">
      <c r="A114" s="158" t="s">
        <v>34</v>
      </c>
      <c r="B114" s="400"/>
      <c r="C114" s="400"/>
      <c r="D114" s="400"/>
      <c r="E114" s="400"/>
      <c r="F114" s="400"/>
      <c r="G114" s="400"/>
      <c r="H114" s="400"/>
      <c r="N114" s="72"/>
      <c r="O114" s="72"/>
      <c r="P114" s="216"/>
      <c r="Q114" s="72"/>
      <c r="R114" s="72"/>
      <c r="S114" s="72"/>
      <c r="T114" s="72"/>
      <c r="U114" s="72"/>
    </row>
    <row r="115" spans="1:21" ht="18">
      <c r="A115" s="316" t="s">
        <v>1</v>
      </c>
      <c r="B115" s="225" t="s">
        <v>228</v>
      </c>
      <c r="C115" s="225" t="s">
        <v>229</v>
      </c>
      <c r="D115" s="225" t="s">
        <v>230</v>
      </c>
      <c r="E115" s="225" t="s">
        <v>231</v>
      </c>
      <c r="F115" s="225" t="s">
        <v>232</v>
      </c>
      <c r="G115" s="225" t="s">
        <v>233</v>
      </c>
      <c r="H115" s="225" t="s">
        <v>234</v>
      </c>
      <c r="N115" s="600"/>
      <c r="O115" s="72"/>
      <c r="P115" s="225"/>
      <c r="Q115" s="225"/>
      <c r="R115" s="225"/>
      <c r="S115" s="225"/>
      <c r="T115" s="72"/>
      <c r="U115" s="72"/>
    </row>
    <row r="116" spans="1:21">
      <c r="A116" s="295" t="s">
        <v>10</v>
      </c>
      <c r="B116" s="152">
        <f t="shared" ref="B116:H118" si="5">B7+B55</f>
        <v>165</v>
      </c>
      <c r="C116" s="152">
        <f t="shared" si="5"/>
        <v>197</v>
      </c>
      <c r="D116" s="152">
        <f t="shared" si="5"/>
        <v>220</v>
      </c>
      <c r="E116" s="152">
        <f t="shared" si="5"/>
        <v>220</v>
      </c>
      <c r="F116" s="152">
        <f t="shared" si="5"/>
        <v>220</v>
      </c>
      <c r="G116" s="152">
        <f t="shared" si="5"/>
        <v>220</v>
      </c>
      <c r="H116" s="152">
        <f t="shared" si="5"/>
        <v>220</v>
      </c>
      <c r="L116"/>
      <c r="N116" s="601"/>
      <c r="O116" s="221"/>
      <c r="P116" s="221"/>
      <c r="Q116" s="221"/>
      <c r="R116" s="221"/>
      <c r="S116" s="221"/>
      <c r="T116" s="72"/>
      <c r="U116" s="72"/>
    </row>
    <row r="117" spans="1:21">
      <c r="A117" s="295" t="s">
        <v>11</v>
      </c>
      <c r="B117" s="152">
        <f t="shared" si="5"/>
        <v>76</v>
      </c>
      <c r="C117" s="152">
        <f>C8+C56</f>
        <v>55</v>
      </c>
      <c r="D117" s="152">
        <f t="shared" si="5"/>
        <v>55</v>
      </c>
      <c r="E117" s="152">
        <f t="shared" si="5"/>
        <v>55</v>
      </c>
      <c r="F117" s="152">
        <f t="shared" si="5"/>
        <v>20</v>
      </c>
      <c r="G117" s="152">
        <f t="shared" si="5"/>
        <v>20</v>
      </c>
      <c r="H117" s="152">
        <f t="shared" si="5"/>
        <v>20</v>
      </c>
      <c r="L117"/>
      <c r="N117" s="601"/>
      <c r="O117" s="221"/>
      <c r="P117" s="221"/>
      <c r="Q117" s="221"/>
      <c r="R117" s="221"/>
      <c r="S117" s="221"/>
      <c r="T117" s="72"/>
      <c r="U117" s="72"/>
    </row>
    <row r="118" spans="1:21">
      <c r="A118" s="295" t="s">
        <v>12</v>
      </c>
      <c r="B118" s="152">
        <f t="shared" si="5"/>
        <v>98</v>
      </c>
      <c r="C118" s="152">
        <f t="shared" si="5"/>
        <v>132.05847869921939</v>
      </c>
      <c r="D118" s="152">
        <f t="shared" si="5"/>
        <v>132.05847869921939</v>
      </c>
      <c r="E118" s="152">
        <f t="shared" si="5"/>
        <v>132.05847869921939</v>
      </c>
      <c r="F118" s="152">
        <f t="shared" si="5"/>
        <v>132.05847869921939</v>
      </c>
      <c r="G118" s="152">
        <f t="shared" si="5"/>
        <v>132.05847869921939</v>
      </c>
      <c r="H118" s="152">
        <f t="shared" si="5"/>
        <v>132.05847869921939</v>
      </c>
      <c r="L118"/>
      <c r="N118" s="601"/>
      <c r="O118" s="221"/>
      <c r="P118" s="221"/>
      <c r="Q118" s="221"/>
      <c r="R118" s="221"/>
      <c r="S118" s="221"/>
      <c r="T118" s="72"/>
      <c r="U118" s="72"/>
    </row>
    <row r="119" spans="1:21" s="388" customFormat="1">
      <c r="A119" s="300" t="s">
        <v>416</v>
      </c>
      <c r="B119" s="152">
        <f t="shared" ref="B119:H119" si="6">SUM(B10,B59)</f>
        <v>435.33013485393178</v>
      </c>
      <c r="C119" s="152">
        <f t="shared" si="6"/>
        <v>435.33013485393178</v>
      </c>
      <c r="D119" s="152">
        <f t="shared" si="6"/>
        <v>435.33013485393178</v>
      </c>
      <c r="E119" s="152">
        <f t="shared" si="6"/>
        <v>435.33013485393178</v>
      </c>
      <c r="F119" s="152">
        <f t="shared" si="6"/>
        <v>435.33013485393178</v>
      </c>
      <c r="G119" s="152">
        <f t="shared" si="6"/>
        <v>435.33013485393178</v>
      </c>
      <c r="H119" s="152">
        <f t="shared" si="6"/>
        <v>435.33013485393178</v>
      </c>
      <c r="I119" s="390"/>
      <c r="J119" s="390"/>
      <c r="K119" s="390"/>
      <c r="N119" s="233"/>
      <c r="O119" s="221"/>
      <c r="P119" s="221"/>
      <c r="Q119" s="221"/>
      <c r="R119" s="221"/>
      <c r="S119" s="221"/>
      <c r="T119" s="72"/>
      <c r="U119" s="72"/>
    </row>
    <row r="120" spans="1:21">
      <c r="A120" s="319"/>
      <c r="B120" s="448"/>
      <c r="C120" s="448"/>
      <c r="D120" s="448"/>
      <c r="E120" s="448"/>
      <c r="F120" s="448"/>
      <c r="G120" s="448"/>
      <c r="H120" s="448"/>
      <c r="L120"/>
      <c r="N120" s="602"/>
      <c r="O120" s="72"/>
      <c r="P120" s="72"/>
      <c r="Q120" s="72"/>
      <c r="R120" s="72"/>
      <c r="S120" s="72"/>
      <c r="T120" s="72"/>
      <c r="U120" s="72"/>
    </row>
    <row r="121" spans="1:21">
      <c r="A121" s="322" t="s">
        <v>7</v>
      </c>
      <c r="B121" s="448"/>
      <c r="C121" s="448"/>
      <c r="D121" s="448"/>
      <c r="E121" s="448"/>
      <c r="F121" s="448"/>
      <c r="G121" s="448"/>
      <c r="H121" s="448"/>
      <c r="L121"/>
      <c r="N121" s="603"/>
      <c r="O121" s="72"/>
      <c r="P121" s="72"/>
      <c r="Q121" s="72"/>
      <c r="R121" s="72"/>
      <c r="S121" s="72"/>
      <c r="T121" s="72"/>
      <c r="U121" s="72"/>
    </row>
    <row r="122" spans="1:21">
      <c r="A122" s="295" t="s">
        <v>10</v>
      </c>
      <c r="B122" s="152">
        <f t="shared" ref="B122:H124" si="7">B13+B64</f>
        <v>6516</v>
      </c>
      <c r="C122" s="152">
        <f t="shared" si="7"/>
        <v>6457</v>
      </c>
      <c r="D122" s="152">
        <f t="shared" si="7"/>
        <v>6523</v>
      </c>
      <c r="E122" s="152">
        <f t="shared" si="7"/>
        <v>6628</v>
      </c>
      <c r="F122" s="152">
        <f t="shared" si="7"/>
        <v>6676</v>
      </c>
      <c r="G122" s="152">
        <f t="shared" si="7"/>
        <v>6679</v>
      </c>
      <c r="H122" s="152">
        <f t="shared" si="7"/>
        <v>6914.8766715542042</v>
      </c>
      <c r="I122" s="216"/>
      <c r="L122"/>
      <c r="N122" s="601"/>
      <c r="O122" s="221"/>
      <c r="P122" s="221"/>
      <c r="Q122" s="221"/>
      <c r="R122" s="221"/>
      <c r="S122" s="221"/>
      <c r="T122" s="72"/>
      <c r="U122" s="72"/>
    </row>
    <row r="123" spans="1:21">
      <c r="A123" s="295" t="s">
        <v>11</v>
      </c>
      <c r="B123" s="152">
        <f t="shared" si="7"/>
        <v>2486</v>
      </c>
      <c r="C123" s="152">
        <f t="shared" si="7"/>
        <v>2371</v>
      </c>
      <c r="D123" s="152">
        <f t="shared" si="7"/>
        <v>1795</v>
      </c>
      <c r="E123" s="152">
        <f t="shared" si="7"/>
        <v>1994</v>
      </c>
      <c r="F123" s="152">
        <f t="shared" si="7"/>
        <v>2975</v>
      </c>
      <c r="G123" s="152">
        <f t="shared" si="7"/>
        <v>3039</v>
      </c>
      <c r="H123" s="152">
        <f t="shared" si="7"/>
        <v>2546</v>
      </c>
      <c r="I123" s="216"/>
      <c r="L123"/>
      <c r="N123" s="601"/>
      <c r="O123" s="221"/>
      <c r="P123" s="221"/>
      <c r="Q123" s="221"/>
      <c r="R123" s="221"/>
      <c r="S123" s="221"/>
      <c r="T123" s="72"/>
      <c r="U123" s="72"/>
    </row>
    <row r="124" spans="1:21">
      <c r="A124" s="295" t="s">
        <v>12</v>
      </c>
      <c r="B124" s="152">
        <f t="shared" si="7"/>
        <v>1282.8736084431182</v>
      </c>
      <c r="C124" s="152">
        <f t="shared" si="7"/>
        <v>1282.8736084431182</v>
      </c>
      <c r="D124" s="152">
        <f t="shared" si="7"/>
        <v>1282.8736084431182</v>
      </c>
      <c r="E124" s="152">
        <f t="shared" si="7"/>
        <v>1282.8736084431182</v>
      </c>
      <c r="F124" s="152">
        <f t="shared" si="7"/>
        <v>1282.8736084431182</v>
      </c>
      <c r="G124" s="152">
        <f t="shared" si="7"/>
        <v>884.03472383963935</v>
      </c>
      <c r="H124" s="152">
        <f t="shared" si="7"/>
        <v>753.09040580862779</v>
      </c>
      <c r="I124" s="216"/>
      <c r="L124"/>
      <c r="N124" s="601"/>
      <c r="O124" s="221"/>
      <c r="P124" s="221"/>
      <c r="Q124" s="221"/>
      <c r="R124" s="221"/>
      <c r="S124" s="221"/>
      <c r="T124" s="72"/>
      <c r="U124" s="72"/>
    </row>
    <row r="125" spans="1:21" s="388" customFormat="1">
      <c r="A125" s="300" t="s">
        <v>416</v>
      </c>
      <c r="B125" s="152">
        <f t="shared" ref="B125:H125" si="8">SUM(B16,B68)</f>
        <v>6629.9524664818709</v>
      </c>
      <c r="C125" s="152">
        <f t="shared" si="8"/>
        <v>6629.9524664818709</v>
      </c>
      <c r="D125" s="152">
        <f t="shared" si="8"/>
        <v>6629.9524664818709</v>
      </c>
      <c r="E125" s="152">
        <f t="shared" si="8"/>
        <v>6629.9524664818709</v>
      </c>
      <c r="F125" s="152">
        <f t="shared" si="8"/>
        <v>6629.9524664818709</v>
      </c>
      <c r="G125" s="152">
        <f t="shared" si="8"/>
        <v>6629.9524664818709</v>
      </c>
      <c r="H125" s="152">
        <f t="shared" si="8"/>
        <v>6629.9524664818709</v>
      </c>
      <c r="I125" s="304"/>
      <c r="J125" s="390"/>
      <c r="K125" s="390"/>
      <c r="N125" s="233"/>
      <c r="O125" s="221"/>
      <c r="P125" s="221"/>
      <c r="Q125" s="221"/>
      <c r="R125" s="221"/>
      <c r="S125" s="221"/>
      <c r="T125" s="72"/>
      <c r="U125" s="72"/>
    </row>
    <row r="126" spans="1:21">
      <c r="A126" s="319"/>
      <c r="B126" s="448"/>
      <c r="C126" s="448"/>
      <c r="D126" s="448"/>
      <c r="E126" s="448"/>
      <c r="F126" s="448"/>
      <c r="G126" s="448"/>
      <c r="H126" s="448"/>
      <c r="I126" s="216"/>
      <c r="L126"/>
      <c r="N126" s="602"/>
      <c r="O126" s="72"/>
      <c r="P126" s="72"/>
      <c r="Q126" s="72"/>
      <c r="R126" s="72"/>
      <c r="S126" s="72"/>
      <c r="T126" s="72"/>
      <c r="U126" s="72"/>
    </row>
    <row r="127" spans="1:21">
      <c r="A127" s="320" t="s">
        <v>8</v>
      </c>
      <c r="B127" s="448"/>
      <c r="C127" s="448"/>
      <c r="D127" s="448"/>
      <c r="E127" s="448"/>
      <c r="F127" s="448"/>
      <c r="G127" s="448"/>
      <c r="H127" s="448"/>
      <c r="I127" s="216"/>
      <c r="L127"/>
      <c r="N127" s="604"/>
      <c r="O127" s="72"/>
      <c r="P127" s="72"/>
      <c r="Q127" s="72"/>
      <c r="R127" s="72"/>
      <c r="S127" s="72"/>
      <c r="T127" s="72"/>
      <c r="U127" s="72"/>
    </row>
    <row r="128" spans="1:21">
      <c r="A128" s="295" t="s">
        <v>10</v>
      </c>
      <c r="B128" s="152">
        <f t="shared" ref="B128:H130" si="9">B19+B73</f>
        <v>0</v>
      </c>
      <c r="C128" s="152">
        <f t="shared" si="9"/>
        <v>0</v>
      </c>
      <c r="D128" s="152">
        <f t="shared" si="9"/>
        <v>0</v>
      </c>
      <c r="E128" s="152">
        <f t="shared" si="9"/>
        <v>0</v>
      </c>
      <c r="F128" s="152">
        <f t="shared" si="9"/>
        <v>0</v>
      </c>
      <c r="G128" s="152">
        <f t="shared" si="9"/>
        <v>0</v>
      </c>
      <c r="H128" s="152">
        <f t="shared" si="9"/>
        <v>0</v>
      </c>
      <c r="L128"/>
      <c r="N128" s="601"/>
      <c r="O128" s="221"/>
      <c r="P128" s="221"/>
      <c r="Q128" s="221"/>
      <c r="R128" s="221"/>
      <c r="S128" s="221"/>
      <c r="T128" s="72"/>
      <c r="U128" s="72"/>
    </row>
    <row r="129" spans="1:21">
      <c r="A129" s="295" t="s">
        <v>11</v>
      </c>
      <c r="B129" s="152">
        <f t="shared" si="9"/>
        <v>3198</v>
      </c>
      <c r="C129" s="152">
        <f t="shared" si="9"/>
        <v>2146</v>
      </c>
      <c r="D129" s="152">
        <f t="shared" si="9"/>
        <v>1390</v>
      </c>
      <c r="E129" s="152">
        <f t="shared" si="9"/>
        <v>1776</v>
      </c>
      <c r="F129" s="152">
        <f t="shared" si="9"/>
        <v>2394</v>
      </c>
      <c r="G129" s="152">
        <f t="shared" si="9"/>
        <v>3460</v>
      </c>
      <c r="H129" s="152">
        <f t="shared" si="9"/>
        <v>2125</v>
      </c>
      <c r="L129"/>
      <c r="N129" s="601"/>
      <c r="O129" s="221"/>
      <c r="P129" s="221"/>
      <c r="Q129" s="221"/>
      <c r="R129" s="221"/>
      <c r="S129" s="221"/>
      <c r="T129" s="72"/>
      <c r="U129" s="72"/>
    </row>
    <row r="130" spans="1:21">
      <c r="A130" s="295" t="s">
        <v>12</v>
      </c>
      <c r="B130" s="152">
        <f t="shared" si="9"/>
        <v>1210.0867497579784</v>
      </c>
      <c r="C130" s="152">
        <f t="shared" si="9"/>
        <v>1210.0867497579784</v>
      </c>
      <c r="D130" s="152">
        <f t="shared" si="9"/>
        <v>1210.0867497579784</v>
      </c>
      <c r="E130" s="152">
        <f t="shared" si="9"/>
        <v>1210.0867497579784</v>
      </c>
      <c r="F130" s="152">
        <f t="shared" si="9"/>
        <v>1210.0867497579784</v>
      </c>
      <c r="G130" s="152">
        <f t="shared" si="9"/>
        <v>301.15068091960711</v>
      </c>
      <c r="H130" s="152">
        <f t="shared" si="9"/>
        <v>231.70465273095033</v>
      </c>
      <c r="L130"/>
      <c r="N130" s="601"/>
      <c r="O130" s="221"/>
      <c r="P130" s="221"/>
      <c r="Q130" s="221"/>
      <c r="R130" s="221"/>
      <c r="S130" s="221"/>
      <c r="T130" s="72"/>
      <c r="U130" s="72"/>
    </row>
    <row r="131" spans="1:21" s="388" customFormat="1">
      <c r="A131" s="300" t="s">
        <v>416</v>
      </c>
      <c r="B131" s="152">
        <f t="shared" ref="B131:H131" si="10">SUM(B22,B77)</f>
        <v>2415.1671734576739</v>
      </c>
      <c r="C131" s="152">
        <f t="shared" si="10"/>
        <v>2415.1671734576739</v>
      </c>
      <c r="D131" s="152">
        <f t="shared" si="10"/>
        <v>2415.1671734576739</v>
      </c>
      <c r="E131" s="152">
        <f t="shared" si="10"/>
        <v>2415.1671734576739</v>
      </c>
      <c r="F131" s="152">
        <f t="shared" si="10"/>
        <v>2415.1671734576739</v>
      </c>
      <c r="G131" s="152">
        <f t="shared" si="10"/>
        <v>2415.1671734576739</v>
      </c>
      <c r="H131" s="152">
        <f t="shared" si="10"/>
        <v>2415.1671734576739</v>
      </c>
      <c r="I131" s="390"/>
      <c r="J131" s="390"/>
      <c r="K131" s="390"/>
      <c r="N131" s="233"/>
      <c r="O131" s="221"/>
      <c r="P131" s="221"/>
      <c r="Q131" s="221"/>
      <c r="R131" s="221"/>
      <c r="S131" s="221"/>
      <c r="T131" s="72"/>
      <c r="U131" s="72"/>
    </row>
    <row r="132" spans="1:21">
      <c r="A132" s="319"/>
      <c r="B132" s="448"/>
      <c r="C132" s="448"/>
      <c r="D132" s="448"/>
      <c r="E132" s="448"/>
      <c r="F132" s="448"/>
      <c r="G132" s="448"/>
      <c r="H132" s="448"/>
      <c r="L132"/>
      <c r="N132" s="602"/>
      <c r="O132" s="72"/>
      <c r="P132" s="72"/>
      <c r="Q132" s="72"/>
      <c r="R132" s="72"/>
      <c r="S132" s="72"/>
      <c r="T132" s="72"/>
      <c r="U132" s="72"/>
    </row>
    <row r="133" spans="1:21">
      <c r="A133" s="320" t="s">
        <v>19</v>
      </c>
      <c r="B133" s="448"/>
      <c r="C133" s="448"/>
      <c r="D133" s="448"/>
      <c r="E133" s="448"/>
      <c r="F133" s="448"/>
      <c r="G133" s="448"/>
      <c r="H133" s="448"/>
      <c r="L133"/>
      <c r="N133" s="604"/>
      <c r="O133" s="72"/>
      <c r="P133" s="72"/>
      <c r="Q133" s="72"/>
      <c r="R133" s="72"/>
      <c r="S133" s="72"/>
      <c r="T133" s="72"/>
      <c r="U133" s="72"/>
    </row>
    <row r="134" spans="1:21">
      <c r="A134" s="295" t="s">
        <v>10</v>
      </c>
      <c r="B134" s="152">
        <f t="shared" ref="B134:H136" si="11">B25+B82</f>
        <v>12390</v>
      </c>
      <c r="C134" s="152">
        <f t="shared" si="11"/>
        <v>4953</v>
      </c>
      <c r="D134" s="152">
        <f t="shared" si="11"/>
        <v>4633</v>
      </c>
      <c r="E134" s="152">
        <f t="shared" si="11"/>
        <v>4322</v>
      </c>
      <c r="F134" s="152">
        <f t="shared" si="11"/>
        <v>4017</v>
      </c>
      <c r="G134" s="152">
        <f t="shared" si="11"/>
        <v>3966.9746274754134</v>
      </c>
      <c r="H134" s="152">
        <f t="shared" si="11"/>
        <v>3658.9746274754134</v>
      </c>
      <c r="L134"/>
      <c r="N134" s="601"/>
      <c r="O134" s="221"/>
      <c r="P134" s="221"/>
      <c r="Q134" s="221"/>
      <c r="R134" s="221"/>
      <c r="S134" s="221"/>
      <c r="T134" s="72"/>
      <c r="U134" s="72"/>
    </row>
    <row r="135" spans="1:21">
      <c r="A135" s="295" t="s">
        <v>11</v>
      </c>
      <c r="B135" s="152">
        <f t="shared" si="11"/>
        <v>388</v>
      </c>
      <c r="C135" s="152">
        <f t="shared" si="11"/>
        <v>420</v>
      </c>
      <c r="D135" s="152">
        <f t="shared" si="11"/>
        <v>425</v>
      </c>
      <c r="E135" s="152">
        <f t="shared" si="11"/>
        <v>423</v>
      </c>
      <c r="F135" s="152">
        <f t="shared" si="11"/>
        <v>390</v>
      </c>
      <c r="G135" s="152">
        <f t="shared" si="11"/>
        <v>471</v>
      </c>
      <c r="H135" s="152">
        <f t="shared" si="11"/>
        <v>443</v>
      </c>
      <c r="L135"/>
      <c r="N135" s="601"/>
      <c r="O135" s="221"/>
      <c r="P135" s="221"/>
      <c r="Q135" s="221"/>
      <c r="R135" s="221"/>
      <c r="S135" s="221"/>
      <c r="T135" s="72"/>
      <c r="U135" s="72"/>
    </row>
    <row r="136" spans="1:21">
      <c r="A136" s="295" t="s">
        <v>12</v>
      </c>
      <c r="B136" s="152">
        <f t="shared" si="11"/>
        <v>3048.1480891766519</v>
      </c>
      <c r="C136" s="152">
        <f t="shared" si="11"/>
        <v>3048.1480891766519</v>
      </c>
      <c r="D136" s="152">
        <f t="shared" si="11"/>
        <v>3048.1480891766519</v>
      </c>
      <c r="E136" s="152">
        <f t="shared" si="11"/>
        <v>3048.1480891766519</v>
      </c>
      <c r="F136" s="152">
        <f t="shared" si="11"/>
        <v>3048.1480891766519</v>
      </c>
      <c r="G136" s="152">
        <f t="shared" si="11"/>
        <v>3048.1480891766519</v>
      </c>
      <c r="H136" s="152">
        <f t="shared" si="11"/>
        <v>3048.1480891766519</v>
      </c>
      <c r="L136"/>
      <c r="N136" s="601"/>
      <c r="O136" s="221"/>
      <c r="P136" s="221"/>
      <c r="Q136" s="221"/>
      <c r="R136" s="221"/>
      <c r="S136" s="221"/>
      <c r="T136" s="72"/>
      <c r="U136" s="72"/>
    </row>
    <row r="137" spans="1:21" s="388" customFormat="1">
      <c r="A137" s="300" t="s">
        <v>416</v>
      </c>
      <c r="B137" s="152">
        <f t="shared" ref="B137:H137" si="12">SUM(B28,B86)</f>
        <v>3798.9755641547586</v>
      </c>
      <c r="C137" s="152">
        <f t="shared" si="12"/>
        <v>3798.9755641547586</v>
      </c>
      <c r="D137" s="152">
        <f t="shared" si="12"/>
        <v>3798.9755641547586</v>
      </c>
      <c r="E137" s="152">
        <f t="shared" si="12"/>
        <v>3798.9755641547586</v>
      </c>
      <c r="F137" s="152">
        <f t="shared" si="12"/>
        <v>3798.9755641547586</v>
      </c>
      <c r="G137" s="152">
        <f t="shared" si="12"/>
        <v>3798.9755641547586</v>
      </c>
      <c r="H137" s="152">
        <f t="shared" si="12"/>
        <v>3798.9755641547586</v>
      </c>
      <c r="I137" s="390"/>
      <c r="J137" s="390"/>
      <c r="K137" s="390"/>
      <c r="N137" s="233"/>
      <c r="O137" s="221"/>
      <c r="P137" s="221"/>
      <c r="Q137" s="221"/>
      <c r="R137" s="221"/>
      <c r="S137" s="221"/>
      <c r="T137" s="72"/>
      <c r="U137" s="72"/>
    </row>
    <row r="138" spans="1:21">
      <c r="A138" s="319"/>
      <c r="B138" s="448"/>
      <c r="C138" s="448"/>
      <c r="D138" s="448"/>
      <c r="E138" s="448"/>
      <c r="F138" s="448"/>
      <c r="G138" s="448"/>
      <c r="H138" s="448"/>
      <c r="L138"/>
      <c r="N138" s="602"/>
      <c r="O138" s="72"/>
      <c r="P138" s="72"/>
      <c r="Q138" s="72"/>
      <c r="R138" s="72"/>
      <c r="S138" s="72"/>
      <c r="T138" s="72"/>
      <c r="U138" s="72"/>
    </row>
    <row r="139" spans="1:21">
      <c r="A139" s="318" t="s">
        <v>51</v>
      </c>
      <c r="B139" s="448"/>
      <c r="C139" s="448"/>
      <c r="D139" s="448"/>
      <c r="E139" s="448"/>
      <c r="F139" s="448"/>
      <c r="G139" s="448"/>
      <c r="H139" s="448"/>
      <c r="L139"/>
      <c r="N139" s="605"/>
      <c r="O139" s="72"/>
      <c r="P139" s="72"/>
      <c r="Q139" s="72"/>
      <c r="R139" s="72"/>
      <c r="S139" s="72"/>
      <c r="T139" s="72"/>
      <c r="U139" s="72"/>
    </row>
    <row r="140" spans="1:21">
      <c r="A140" s="149" t="s">
        <v>11</v>
      </c>
      <c r="B140" s="152">
        <f t="shared" ref="B140:H140" si="13">B31+B92</f>
        <v>3967</v>
      </c>
      <c r="C140" s="152">
        <f t="shared" si="13"/>
        <v>4934</v>
      </c>
      <c r="D140" s="152">
        <f t="shared" si="13"/>
        <v>9479</v>
      </c>
      <c r="E140" s="152">
        <f t="shared" si="13"/>
        <v>4456</v>
      </c>
      <c r="F140" s="152">
        <f t="shared" si="13"/>
        <v>4227</v>
      </c>
      <c r="G140" s="152">
        <f t="shared" si="13"/>
        <v>5504</v>
      </c>
      <c r="H140" s="152">
        <f t="shared" si="13"/>
        <v>5183</v>
      </c>
      <c r="L140"/>
      <c r="N140" s="235"/>
      <c r="O140" s="221"/>
      <c r="P140" s="221"/>
      <c r="Q140" s="221"/>
      <c r="R140" s="221"/>
      <c r="S140" s="221"/>
      <c r="T140" s="72"/>
      <c r="U140" s="72"/>
    </row>
    <row r="141" spans="1:21" s="273" customFormat="1">
      <c r="A141" s="298" t="s">
        <v>340</v>
      </c>
      <c r="B141" s="152">
        <f t="shared" ref="B141:H141" si="14">B95+B32</f>
        <v>30349.292964042816</v>
      </c>
      <c r="C141" s="152">
        <f t="shared" si="14"/>
        <v>30349.292964042816</v>
      </c>
      <c r="D141" s="152">
        <f t="shared" si="14"/>
        <v>30349.292964042816</v>
      </c>
      <c r="E141" s="152">
        <f t="shared" si="14"/>
        <v>28317</v>
      </c>
      <c r="F141" s="152">
        <f t="shared" si="14"/>
        <v>29530</v>
      </c>
      <c r="G141" s="152">
        <f t="shared" si="14"/>
        <v>29137.507292327206</v>
      </c>
      <c r="H141" s="152">
        <f t="shared" si="14"/>
        <v>22517.174064403829</v>
      </c>
      <c r="I141" s="390"/>
      <c r="J141" s="390"/>
      <c r="K141" s="390"/>
      <c r="N141" s="232"/>
      <c r="O141" s="221"/>
      <c r="P141" s="221"/>
      <c r="Q141" s="221"/>
      <c r="R141" s="221"/>
      <c r="S141" s="221"/>
      <c r="T141" s="72"/>
      <c r="U141" s="72"/>
    </row>
    <row r="142" spans="1:21">
      <c r="A142" s="319"/>
      <c r="B142" s="400"/>
      <c r="C142" s="400"/>
      <c r="D142" s="400"/>
      <c r="E142" s="400"/>
      <c r="F142" s="400"/>
      <c r="G142" s="400"/>
      <c r="H142" s="400"/>
      <c r="L142"/>
      <c r="N142" s="232"/>
      <c r="O142" s="72"/>
      <c r="P142" s="606"/>
      <c r="Q142" s="606"/>
      <c r="R142" s="606"/>
      <c r="S142" s="606"/>
      <c r="T142" s="72"/>
      <c r="U142" s="72"/>
    </row>
    <row r="143" spans="1:21" ht="18">
      <c r="A143" s="292" t="s">
        <v>38</v>
      </c>
      <c r="B143" s="400"/>
      <c r="C143" s="400"/>
      <c r="D143" s="400"/>
      <c r="E143" s="400"/>
      <c r="F143" s="400"/>
      <c r="G143" s="400"/>
      <c r="H143" s="400"/>
      <c r="L143"/>
      <c r="N143" s="72"/>
      <c r="O143" s="72"/>
      <c r="P143" s="606"/>
      <c r="Q143" s="606"/>
      <c r="R143" s="606"/>
      <c r="S143" s="606"/>
      <c r="T143" s="72"/>
      <c r="U143" s="72"/>
    </row>
    <row r="144" spans="1:21" ht="18">
      <c r="A144" s="318" t="s">
        <v>1</v>
      </c>
      <c r="B144" s="225" t="s">
        <v>228</v>
      </c>
      <c r="C144" s="225" t="s">
        <v>229</v>
      </c>
      <c r="D144" s="225" t="s">
        <v>230</v>
      </c>
      <c r="E144" s="225" t="s">
        <v>231</v>
      </c>
      <c r="F144" s="225" t="s">
        <v>232</v>
      </c>
      <c r="G144" s="225" t="s">
        <v>233</v>
      </c>
      <c r="H144" s="225" t="s">
        <v>234</v>
      </c>
      <c r="L144"/>
      <c r="N144" s="232"/>
      <c r="O144" s="72"/>
      <c r="P144" s="225"/>
      <c r="Q144" s="225"/>
      <c r="R144" s="225"/>
      <c r="S144" s="225"/>
      <c r="T144" s="225"/>
      <c r="U144" s="72"/>
    </row>
    <row r="145" spans="1:21">
      <c r="A145" s="300" t="s">
        <v>299</v>
      </c>
      <c r="B145" s="152">
        <f t="shared" ref="B145:H145" si="15">B36+B99</f>
        <v>2013</v>
      </c>
      <c r="C145" s="152">
        <f>C36+C99</f>
        <v>2346</v>
      </c>
      <c r="D145" s="152">
        <f t="shared" si="15"/>
        <v>2356</v>
      </c>
      <c r="E145" s="152">
        <f t="shared" si="15"/>
        <v>2366</v>
      </c>
      <c r="F145" s="152">
        <f t="shared" si="15"/>
        <v>2376</v>
      </c>
      <c r="G145" s="152">
        <f t="shared" si="15"/>
        <v>2386</v>
      </c>
      <c r="H145" s="152">
        <f t="shared" si="15"/>
        <v>2396</v>
      </c>
      <c r="L145"/>
      <c r="N145" s="232"/>
      <c r="O145" s="72"/>
      <c r="P145" s="606"/>
      <c r="Q145" s="606"/>
      <c r="R145" s="606"/>
      <c r="S145" s="606"/>
      <c r="T145" s="606"/>
      <c r="U145" s="72"/>
    </row>
    <row r="146" spans="1:21">
      <c r="A146" s="319"/>
      <c r="B146" s="448"/>
      <c r="C146" s="448"/>
      <c r="D146" s="448"/>
      <c r="E146" s="448"/>
      <c r="F146" s="448"/>
      <c r="G146" s="448"/>
      <c r="H146" s="448"/>
      <c r="L146"/>
      <c r="N146" s="232"/>
      <c r="O146" s="72"/>
      <c r="P146" s="72"/>
      <c r="Q146" s="72"/>
      <c r="R146" s="72"/>
      <c r="S146" s="72"/>
      <c r="T146" s="72"/>
      <c r="U146" s="72"/>
    </row>
    <row r="147" spans="1:21">
      <c r="A147" s="318" t="s">
        <v>7</v>
      </c>
      <c r="B147" s="448"/>
      <c r="C147" s="448"/>
      <c r="D147" s="448"/>
      <c r="E147" s="448"/>
      <c r="F147" s="448"/>
      <c r="G147" s="448"/>
      <c r="H147" s="448"/>
      <c r="L147"/>
      <c r="N147" s="72"/>
      <c r="O147" s="72"/>
      <c r="P147" s="72"/>
      <c r="Q147" s="72"/>
      <c r="R147" s="72"/>
      <c r="S147" s="72"/>
      <c r="T147" s="72"/>
      <c r="U147" s="72"/>
    </row>
    <row r="148" spans="1:21">
      <c r="A148" s="300" t="s">
        <v>299</v>
      </c>
      <c r="B148" s="152">
        <f t="shared" ref="B148:H148" si="16">B102+B39</f>
        <v>18338.29178853385</v>
      </c>
      <c r="C148" s="152">
        <f t="shared" si="16"/>
        <v>18395</v>
      </c>
      <c r="D148" s="152">
        <f t="shared" si="16"/>
        <v>18306</v>
      </c>
      <c r="E148" s="152">
        <f t="shared" si="16"/>
        <v>18389</v>
      </c>
      <c r="F148" s="152">
        <f t="shared" si="16"/>
        <v>18495</v>
      </c>
      <c r="G148" s="152">
        <f t="shared" si="16"/>
        <v>18530</v>
      </c>
      <c r="H148" s="152">
        <f t="shared" si="16"/>
        <v>18564</v>
      </c>
      <c r="L148"/>
      <c r="N148" s="232"/>
      <c r="O148" s="72"/>
      <c r="P148" s="72"/>
      <c r="Q148" s="72"/>
      <c r="R148" s="72"/>
      <c r="S148" s="72"/>
      <c r="T148" s="72"/>
      <c r="U148" s="72"/>
    </row>
    <row r="149" spans="1:21">
      <c r="A149" s="319"/>
      <c r="B149" s="448"/>
      <c r="C149" s="448"/>
      <c r="D149" s="448"/>
      <c r="E149" s="448"/>
      <c r="F149" s="448"/>
      <c r="G149" s="448"/>
      <c r="H149" s="448"/>
      <c r="L149"/>
      <c r="N149" s="232"/>
      <c r="O149" s="72"/>
      <c r="P149" s="72"/>
      <c r="Q149" s="72"/>
      <c r="R149" s="72"/>
      <c r="S149" s="72"/>
      <c r="T149" s="72"/>
      <c r="U149" s="72"/>
    </row>
    <row r="150" spans="1:21">
      <c r="A150" s="318" t="s">
        <v>8</v>
      </c>
      <c r="B150" s="448"/>
      <c r="C150" s="448"/>
      <c r="D150" s="448"/>
      <c r="E150" s="448"/>
      <c r="F150" s="448"/>
      <c r="G150" s="448"/>
      <c r="H150" s="448"/>
      <c r="L150"/>
    </row>
    <row r="151" spans="1:21">
      <c r="A151" s="300" t="s">
        <v>299</v>
      </c>
      <c r="B151" s="152">
        <f t="shared" ref="B151:H151" si="17">B42+B105</f>
        <v>13918.875716492586</v>
      </c>
      <c r="C151" s="152">
        <f t="shared" si="17"/>
        <v>14150.877273919552</v>
      </c>
      <c r="D151" s="152">
        <f t="shared" si="17"/>
        <v>14197</v>
      </c>
      <c r="E151" s="152">
        <f t="shared" si="17"/>
        <v>13930</v>
      </c>
      <c r="F151" s="152">
        <f t="shared" si="17"/>
        <v>14004</v>
      </c>
      <c r="G151" s="152">
        <f t="shared" si="17"/>
        <v>14109</v>
      </c>
      <c r="H151" s="152">
        <f t="shared" si="17"/>
        <v>13901</v>
      </c>
      <c r="L151"/>
    </row>
    <row r="152" spans="1:21">
      <c r="A152" s="319"/>
      <c r="B152" s="448"/>
      <c r="C152" s="448"/>
      <c r="D152" s="448"/>
      <c r="E152" s="448"/>
      <c r="F152" s="448"/>
      <c r="G152" s="448"/>
      <c r="H152" s="448"/>
      <c r="L152"/>
    </row>
    <row r="153" spans="1:21">
      <c r="A153" s="318" t="s">
        <v>23</v>
      </c>
      <c r="B153" s="448"/>
      <c r="C153" s="448"/>
      <c r="D153" s="448"/>
      <c r="E153" s="448"/>
      <c r="F153" s="448"/>
      <c r="G153" s="448"/>
      <c r="H153" s="448"/>
      <c r="L153"/>
    </row>
    <row r="154" spans="1:21">
      <c r="A154" s="300" t="s">
        <v>299</v>
      </c>
      <c r="B154" s="152">
        <f t="shared" ref="B154:H154" si="18">B45+B108</f>
        <v>9388.8250143020541</v>
      </c>
      <c r="C154" s="152">
        <f t="shared" si="18"/>
        <v>9725.6025186039642</v>
      </c>
      <c r="D154" s="152">
        <f t="shared" si="18"/>
        <v>9913.1412278650441</v>
      </c>
      <c r="E154" s="152">
        <f t="shared" si="18"/>
        <v>10086.400326744966</v>
      </c>
      <c r="F154" s="152">
        <f t="shared" si="18"/>
        <v>10245.343120848051</v>
      </c>
      <c r="G154" s="152">
        <f t="shared" si="18"/>
        <v>10396.603414082778</v>
      </c>
      <c r="H154" s="152">
        <f t="shared" si="18"/>
        <v>10493</v>
      </c>
      <c r="L154"/>
    </row>
    <row r="155" spans="1:21">
      <c r="A155" s="319"/>
      <c r="B155" s="448"/>
      <c r="C155" s="448"/>
      <c r="D155" s="448"/>
      <c r="E155" s="448"/>
      <c r="F155" s="448"/>
      <c r="G155" s="448"/>
      <c r="H155" s="448"/>
      <c r="L155"/>
    </row>
    <row r="156" spans="1:21">
      <c r="A156" s="323" t="s">
        <v>51</v>
      </c>
      <c r="B156" s="448"/>
      <c r="C156" s="448"/>
      <c r="D156" s="448"/>
      <c r="E156" s="448"/>
      <c r="F156" s="448"/>
      <c r="G156" s="448"/>
      <c r="H156" s="448"/>
      <c r="L156"/>
    </row>
    <row r="157" spans="1:21">
      <c r="A157" s="300" t="s">
        <v>299</v>
      </c>
      <c r="B157" s="152">
        <f t="shared" ref="B157:H157" si="19">B48+B111</f>
        <v>47233</v>
      </c>
      <c r="C157" s="152">
        <f t="shared" si="19"/>
        <v>49274</v>
      </c>
      <c r="D157" s="152">
        <f t="shared" si="19"/>
        <v>49474</v>
      </c>
      <c r="E157" s="152">
        <f t="shared" si="19"/>
        <v>49474</v>
      </c>
      <c r="F157" s="152">
        <f t="shared" si="19"/>
        <v>49974</v>
      </c>
      <c r="G157" s="152">
        <f t="shared" si="19"/>
        <v>49974</v>
      </c>
      <c r="H157" s="152">
        <f t="shared" si="19"/>
        <v>50474</v>
      </c>
      <c r="L157"/>
    </row>
    <row r="158" spans="1:21">
      <c r="A158" s="400"/>
      <c r="B158" s="400"/>
      <c r="C158" s="400"/>
      <c r="D158" s="400"/>
      <c r="E158" s="400"/>
      <c r="F158" s="400"/>
      <c r="G158" s="400"/>
      <c r="H158" s="400"/>
      <c r="I158" s="400"/>
    </row>
    <row r="159" spans="1:21">
      <c r="A159" s="400"/>
      <c r="B159" s="400"/>
      <c r="C159" s="400"/>
      <c r="D159" s="400"/>
      <c r="E159" s="400"/>
      <c r="F159" s="400"/>
      <c r="G159" s="400"/>
      <c r="H159" s="400"/>
      <c r="I159" s="400"/>
    </row>
  </sheetData>
  <mergeCells count="1">
    <mergeCell ref="A2:I2"/>
  </mergeCells>
  <pageMargins left="0.7" right="0.7" top="0.75" bottom="0.75" header="0.3" footer="0.3"/>
  <pageSetup paperSize="9" scale="67" fitToHeight="0" orientation="portrait" r:id="rId1"/>
  <headerFooter>
    <oddFooter>&amp;L&amp;F&amp;C&amp;A&amp;R&amp;P</oddFooter>
  </headerFooter>
  <rowBreaks count="3" manualBreakCount="3">
    <brk id="43" max="9" man="1"/>
    <brk id="103" max="9" man="1"/>
    <brk id="142"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24</vt:i4>
      </vt:variant>
      <vt:variant>
        <vt:lpstr>Named Ranges</vt:lpstr>
      </vt:variant>
      <vt:variant>
        <vt:i4>21</vt:i4>
      </vt:variant>
    </vt:vector>
  </HeadingPairs>
  <TitlesOfParts>
    <vt:vector size="45" baseType="lpstr">
      <vt:lpstr>CoverSheet</vt:lpstr>
      <vt:lpstr>Description</vt:lpstr>
      <vt:lpstr>Table of Contents</vt:lpstr>
      <vt:lpstr>Inputs</vt:lpstr>
      <vt:lpstr>Inflation</vt:lpstr>
      <vt:lpstr>Capital contributions</vt:lpstr>
      <vt:lpstr>Assessment - Capex</vt:lpstr>
      <vt:lpstr>Assessment - Opex</vt:lpstr>
      <vt:lpstr>Policy</vt:lpstr>
      <vt:lpstr>Cost of Finance Adjustment</vt:lpstr>
      <vt:lpstr>Totals</vt:lpstr>
      <vt:lpstr>Outputs</vt:lpstr>
      <vt:lpstr>Reflation inputs</vt:lpstr>
      <vt:lpstr>Reflation Calculations</vt:lpstr>
      <vt:lpstr>Reflation outputs</vt:lpstr>
      <vt:lpstr>Chart book</vt:lpstr>
      <vt:lpstr>CB Capex approach</vt:lpstr>
      <vt:lpstr>CB Exp fcast</vt:lpstr>
      <vt:lpstr>CB Accept</vt:lpstr>
      <vt:lpstr>CB Ind tot comp</vt:lpstr>
      <vt:lpstr>CB 2017 feeder</vt:lpstr>
      <vt:lpstr>CB Att </vt:lpstr>
      <vt:lpstr>Allowance vs Actuals</vt:lpstr>
      <vt:lpstr>Historic over or under spend</vt:lpstr>
      <vt:lpstr>'Allowance vs Actuals'!Print_Area</vt:lpstr>
      <vt:lpstr>'Assessment - Capex'!Print_Area</vt:lpstr>
      <vt:lpstr>'Capital contributions'!Print_Area</vt:lpstr>
      <vt:lpstr>'CB 2017 feeder'!Print_Area</vt:lpstr>
      <vt:lpstr>'CB Accept'!Print_Area</vt:lpstr>
      <vt:lpstr>'CB Att '!Print_Area</vt:lpstr>
      <vt:lpstr>'CB Exp fcast'!Print_Area</vt:lpstr>
      <vt:lpstr>'CB Ind tot comp'!Print_Area</vt:lpstr>
      <vt:lpstr>'Chart book'!Print_Area</vt:lpstr>
      <vt:lpstr>'Cost of Finance Adjustment'!Print_Area</vt:lpstr>
      <vt:lpstr>CoverSheet!Print_Area</vt:lpstr>
      <vt:lpstr>'Historic over or under spend'!Print_Area</vt:lpstr>
      <vt:lpstr>Inflation!Print_Area</vt:lpstr>
      <vt:lpstr>Inputs!Print_Area</vt:lpstr>
      <vt:lpstr>Outputs!Print_Area</vt:lpstr>
      <vt:lpstr>Policy!Print_Area</vt:lpstr>
      <vt:lpstr>'Reflation Calculations'!Print_Area</vt:lpstr>
      <vt:lpstr>'Reflation inputs'!Print_Area</vt:lpstr>
      <vt:lpstr>'Reflation outputs'!Print_Area</vt:lpstr>
      <vt:lpstr>'Table of Contents'!Print_Area</vt:lpstr>
      <vt:lpstr>Totals!Print_Area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2022-02-07T00:15:49Z</dcterms:created>
  <dcterms:modified xsi:type="dcterms:W3CDTF">2022-05-29T22:28:15Z</dcterms:modified>
</cp:coreProperties>
</file>